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435" windowWidth="14940" windowHeight="723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4.2'!$A$1:$I$40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5.2'!$A$1:$I$36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9.5'!$A$1:$L$32</definedName>
    <definedName name="_xlnm.Print_Area" localSheetId="26">'ფორმა 9.6'!$A$1:$I$35</definedName>
    <definedName name="_xlnm.Print_Area" localSheetId="19">'ფორმა N 8.1'!$A$1:$H$44</definedName>
    <definedName name="_xlnm.Print_Area" localSheetId="27">'ფორმა N 9.7'!$A$1:$I$45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N9.1'!$A$1:$H$29</definedName>
    <definedName name="_xlnm.Print_Area" localSheetId="22">'ფორმა N9.2'!$A$1:$I$31</definedName>
    <definedName name="_xlnm.Print_Area" localSheetId="28">'ფორმა N9.7.1'!$A$1:$N$37</definedName>
  </definedNames>
  <calcPr calcId="144525"/>
</workbook>
</file>

<file path=xl/calcChain.xml><?xml version="1.0" encoding="utf-8"?>
<calcChain xmlns="http://schemas.openxmlformats.org/spreadsheetml/2006/main">
  <c r="C67" i="12" l="1"/>
  <c r="D47" i="12" l="1"/>
  <c r="D45" i="12" s="1"/>
  <c r="D64" i="12"/>
  <c r="C45" i="12"/>
  <c r="D34" i="12"/>
  <c r="C34" i="12"/>
  <c r="D11" i="12"/>
  <c r="C11" i="12"/>
  <c r="C10" i="12" l="1"/>
  <c r="D44" i="12"/>
  <c r="D10" i="12"/>
  <c r="D17" i="40" l="1"/>
  <c r="C17" i="40" l="1"/>
  <c r="D61" i="40" l="1"/>
  <c r="C61" i="40"/>
  <c r="D50" i="40"/>
  <c r="I24" i="29" l="1"/>
  <c r="I25" i="29"/>
  <c r="I14" i="29"/>
  <c r="I15" i="29"/>
  <c r="I16" i="29"/>
  <c r="I17" i="29"/>
  <c r="I18" i="29"/>
  <c r="I19" i="29"/>
  <c r="I20" i="29"/>
  <c r="I21" i="29"/>
  <c r="I22" i="29"/>
  <c r="I23" i="29"/>
  <c r="I13" i="29" l="1"/>
  <c r="I12" i="29"/>
  <c r="I11" i="29"/>
  <c r="I10" i="29"/>
  <c r="I9" i="29"/>
  <c r="J39" i="10"/>
  <c r="J36" i="10" s="1"/>
  <c r="I39" i="10"/>
  <c r="I36" i="10" s="1"/>
  <c r="H39" i="10"/>
  <c r="H36" i="10" s="1"/>
  <c r="G39" i="10"/>
  <c r="F39" i="10"/>
  <c r="F36" i="10" s="1"/>
  <c r="E39" i="10"/>
  <c r="E36" i="10" s="1"/>
  <c r="D39" i="10"/>
  <c r="D36" i="10" s="1"/>
  <c r="G36" i="10"/>
  <c r="C36" i="10"/>
  <c r="C33" i="10" s="1"/>
  <c r="B36" i="10"/>
  <c r="B33" i="10"/>
  <c r="J32" i="10"/>
  <c r="I32" i="10"/>
  <c r="H32" i="10"/>
  <c r="G32" i="10"/>
  <c r="F32" i="10"/>
  <c r="E32" i="10"/>
  <c r="D32" i="10"/>
  <c r="J24" i="10"/>
  <c r="I24" i="10"/>
  <c r="H24" i="10"/>
  <c r="G24" i="10"/>
  <c r="F24" i="10"/>
  <c r="E24" i="10"/>
  <c r="D24" i="10"/>
  <c r="C24" i="10"/>
  <c r="B24" i="10"/>
  <c r="J19" i="10"/>
  <c r="J17" i="10" s="1"/>
  <c r="I19" i="10"/>
  <c r="H19" i="10"/>
  <c r="G19" i="10"/>
  <c r="F19" i="10"/>
  <c r="F17" i="10" s="1"/>
  <c r="E19" i="10"/>
  <c r="D19" i="10"/>
  <c r="C19" i="10"/>
  <c r="C17" i="10" s="1"/>
  <c r="C9" i="10" s="1"/>
  <c r="B19" i="10"/>
  <c r="B17" i="10" s="1"/>
  <c r="I17" i="10"/>
  <c r="H17" i="10"/>
  <c r="H9" i="10" s="1"/>
  <c r="G17" i="10"/>
  <c r="E17" i="10"/>
  <c r="D17" i="10"/>
  <c r="J14" i="10"/>
  <c r="I14" i="10"/>
  <c r="I9" i="10" s="1"/>
  <c r="H14" i="10"/>
  <c r="G14" i="10"/>
  <c r="F14" i="10"/>
  <c r="E14" i="10"/>
  <c r="E9" i="10" s="1"/>
  <c r="D14" i="10"/>
  <c r="C14" i="10"/>
  <c r="B14" i="10"/>
  <c r="J10" i="10"/>
  <c r="J9" i="10" s="1"/>
  <c r="I10" i="10"/>
  <c r="H10" i="10"/>
  <c r="G10" i="10"/>
  <c r="F10" i="10"/>
  <c r="F9" i="10" s="1"/>
  <c r="E10" i="10"/>
  <c r="D10" i="10"/>
  <c r="C10" i="10"/>
  <c r="B10" i="10"/>
  <c r="G9" i="10"/>
  <c r="D9" i="10"/>
  <c r="B9" i="10" l="1"/>
  <c r="G19" i="35"/>
  <c r="I19" i="35" s="1"/>
  <c r="G18" i="35"/>
  <c r="I18" i="35" s="1"/>
  <c r="H17" i="35"/>
  <c r="G17" i="35"/>
  <c r="H16" i="35"/>
  <c r="G16" i="35"/>
  <c r="I15" i="35"/>
  <c r="I14" i="35"/>
  <c r="F14" i="35"/>
  <c r="I13" i="35"/>
  <c r="F13" i="35"/>
  <c r="I12" i="35"/>
  <c r="F12" i="35"/>
  <c r="I11" i="35"/>
  <c r="F11" i="35"/>
  <c r="I10" i="35"/>
  <c r="F10" i="35"/>
  <c r="I9" i="35"/>
  <c r="I17" i="35" l="1"/>
  <c r="I16" i="35"/>
  <c r="I35" i="35" l="1"/>
  <c r="K35" i="55" l="1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2" i="43"/>
  <c r="H22" i="43"/>
  <c r="G22" i="43"/>
  <c r="D27" i="3" l="1"/>
  <c r="C27" i="3"/>
  <c r="D17" i="28" l="1"/>
  <c r="C17" i="28"/>
  <c r="C12" i="3" l="1"/>
  <c r="I27" i="29" l="1"/>
  <c r="M28" i="41" l="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A4" i="39" l="1"/>
  <c r="A4" i="35" l="1"/>
  <c r="H34" i="34" l="1"/>
  <c r="G34" i="34"/>
  <c r="A4" i="34"/>
  <c r="A4" i="33" l="1"/>
  <c r="A4" i="32"/>
  <c r="I47" i="30" l="1"/>
  <c r="H47" i="30"/>
  <c r="A4" i="30"/>
  <c r="H27" i="29"/>
  <c r="G27" i="29"/>
  <c r="A4" i="29"/>
  <c r="A5" i="28" l="1"/>
  <c r="D25" i="27"/>
  <c r="C25" i="27"/>
  <c r="A5" i="27"/>
  <c r="D24" i="26"/>
  <c r="C24" i="26"/>
  <c r="A5" i="26"/>
  <c r="G32" i="18" l="1"/>
  <c r="G31" i="18"/>
  <c r="G30" i="18"/>
  <c r="G29" i="18"/>
  <c r="G28" i="18"/>
  <c r="G27" i="18"/>
  <c r="G26" i="18"/>
  <c r="G25" i="18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33" i="18" s="1"/>
  <c r="A4" i="18"/>
  <c r="A4" i="17" l="1"/>
  <c r="A4" i="16"/>
  <c r="A4" i="10"/>
  <c r="A4" i="9"/>
  <c r="A4" i="12"/>
  <c r="A5" i="5"/>
  <c r="A4" i="7"/>
  <c r="D17" i="5" l="1"/>
  <c r="C17" i="5"/>
  <c r="D14" i="5"/>
  <c r="C14" i="5"/>
  <c r="D11" i="5"/>
  <c r="C11" i="5"/>
  <c r="D19" i="3"/>
  <c r="C19" i="3"/>
  <c r="D16" i="3"/>
  <c r="C16" i="3"/>
  <c r="D12" i="3"/>
  <c r="C10" i="3" l="1"/>
  <c r="D10" i="5"/>
  <c r="C10" i="5"/>
  <c r="C26" i="3"/>
  <c r="D10" i="3"/>
  <c r="D26" i="3"/>
  <c r="C9" i="3" l="1"/>
  <c r="D9" i="3"/>
  <c r="C64" i="12"/>
  <c r="C44" i="12" s="1"/>
</calcChain>
</file>

<file path=xl/sharedStrings.xml><?xml version="1.0" encoding="utf-8"?>
<sst xmlns="http://schemas.openxmlformats.org/spreadsheetml/2006/main" count="1478" uniqueCount="670">
  <si>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</si>
  <si>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</si>
  <si>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</si>
  <si>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</si>
  <si>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</si>
  <si>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</si>
  <si>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</si>
  <si>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</si>
  <si>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</si>
  <si>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</si>
  <si>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</si>
  <si>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</si>
  <si>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</si>
  <si>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</si>
  <si>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</si>
  <si>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</si>
  <si>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</si>
  <si>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</si>
  <si>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</si>
  <si>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</si>
  <si>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</si>
  <si>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</si>
  <si>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</si>
  <si>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</si>
  <si>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</si>
  <si>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</si>
  <si>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</si>
  <si>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</si>
  <si>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</si>
  <si>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</si>
  <si>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</si>
  <si>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</si>
  <si>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</si>
  <si>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</si>
  <si>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</si>
  <si>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</si>
  <si>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</si>
  <si>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</si>
  <si>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</si>
  <si>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</si>
  <si>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</si>
  <si>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</si>
  <si>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</si>
  <si>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</si>
  <si>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</si>
  <si>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</si>
  <si>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</si>
  <si>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</si>
  <si>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</si>
  <si>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</si>
  <si>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</si>
  <si>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</si>
  <si>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</si>
  <si>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</si>
  <si>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</si>
  <si>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</si>
  <si>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</si>
  <si>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</si>
  <si>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</si>
  <si>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</si>
  <si>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</si>
  <si>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</si>
  <si>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</si>
  <si>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</si>
  <si>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</si>
  <si>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</si>
  <si>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</si>
  <si>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</si>
  <si>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</si>
  <si>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</si>
  <si>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</si>
  <si>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</si>
  <si>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</si>
  <si>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</si>
  <si>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</si>
  <si>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</si>
  <si>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</si>
  <si>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</si>
  <si>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</si>
  <si>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</si>
  <si>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</si>
  <si>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</si>
  <si>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</si>
  <si>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</si>
  <si>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</si>
  <si>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</si>
  <si>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</si>
  <si>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</si>
  <si>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</si>
  <si>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</si>
  <si>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</si>
  <si>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</si>
  <si>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</si>
  <si>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</si>
  <si>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</si>
  <si>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</si>
  <si>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</si>
  <si>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</si>
  <si>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</si>
  <si>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</si>
  <si>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</si>
  <si>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</si>
  <si>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</si>
  <si>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</si>
  <si>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</si>
  <si>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</si>
  <si>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</si>
  <si>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</si>
  <si>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</si>
  <si>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</si>
  <si>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</si>
  <si>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</si>
  <si>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</si>
  <si>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</si>
  <si>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</si>
  <si>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</si>
  <si>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</si>
  <si>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</si>
  <si>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</si>
  <si>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</si>
  <si>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</si>
  <si>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</si>
  <si>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</si>
  <si>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</si>
  <si>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</si>
  <si>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</si>
  <si>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</si>
  <si>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</si>
  <si>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</si>
  <si>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</si>
  <si>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</si>
  <si>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</si>
  <si>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</si>
  <si>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</si>
  <si>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</si>
  <si>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</si>
  <si>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</si>
  <si>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</si>
  <si>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</si>
  <si>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</si>
  <si>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</si>
  <si>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</si>
  <si>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</si>
  <si>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</si>
  <si>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</si>
  <si>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</si>
  <si>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</si>
  <si>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</si>
  <si>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</si>
  <si>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</si>
  <si>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</si>
  <si>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</si>
  <si>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</si>
  <si>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</si>
  <si>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</si>
  <si>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</si>
  <si>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</si>
  <si>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</si>
  <si>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</si>
  <si>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</si>
  <si>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</si>
  <si>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</si>
  <si>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</si>
  <si>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</si>
  <si>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</si>
  <si>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</si>
  <si>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</si>
  <si>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</si>
  <si>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</si>
  <si>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</si>
  <si>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</si>
  <si>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</si>
  <si>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</si>
  <si>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</si>
  <si>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</si>
  <si>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</si>
  <si>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</si>
  <si>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</si>
  <si>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</si>
  <si>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</si>
  <si>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</si>
  <si>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</si>
  <si>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</si>
  <si>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</si>
  <si>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</si>
  <si>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</si>
  <si>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</si>
  <si>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</si>
  <si>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</si>
  <si>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</si>
  <si>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</si>
  <si>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</si>
  <si>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</si>
  <si>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</si>
  <si>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</si>
  <si>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</si>
  <si>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</si>
  <si>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</si>
  <si>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</si>
  <si>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</si>
  <si>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</si>
  <si>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</si>
  <si>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</si>
  <si>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</si>
  <si>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</si>
  <si>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</si>
  <si>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</si>
  <si>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</si>
  <si>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</si>
  <si>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</si>
  <si>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</si>
  <si>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</si>
  <si>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</si>
  <si>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</si>
  <si>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</si>
  <si>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</si>
  <si>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</si>
  <si>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</si>
  <si>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</si>
  <si>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</si>
  <si>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</si>
  <si>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</si>
  <si>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</si>
  <si>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</si>
  <si>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</si>
  <si>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</si>
  <si>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</si>
  <si>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</si>
  <si>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</si>
  <si>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</si>
  <si>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</si>
  <si>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</si>
  <si>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</si>
  <si>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</si>
  <si>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</si>
  <si>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</si>
  <si>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</si>
  <si>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</si>
  <si>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</si>
  <si>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</si>
  <si>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</si>
  <si>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</si>
  <si>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</si>
  <si>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</si>
  <si>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</si>
  <si>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</si>
  <si>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</si>
  <si>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</si>
  <si>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</si>
  <si>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</si>
  <si>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</si>
  <si>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</si>
  <si>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</si>
  <si>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</si>
  <si>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</si>
  <si>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</si>
  <si>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</si>
  <si>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</si>
  <si>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</si>
  <si>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</si>
  <si>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</si>
  <si>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</si>
  <si>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</si>
  <si>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</si>
  <si>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</si>
  <si>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</si>
  <si>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</si>
  <si>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</si>
  <si>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</si>
  <si>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</si>
  <si>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</si>
  <si>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</si>
  <si>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</si>
  <si>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</si>
  <si>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</si>
  <si>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</si>
  <si>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</si>
  <si>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</si>
  <si>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</si>
  <si>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</si>
  <si>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</si>
  <si>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</si>
  <si>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</si>
  <si>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</si>
  <si>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</si>
  <si>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</si>
  <si>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</si>
  <si>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</si>
  <si>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</si>
  <si>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</si>
  <si>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</si>
  <si>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</si>
  <si>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</si>
  <si>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</si>
  <si>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</si>
  <si>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</si>
  <si>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</si>
  <si>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</si>
  <si>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</si>
  <si>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</si>
  <si>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</si>
  <si>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</si>
  <si>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</si>
  <si>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</si>
  <si>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</si>
  <si>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</si>
  <si>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</si>
  <si>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</si>
  <si>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</si>
  <si>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</si>
  <si>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</si>
  <si>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</si>
  <si>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</si>
  <si>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</si>
  <si>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</si>
  <si>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</si>
  <si>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</si>
  <si>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</si>
  <si>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</si>
  <si>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</si>
  <si>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</si>
  <si>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</si>
  <si>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</si>
  <si>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</si>
  <si>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</si>
  <si>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</si>
  <si>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</si>
  <si>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</si>
  <si>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</si>
  <si>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</si>
  <si>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</si>
  <si>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</si>
  <si>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</si>
  <si>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</si>
  <si>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</si>
  <si>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</si>
  <si>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</si>
  <si>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</si>
  <si>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</si>
  <si>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</si>
  <si>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</si>
  <si>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</si>
  <si>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</si>
  <si>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</si>
  <si>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</si>
  <si>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</si>
  <si>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</si>
  <si>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</si>
  <si>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</si>
  <si>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</si>
  <si>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</si>
  <si>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</si>
  <si>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</si>
  <si>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</si>
  <si>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</si>
  <si>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</si>
  <si>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</si>
  <si>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</si>
  <si>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</si>
  <si>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</si>
  <si>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</si>
  <si>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</si>
  <si>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</si>
  <si>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</si>
  <si>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</si>
  <si>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</si>
  <si>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</si>
  <si>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</si>
  <si>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</si>
  <si>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</si>
  <si>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</si>
  <si>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</si>
  <si>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</si>
  <si>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</si>
  <si>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</si>
  <si>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</si>
  <si>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</si>
  <si>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</si>
  <si>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</si>
  <si>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</si>
  <si>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</si>
  <si>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</si>
  <si>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</si>
  <si>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</si>
  <si>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</si>
  <si>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</si>
  <si>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</si>
  <si>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</si>
  <si>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</si>
  <si>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</si>
  <si>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</si>
  <si>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</si>
  <si>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</si>
  <si>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</si>
  <si>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</si>
  <si>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</si>
  <si>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</si>
  <si>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</si>
  <si>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</si>
  <si>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</si>
  <si>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</si>
  <si>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</si>
  <si>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</si>
  <si>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</si>
  <si>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</si>
  <si>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</si>
  <si>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</si>
  <si>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</si>
  <si>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</si>
  <si>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</si>
  <si>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</si>
  <si>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</si>
  <si>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</si>
  <si>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</si>
  <si>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</si>
  <si>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</si>
  <si>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</si>
  <si>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</si>
  <si>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</si>
  <si>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</si>
  <si>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</si>
  <si>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</si>
  <si>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</si>
  <si>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</si>
  <si>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</si>
  <si>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</si>
  <si>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</si>
  <si>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</si>
  <si>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</si>
  <si>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</si>
  <si>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</si>
  <si>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</si>
  <si>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</si>
  <si>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</si>
  <si>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</si>
  <si>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</si>
  <si>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</si>
  <si>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</si>
  <si>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</si>
  <si>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</si>
  <si>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</si>
  <si>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</si>
  <si>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</si>
  <si>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</si>
  <si>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</si>
  <si>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</si>
  <si>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</si>
  <si>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</si>
  <si>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</si>
  <si>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</si>
  <si>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</si>
  <si>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</si>
  <si>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</si>
  <si>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</si>
  <si>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</si>
  <si>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</si>
  <si>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</si>
  <si>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</si>
  <si>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</si>
  <si>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</si>
  <si>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</si>
  <si>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</si>
  <si>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</si>
  <si>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</si>
  <si>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</si>
  <si>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</si>
  <si>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</si>
  <si>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</si>
  <si>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</si>
  <si>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</si>
  <si>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</si>
  <si>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</si>
  <si>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</si>
  <si>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</si>
  <si>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</si>
  <si>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</si>
  <si>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</si>
  <si>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</si>
  <si>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</si>
  <si>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</si>
  <si>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</si>
  <si>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</si>
  <si>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</si>
  <si>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</si>
  <si>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</si>
  <si>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</si>
  <si>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</si>
  <si>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</si>
  <si>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</si>
  <si>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</si>
  <si>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</si>
  <si>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</si>
  <si>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</si>
  <si>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</si>
  <si>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</si>
  <si>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</si>
  <si>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</si>
  <si>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</si>
  <si>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</si>
  <si>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</si>
  <si>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</si>
  <si>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</si>
  <si>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</si>
  <si>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</si>
  <si>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</si>
  <si>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</si>
  <si>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</si>
  <si>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</si>
  <si>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</si>
  <si>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</si>
  <si>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</si>
  <si>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</si>
  <si>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</si>
  <si>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</si>
  <si>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</si>
  <si>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 პოლიტიკური გაერთიანება "ეროვნული ფორუმი"</t>
  </si>
  <si>
    <t>06.01.2017-06.30.2017</t>
  </si>
  <si>
    <t>სედანი</t>
  </si>
  <si>
    <t>აუდი A6</t>
  </si>
  <si>
    <t>LJA 001</t>
  </si>
  <si>
    <t>01026011115</t>
  </si>
  <si>
    <t xml:space="preserve">გოჩა </t>
  </si>
  <si>
    <t>ჯაბიძე</t>
  </si>
  <si>
    <t>მსუბუქი მაღალი გამავლობის</t>
  </si>
  <si>
    <t>ტოიოტა ლენდკუიზერი</t>
  </si>
  <si>
    <t>01015007988</t>
  </si>
  <si>
    <t xml:space="preserve">კახა </t>
  </si>
  <si>
    <t>ჩაკვეტაძე</t>
  </si>
  <si>
    <t xml:space="preserve">მსუბუქი </t>
  </si>
  <si>
    <t>მერსედეს-ბენცი</t>
  </si>
  <si>
    <t>მალხაზ</t>
  </si>
  <si>
    <t>გოშუანი</t>
  </si>
  <si>
    <t>01030005290</t>
  </si>
  <si>
    <t>ტარიელ</t>
  </si>
  <si>
    <t>სოფრომაძე</t>
  </si>
  <si>
    <t xml:space="preserve"> 01006006283</t>
  </si>
  <si>
    <t>ზურაბ</t>
  </si>
  <si>
    <t>ჩიკვაიძე</t>
  </si>
  <si>
    <t>OO050SS</t>
  </si>
  <si>
    <t>ZZ006ZZ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</si>
  <si>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</si>
  <si>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</si>
  <si>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</si>
  <si>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</si>
  <si>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</si>
  <si>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</si>
  <si>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</si>
  <si>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</si>
  <si>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</si>
  <si>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</si>
  <si>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</si>
  <si>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</si>
  <si>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</si>
  <si>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</si>
  <si>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თურქული კომპანია "YILMAZ TEXTIL ABDULLAH YILMAZ"</t>
  </si>
  <si>
    <t>01024057988</t>
  </si>
  <si>
    <t>ნიაზ დიასამიძე</t>
  </si>
  <si>
    <t>იჯარა</t>
  </si>
  <si>
    <t>ავთანდილ ბერიძე</t>
  </si>
  <si>
    <t>61008007806</t>
  </si>
  <si>
    <t>შპს "პლანეტა ფორტე"</t>
  </si>
  <si>
    <t>მომსახურება</t>
  </si>
  <si>
    <t>შპს "ჯორჯიან  უოთერ ენდ ფაუერი"</t>
  </si>
  <si>
    <t>61001003068</t>
  </si>
  <si>
    <t>ქ. თბილისი, ლვოვის ქ. 80-82 გ</t>
  </si>
  <si>
    <t>საოფისე ფართი</t>
  </si>
  <si>
    <t>437.30 კვ.მ</t>
  </si>
  <si>
    <t>01024025071</t>
  </si>
  <si>
    <t>ვიოლეტა</t>
  </si>
  <si>
    <t>მჭედლიძე</t>
  </si>
  <si>
    <t>ქ. ბათუმი, გორგასლის ქ. 93</t>
  </si>
  <si>
    <t>173,39 კვ.მ</t>
  </si>
  <si>
    <t>ირა</t>
  </si>
  <si>
    <t>ბაბილოძე</t>
  </si>
  <si>
    <t>ქ. გურჯაანი, ნონეშვილის ქ. 2</t>
  </si>
  <si>
    <t>89,70 კვ.მ</t>
  </si>
  <si>
    <t>გურჯაანის მუნიციპალიტეტი</t>
  </si>
  <si>
    <t>12.14.2016- 12.14.2018</t>
  </si>
  <si>
    <t>05.01.2017-01.01.2018</t>
  </si>
  <si>
    <t>06.01.2017- 12.01.2017</t>
  </si>
  <si>
    <t>ვიოლეტა მჭედლიძე</t>
  </si>
  <si>
    <t>ირა ბაბლიოძე</t>
  </si>
  <si>
    <t>ხათუნა გურჯიშვილი</t>
  </si>
  <si>
    <t>გივი გარსევანიშვილი</t>
  </si>
  <si>
    <t>გრიგოლ ნიშნიანიძე</t>
  </si>
  <si>
    <t>ვახტანგ შუკვანი</t>
  </si>
  <si>
    <t>01023007693</t>
  </si>
  <si>
    <t>01018001399</t>
  </si>
  <si>
    <t>01001050693</t>
  </si>
  <si>
    <t>01010002624</t>
  </si>
  <si>
    <t>ბანკიდან თანხის გამოტანა</t>
  </si>
  <si>
    <t>მივლინება</t>
  </si>
  <si>
    <t>წარმომადგენლობითი ხარჯი</t>
  </si>
  <si>
    <t>ხელფასი (ტრენერი)</t>
  </si>
  <si>
    <t>საქართველოს ბანკი</t>
  </si>
  <si>
    <t>GE172BG0000000187727300</t>
  </si>
  <si>
    <t>07.15.2008</t>
  </si>
  <si>
    <t>გოჩა</t>
  </si>
  <si>
    <t>პარტიის წევრი</t>
  </si>
  <si>
    <t xml:space="preserve">    კახაბერ</t>
  </si>
  <si>
    <t xml:space="preserve">   შარტავა</t>
  </si>
  <si>
    <t>01008005455</t>
  </si>
  <si>
    <t>რევაზ</t>
  </si>
  <si>
    <t>შავიშვილი</t>
  </si>
  <si>
    <t>01024006197</t>
  </si>
  <si>
    <t>დავით</t>
  </si>
  <si>
    <t>კაკაბაძე</t>
  </si>
  <si>
    <t>შორენა</t>
  </si>
  <si>
    <t>კახა</t>
  </si>
  <si>
    <t>კობა</t>
  </si>
  <si>
    <t>ძაძამია</t>
  </si>
  <si>
    <t>51001001535</t>
  </si>
  <si>
    <t>მარინე</t>
  </si>
  <si>
    <t>პოლიანსკაია</t>
  </si>
  <si>
    <t>57001018889</t>
  </si>
  <si>
    <t>ხათუნა</t>
  </si>
  <si>
    <t>გურჯიშვილი</t>
  </si>
  <si>
    <t xml:space="preserve">    გიული</t>
  </si>
  <si>
    <t xml:space="preserve">  შუღლიაშვილი</t>
  </si>
  <si>
    <t>კუპატაშვილი</t>
  </si>
  <si>
    <t>01024033013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</si>
  <si>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</si>
  <si>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</si>
  <si>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</si>
  <si>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</si>
  <si>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</si>
  <si>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</si>
  <si>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</si>
  <si>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01006006283</t>
  </si>
  <si>
    <t xml:space="preserve">მალხაზ </t>
  </si>
  <si>
    <t>ანი</t>
  </si>
  <si>
    <t>მიროტაძე</t>
  </si>
  <si>
    <t>ვახტანგაშვილი</t>
  </si>
  <si>
    <t>59002001330</t>
  </si>
  <si>
    <t>54001008183</t>
  </si>
  <si>
    <t xml:space="preserve">ვახტანგ </t>
  </si>
  <si>
    <t>შუკვანი</t>
  </si>
  <si>
    <t>პარტიულ ორგანიზაციებთან შეხვედრები</t>
  </si>
  <si>
    <t>პარტიულ დავალებათა შესასრულებლად</t>
  </si>
  <si>
    <t>ქ. ბათუმში და ქ. ქუთაისში</t>
  </si>
  <si>
    <t>კახაბერ</t>
  </si>
  <si>
    <t>შარტავა</t>
  </si>
  <si>
    <t xml:space="preserve">ზურაბ </t>
  </si>
  <si>
    <t>გურამ</t>
  </si>
  <si>
    <t>გელა</t>
  </si>
  <si>
    <t>გელაშვილი</t>
  </si>
  <si>
    <t>ბუხრაშვილი</t>
  </si>
  <si>
    <t>ეკატერინე</t>
  </si>
  <si>
    <t>კვანტალიანი</t>
  </si>
  <si>
    <t>ავთანდილ</t>
  </si>
  <si>
    <t>დავითაძე</t>
  </si>
  <si>
    <t>გიორგი</t>
  </si>
  <si>
    <t>ბერიძიშვილი</t>
  </si>
  <si>
    <t>59001093329</t>
  </si>
  <si>
    <t>20001022189</t>
  </si>
  <si>
    <t>01010010162</t>
  </si>
  <si>
    <t>01017056602</t>
  </si>
  <si>
    <t>01005004676</t>
  </si>
  <si>
    <t>01001067864</t>
  </si>
  <si>
    <t>თემატური კონფერენცია</t>
  </si>
  <si>
    <t>დაბა ბაზალეთი</t>
  </si>
  <si>
    <t>გიული</t>
  </si>
  <si>
    <t>შუღლიაშვილი</t>
  </si>
  <si>
    <t>გივი</t>
  </si>
  <si>
    <t>გარსევანიშვილი</t>
  </si>
  <si>
    <t>გრიგოლ</t>
  </si>
  <si>
    <t>ნიშნიანიძე</t>
  </si>
  <si>
    <t>ქვემო ქართლის მხარე</t>
  </si>
  <si>
    <t>აჭარის ა/რ რაიონებში</t>
  </si>
  <si>
    <t>იმერეთის მხარის რაიონებში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</si>
</sst>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</font>
    <font>
      <sz val="8"/>
      <name val="Sylfaen"/>
      <family val="1"/>
    </font>
    <font>
      <b/>
      <sz val="8"/>
      <name val="Sylfaen"/>
      <family val="1"/>
    </font>
    <font>
      <sz val="12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28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9" fillId="5" borderId="0" xfId="9" applyFont="1" applyFill="1" applyBorder="1" applyAlignment="1" applyProtection="1">
      <alignment horizontal="left" vertical="center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49" fontId="19" fillId="0" borderId="1" xfId="15" applyNumberFormat="1" applyFont="1" applyBorder="1" applyAlignment="1" applyProtection="1">
      <alignment horizontal="center" vertical="center" wrapText="1"/>
      <protection locked="0"/>
    </xf>
    <xf numFmtId="4" fontId="17" fillId="0" borderId="1" xfId="0" applyNumberFormat="1" applyFont="1" applyBorder="1" applyAlignment="1">
      <alignment horizontal="center" vertical="center" wrapText="1"/>
    </xf>
    <xf numFmtId="0" fontId="19" fillId="0" borderId="2" xfId="15" applyFont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" fontId="27" fillId="0" borderId="37" xfId="0" applyNumberFormat="1" applyFont="1" applyBorder="1" applyAlignment="1">
      <alignment horizontal="center" vertical="center" wrapText="1"/>
    </xf>
    <xf numFmtId="0" fontId="17" fillId="0" borderId="37" xfId="15" applyFont="1" applyFill="1" applyBorder="1" applyAlignment="1" applyProtection="1">
      <alignment horizontal="center" vertical="center" wrapText="1"/>
      <protection locked="0"/>
    </xf>
    <xf numFmtId="0" fontId="19" fillId="0" borderId="37" xfId="15" applyFont="1" applyBorder="1" applyAlignment="1" applyProtection="1">
      <alignment horizontal="center" vertical="center" wrapText="1"/>
      <protection locked="0"/>
    </xf>
    <xf numFmtId="49" fontId="17" fillId="0" borderId="37" xfId="1" applyNumberFormat="1" applyFont="1" applyFill="1" applyBorder="1" applyAlignment="1" applyProtection="1">
      <alignment horizontal="center" vertical="center" wrapText="1"/>
    </xf>
    <xf numFmtId="0" fontId="17" fillId="0" borderId="37" xfId="1" applyFont="1" applyFill="1" applyBorder="1" applyAlignment="1" applyProtection="1">
      <alignment horizontal="center" vertical="center" wrapText="1"/>
    </xf>
    <xf numFmtId="0" fontId="19" fillId="0" borderId="35" xfId="15" applyFont="1" applyBorder="1" applyAlignment="1" applyProtection="1">
      <alignment vertical="center" wrapText="1"/>
      <protection locked="0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19" fillId="0" borderId="1" xfId="15" applyFont="1" applyBorder="1" applyAlignment="1" applyProtection="1">
      <alignment vertical="center" wrapText="1"/>
      <protection locked="0"/>
    </xf>
    <xf numFmtId="0" fontId="0" fillId="2" borderId="1" xfId="0" applyFill="1" applyBorder="1"/>
    <xf numFmtId="0" fontId="36" fillId="0" borderId="0" xfId="0" applyFont="1" applyAlignment="1">
      <alignment horizontal="center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4" fontId="24" fillId="0" borderId="1" xfId="2" applyNumberFormat="1" applyFont="1" applyFill="1" applyBorder="1" applyAlignment="1" applyProtection="1">
      <alignment horizontal="right" vertical="center" wrapText="1"/>
      <protection locked="0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14" fontId="11" fillId="0" borderId="1" xfId="3" applyNumberFormat="1" applyFont="1" applyFill="1" applyBorder="1" applyAlignment="1" applyProtection="1">
      <alignment horizontal="center" vertical="center"/>
      <protection locked="0"/>
    </xf>
    <xf numFmtId="4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horizontal="left" vertical="center" wrapText="1"/>
      <protection locked="0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49" fontId="19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4" fillId="0" borderId="44" xfId="2" applyFont="1" applyFill="1" applyBorder="1" applyAlignment="1" applyProtection="1">
      <alignment horizontal="left" vertical="top" wrapText="1"/>
      <protection locked="0"/>
    </xf>
    <xf numFmtId="49" fontId="17" fillId="0" borderId="0" xfId="0" applyNumberFormat="1" applyFont="1" applyFill="1" applyAlignment="1">
      <alignment horizontal="center" vertical="center"/>
    </xf>
    <xf numFmtId="0" fontId="21" fillId="0" borderId="1" xfId="15" applyFont="1" applyBorder="1" applyAlignment="1" applyProtection="1">
      <alignment vertical="center" wrapText="1"/>
    </xf>
    <xf numFmtId="0" fontId="19" fillId="0" borderId="1" xfId="15" applyFont="1" applyBorder="1" applyAlignment="1" applyProtection="1">
      <alignment vertical="center" wrapText="1"/>
    </xf>
    <xf numFmtId="0" fontId="19" fillId="5" borderId="1" xfId="15" applyFont="1" applyFill="1" applyBorder="1" applyAlignment="1" applyProtection="1">
      <alignment vertical="center" wrapText="1"/>
    </xf>
    <xf numFmtId="0" fontId="19" fillId="0" borderId="1" xfId="15" applyFont="1" applyFill="1" applyBorder="1" applyAlignment="1" applyProtection="1">
      <alignment vertical="center" wrapText="1"/>
    </xf>
    <xf numFmtId="0" fontId="21" fillId="0" borderId="1" xfId="15" applyFont="1" applyFill="1" applyBorder="1" applyAlignment="1" applyProtection="1">
      <alignment vertical="center" wrapText="1"/>
    </xf>
    <xf numFmtId="3" fontId="22" fillId="0" borderId="1" xfId="1" applyNumberFormat="1" applyFont="1" applyFill="1" applyBorder="1" applyAlignment="1" applyProtection="1">
      <alignment horizontal="right" vertical="center"/>
    </xf>
    <xf numFmtId="4" fontId="19" fillId="0" borderId="1" xfId="15" applyNumberFormat="1" applyFont="1" applyFill="1" applyBorder="1" applyAlignment="1" applyProtection="1">
      <alignment vertical="center" wrapText="1"/>
      <protection locked="0"/>
    </xf>
    <xf numFmtId="4" fontId="19" fillId="0" borderId="1" xfId="15" applyNumberFormat="1" applyFont="1" applyBorder="1" applyAlignment="1" applyProtection="1">
      <alignment vertical="center" wrapText="1"/>
      <protection locked="0"/>
    </xf>
    <xf numFmtId="14" fontId="27" fillId="0" borderId="2" xfId="11" applyNumberFormat="1" applyFont="1" applyBorder="1" applyAlignment="1" applyProtection="1">
      <alignment horizontal="right" vertical="center" wrapText="1"/>
      <protection locked="0"/>
    </xf>
    <xf numFmtId="2" fontId="24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7" fillId="0" borderId="2" xfId="11" applyFont="1" applyFill="1" applyBorder="1" applyAlignment="1" applyProtection="1">
      <alignment vertical="center" wrapText="1"/>
      <protection locked="0"/>
    </xf>
    <xf numFmtId="1" fontId="24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4" fillId="0" borderId="30" xfId="2" applyNumberFormat="1" applyFont="1" applyFill="1" applyBorder="1" applyAlignment="1" applyProtection="1">
      <alignment horizontal="left" vertical="center" wrapText="1"/>
      <protection locked="0"/>
    </xf>
    <xf numFmtId="14" fontId="27" fillId="0" borderId="2" xfId="11" applyNumberFormat="1" applyFont="1" applyFill="1" applyBorder="1" applyAlignment="1" applyProtection="1">
      <alignment vertical="center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0" fontId="17" fillId="0" borderId="1" xfId="1" applyFont="1" applyFill="1" applyBorder="1" applyAlignment="1" applyProtection="1">
      <alignment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1" applyFont="1" applyFill="1" applyBorder="1" applyAlignment="1" applyProtection="1">
      <alignment horizontal="center" vertical="center" wrapText="1"/>
    </xf>
    <xf numFmtId="0" fontId="0" fillId="7" borderId="0" xfId="0" applyFill="1"/>
    <xf numFmtId="0" fontId="22" fillId="6" borderId="1" xfId="1" applyFont="1" applyFill="1" applyBorder="1" applyAlignment="1" applyProtection="1">
      <alignment horizontal="left" vertical="center" wrapText="1" indent="1"/>
    </xf>
    <xf numFmtId="4" fontId="17" fillId="0" borderId="1" xfId="0" applyNumberFormat="1" applyFont="1" applyBorder="1" applyProtection="1">
      <protection locked="0"/>
    </xf>
    <xf numFmtId="4" fontId="17" fillId="0" borderId="0" xfId="0" applyNumberFormat="1" applyFont="1" applyProtection="1">
      <protection locked="0"/>
    </xf>
    <xf numFmtId="0" fontId="39" fillId="0" borderId="0" xfId="0" applyFont="1" applyProtection="1">
      <protection locked="0"/>
    </xf>
    <xf numFmtId="4" fontId="22" fillId="5" borderId="1" xfId="0" applyNumberFormat="1" applyFont="1" applyFill="1" applyBorder="1" applyAlignment="1" applyProtection="1">
      <alignment horizontal="right" vertical="center" wrapText="1"/>
    </xf>
    <xf numFmtId="4" fontId="22" fillId="5" borderId="1" xfId="0" applyNumberFormat="1" applyFont="1" applyFill="1" applyBorder="1" applyProtection="1"/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" fontId="17" fillId="5" borderId="1" xfId="0" applyNumberFormat="1" applyFont="1" applyFill="1" applyBorder="1" applyAlignment="1" applyProtection="1">
      <alignment horizontal="center"/>
    </xf>
    <xf numFmtId="4" fontId="17" fillId="5" borderId="35" xfId="0" applyNumberFormat="1" applyFont="1" applyFill="1" applyBorder="1" applyAlignment="1" applyProtection="1">
      <alignment horizontal="center"/>
    </xf>
    <xf numFmtId="4" fontId="17" fillId="5" borderId="2" xfId="0" applyNumberFormat="1" applyFont="1" applyFill="1" applyBorder="1" applyAlignment="1" applyProtection="1">
      <alignment horizontal="center"/>
    </xf>
    <xf numFmtId="4" fontId="17" fillId="0" borderId="1" xfId="0" applyNumberFormat="1" applyFont="1" applyFill="1" applyBorder="1" applyAlignment="1" applyProtection="1">
      <alignment horizontal="center"/>
    </xf>
    <xf numFmtId="0" fontId="17" fillId="0" borderId="0" xfId="0" applyFont="1" applyFill="1" applyAlignment="1">
      <alignment horizontal="center" vertical="center"/>
    </xf>
    <xf numFmtId="49" fontId="17" fillId="0" borderId="1" xfId="3" applyNumberFormat="1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/>
    <xf numFmtId="0" fontId="37" fillId="0" borderId="1" xfId="1" applyFont="1" applyFill="1" applyBorder="1" applyAlignment="1" applyProtection="1">
      <alignment horizontal="center" vertical="center" wrapText="1"/>
    </xf>
    <xf numFmtId="0" fontId="25" fillId="0" borderId="6" xfId="2" applyFont="1" applyFill="1" applyBorder="1" applyAlignment="1" applyProtection="1">
      <alignment horizontal="center" vertical="center" wrapText="1"/>
      <protection locked="0"/>
    </xf>
    <xf numFmtId="14" fontId="11" fillId="0" borderId="37" xfId="3" applyNumberFormat="1" applyFon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vertical="top" wrapText="1"/>
      <protection locked="0"/>
    </xf>
    <xf numFmtId="0" fontId="24" fillId="0" borderId="1" xfId="2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vertical="top" wrapText="1"/>
      <protection locked="0"/>
    </xf>
    <xf numFmtId="49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24" fillId="0" borderId="1" xfId="2" applyNumberFormat="1" applyFont="1" applyFill="1" applyBorder="1" applyAlignment="1" applyProtection="1">
      <alignment horizontal="right" vertical="top" wrapText="1"/>
      <protection locked="0"/>
    </xf>
    <xf numFmtId="14" fontId="19" fillId="0" borderId="1" xfId="15" applyNumberFormat="1" applyFont="1" applyFill="1" applyBorder="1" applyAlignment="1" applyProtection="1">
      <alignment horizontal="center" vertical="center" wrapText="1"/>
      <protection locked="0"/>
    </xf>
    <xf numFmtId="49" fontId="19" fillId="0" borderId="1" xfId="15" applyNumberFormat="1" applyFont="1" applyFill="1" applyBorder="1" applyAlignment="1" applyProtection="1">
      <alignment vertical="center" wrapText="1"/>
      <protection locked="0"/>
    </xf>
    <xf numFmtId="0" fontId="17" fillId="0" borderId="0" xfId="0" applyFont="1" applyFill="1" applyAlignment="1" applyProtection="1">
      <alignment horizontal="center"/>
      <protection locked="0"/>
    </xf>
    <xf numFmtId="0" fontId="17" fillId="0" borderId="1" xfId="0" applyFont="1" applyFill="1" applyBorder="1" applyAlignment="1" applyProtection="1">
      <alignment horizontal="center"/>
      <protection locked="0"/>
    </xf>
    <xf numFmtId="0" fontId="17" fillId="0" borderId="1" xfId="0" applyFont="1" applyFill="1" applyBorder="1" applyProtection="1">
      <protection locked="0"/>
    </xf>
    <xf numFmtId="0" fontId="17" fillId="0" borderId="0" xfId="0" applyFont="1" applyFill="1" applyAlignment="1" applyProtection="1">
      <alignment horizontal="right"/>
      <protection locked="0"/>
    </xf>
    <xf numFmtId="4" fontId="24" fillId="0" borderId="1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1" fontId="24" fillId="0" borderId="6" xfId="2" applyNumberFormat="1" applyFont="1" applyFill="1" applyBorder="1" applyAlignment="1" applyProtection="1">
      <alignment vertical="top" wrapText="1"/>
      <protection locked="0"/>
    </xf>
    <xf numFmtId="1" fontId="24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2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right" vertical="center" wrapText="1"/>
      <protection locked="0"/>
    </xf>
    <xf numFmtId="14" fontId="11" fillId="0" borderId="1" xfId="3" applyNumberFormat="1" applyFill="1" applyBorder="1" applyAlignment="1" applyProtection="1">
      <alignment horizontal="center"/>
      <protection locked="0"/>
    </xf>
    <xf numFmtId="0" fontId="24" fillId="0" borderId="7" xfId="2" applyFont="1" applyFill="1" applyBorder="1" applyAlignment="1" applyProtection="1">
      <alignment horizontal="center" vertical="top" wrapText="1"/>
      <protection locked="0"/>
    </xf>
    <xf numFmtId="0" fontId="24" fillId="0" borderId="7" xfId="2" applyFont="1" applyFill="1" applyBorder="1" applyAlignment="1" applyProtection="1">
      <alignment horizontal="right" vertical="top" wrapText="1"/>
      <protection locked="0"/>
    </xf>
    <xf numFmtId="4" fontId="22" fillId="5" borderId="1" xfId="1" applyNumberFormat="1" applyFont="1" applyFill="1" applyBorder="1" applyAlignment="1" applyProtection="1">
      <alignment horizontal="center" vertical="center"/>
    </xf>
    <xf numFmtId="4" fontId="17" fillId="5" borderId="1" xfId="1" applyNumberFormat="1" applyFont="1" applyFill="1" applyBorder="1" applyAlignment="1" applyProtection="1">
      <alignment horizontal="center" vertical="center" wrapText="1"/>
    </xf>
    <xf numFmtId="4" fontId="22" fillId="5" borderId="1" xfId="1" applyNumberFormat="1" applyFont="1" applyFill="1" applyBorder="1" applyAlignment="1" applyProtection="1">
      <alignment horizontal="center" vertical="center" wrapText="1"/>
    </xf>
    <xf numFmtId="4" fontId="17" fillId="0" borderId="1" xfId="2" applyNumberFormat="1" applyFont="1" applyFill="1" applyBorder="1" applyAlignment="1" applyProtection="1">
      <alignment horizontal="center" vertical="top"/>
      <protection locked="0"/>
    </xf>
    <xf numFmtId="4" fontId="17" fillId="0" borderId="1" xfId="2" applyNumberFormat="1" applyFont="1" applyFill="1" applyBorder="1" applyAlignment="1" applyProtection="1">
      <alignment horizontal="center" vertical="center"/>
      <protection locked="0"/>
    </xf>
    <xf numFmtId="4" fontId="22" fillId="5" borderId="1" xfId="0" applyNumberFormat="1" applyFont="1" applyFill="1" applyBorder="1" applyAlignment="1" applyProtection="1">
      <alignment horizontal="center"/>
    </xf>
    <xf numFmtId="4" fontId="17" fillId="0" borderId="4" xfId="0" applyNumberFormat="1" applyFont="1" applyBorder="1" applyAlignment="1" applyProtection="1">
      <alignment horizontal="center"/>
      <protection locked="0"/>
    </xf>
    <xf numFmtId="4" fontId="17" fillId="0" borderId="1" xfId="0" applyNumberFormat="1" applyFont="1" applyBorder="1" applyAlignment="1" applyProtection="1">
      <alignment horizontal="center"/>
      <protection locked="0"/>
    </xf>
    <xf numFmtId="14" fontId="17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171450</xdr:rowOff>
    </xdr:from>
    <xdr:to>
      <xdr:col>2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171450</xdr:rowOff>
    </xdr:from>
    <xdr:to>
      <xdr:col>1</xdr:col>
      <xdr:colOff>1495425</xdr:colOff>
      <xdr:row>55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56</xdr:row>
      <xdr:rowOff>4082</xdr:rowOff>
    </xdr:from>
    <xdr:to>
      <xdr:col>5</xdr:col>
      <xdr:colOff>110219</xdr:colOff>
      <xdr:row>56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tabSelected="1" view="pageBreakPreview" zoomScale="80" zoomScaleNormal="100" zoomScaleSheetLayoutView="80" workbookViewId="0">
      <selection activeCell="F18" sqref="F18"/>
    </sheetView>
  </sheetViews>
  <sheetFormatPr defaultRowHeight="18" x14ac:dyDescent="0.2"/>
  <cols>
    <col min="1" max="1" width="6.28515625" style="282" bestFit="1" customWidth="1"/>
    <col min="2" max="2" width="13.140625" style="282" customWidth="1"/>
    <col min="3" max="3" width="17.85546875" style="282" customWidth="1"/>
    <col min="4" max="4" width="15.140625" style="282" customWidth="1"/>
    <col min="5" max="5" width="24.5703125" style="282" customWidth="1"/>
    <col min="6" max="8" width="19.140625" style="283" customWidth="1"/>
    <col min="9" max="9" width="16.42578125" style="282" bestFit="1" customWidth="1"/>
    <col min="10" max="10" width="17.42578125" style="282" customWidth="1"/>
    <col min="11" max="11" width="13.140625" style="282" bestFit="1" customWidth="1"/>
    <col min="12" max="12" width="22.85546875" style="282" customWidth="1"/>
    <col min="13" max="16384" width="9.140625" style="282"/>
  </cols>
  <sheetData>
    <row r="1" spans="1:14" s="293" customFormat="1" ht="15.75" x14ac:dyDescent="0.2">
      <c r="A1" s="359" t="s">
        <v>307</v>
      </c>
      <c r="B1" s="347"/>
      <c r="C1" s="347"/>
      <c r="D1" s="347"/>
      <c r="E1" s="348"/>
      <c r="F1" s="342"/>
      <c r="G1" s="348"/>
      <c r="H1" s="358"/>
      <c r="I1" s="347"/>
      <c r="J1" s="348"/>
      <c r="K1" s="348"/>
      <c r="L1" s="357" t="s">
        <v>109</v>
      </c>
    </row>
    <row r="2" spans="1:14" s="293" customFormat="1" ht="15.75" x14ac:dyDescent="0.2">
      <c r="A2" s="356" t="s">
        <v>140</v>
      </c>
      <c r="B2" s="347"/>
      <c r="C2" s="347"/>
      <c r="D2" s="347"/>
      <c r="E2" s="348"/>
      <c r="F2" s="342"/>
      <c r="G2" s="348"/>
      <c r="H2" s="355"/>
      <c r="I2" s="347"/>
      <c r="J2" s="348"/>
      <c r="K2" s="394"/>
      <c r="L2" s="504" t="s">
        <v>516</v>
      </c>
      <c r="M2" s="505"/>
      <c r="N2" s="505"/>
    </row>
    <row r="3" spans="1:14" s="293" customFormat="1" ht="15.75" x14ac:dyDescent="0.2">
      <c r="A3" s="354"/>
      <c r="B3" s="347"/>
      <c r="C3" s="353"/>
      <c r="D3" s="352"/>
      <c r="E3" s="348"/>
      <c r="F3" s="351"/>
      <c r="G3" s="348"/>
      <c r="H3" s="348"/>
      <c r="I3" s="342"/>
      <c r="J3" s="347"/>
      <c r="K3" s="347"/>
      <c r="L3" s="346"/>
    </row>
    <row r="4" spans="1:14" s="293" customFormat="1" ht="15.75" x14ac:dyDescent="0.2">
      <c r="A4" s="390" t="s">
        <v>274</v>
      </c>
      <c r="B4" s="342"/>
      <c r="C4" s="342"/>
      <c r="D4" s="391"/>
      <c r="E4" s="382"/>
      <c r="F4" s="292"/>
      <c r="G4" s="285"/>
      <c r="H4" s="383"/>
      <c r="I4" s="382"/>
      <c r="J4" s="384"/>
      <c r="K4" s="285"/>
      <c r="L4" s="385"/>
    </row>
    <row r="5" spans="1:14" s="293" customFormat="1" ht="16.5" thickBot="1" x14ac:dyDescent="0.4">
      <c r="A5" s="26" t="s">
        <v>515</v>
      </c>
      <c r="B5" s="26"/>
      <c r="C5" s="26"/>
      <c r="D5" s="350"/>
      <c r="E5" s="348"/>
      <c r="F5" s="349"/>
      <c r="G5" s="349"/>
      <c r="H5" s="349"/>
      <c r="I5" s="348"/>
      <c r="J5" s="347"/>
      <c r="K5" s="347"/>
      <c r="L5" s="346"/>
    </row>
    <row r="6" spans="1:14" ht="18.75" thickBot="1" x14ac:dyDescent="0.25">
      <c r="A6" s="345"/>
      <c r="B6" s="344"/>
      <c r="C6" s="343"/>
      <c r="D6" s="343"/>
      <c r="E6" s="343"/>
      <c r="F6" s="342"/>
      <c r="G6" s="342"/>
      <c r="H6" s="342"/>
      <c r="I6" s="508" t="s">
        <v>475</v>
      </c>
      <c r="J6" s="509"/>
      <c r="K6" s="510"/>
      <c r="L6" s="341"/>
    </row>
    <row r="7" spans="1:14" s="329" customFormat="1" ht="45.75" thickBot="1" x14ac:dyDescent="0.25">
      <c r="A7" s="340" t="s">
        <v>64</v>
      </c>
      <c r="B7" s="339" t="s">
        <v>141</v>
      </c>
      <c r="C7" s="339" t="s">
        <v>474</v>
      </c>
      <c r="D7" s="338" t="s">
        <v>280</v>
      </c>
      <c r="E7" s="337" t="s">
        <v>473</v>
      </c>
      <c r="F7" s="336" t="s">
        <v>472</v>
      </c>
      <c r="G7" s="335" t="s">
        <v>228</v>
      </c>
      <c r="H7" s="334" t="s">
        <v>225</v>
      </c>
      <c r="I7" s="333" t="s">
        <v>471</v>
      </c>
      <c r="J7" s="332" t="s">
        <v>277</v>
      </c>
      <c r="K7" s="331" t="s">
        <v>229</v>
      </c>
      <c r="L7" s="330" t="s">
        <v>230</v>
      </c>
    </row>
    <row r="8" spans="1:14" s="323" customFormat="1" ht="18.75" thickBot="1" x14ac:dyDescent="0.25">
      <c r="A8" s="327">
        <v>1</v>
      </c>
      <c r="B8" s="326">
        <v>2</v>
      </c>
      <c r="C8" s="328">
        <v>3</v>
      </c>
      <c r="D8" s="328">
        <v>4</v>
      </c>
      <c r="E8" s="327">
        <v>5</v>
      </c>
      <c r="F8" s="326">
        <v>6</v>
      </c>
      <c r="G8" s="328">
        <v>7</v>
      </c>
      <c r="H8" s="326">
        <v>8</v>
      </c>
      <c r="I8" s="327">
        <v>9</v>
      </c>
      <c r="J8" s="326">
        <v>10</v>
      </c>
      <c r="K8" s="325">
        <v>11</v>
      </c>
      <c r="L8" s="324">
        <v>12</v>
      </c>
    </row>
    <row r="9" spans="1:14" x14ac:dyDescent="0.2">
      <c r="A9" s="322">
        <v>1</v>
      </c>
      <c r="B9" s="313"/>
      <c r="C9" s="312"/>
      <c r="D9" s="321"/>
      <c r="E9" s="320"/>
      <c r="F9" s="309"/>
      <c r="G9" s="319"/>
      <c r="H9" s="319"/>
      <c r="I9" s="318"/>
      <c r="J9" s="317"/>
      <c r="K9" s="316"/>
      <c r="L9" s="315"/>
    </row>
    <row r="10" spans="1:14" x14ac:dyDescent="0.2">
      <c r="A10" s="314">
        <v>2</v>
      </c>
      <c r="B10" s="313"/>
      <c r="C10" s="312"/>
      <c r="D10" s="311"/>
      <c r="E10" s="310"/>
      <c r="F10" s="309"/>
      <c r="G10" s="309"/>
      <c r="H10" s="309"/>
      <c r="I10" s="308"/>
      <c r="J10" s="307"/>
      <c r="K10" s="306"/>
      <c r="L10" s="305"/>
    </row>
    <row r="11" spans="1:14" x14ac:dyDescent="0.2">
      <c r="A11" s="314">
        <v>3</v>
      </c>
      <c r="B11" s="313"/>
      <c r="C11" s="312"/>
      <c r="D11" s="311"/>
      <c r="E11" s="310"/>
      <c r="F11" s="349"/>
      <c r="G11" s="309"/>
      <c r="H11" s="309"/>
      <c r="I11" s="308"/>
      <c r="J11" s="307"/>
      <c r="K11" s="306"/>
      <c r="L11" s="305"/>
    </row>
    <row r="12" spans="1:14" x14ac:dyDescent="0.2">
      <c r="A12" s="314">
        <v>4</v>
      </c>
      <c r="B12" s="313"/>
      <c r="C12" s="312"/>
      <c r="D12" s="311"/>
      <c r="E12" s="310"/>
      <c r="F12" s="309"/>
      <c r="G12" s="309"/>
      <c r="H12" s="309"/>
      <c r="I12" s="308"/>
      <c r="J12" s="307"/>
      <c r="K12" s="306"/>
      <c r="L12" s="305"/>
    </row>
    <row r="13" spans="1:14" x14ac:dyDescent="0.2">
      <c r="A13" s="314">
        <v>5</v>
      </c>
      <c r="B13" s="313"/>
      <c r="C13" s="312"/>
      <c r="D13" s="311"/>
      <c r="E13" s="310"/>
      <c r="F13" s="309"/>
      <c r="G13" s="309"/>
      <c r="H13" s="309"/>
      <c r="I13" s="308"/>
      <c r="J13" s="307"/>
      <c r="K13" s="306"/>
      <c r="L13" s="305"/>
    </row>
    <row r="14" spans="1:14" x14ac:dyDescent="0.2">
      <c r="A14" s="314">
        <v>6</v>
      </c>
      <c r="B14" s="313"/>
      <c r="C14" s="312"/>
      <c r="D14" s="311"/>
      <c r="E14" s="310"/>
      <c r="F14" s="309"/>
      <c r="G14" s="309"/>
      <c r="H14" s="309"/>
      <c r="I14" s="308"/>
      <c r="J14" s="307"/>
      <c r="K14" s="306"/>
      <c r="L14" s="305"/>
    </row>
    <row r="15" spans="1:14" x14ac:dyDescent="0.2">
      <c r="A15" s="314">
        <v>7</v>
      </c>
      <c r="B15" s="313"/>
      <c r="C15" s="312"/>
      <c r="D15" s="311"/>
      <c r="E15" s="310"/>
      <c r="F15" s="309"/>
      <c r="G15" s="309"/>
      <c r="H15" s="309"/>
      <c r="I15" s="308"/>
      <c r="J15" s="307"/>
      <c r="K15" s="306"/>
      <c r="L15" s="305"/>
    </row>
    <row r="16" spans="1:14" x14ac:dyDescent="0.2">
      <c r="A16" s="314">
        <v>8</v>
      </c>
      <c r="B16" s="313"/>
      <c r="C16" s="312"/>
      <c r="D16" s="311"/>
      <c r="E16" s="310"/>
      <c r="F16" s="309"/>
      <c r="G16" s="309"/>
      <c r="H16" s="309"/>
      <c r="I16" s="308"/>
      <c r="J16" s="307"/>
      <c r="K16" s="306"/>
      <c r="L16" s="305"/>
    </row>
    <row r="17" spans="1:12" x14ac:dyDescent="0.2">
      <c r="A17" s="314">
        <v>9</v>
      </c>
      <c r="B17" s="313"/>
      <c r="C17" s="312"/>
      <c r="D17" s="311"/>
      <c r="E17" s="310"/>
      <c r="F17" s="309"/>
      <c r="G17" s="309"/>
      <c r="H17" s="309"/>
      <c r="I17" s="308"/>
      <c r="J17" s="307"/>
      <c r="K17" s="306"/>
      <c r="L17" s="305"/>
    </row>
    <row r="18" spans="1:12" x14ac:dyDescent="0.2">
      <c r="A18" s="314">
        <v>10</v>
      </c>
      <c r="B18" s="313"/>
      <c r="C18" s="312"/>
      <c r="D18" s="311"/>
      <c r="E18" s="310"/>
      <c r="F18" s="309"/>
      <c r="G18" s="309"/>
      <c r="H18" s="309"/>
      <c r="I18" s="308"/>
      <c r="J18" s="307"/>
      <c r="K18" s="306"/>
      <c r="L18" s="305"/>
    </row>
    <row r="19" spans="1:12" x14ac:dyDescent="0.2">
      <c r="A19" s="314">
        <v>11</v>
      </c>
      <c r="B19" s="313"/>
      <c r="C19" s="312"/>
      <c r="D19" s="311"/>
      <c r="E19" s="310"/>
      <c r="F19" s="309"/>
      <c r="G19" s="309"/>
      <c r="H19" s="309"/>
      <c r="I19" s="308"/>
      <c r="J19" s="307"/>
      <c r="K19" s="306"/>
      <c r="L19" s="305"/>
    </row>
    <row r="20" spans="1:12" x14ac:dyDescent="0.2">
      <c r="A20" s="314">
        <v>12</v>
      </c>
      <c r="B20" s="313"/>
      <c r="C20" s="312"/>
      <c r="D20" s="311"/>
      <c r="E20" s="310"/>
      <c r="F20" s="309"/>
      <c r="G20" s="309"/>
      <c r="H20" s="309"/>
      <c r="I20" s="308"/>
      <c r="J20" s="307"/>
      <c r="K20" s="306"/>
      <c r="L20" s="305"/>
    </row>
    <row r="21" spans="1:12" x14ac:dyDescent="0.2">
      <c r="A21" s="314">
        <v>13</v>
      </c>
      <c r="B21" s="313"/>
      <c r="C21" s="312"/>
      <c r="D21" s="311"/>
      <c r="E21" s="310"/>
      <c r="F21" s="309"/>
      <c r="G21" s="309"/>
      <c r="H21" s="309"/>
      <c r="I21" s="308"/>
      <c r="J21" s="307"/>
      <c r="K21" s="306"/>
      <c r="L21" s="305"/>
    </row>
    <row r="22" spans="1:12" x14ac:dyDescent="0.2">
      <c r="A22" s="314">
        <v>14</v>
      </c>
      <c r="B22" s="313"/>
      <c r="C22" s="312"/>
      <c r="D22" s="311"/>
      <c r="E22" s="310"/>
      <c r="F22" s="309"/>
      <c r="G22" s="309"/>
      <c r="H22" s="309"/>
      <c r="I22" s="308"/>
      <c r="J22" s="307"/>
      <c r="K22" s="306"/>
      <c r="L22" s="305"/>
    </row>
    <row r="23" spans="1:12" x14ac:dyDescent="0.2">
      <c r="A23" s="314">
        <v>15</v>
      </c>
      <c r="B23" s="313"/>
      <c r="C23" s="312"/>
      <c r="D23" s="311"/>
      <c r="E23" s="310"/>
      <c r="F23" s="309"/>
      <c r="G23" s="309"/>
      <c r="H23" s="309"/>
      <c r="I23" s="308"/>
      <c r="J23" s="307"/>
      <c r="K23" s="306"/>
      <c r="L23" s="305"/>
    </row>
    <row r="24" spans="1:12" x14ac:dyDescent="0.2">
      <c r="A24" s="314">
        <v>16</v>
      </c>
      <c r="B24" s="313"/>
      <c r="C24" s="312"/>
      <c r="D24" s="311"/>
      <c r="E24" s="310"/>
      <c r="F24" s="309"/>
      <c r="G24" s="309"/>
      <c r="H24" s="309"/>
      <c r="I24" s="308"/>
      <c r="J24" s="307"/>
      <c r="K24" s="306"/>
      <c r="L24" s="305"/>
    </row>
    <row r="25" spans="1:12" x14ac:dyDescent="0.2">
      <c r="A25" s="314">
        <v>17</v>
      </c>
      <c r="B25" s="313"/>
      <c r="C25" s="312"/>
      <c r="D25" s="311"/>
      <c r="E25" s="310"/>
      <c r="F25" s="309"/>
      <c r="G25" s="309"/>
      <c r="H25" s="309"/>
      <c r="I25" s="308"/>
      <c r="J25" s="307"/>
      <c r="K25" s="306"/>
      <c r="L25" s="305"/>
    </row>
    <row r="26" spans="1:12" x14ac:dyDescent="0.2">
      <c r="A26" s="314">
        <v>18</v>
      </c>
      <c r="B26" s="313"/>
      <c r="C26" s="312"/>
      <c r="D26" s="311"/>
      <c r="E26" s="310"/>
      <c r="F26" s="309"/>
      <c r="G26" s="309"/>
      <c r="H26" s="309"/>
      <c r="I26" s="308"/>
      <c r="J26" s="307"/>
      <c r="K26" s="306"/>
      <c r="L26" s="305"/>
    </row>
    <row r="27" spans="1:12" x14ac:dyDescent="0.2">
      <c r="A27" s="314">
        <v>19</v>
      </c>
      <c r="B27" s="313"/>
      <c r="C27" s="312"/>
      <c r="D27" s="311"/>
      <c r="E27" s="310"/>
      <c r="F27" s="309"/>
      <c r="G27" s="309"/>
      <c r="H27" s="309"/>
      <c r="I27" s="308"/>
      <c r="J27" s="307"/>
      <c r="K27" s="306"/>
      <c r="L27" s="305"/>
    </row>
    <row r="28" spans="1:12" ht="18.75" thickBot="1" x14ac:dyDescent="0.25">
      <c r="A28" s="304" t="s">
        <v>276</v>
      </c>
      <c r="B28" s="303"/>
      <c r="C28" s="302"/>
      <c r="D28" s="301"/>
      <c r="E28" s="300"/>
      <c r="F28" s="299"/>
      <c r="G28" s="299"/>
      <c r="H28" s="299"/>
      <c r="I28" s="298"/>
      <c r="J28" s="297"/>
      <c r="K28" s="296"/>
      <c r="L28" s="295"/>
    </row>
    <row r="29" spans="1:12" x14ac:dyDescent="0.2">
      <c r="A29" s="285"/>
      <c r="B29" s="286"/>
      <c r="C29" s="285"/>
      <c r="D29" s="286"/>
      <c r="E29" s="285"/>
      <c r="F29" s="286"/>
      <c r="G29" s="285"/>
      <c r="H29" s="286"/>
      <c r="I29" s="285"/>
      <c r="J29" s="286"/>
      <c r="K29" s="285"/>
      <c r="L29" s="286"/>
    </row>
    <row r="30" spans="1:12" x14ac:dyDescent="0.2">
      <c r="A30" s="285"/>
      <c r="B30" s="292"/>
      <c r="C30" s="285"/>
      <c r="D30" s="292"/>
      <c r="E30" s="285"/>
      <c r="F30" s="292"/>
      <c r="G30" s="285"/>
      <c r="H30" s="292"/>
      <c r="I30" s="285"/>
      <c r="J30" s="292"/>
      <c r="K30" s="285"/>
      <c r="L30" s="292"/>
    </row>
    <row r="31" spans="1:12" s="293" customFormat="1" ht="15.75" x14ac:dyDescent="0.2">
      <c r="A31" s="507" t="s">
        <v>433</v>
      </c>
      <c r="B31" s="507"/>
      <c r="C31" s="507"/>
      <c r="D31" s="507"/>
      <c r="E31" s="507"/>
      <c r="F31" s="507"/>
      <c r="G31" s="507"/>
      <c r="H31" s="507"/>
      <c r="I31" s="507"/>
      <c r="J31" s="507"/>
      <c r="K31" s="507"/>
      <c r="L31" s="507"/>
    </row>
    <row r="32" spans="1:12" s="294" customFormat="1" ht="12.75" x14ac:dyDescent="0.2">
      <c r="A32" s="507" t="s">
        <v>470</v>
      </c>
      <c r="B32" s="507"/>
      <c r="C32" s="507"/>
      <c r="D32" s="507"/>
      <c r="E32" s="507"/>
      <c r="F32" s="507"/>
      <c r="G32" s="507"/>
      <c r="H32" s="507"/>
      <c r="I32" s="507"/>
      <c r="J32" s="507"/>
      <c r="K32" s="507"/>
      <c r="L32" s="507"/>
    </row>
    <row r="33" spans="1:12" s="294" customFormat="1" ht="12.75" x14ac:dyDescent="0.2">
      <c r="A33" s="507"/>
      <c r="B33" s="507"/>
      <c r="C33" s="507"/>
      <c r="D33" s="507"/>
      <c r="E33" s="507"/>
      <c r="F33" s="507"/>
      <c r="G33" s="507"/>
      <c r="H33" s="507"/>
      <c r="I33" s="507"/>
      <c r="J33" s="507"/>
      <c r="K33" s="507"/>
      <c r="L33" s="507"/>
    </row>
    <row r="34" spans="1:12" s="293" customFormat="1" ht="15.75" x14ac:dyDescent="0.2">
      <c r="A34" s="507" t="s">
        <v>469</v>
      </c>
      <c r="B34" s="507"/>
      <c r="C34" s="507"/>
      <c r="D34" s="507"/>
      <c r="E34" s="507"/>
      <c r="F34" s="507"/>
      <c r="G34" s="507"/>
      <c r="H34" s="507"/>
      <c r="I34" s="507"/>
      <c r="J34" s="507"/>
      <c r="K34" s="507"/>
      <c r="L34" s="507"/>
    </row>
    <row r="35" spans="1:12" s="293" customFormat="1" ht="15.75" x14ac:dyDescent="0.2">
      <c r="A35" s="507"/>
      <c r="B35" s="507"/>
      <c r="C35" s="507"/>
      <c r="D35" s="507"/>
      <c r="E35" s="507"/>
      <c r="F35" s="507"/>
      <c r="G35" s="507"/>
      <c r="H35" s="507"/>
      <c r="I35" s="507"/>
      <c r="J35" s="507"/>
      <c r="K35" s="507"/>
      <c r="L35" s="507"/>
    </row>
    <row r="36" spans="1:12" s="293" customFormat="1" ht="15.75" x14ac:dyDescent="0.2">
      <c r="A36" s="507" t="s">
        <v>468</v>
      </c>
      <c r="B36" s="507"/>
      <c r="C36" s="507"/>
      <c r="D36" s="507"/>
      <c r="E36" s="507"/>
      <c r="F36" s="507"/>
      <c r="G36" s="507"/>
      <c r="H36" s="507"/>
      <c r="I36" s="507"/>
      <c r="J36" s="507"/>
      <c r="K36" s="507"/>
      <c r="L36" s="507"/>
    </row>
    <row r="37" spans="1:12" s="293" customFormat="1" ht="15.75" x14ac:dyDescent="0.2">
      <c r="A37" s="285"/>
      <c r="B37" s="286"/>
      <c r="C37" s="285"/>
      <c r="D37" s="286"/>
      <c r="E37" s="285"/>
      <c r="F37" s="286"/>
      <c r="G37" s="285"/>
      <c r="H37" s="286"/>
      <c r="I37" s="285"/>
      <c r="J37" s="286"/>
      <c r="K37" s="285"/>
      <c r="L37" s="286"/>
    </row>
    <row r="38" spans="1:12" s="293" customFormat="1" ht="15.75" x14ac:dyDescent="0.2">
      <c r="A38" s="285"/>
      <c r="B38" s="292"/>
      <c r="C38" s="285"/>
      <c r="D38" s="292"/>
      <c r="E38" s="285"/>
      <c r="F38" s="292"/>
      <c r="G38" s="285"/>
      <c r="H38" s="292"/>
      <c r="I38" s="285"/>
      <c r="J38" s="292"/>
      <c r="K38" s="285"/>
      <c r="L38" s="292"/>
    </row>
    <row r="39" spans="1:12" s="293" customFormat="1" ht="15.75" x14ac:dyDescent="0.2">
      <c r="A39" s="285"/>
      <c r="B39" s="286"/>
      <c r="C39" s="285"/>
      <c r="D39" s="286"/>
      <c r="E39" s="285"/>
      <c r="F39" s="286"/>
      <c r="G39" s="285"/>
      <c r="H39" s="286"/>
      <c r="I39" s="285"/>
      <c r="J39" s="286"/>
      <c r="K39" s="285"/>
      <c r="L39" s="286"/>
    </row>
    <row r="40" spans="1:12" x14ac:dyDescent="0.2">
      <c r="A40" s="285"/>
      <c r="B40" s="292"/>
      <c r="C40" s="285"/>
      <c r="D40" s="292"/>
      <c r="E40" s="285"/>
      <c r="F40" s="292"/>
      <c r="G40" s="285"/>
      <c r="H40" s="292"/>
      <c r="I40" s="285"/>
      <c r="J40" s="292"/>
      <c r="K40" s="285"/>
      <c r="L40" s="292"/>
    </row>
    <row r="41" spans="1:12" s="287" customFormat="1" ht="15.75" x14ac:dyDescent="0.2">
      <c r="A41" s="513" t="s">
        <v>107</v>
      </c>
      <c r="B41" s="513"/>
      <c r="C41" s="286"/>
      <c r="D41" s="285"/>
      <c r="E41" s="286"/>
      <c r="F41" s="286"/>
      <c r="G41" s="285"/>
      <c r="H41" s="286"/>
      <c r="I41" s="286"/>
      <c r="J41" s="285"/>
      <c r="K41" s="286"/>
      <c r="L41" s="285"/>
    </row>
    <row r="42" spans="1:12" s="287" customFormat="1" ht="15.75" x14ac:dyDescent="0.2">
      <c r="A42" s="286"/>
      <c r="B42" s="285"/>
      <c r="C42" s="290"/>
      <c r="D42" s="291"/>
      <c r="E42" s="290"/>
      <c r="F42" s="286"/>
      <c r="G42" s="285"/>
      <c r="H42" s="289"/>
      <c r="I42" s="286"/>
      <c r="J42" s="285"/>
      <c r="K42" s="286"/>
      <c r="L42" s="285"/>
    </row>
    <row r="43" spans="1:12" s="287" customFormat="1" ht="15" customHeight="1" x14ac:dyDescent="0.2">
      <c r="A43" s="286"/>
      <c r="B43" s="285"/>
      <c r="C43" s="506" t="s">
        <v>268</v>
      </c>
      <c r="D43" s="506"/>
      <c r="E43" s="506"/>
      <c r="F43" s="286"/>
      <c r="G43" s="285"/>
      <c r="H43" s="511" t="s">
        <v>467</v>
      </c>
      <c r="I43" s="288"/>
      <c r="J43" s="285"/>
      <c r="K43" s="286"/>
      <c r="L43" s="285"/>
    </row>
    <row r="44" spans="1:12" s="287" customFormat="1" ht="15.75" x14ac:dyDescent="0.2">
      <c r="A44" s="286"/>
      <c r="B44" s="285"/>
      <c r="C44" s="286"/>
      <c r="D44" s="285"/>
      <c r="E44" s="286"/>
      <c r="F44" s="286"/>
      <c r="G44" s="285"/>
      <c r="H44" s="512"/>
      <c r="I44" s="288"/>
      <c r="J44" s="285"/>
      <c r="K44" s="286"/>
      <c r="L44" s="285"/>
    </row>
    <row r="45" spans="1:12" s="284" customFormat="1" ht="15.75" x14ac:dyDescent="0.2">
      <c r="A45" s="286"/>
      <c r="B45" s="285"/>
      <c r="C45" s="506" t="s">
        <v>139</v>
      </c>
      <c r="D45" s="506"/>
      <c r="E45" s="506"/>
      <c r="F45" s="286"/>
      <c r="G45" s="285"/>
      <c r="H45" s="286"/>
      <c r="I45" s="286"/>
      <c r="J45" s="285"/>
      <c r="K45" s="286"/>
      <c r="L45" s="285"/>
    </row>
    <row r="46" spans="1:12" s="284" customFormat="1" x14ac:dyDescent="0.2">
      <c r="E46" s="282"/>
    </row>
    <row r="47" spans="1:12" s="284" customFormat="1" x14ac:dyDescent="0.2">
      <c r="E47" s="282"/>
    </row>
    <row r="48" spans="1:12" s="284" customFormat="1" x14ac:dyDescent="0.2">
      <c r="E48" s="282"/>
    </row>
    <row r="49" spans="5:5" s="284" customFormat="1" x14ac:dyDescent="0.2">
      <c r="E49" s="282"/>
    </row>
    <row r="50" spans="5:5" s="284" customFormat="1" ht="15.75" x14ac:dyDescent="0.2"/>
  </sheetData>
  <mergeCells count="10">
    <mergeCell ref="L2:N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E2"/>
    </sheetView>
  </sheetViews>
  <sheetFormatPr defaultRowHeight="15.75" x14ac:dyDescent="0.3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5">
      <c r="A1" s="72" t="s">
        <v>302</v>
      </c>
      <c r="B1" s="112"/>
      <c r="C1" s="514" t="s">
        <v>109</v>
      </c>
      <c r="D1" s="514"/>
      <c r="E1" s="149"/>
    </row>
    <row r="2" spans="1:12" x14ac:dyDescent="0.35">
      <c r="A2" s="74" t="s">
        <v>140</v>
      </c>
      <c r="B2" s="112"/>
      <c r="C2" s="504" t="s">
        <v>516</v>
      </c>
      <c r="D2" s="505"/>
      <c r="E2" s="505"/>
    </row>
    <row r="3" spans="1:12" x14ac:dyDescent="0.35">
      <c r="A3" s="74"/>
      <c r="B3" s="112"/>
      <c r="C3" s="361"/>
      <c r="D3" s="361"/>
      <c r="E3" s="149"/>
    </row>
    <row r="4" spans="1:12" s="2" customFormat="1" x14ac:dyDescent="0.35">
      <c r="A4" s="75" t="s">
        <v>274</v>
      </c>
      <c r="B4" s="75"/>
      <c r="C4" s="74"/>
      <c r="D4" s="74"/>
      <c r="E4" s="106"/>
      <c r="L4" s="21"/>
    </row>
    <row r="5" spans="1:12" s="2" customFormat="1" x14ac:dyDescent="0.35">
      <c r="A5" s="26" t="s">
        <v>515</v>
      </c>
      <c r="B5" s="109"/>
      <c r="C5" s="58"/>
      <c r="D5" s="58"/>
      <c r="E5" s="106"/>
    </row>
    <row r="6" spans="1:12" s="2" customFormat="1" x14ac:dyDescent="0.35">
      <c r="A6" s="75"/>
      <c r="B6" s="75"/>
      <c r="C6" s="74"/>
      <c r="D6" s="74"/>
      <c r="E6" s="106"/>
    </row>
    <row r="7" spans="1:12" s="6" customFormat="1" x14ac:dyDescent="0.35">
      <c r="A7" s="360"/>
      <c r="B7" s="360"/>
      <c r="C7" s="76"/>
      <c r="D7" s="76"/>
      <c r="E7" s="150"/>
    </row>
    <row r="8" spans="1:12" s="6" customFormat="1" ht="31.5" x14ac:dyDescent="0.35">
      <c r="A8" s="104" t="s">
        <v>64</v>
      </c>
      <c r="B8" s="77" t="s">
        <v>11</v>
      </c>
      <c r="C8" s="77" t="s">
        <v>10</v>
      </c>
      <c r="D8" s="77" t="s">
        <v>9</v>
      </c>
      <c r="E8" s="150"/>
    </row>
    <row r="9" spans="1:12" s="9" customFormat="1" ht="18.75" x14ac:dyDescent="0.2">
      <c r="A9" s="13">
        <v>1</v>
      </c>
      <c r="B9" s="13" t="s">
        <v>57</v>
      </c>
      <c r="C9" s="80">
        <f>SUM(C10,C13,C53,C56,C57,C58,C75)</f>
        <v>0</v>
      </c>
      <c r="D9" s="80">
        <f>SUM(D10,D13,D53,D56,D57,D58,D64,D71,D72)</f>
        <v>0</v>
      </c>
      <c r="E9" s="151"/>
    </row>
    <row r="10" spans="1:12" s="9" customFormat="1" ht="18.75" x14ac:dyDescent="0.2">
      <c r="A10" s="14">
        <v>1.1000000000000001</v>
      </c>
      <c r="B10" s="14" t="s">
        <v>58</v>
      </c>
      <c r="C10" s="82">
        <f>SUM(C11:C12)</f>
        <v>0</v>
      </c>
      <c r="D10" s="82">
        <f>SUM(D11:D12)</f>
        <v>0</v>
      </c>
      <c r="E10" s="151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51"/>
    </row>
    <row r="12" spans="1:12" ht="16.5" customHeight="1" x14ac:dyDescent="0.35">
      <c r="A12" s="16" t="s">
        <v>31</v>
      </c>
      <c r="B12" s="16" t="s">
        <v>0</v>
      </c>
      <c r="C12" s="32"/>
      <c r="D12" s="33"/>
      <c r="E12" s="149"/>
    </row>
    <row r="13" spans="1:12" x14ac:dyDescent="0.35">
      <c r="A13" s="14">
        <v>1.2</v>
      </c>
      <c r="B13" s="14" t="s">
        <v>60</v>
      </c>
      <c r="C13" s="82">
        <f>SUM(C14,C17,C29:C32,C35,C36,C43,C44,C45,C46,C47,C51,C52)</f>
        <v>0</v>
      </c>
      <c r="D13" s="82">
        <f>SUM(D14,D17,D29:D32,D35,D36,D43,D44,D45,D46,D47,D51,D52)</f>
        <v>0</v>
      </c>
      <c r="E13" s="149"/>
    </row>
    <row r="14" spans="1:12" x14ac:dyDescent="0.35">
      <c r="A14" s="16" t="s">
        <v>32</v>
      </c>
      <c r="B14" s="16" t="s">
        <v>1</v>
      </c>
      <c r="C14" s="81">
        <f>SUM(C15:C16)</f>
        <v>0</v>
      </c>
      <c r="D14" s="81">
        <f>SUM(D15:D16)</f>
        <v>0</v>
      </c>
      <c r="E14" s="149"/>
    </row>
    <row r="15" spans="1:12" ht="17.25" customHeight="1" x14ac:dyDescent="0.35">
      <c r="A15" s="17" t="s">
        <v>98</v>
      </c>
      <c r="B15" s="17" t="s">
        <v>61</v>
      </c>
      <c r="C15" s="34"/>
      <c r="D15" s="35"/>
      <c r="E15" s="149"/>
    </row>
    <row r="16" spans="1:12" ht="17.25" customHeight="1" x14ac:dyDescent="0.35">
      <c r="A16" s="17" t="s">
        <v>99</v>
      </c>
      <c r="B16" s="17" t="s">
        <v>62</v>
      </c>
      <c r="C16" s="34"/>
      <c r="D16" s="35"/>
      <c r="E16" s="149"/>
    </row>
    <row r="17" spans="1:5" x14ac:dyDescent="0.35">
      <c r="A17" s="16" t="s">
        <v>33</v>
      </c>
      <c r="B17" s="16" t="s">
        <v>2</v>
      </c>
      <c r="C17" s="81">
        <f>SUM(C18:C23,C28)</f>
        <v>0</v>
      </c>
      <c r="D17" s="81">
        <f>SUM(D18:D23,D28)</f>
        <v>0</v>
      </c>
      <c r="E17" s="149"/>
    </row>
    <row r="18" spans="1:5" ht="31.5" x14ac:dyDescent="0.35">
      <c r="A18" s="17" t="s">
        <v>12</v>
      </c>
      <c r="B18" s="17" t="s">
        <v>250</v>
      </c>
      <c r="C18" s="36"/>
      <c r="D18" s="37"/>
      <c r="E18" s="149"/>
    </row>
    <row r="19" spans="1:5" x14ac:dyDescent="0.35">
      <c r="A19" s="17" t="s">
        <v>13</v>
      </c>
      <c r="B19" s="17" t="s">
        <v>14</v>
      </c>
      <c r="C19" s="36"/>
      <c r="D19" s="38"/>
      <c r="E19" s="149"/>
    </row>
    <row r="20" spans="1:5" ht="31.5" x14ac:dyDescent="0.35">
      <c r="A20" s="17" t="s">
        <v>281</v>
      </c>
      <c r="B20" s="17" t="s">
        <v>22</v>
      </c>
      <c r="C20" s="36"/>
      <c r="D20" s="39"/>
      <c r="E20" s="149"/>
    </row>
    <row r="21" spans="1:5" x14ac:dyDescent="0.35">
      <c r="A21" s="17" t="s">
        <v>282</v>
      </c>
      <c r="B21" s="17" t="s">
        <v>15</v>
      </c>
      <c r="C21" s="36"/>
      <c r="D21" s="39"/>
      <c r="E21" s="149"/>
    </row>
    <row r="22" spans="1:5" x14ac:dyDescent="0.35">
      <c r="A22" s="17" t="s">
        <v>283</v>
      </c>
      <c r="B22" s="17" t="s">
        <v>16</v>
      </c>
      <c r="C22" s="36"/>
      <c r="D22" s="39"/>
      <c r="E22" s="149"/>
    </row>
    <row r="23" spans="1:5" x14ac:dyDescent="0.35">
      <c r="A23" s="17" t="s">
        <v>284</v>
      </c>
      <c r="B23" s="17" t="s">
        <v>17</v>
      </c>
      <c r="C23" s="115">
        <f>SUM(C24:C27)</f>
        <v>0</v>
      </c>
      <c r="D23" s="115">
        <f>SUM(D24:D27)</f>
        <v>0</v>
      </c>
      <c r="E23" s="149"/>
    </row>
    <row r="24" spans="1:5" ht="16.5" customHeight="1" x14ac:dyDescent="0.35">
      <c r="A24" s="18" t="s">
        <v>285</v>
      </c>
      <c r="B24" s="18" t="s">
        <v>18</v>
      </c>
      <c r="C24" s="36"/>
      <c r="D24" s="39"/>
      <c r="E24" s="149"/>
    </row>
    <row r="25" spans="1:5" ht="16.5" customHeight="1" x14ac:dyDescent="0.35">
      <c r="A25" s="18" t="s">
        <v>286</v>
      </c>
      <c r="B25" s="18" t="s">
        <v>19</v>
      </c>
      <c r="C25" s="36"/>
      <c r="D25" s="39"/>
      <c r="E25" s="149"/>
    </row>
    <row r="26" spans="1:5" ht="16.5" customHeight="1" x14ac:dyDescent="0.35">
      <c r="A26" s="18" t="s">
        <v>287</v>
      </c>
      <c r="B26" s="18" t="s">
        <v>20</v>
      </c>
      <c r="C26" s="36"/>
      <c r="D26" s="39"/>
      <c r="E26" s="149"/>
    </row>
    <row r="27" spans="1:5" ht="16.5" customHeight="1" x14ac:dyDescent="0.35">
      <c r="A27" s="18" t="s">
        <v>288</v>
      </c>
      <c r="B27" s="18" t="s">
        <v>23</v>
      </c>
      <c r="C27" s="36"/>
      <c r="D27" s="40"/>
      <c r="E27" s="149"/>
    </row>
    <row r="28" spans="1:5" x14ac:dyDescent="0.35">
      <c r="A28" s="17" t="s">
        <v>289</v>
      </c>
      <c r="B28" s="17" t="s">
        <v>21</v>
      </c>
      <c r="C28" s="36"/>
      <c r="D28" s="40"/>
      <c r="E28" s="149"/>
    </row>
    <row r="29" spans="1:5" x14ac:dyDescent="0.35">
      <c r="A29" s="16" t="s">
        <v>34</v>
      </c>
      <c r="B29" s="16" t="s">
        <v>3</v>
      </c>
      <c r="C29" s="32"/>
      <c r="D29" s="33"/>
      <c r="E29" s="149"/>
    </row>
    <row r="30" spans="1:5" x14ac:dyDescent="0.35">
      <c r="A30" s="16" t="s">
        <v>35</v>
      </c>
      <c r="B30" s="16" t="s">
        <v>4</v>
      </c>
      <c r="C30" s="32"/>
      <c r="D30" s="33"/>
      <c r="E30" s="149"/>
    </row>
    <row r="31" spans="1:5" x14ac:dyDescent="0.35">
      <c r="A31" s="16" t="s">
        <v>36</v>
      </c>
      <c r="B31" s="16" t="s">
        <v>5</v>
      </c>
      <c r="C31" s="32"/>
      <c r="D31" s="33"/>
      <c r="E31" s="149"/>
    </row>
    <row r="32" spans="1:5" ht="31.5" x14ac:dyDescent="0.35">
      <c r="A32" s="16" t="s">
        <v>37</v>
      </c>
      <c r="B32" s="16" t="s">
        <v>63</v>
      </c>
      <c r="C32" s="81">
        <f>SUM(C33:C34)</f>
        <v>0</v>
      </c>
      <c r="D32" s="81">
        <f>SUM(D33:D34)</f>
        <v>0</v>
      </c>
      <c r="E32" s="149"/>
    </row>
    <row r="33" spans="1:5" x14ac:dyDescent="0.35">
      <c r="A33" s="17" t="s">
        <v>290</v>
      </c>
      <c r="B33" s="17" t="s">
        <v>56</v>
      </c>
      <c r="C33" s="32"/>
      <c r="D33" s="33"/>
      <c r="E33" s="149"/>
    </row>
    <row r="34" spans="1:5" x14ac:dyDescent="0.35">
      <c r="A34" s="17" t="s">
        <v>291</v>
      </c>
      <c r="B34" s="17" t="s">
        <v>55</v>
      </c>
      <c r="C34" s="32"/>
      <c r="D34" s="33"/>
      <c r="E34" s="149"/>
    </row>
    <row r="35" spans="1:5" x14ac:dyDescent="0.35">
      <c r="A35" s="16" t="s">
        <v>38</v>
      </c>
      <c r="B35" s="16" t="s">
        <v>49</v>
      </c>
      <c r="C35" s="32"/>
      <c r="D35" s="33"/>
      <c r="E35" s="149"/>
    </row>
    <row r="36" spans="1:5" x14ac:dyDescent="0.35">
      <c r="A36" s="16" t="s">
        <v>39</v>
      </c>
      <c r="B36" s="16" t="s">
        <v>358</v>
      </c>
      <c r="C36" s="81">
        <f>SUM(C37:C42)</f>
        <v>0</v>
      </c>
      <c r="D36" s="81">
        <f>SUM(D37:D42)</f>
        <v>0</v>
      </c>
      <c r="E36" s="149"/>
    </row>
    <row r="37" spans="1:5" x14ac:dyDescent="0.35">
      <c r="A37" s="17" t="s">
        <v>355</v>
      </c>
      <c r="B37" s="17" t="s">
        <v>359</v>
      </c>
      <c r="C37" s="32"/>
      <c r="D37" s="32"/>
      <c r="E37" s="149"/>
    </row>
    <row r="38" spans="1:5" x14ac:dyDescent="0.35">
      <c r="A38" s="17" t="s">
        <v>356</v>
      </c>
      <c r="B38" s="17" t="s">
        <v>360</v>
      </c>
      <c r="C38" s="32"/>
      <c r="D38" s="32"/>
      <c r="E38" s="149"/>
    </row>
    <row r="39" spans="1:5" x14ac:dyDescent="0.35">
      <c r="A39" s="17" t="s">
        <v>357</v>
      </c>
      <c r="B39" s="17" t="s">
        <v>363</v>
      </c>
      <c r="C39" s="32"/>
      <c r="D39" s="33"/>
      <c r="E39" s="149"/>
    </row>
    <row r="40" spans="1:5" x14ac:dyDescent="0.35">
      <c r="A40" s="17" t="s">
        <v>362</v>
      </c>
      <c r="B40" s="17" t="s">
        <v>364</v>
      </c>
      <c r="C40" s="32"/>
      <c r="D40" s="33"/>
      <c r="E40" s="149"/>
    </row>
    <row r="41" spans="1:5" x14ac:dyDescent="0.35">
      <c r="A41" s="17" t="s">
        <v>365</v>
      </c>
      <c r="B41" s="17" t="s">
        <v>499</v>
      </c>
      <c r="C41" s="32"/>
      <c r="D41" s="33"/>
      <c r="E41" s="149"/>
    </row>
    <row r="42" spans="1:5" x14ac:dyDescent="0.35">
      <c r="A42" s="17" t="s">
        <v>500</v>
      </c>
      <c r="B42" s="17" t="s">
        <v>361</v>
      </c>
      <c r="C42" s="32"/>
      <c r="D42" s="33"/>
      <c r="E42" s="149"/>
    </row>
    <row r="43" spans="1:5" ht="31.5" x14ac:dyDescent="0.35">
      <c r="A43" s="16" t="s">
        <v>40</v>
      </c>
      <c r="B43" s="16" t="s">
        <v>28</v>
      </c>
      <c r="C43" s="32"/>
      <c r="D43" s="33"/>
      <c r="E43" s="149"/>
    </row>
    <row r="44" spans="1:5" x14ac:dyDescent="0.35">
      <c r="A44" s="16" t="s">
        <v>41</v>
      </c>
      <c r="B44" s="16" t="s">
        <v>24</v>
      </c>
      <c r="C44" s="32"/>
      <c r="D44" s="33"/>
      <c r="E44" s="149"/>
    </row>
    <row r="45" spans="1:5" x14ac:dyDescent="0.35">
      <c r="A45" s="16" t="s">
        <v>42</v>
      </c>
      <c r="B45" s="16" t="s">
        <v>25</v>
      </c>
      <c r="C45" s="32"/>
      <c r="D45" s="33"/>
      <c r="E45" s="149"/>
    </row>
    <row r="46" spans="1:5" x14ac:dyDescent="0.35">
      <c r="A46" s="16" t="s">
        <v>43</v>
      </c>
      <c r="B46" s="16" t="s">
        <v>26</v>
      </c>
      <c r="C46" s="32"/>
      <c r="D46" s="33"/>
      <c r="E46" s="149"/>
    </row>
    <row r="47" spans="1:5" x14ac:dyDescent="0.35">
      <c r="A47" s="16" t="s">
        <v>44</v>
      </c>
      <c r="B47" s="16" t="s">
        <v>296</v>
      </c>
      <c r="C47" s="81">
        <f>SUM(C48:C50)</f>
        <v>0</v>
      </c>
      <c r="D47" s="81">
        <f>SUM(D48:D50)</f>
        <v>0</v>
      </c>
      <c r="E47" s="149"/>
    </row>
    <row r="48" spans="1:5" x14ac:dyDescent="0.35">
      <c r="A48" s="95" t="s">
        <v>371</v>
      </c>
      <c r="B48" s="95" t="s">
        <v>374</v>
      </c>
      <c r="C48" s="32"/>
      <c r="D48" s="33"/>
      <c r="E48" s="149"/>
    </row>
    <row r="49" spans="1:5" x14ac:dyDescent="0.35">
      <c r="A49" s="95" t="s">
        <v>372</v>
      </c>
      <c r="B49" s="95" t="s">
        <v>373</v>
      </c>
      <c r="C49" s="32"/>
      <c r="D49" s="33"/>
      <c r="E49" s="149"/>
    </row>
    <row r="50" spans="1:5" x14ac:dyDescent="0.35">
      <c r="A50" s="95" t="s">
        <v>375</v>
      </c>
      <c r="B50" s="95" t="s">
        <v>376</v>
      </c>
      <c r="C50" s="32"/>
      <c r="D50" s="33"/>
      <c r="E50" s="149"/>
    </row>
    <row r="51" spans="1:5" ht="26.25" customHeight="1" x14ac:dyDescent="0.35">
      <c r="A51" s="16" t="s">
        <v>45</v>
      </c>
      <c r="B51" s="16" t="s">
        <v>29</v>
      </c>
      <c r="C51" s="32"/>
      <c r="D51" s="33"/>
      <c r="E51" s="149"/>
    </row>
    <row r="52" spans="1:5" x14ac:dyDescent="0.35">
      <c r="A52" s="16" t="s">
        <v>46</v>
      </c>
      <c r="B52" s="16" t="s">
        <v>6</v>
      </c>
      <c r="C52" s="32"/>
      <c r="D52" s="33"/>
      <c r="E52" s="149"/>
    </row>
    <row r="53" spans="1:5" ht="31.5" x14ac:dyDescent="0.35">
      <c r="A53" s="14">
        <v>1.3</v>
      </c>
      <c r="B53" s="85" t="s">
        <v>415</v>
      </c>
      <c r="C53" s="82">
        <f>SUM(C54:C55)</f>
        <v>0</v>
      </c>
      <c r="D53" s="82">
        <f>SUM(D54:D55)</f>
        <v>0</v>
      </c>
      <c r="E53" s="149"/>
    </row>
    <row r="54" spans="1:5" ht="31.5" x14ac:dyDescent="0.35">
      <c r="A54" s="16" t="s">
        <v>50</v>
      </c>
      <c r="B54" s="16" t="s">
        <v>48</v>
      </c>
      <c r="C54" s="32"/>
      <c r="D54" s="33"/>
      <c r="E54" s="149"/>
    </row>
    <row r="55" spans="1:5" x14ac:dyDescent="0.35">
      <c r="A55" s="16" t="s">
        <v>51</v>
      </c>
      <c r="B55" s="16" t="s">
        <v>47</v>
      </c>
      <c r="C55" s="32"/>
      <c r="D55" s="33"/>
      <c r="E55" s="149"/>
    </row>
    <row r="56" spans="1:5" x14ac:dyDescent="0.35">
      <c r="A56" s="14">
        <v>1.4</v>
      </c>
      <c r="B56" s="14" t="s">
        <v>417</v>
      </c>
      <c r="C56" s="32"/>
      <c r="D56" s="33"/>
      <c r="E56" s="149"/>
    </row>
    <row r="57" spans="1:5" x14ac:dyDescent="0.35">
      <c r="A57" s="14">
        <v>1.5</v>
      </c>
      <c r="B57" s="14" t="s">
        <v>7</v>
      </c>
      <c r="C57" s="36"/>
      <c r="D57" s="39"/>
      <c r="E57" s="149"/>
    </row>
    <row r="58" spans="1:5" x14ac:dyDescent="0.35">
      <c r="A58" s="14">
        <v>1.6</v>
      </c>
      <c r="B58" s="44" t="s">
        <v>8</v>
      </c>
      <c r="C58" s="82">
        <f>SUM(C59:C63)</f>
        <v>0</v>
      </c>
      <c r="D58" s="82">
        <f>SUM(D59:D63)</f>
        <v>0</v>
      </c>
      <c r="E58" s="149"/>
    </row>
    <row r="59" spans="1:5" x14ac:dyDescent="0.35">
      <c r="A59" s="16" t="s">
        <v>297</v>
      </c>
      <c r="B59" s="45" t="s">
        <v>52</v>
      </c>
      <c r="C59" s="36"/>
      <c r="D59" s="39"/>
      <c r="E59" s="149"/>
    </row>
    <row r="60" spans="1:5" ht="31.5" x14ac:dyDescent="0.35">
      <c r="A60" s="16" t="s">
        <v>298</v>
      </c>
      <c r="B60" s="45" t="s">
        <v>54</v>
      </c>
      <c r="C60" s="36"/>
      <c r="D60" s="39"/>
      <c r="E60" s="149"/>
    </row>
    <row r="61" spans="1:5" x14ac:dyDescent="0.35">
      <c r="A61" s="16" t="s">
        <v>299</v>
      </c>
      <c r="B61" s="45" t="s">
        <v>53</v>
      </c>
      <c r="C61" s="39"/>
      <c r="D61" s="39"/>
      <c r="E61" s="149"/>
    </row>
    <row r="62" spans="1:5" x14ac:dyDescent="0.35">
      <c r="A62" s="16" t="s">
        <v>300</v>
      </c>
      <c r="B62" s="45" t="s">
        <v>27</v>
      </c>
      <c r="C62" s="36"/>
      <c r="D62" s="39"/>
      <c r="E62" s="149"/>
    </row>
    <row r="63" spans="1:5" x14ac:dyDescent="0.35">
      <c r="A63" s="16" t="s">
        <v>337</v>
      </c>
      <c r="B63" s="214" t="s">
        <v>338</v>
      </c>
      <c r="C63" s="36"/>
      <c r="D63" s="215"/>
      <c r="E63" s="149"/>
    </row>
    <row r="64" spans="1:5" x14ac:dyDescent="0.35">
      <c r="A64" s="13">
        <v>2</v>
      </c>
      <c r="B64" s="46" t="s">
        <v>106</v>
      </c>
      <c r="C64" s="273"/>
      <c r="D64" s="116">
        <f>SUM(D65:D70)</f>
        <v>0</v>
      </c>
      <c r="E64" s="149"/>
    </row>
    <row r="65" spans="1:5" x14ac:dyDescent="0.35">
      <c r="A65" s="15">
        <v>2.1</v>
      </c>
      <c r="B65" s="47" t="s">
        <v>100</v>
      </c>
      <c r="C65" s="273"/>
      <c r="D65" s="41"/>
      <c r="E65" s="149"/>
    </row>
    <row r="66" spans="1:5" x14ac:dyDescent="0.35">
      <c r="A66" s="15">
        <v>2.2000000000000002</v>
      </c>
      <c r="B66" s="47" t="s">
        <v>104</v>
      </c>
      <c r="C66" s="275"/>
      <c r="D66" s="42"/>
      <c r="E66" s="149"/>
    </row>
    <row r="67" spans="1:5" x14ac:dyDescent="0.35">
      <c r="A67" s="15">
        <v>2.2999999999999998</v>
      </c>
      <c r="B67" s="47" t="s">
        <v>103</v>
      </c>
      <c r="C67" s="275"/>
      <c r="D67" s="42"/>
      <c r="E67" s="149"/>
    </row>
    <row r="68" spans="1:5" x14ac:dyDescent="0.35">
      <c r="A68" s="15">
        <v>2.4</v>
      </c>
      <c r="B68" s="47" t="s">
        <v>105</v>
      </c>
      <c r="C68" s="275"/>
      <c r="D68" s="42"/>
      <c r="E68" s="149"/>
    </row>
    <row r="69" spans="1:5" x14ac:dyDescent="0.35">
      <c r="A69" s="15">
        <v>2.5</v>
      </c>
      <c r="B69" s="47" t="s">
        <v>101</v>
      </c>
      <c r="C69" s="275"/>
      <c r="D69" s="42"/>
      <c r="E69" s="149"/>
    </row>
    <row r="70" spans="1:5" x14ac:dyDescent="0.35">
      <c r="A70" s="15">
        <v>2.6</v>
      </c>
      <c r="B70" s="47" t="s">
        <v>102</v>
      </c>
      <c r="C70" s="275"/>
      <c r="D70" s="42"/>
      <c r="E70" s="149"/>
    </row>
    <row r="71" spans="1:5" s="2" customFormat="1" x14ac:dyDescent="0.35">
      <c r="A71" s="13">
        <v>3</v>
      </c>
      <c r="B71" s="271" t="s">
        <v>451</v>
      </c>
      <c r="C71" s="274"/>
      <c r="D71" s="272"/>
      <c r="E71" s="103"/>
    </row>
    <row r="72" spans="1:5" s="2" customFormat="1" x14ac:dyDescent="0.35">
      <c r="A72" s="13">
        <v>4</v>
      </c>
      <c r="B72" s="13" t="s">
        <v>252</v>
      </c>
      <c r="C72" s="274">
        <f>SUM(C73:C74)</f>
        <v>0</v>
      </c>
      <c r="D72" s="83">
        <f>SUM(D73:D74)</f>
        <v>0</v>
      </c>
      <c r="E72" s="103"/>
    </row>
    <row r="73" spans="1:5" s="2" customFormat="1" x14ac:dyDescent="0.35">
      <c r="A73" s="15">
        <v>4.0999999999999996</v>
      </c>
      <c r="B73" s="15" t="s">
        <v>253</v>
      </c>
      <c r="C73" s="8"/>
      <c r="D73" s="8"/>
      <c r="E73" s="103"/>
    </row>
    <row r="74" spans="1:5" s="2" customFormat="1" x14ac:dyDescent="0.35">
      <c r="A74" s="15">
        <v>4.2</v>
      </c>
      <c r="B74" s="15" t="s">
        <v>254</v>
      </c>
      <c r="C74" s="8"/>
      <c r="D74" s="8"/>
      <c r="E74" s="103"/>
    </row>
    <row r="75" spans="1:5" s="2" customFormat="1" x14ac:dyDescent="0.35">
      <c r="A75" s="13">
        <v>5</v>
      </c>
      <c r="B75" s="270" t="s">
        <v>279</v>
      </c>
      <c r="C75" s="8"/>
      <c r="D75" s="83"/>
      <c r="E75" s="103"/>
    </row>
    <row r="76" spans="1:5" s="2" customFormat="1" x14ac:dyDescent="0.35">
      <c r="A76" s="370"/>
      <c r="B76" s="370"/>
      <c r="C76" s="12"/>
      <c r="D76" s="12"/>
      <c r="E76" s="103"/>
    </row>
    <row r="77" spans="1:5" s="2" customFormat="1" x14ac:dyDescent="0.35">
      <c r="A77" s="515" t="s">
        <v>501</v>
      </c>
      <c r="B77" s="515"/>
      <c r="C77" s="515"/>
      <c r="D77" s="515"/>
      <c r="E77" s="103"/>
    </row>
    <row r="78" spans="1:5" s="2" customFormat="1" x14ac:dyDescent="0.35">
      <c r="A78" s="370"/>
      <c r="B78" s="370"/>
      <c r="C78" s="12"/>
      <c r="D78" s="12"/>
      <c r="E78" s="103"/>
    </row>
    <row r="79" spans="1:5" s="22" customFormat="1" ht="12.75" x14ac:dyDescent="0.2"/>
    <row r="80" spans="1:5" s="2" customFormat="1" x14ac:dyDescent="0.35">
      <c r="A80" s="67" t="s">
        <v>107</v>
      </c>
      <c r="E80" s="5"/>
    </row>
    <row r="81" spans="1:9" s="2" customFormat="1" x14ac:dyDescent="0.35">
      <c r="E81"/>
      <c r="F81"/>
      <c r="G81"/>
      <c r="H81"/>
      <c r="I81"/>
    </row>
    <row r="82" spans="1:9" s="2" customFormat="1" x14ac:dyDescent="0.35">
      <c r="D82" s="12"/>
      <c r="E82"/>
      <c r="F82"/>
      <c r="G82"/>
      <c r="H82"/>
      <c r="I82"/>
    </row>
    <row r="83" spans="1:9" s="2" customFormat="1" x14ac:dyDescent="0.35">
      <c r="A83"/>
      <c r="B83" s="43" t="s">
        <v>502</v>
      </c>
      <c r="D83" s="12"/>
      <c r="E83"/>
      <c r="F83"/>
      <c r="G83"/>
      <c r="H83"/>
      <c r="I83"/>
    </row>
    <row r="84" spans="1:9" s="2" customFormat="1" x14ac:dyDescent="0.35">
      <c r="A84"/>
      <c r="B84" s="523" t="s">
        <v>503</v>
      </c>
      <c r="C84" s="523"/>
      <c r="D84" s="523"/>
      <c r="E84"/>
      <c r="F84"/>
      <c r="G84"/>
      <c r="H84"/>
      <c r="I84"/>
    </row>
    <row r="85" spans="1:9" customFormat="1" ht="12.75" x14ac:dyDescent="0.2">
      <c r="B85" s="63" t="s">
        <v>504</v>
      </c>
    </row>
    <row r="86" spans="1:9" s="2" customFormat="1" x14ac:dyDescent="0.35">
      <c r="A86" s="11"/>
      <c r="B86" s="523" t="s">
        <v>505</v>
      </c>
      <c r="C86" s="523"/>
      <c r="D86" s="523"/>
    </row>
    <row r="87" spans="1:9" s="22" customFormat="1" ht="12.75" x14ac:dyDescent="0.2"/>
    <row r="88" spans="1:9" s="22" customFormat="1" ht="12.75" x14ac:dyDescent="0.2"/>
  </sheetData>
  <mergeCells count="5">
    <mergeCell ref="C1:D1"/>
    <mergeCell ref="A77:D77"/>
    <mergeCell ref="B84:D84"/>
    <mergeCell ref="B86:D86"/>
    <mergeCell ref="C2:E2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E2"/>
    </sheetView>
  </sheetViews>
  <sheetFormatPr defaultRowHeight="15.75" x14ac:dyDescent="0.3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5">
      <c r="A1" s="72" t="s">
        <v>334</v>
      </c>
      <c r="B1" s="75"/>
      <c r="C1" s="514" t="s">
        <v>109</v>
      </c>
      <c r="D1" s="514"/>
      <c r="E1" s="89"/>
    </row>
    <row r="2" spans="1:5" s="6" customFormat="1" x14ac:dyDescent="0.35">
      <c r="A2" s="72" t="s">
        <v>328</v>
      </c>
      <c r="B2" s="75"/>
      <c r="C2" s="504" t="s">
        <v>516</v>
      </c>
      <c r="D2" s="505"/>
      <c r="E2" s="505"/>
    </row>
    <row r="3" spans="1:5" s="6" customFormat="1" x14ac:dyDescent="0.35">
      <c r="A3" s="74" t="s">
        <v>140</v>
      </c>
      <c r="B3" s="72"/>
      <c r="C3" s="159"/>
      <c r="D3" s="159"/>
      <c r="E3" s="89"/>
    </row>
    <row r="4" spans="1:5" s="6" customFormat="1" x14ac:dyDescent="0.35">
      <c r="A4" s="74"/>
      <c r="B4" s="74"/>
      <c r="C4" s="159"/>
      <c r="D4" s="159"/>
      <c r="E4" s="89"/>
    </row>
    <row r="5" spans="1:5" x14ac:dyDescent="0.35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5">
      <c r="A6" s="26" t="s">
        <v>515</v>
      </c>
      <c r="B6" s="78"/>
      <c r="C6" s="79"/>
      <c r="D6" s="79"/>
      <c r="E6" s="90"/>
    </row>
    <row r="7" spans="1:5" x14ac:dyDescent="0.35">
      <c r="A7" s="75"/>
      <c r="B7" s="75"/>
      <c r="C7" s="74"/>
      <c r="D7" s="74"/>
      <c r="E7" s="90"/>
    </row>
    <row r="8" spans="1:5" s="6" customFormat="1" x14ac:dyDescent="0.35">
      <c r="A8" s="158"/>
      <c r="B8" s="158"/>
      <c r="C8" s="76"/>
      <c r="D8" s="76"/>
      <c r="E8" s="89"/>
    </row>
    <row r="9" spans="1:5" s="6" customFormat="1" ht="31.5" x14ac:dyDescent="0.35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.75" x14ac:dyDescent="0.2">
      <c r="A10" s="96" t="s">
        <v>329</v>
      </c>
      <c r="B10" s="96"/>
      <c r="C10" s="4"/>
      <c r="D10" s="4"/>
      <c r="E10" s="91"/>
    </row>
    <row r="11" spans="1:5" s="10" customFormat="1" x14ac:dyDescent="0.2">
      <c r="A11" s="96" t="s">
        <v>330</v>
      </c>
      <c r="B11" s="96"/>
      <c r="C11" s="4"/>
      <c r="D11" s="4"/>
      <c r="E11" s="92"/>
    </row>
    <row r="12" spans="1:5" s="10" customFormat="1" x14ac:dyDescent="0.2">
      <c r="A12" s="85" t="s">
        <v>278</v>
      </c>
      <c r="B12" s="85"/>
      <c r="C12" s="4"/>
      <c r="D12" s="4"/>
      <c r="E12" s="92"/>
    </row>
    <row r="13" spans="1:5" s="10" customFormat="1" x14ac:dyDescent="0.2">
      <c r="A13" s="85" t="s">
        <v>278</v>
      </c>
      <c r="B13" s="85"/>
      <c r="C13" s="4"/>
      <c r="D13" s="4"/>
      <c r="E13" s="92"/>
    </row>
    <row r="14" spans="1:5" s="10" customFormat="1" x14ac:dyDescent="0.2">
      <c r="A14" s="85" t="s">
        <v>278</v>
      </c>
      <c r="B14" s="85"/>
      <c r="C14" s="4"/>
      <c r="D14" s="4"/>
      <c r="E14" s="92"/>
    </row>
    <row r="15" spans="1:5" s="10" customFormat="1" x14ac:dyDescent="0.2">
      <c r="A15" s="85" t="s">
        <v>278</v>
      </c>
      <c r="B15" s="85"/>
      <c r="C15" s="4"/>
      <c r="D15" s="4"/>
      <c r="E15" s="92"/>
    </row>
    <row r="16" spans="1:5" s="10" customFormat="1" x14ac:dyDescent="0.2">
      <c r="A16" s="85" t="s">
        <v>278</v>
      </c>
      <c r="B16" s="85"/>
      <c r="C16" s="4"/>
      <c r="D16" s="4"/>
      <c r="E16" s="92"/>
    </row>
    <row r="17" spans="1:5" s="10" customFormat="1" ht="17.25" customHeight="1" x14ac:dyDescent="0.2">
      <c r="A17" s="96" t="s">
        <v>331</v>
      </c>
      <c r="B17" s="85"/>
      <c r="C17" s="4"/>
      <c r="D17" s="4"/>
      <c r="E17" s="92"/>
    </row>
    <row r="18" spans="1:5" s="10" customFormat="1" ht="18" customHeight="1" x14ac:dyDescent="0.2">
      <c r="A18" s="96" t="s">
        <v>332</v>
      </c>
      <c r="B18" s="85"/>
      <c r="C18" s="4"/>
      <c r="D18" s="4"/>
      <c r="E18" s="92"/>
    </row>
    <row r="19" spans="1:5" s="10" customFormat="1" x14ac:dyDescent="0.2">
      <c r="A19" s="85" t="s">
        <v>278</v>
      </c>
      <c r="B19" s="85"/>
      <c r="C19" s="4"/>
      <c r="D19" s="4"/>
      <c r="E19" s="92"/>
    </row>
    <row r="20" spans="1:5" s="10" customFormat="1" x14ac:dyDescent="0.2">
      <c r="A20" s="85" t="s">
        <v>278</v>
      </c>
      <c r="B20" s="85"/>
      <c r="C20" s="4"/>
      <c r="D20" s="4"/>
      <c r="E20" s="92"/>
    </row>
    <row r="21" spans="1:5" s="10" customFormat="1" x14ac:dyDescent="0.2">
      <c r="A21" s="85" t="s">
        <v>278</v>
      </c>
      <c r="B21" s="85"/>
      <c r="C21" s="4"/>
      <c r="D21" s="4"/>
      <c r="E21" s="92"/>
    </row>
    <row r="22" spans="1:5" s="10" customFormat="1" x14ac:dyDescent="0.2">
      <c r="A22" s="85" t="s">
        <v>278</v>
      </c>
      <c r="B22" s="85"/>
      <c r="C22" s="4"/>
      <c r="D22" s="4"/>
      <c r="E22" s="92"/>
    </row>
    <row r="23" spans="1:5" s="10" customFormat="1" x14ac:dyDescent="0.2">
      <c r="A23" s="85" t="s">
        <v>278</v>
      </c>
      <c r="B23" s="85"/>
      <c r="C23" s="4"/>
      <c r="D23" s="4"/>
      <c r="E23" s="92"/>
    </row>
    <row r="24" spans="1:5" s="3" customFormat="1" x14ac:dyDescent="0.2">
      <c r="A24" s="86"/>
      <c r="B24" s="86"/>
      <c r="C24" s="4"/>
      <c r="D24" s="4"/>
      <c r="E24" s="93"/>
    </row>
    <row r="25" spans="1:5" x14ac:dyDescent="0.35">
      <c r="A25" s="97"/>
      <c r="B25" s="97" t="s">
        <v>335</v>
      </c>
      <c r="C25" s="84">
        <f>SUM(C10:C24)</f>
        <v>0</v>
      </c>
      <c r="D25" s="84">
        <f>SUM(D10:D24)</f>
        <v>0</v>
      </c>
      <c r="E25" s="94"/>
    </row>
    <row r="26" spans="1:5" x14ac:dyDescent="0.35">
      <c r="A26" s="43"/>
      <c r="B26" s="43"/>
    </row>
    <row r="27" spans="1:5" x14ac:dyDescent="0.35">
      <c r="A27" s="2" t="s">
        <v>435</v>
      </c>
      <c r="E27" s="5"/>
    </row>
    <row r="28" spans="1:5" x14ac:dyDescent="0.35">
      <c r="A28" s="2" t="s">
        <v>419</v>
      </c>
    </row>
    <row r="29" spans="1:5" x14ac:dyDescent="0.35">
      <c r="A29" s="213" t="s">
        <v>420</v>
      </c>
    </row>
    <row r="30" spans="1:5" x14ac:dyDescent="0.35">
      <c r="A30" s="213"/>
    </row>
    <row r="31" spans="1:5" x14ac:dyDescent="0.35">
      <c r="A31" s="213" t="s">
        <v>352</v>
      </c>
    </row>
    <row r="32" spans="1:5" s="22" customFormat="1" ht="12.75" x14ac:dyDescent="0.2"/>
    <row r="33" spans="1:9" x14ac:dyDescent="0.35">
      <c r="A33" s="67" t="s">
        <v>107</v>
      </c>
      <c r="E33" s="5"/>
    </row>
    <row r="34" spans="1:9" x14ac:dyDescent="0.35">
      <c r="E34"/>
      <c r="F34"/>
      <c r="G34"/>
      <c r="H34"/>
      <c r="I34"/>
    </row>
    <row r="35" spans="1:9" x14ac:dyDescent="0.35">
      <c r="D35" s="12"/>
      <c r="E35"/>
      <c r="F35"/>
      <c r="G35"/>
      <c r="H35"/>
      <c r="I35"/>
    </row>
    <row r="36" spans="1:9" x14ac:dyDescent="0.35">
      <c r="A36" s="67"/>
      <c r="B36" s="67" t="s">
        <v>271</v>
      </c>
      <c r="D36" s="12"/>
      <c r="E36"/>
      <c r="F36"/>
      <c r="G36"/>
      <c r="H36"/>
      <c r="I36"/>
    </row>
    <row r="37" spans="1:9" x14ac:dyDescent="0.35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3"/>
      <c r="B38" s="63" t="s">
        <v>139</v>
      </c>
    </row>
    <row r="39" spans="1:9" s="22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BreakPreview" zoomScale="80" zoomScaleSheetLayoutView="80" workbookViewId="0">
      <selection activeCell="N36" sqref="N36"/>
    </sheetView>
  </sheetViews>
  <sheetFormatPr defaultRowHeight="12.75" x14ac:dyDescent="0.2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1" ht="15.75" x14ac:dyDescent="0.35">
      <c r="A1" s="72" t="s">
        <v>476</v>
      </c>
      <c r="B1" s="72"/>
      <c r="C1" s="75"/>
      <c r="D1" s="75"/>
      <c r="E1" s="75"/>
      <c r="F1" s="75"/>
      <c r="G1" s="280"/>
      <c r="H1" s="280"/>
      <c r="I1" s="514" t="s">
        <v>109</v>
      </c>
      <c r="J1" s="514"/>
    </row>
    <row r="2" spans="1:11" ht="15.75" x14ac:dyDescent="0.35">
      <c r="A2" s="74" t="s">
        <v>140</v>
      </c>
      <c r="B2" s="72"/>
      <c r="C2" s="75"/>
      <c r="D2" s="75"/>
      <c r="E2" s="75"/>
      <c r="F2" s="75"/>
      <c r="G2" s="280"/>
      <c r="H2" s="280"/>
      <c r="I2" s="504" t="s">
        <v>516</v>
      </c>
      <c r="J2" s="505"/>
      <c r="K2" s="505"/>
    </row>
    <row r="3" spans="1:11" ht="15.75" x14ac:dyDescent="0.35">
      <c r="A3" s="74"/>
      <c r="B3" s="74"/>
      <c r="C3" s="72"/>
      <c r="D3" s="72"/>
      <c r="E3" s="72"/>
      <c r="F3" s="72"/>
      <c r="G3" s="280"/>
      <c r="H3" s="280"/>
      <c r="I3" s="280"/>
    </row>
    <row r="4" spans="1:11" ht="15.75" x14ac:dyDescent="0.35">
      <c r="A4" s="75" t="s">
        <v>274</v>
      </c>
      <c r="B4" s="75"/>
      <c r="C4" s="75"/>
      <c r="D4" s="75"/>
      <c r="E4" s="75"/>
      <c r="F4" s="75"/>
      <c r="G4" s="74"/>
      <c r="H4" s="74"/>
      <c r="I4" s="74"/>
    </row>
    <row r="5" spans="1:11" ht="15.75" x14ac:dyDescent="0.35">
      <c r="A5" s="26" t="s">
        <v>515</v>
      </c>
      <c r="B5" s="78"/>
      <c r="C5" s="78"/>
      <c r="D5" s="78"/>
      <c r="E5" s="78"/>
      <c r="F5" s="78"/>
      <c r="G5" s="79"/>
      <c r="H5" s="79"/>
      <c r="I5" s="79"/>
    </row>
    <row r="6" spans="1:11" ht="15.75" x14ac:dyDescent="0.35">
      <c r="A6" s="75"/>
      <c r="B6" s="75"/>
      <c r="C6" s="75"/>
      <c r="D6" s="75"/>
      <c r="E6" s="75"/>
      <c r="F6" s="75"/>
      <c r="G6" s="74"/>
      <c r="H6" s="74"/>
      <c r="I6" s="74"/>
    </row>
    <row r="7" spans="1:11" ht="15.75" x14ac:dyDescent="0.2">
      <c r="A7" s="279"/>
      <c r="B7" s="279"/>
      <c r="C7" s="279"/>
      <c r="D7" s="279"/>
      <c r="E7" s="279"/>
      <c r="F7" s="279"/>
      <c r="G7" s="76"/>
      <c r="H7" s="76"/>
      <c r="I7" s="76"/>
    </row>
    <row r="8" spans="1:11" ht="47.25" x14ac:dyDescent="0.2">
      <c r="A8" s="88" t="s">
        <v>64</v>
      </c>
      <c r="B8" s="88" t="s">
        <v>340</v>
      </c>
      <c r="C8" s="88" t="s">
        <v>341</v>
      </c>
      <c r="D8" s="88" t="s">
        <v>227</v>
      </c>
      <c r="E8" s="88" t="s">
        <v>345</v>
      </c>
      <c r="F8" s="88" t="s">
        <v>349</v>
      </c>
      <c r="G8" s="77" t="s">
        <v>10</v>
      </c>
      <c r="H8" s="77" t="s">
        <v>9</v>
      </c>
      <c r="I8" s="77" t="s">
        <v>396</v>
      </c>
      <c r="J8" s="228" t="s">
        <v>348</v>
      </c>
    </row>
    <row r="9" spans="1:11" ht="15.75" x14ac:dyDescent="0.2">
      <c r="A9" s="96">
        <v>1</v>
      </c>
      <c r="B9" s="96"/>
      <c r="C9" s="96"/>
      <c r="D9" s="96"/>
      <c r="E9" s="96"/>
      <c r="F9" s="96"/>
      <c r="G9" s="4"/>
      <c r="H9" s="4"/>
      <c r="I9" s="4"/>
      <c r="J9" s="228" t="s">
        <v>0</v>
      </c>
    </row>
    <row r="10" spans="1:11" ht="15.75" x14ac:dyDescent="0.2">
      <c r="A10" s="96">
        <v>2</v>
      </c>
      <c r="B10" s="96"/>
      <c r="C10" s="96"/>
      <c r="D10" s="96"/>
      <c r="E10" s="96"/>
      <c r="F10" s="96"/>
      <c r="G10" s="4"/>
      <c r="H10" s="4"/>
      <c r="I10" s="4"/>
    </row>
    <row r="11" spans="1:11" ht="15.75" x14ac:dyDescent="0.2">
      <c r="A11" s="96">
        <v>3</v>
      </c>
      <c r="B11" s="85"/>
      <c r="C11" s="85"/>
      <c r="D11" s="85"/>
      <c r="E11" s="85"/>
      <c r="F11" s="96"/>
      <c r="G11" s="4"/>
      <c r="H11" s="4"/>
      <c r="I11" s="4"/>
    </row>
    <row r="12" spans="1:11" ht="15.75" x14ac:dyDescent="0.2">
      <c r="A12" s="96">
        <v>4</v>
      </c>
      <c r="B12" s="85"/>
      <c r="C12" s="85"/>
      <c r="D12" s="85"/>
      <c r="E12" s="85"/>
      <c r="F12" s="96"/>
      <c r="G12" s="4"/>
      <c r="H12" s="4"/>
      <c r="I12" s="4"/>
    </row>
    <row r="13" spans="1:11" ht="15.75" x14ac:dyDescent="0.2">
      <c r="A13" s="96">
        <v>5</v>
      </c>
      <c r="B13" s="85"/>
      <c r="C13" s="85"/>
      <c r="D13" s="85"/>
      <c r="E13" s="85"/>
      <c r="F13" s="96"/>
      <c r="G13" s="4"/>
      <c r="H13" s="4"/>
      <c r="I13" s="4"/>
    </row>
    <row r="14" spans="1:11" ht="15.75" x14ac:dyDescent="0.2">
      <c r="A14" s="96">
        <v>6</v>
      </c>
      <c r="B14" s="85"/>
      <c r="C14" s="85"/>
      <c r="D14" s="85"/>
      <c r="E14" s="85"/>
      <c r="F14" s="96"/>
      <c r="G14" s="4"/>
      <c r="H14" s="4"/>
      <c r="I14" s="4"/>
    </row>
    <row r="15" spans="1:11" ht="15.75" x14ac:dyDescent="0.2">
      <c r="A15" s="96">
        <v>7</v>
      </c>
      <c r="B15" s="85"/>
      <c r="C15" s="85"/>
      <c r="D15" s="85"/>
      <c r="E15" s="85"/>
      <c r="F15" s="96"/>
      <c r="G15" s="4"/>
      <c r="H15" s="4"/>
      <c r="I15" s="4"/>
    </row>
    <row r="16" spans="1:11" ht="15.75" x14ac:dyDescent="0.2">
      <c r="A16" s="96">
        <v>8</v>
      </c>
      <c r="B16" s="85"/>
      <c r="C16" s="85"/>
      <c r="D16" s="85"/>
      <c r="E16" s="85"/>
      <c r="F16" s="96"/>
      <c r="G16" s="4"/>
      <c r="H16" s="4"/>
      <c r="I16" s="4"/>
    </row>
    <row r="17" spans="1:9" ht="15.75" x14ac:dyDescent="0.2">
      <c r="A17" s="96">
        <v>9</v>
      </c>
      <c r="B17" s="85"/>
      <c r="C17" s="85"/>
      <c r="D17" s="85"/>
      <c r="E17" s="85"/>
      <c r="F17" s="96"/>
      <c r="G17" s="4"/>
      <c r="H17" s="4"/>
      <c r="I17" s="4"/>
    </row>
    <row r="18" spans="1:9" ht="15.75" x14ac:dyDescent="0.2">
      <c r="A18" s="96">
        <v>10</v>
      </c>
      <c r="B18" s="85"/>
      <c r="C18" s="85"/>
      <c r="D18" s="85"/>
      <c r="E18" s="85"/>
      <c r="F18" s="96"/>
      <c r="G18" s="4"/>
      <c r="H18" s="4"/>
      <c r="I18" s="4"/>
    </row>
    <row r="19" spans="1:9" ht="15.75" x14ac:dyDescent="0.2">
      <c r="A19" s="96">
        <v>11</v>
      </c>
      <c r="B19" s="85"/>
      <c r="C19" s="85"/>
      <c r="D19" s="85"/>
      <c r="E19" s="85"/>
      <c r="F19" s="96"/>
      <c r="G19" s="4"/>
      <c r="H19" s="4"/>
      <c r="I19" s="4"/>
    </row>
    <row r="20" spans="1:9" ht="15.75" x14ac:dyDescent="0.2">
      <c r="A20" s="96">
        <v>12</v>
      </c>
      <c r="B20" s="85"/>
      <c r="C20" s="85"/>
      <c r="D20" s="85"/>
      <c r="E20" s="85"/>
      <c r="F20" s="96"/>
      <c r="G20" s="4"/>
      <c r="H20" s="4"/>
      <c r="I20" s="4"/>
    </row>
    <row r="21" spans="1:9" ht="15.75" x14ac:dyDescent="0.2">
      <c r="A21" s="85" t="s">
        <v>276</v>
      </c>
      <c r="B21" s="85"/>
      <c r="C21" s="85"/>
      <c r="D21" s="85"/>
      <c r="E21" s="85"/>
      <c r="F21" s="96"/>
      <c r="G21" s="4"/>
      <c r="H21" s="4"/>
      <c r="I21" s="4"/>
    </row>
    <row r="22" spans="1:9" ht="15.75" x14ac:dyDescent="0.35">
      <c r="A22" s="85"/>
      <c r="B22" s="97"/>
      <c r="C22" s="97"/>
      <c r="D22" s="97"/>
      <c r="E22" s="97"/>
      <c r="F22" s="85" t="s">
        <v>456</v>
      </c>
      <c r="G22" s="84">
        <f>SUM(G9:G21)</f>
        <v>0</v>
      </c>
      <c r="H22" s="84">
        <f>SUM(H9:H21)</f>
        <v>0</v>
      </c>
      <c r="I22" s="84">
        <f>SUM(I9:I21)</f>
        <v>0</v>
      </c>
    </row>
    <row r="23" spans="1:9" ht="15.75" x14ac:dyDescent="0.35">
      <c r="A23" s="226"/>
      <c r="B23" s="226"/>
      <c r="C23" s="226"/>
      <c r="D23" s="226"/>
      <c r="E23" s="226"/>
      <c r="F23" s="226"/>
      <c r="G23" s="226"/>
      <c r="H23" s="182"/>
      <c r="I23" s="182"/>
    </row>
    <row r="24" spans="1:9" ht="15.75" x14ac:dyDescent="0.35">
      <c r="A24" s="227" t="s">
        <v>477</v>
      </c>
      <c r="B24" s="227"/>
      <c r="C24" s="226"/>
      <c r="D24" s="226"/>
      <c r="E24" s="226"/>
      <c r="F24" s="226"/>
      <c r="G24" s="226"/>
      <c r="H24" s="182"/>
      <c r="I24" s="182"/>
    </row>
    <row r="25" spans="1:9" ht="15.75" x14ac:dyDescent="0.35">
      <c r="A25" s="227"/>
      <c r="B25" s="227"/>
      <c r="C25" s="226"/>
      <c r="D25" s="226"/>
      <c r="E25" s="226"/>
      <c r="F25" s="226"/>
      <c r="G25" s="226"/>
      <c r="H25" s="182"/>
      <c r="I25" s="182"/>
    </row>
    <row r="26" spans="1:9" ht="15.75" x14ac:dyDescent="0.35">
      <c r="A26" s="227"/>
      <c r="B26" s="227"/>
      <c r="C26" s="182"/>
      <c r="D26" s="182"/>
      <c r="E26" s="182"/>
      <c r="F26" s="182"/>
      <c r="G26" s="182"/>
      <c r="H26" s="182"/>
      <c r="I26" s="182"/>
    </row>
    <row r="27" spans="1:9" ht="15.75" x14ac:dyDescent="0.35">
      <c r="A27" s="227"/>
      <c r="B27" s="227"/>
      <c r="C27" s="182"/>
      <c r="D27" s="182"/>
      <c r="E27" s="182"/>
      <c r="F27" s="182"/>
      <c r="G27" s="182"/>
      <c r="H27" s="182"/>
      <c r="I27" s="182"/>
    </row>
    <row r="28" spans="1:9" x14ac:dyDescent="0.2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9" ht="15.75" x14ac:dyDescent="0.35">
      <c r="A29" s="188" t="s">
        <v>107</v>
      </c>
      <c r="B29" s="188"/>
      <c r="C29" s="182"/>
      <c r="D29" s="182"/>
      <c r="E29" s="182"/>
      <c r="F29" s="182"/>
      <c r="G29" s="182"/>
      <c r="H29" s="182"/>
      <c r="I29" s="182"/>
    </row>
    <row r="30" spans="1:9" ht="15.75" x14ac:dyDescent="0.35">
      <c r="A30" s="182"/>
      <c r="B30" s="182"/>
      <c r="C30" s="182"/>
      <c r="D30" s="182"/>
      <c r="E30" s="182"/>
      <c r="F30" s="182"/>
      <c r="G30" s="182"/>
      <c r="H30" s="182"/>
      <c r="I30" s="182"/>
    </row>
    <row r="31" spans="1:9" ht="15.75" x14ac:dyDescent="0.35">
      <c r="A31" s="182"/>
      <c r="B31" s="182"/>
      <c r="C31" s="182"/>
      <c r="D31" s="182"/>
      <c r="E31" s="186"/>
      <c r="F31" s="186"/>
      <c r="G31" s="186"/>
      <c r="H31" s="182"/>
      <c r="I31" s="182"/>
    </row>
    <row r="32" spans="1:9" ht="15.75" x14ac:dyDescent="0.35">
      <c r="A32" s="188"/>
      <c r="B32" s="188"/>
      <c r="C32" s="188" t="s">
        <v>395</v>
      </c>
      <c r="D32" s="188"/>
      <c r="E32" s="188"/>
      <c r="F32" s="188"/>
      <c r="G32" s="188"/>
      <c r="H32" s="182"/>
      <c r="I32" s="182"/>
    </row>
    <row r="33" spans="1:9" ht="15.75" x14ac:dyDescent="0.35">
      <c r="A33" s="182"/>
      <c r="B33" s="182"/>
      <c r="C33" s="182" t="s">
        <v>394</v>
      </c>
      <c r="D33" s="182"/>
      <c r="E33" s="182"/>
      <c r="F33" s="182"/>
      <c r="G33" s="182"/>
      <c r="H33" s="182"/>
      <c r="I33" s="182"/>
    </row>
    <row r="34" spans="1:9" x14ac:dyDescent="0.2">
      <c r="A34" s="190"/>
      <c r="B34" s="190"/>
      <c r="C34" s="190" t="s">
        <v>139</v>
      </c>
      <c r="D34" s="190"/>
      <c r="E34" s="190"/>
      <c r="F34" s="190"/>
      <c r="G34" s="190"/>
    </row>
  </sheetData>
  <mergeCells count="2">
    <mergeCell ref="I1:J1"/>
    <mergeCell ref="I2:K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I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 x14ac:dyDescent="0.35">
      <c r="A1" s="72" t="s">
        <v>478</v>
      </c>
      <c r="B1" s="75"/>
      <c r="C1" s="75"/>
      <c r="D1" s="75"/>
      <c r="E1" s="75"/>
      <c r="F1" s="75"/>
      <c r="G1" s="514" t="s">
        <v>109</v>
      </c>
      <c r="H1" s="514"/>
      <c r="I1" s="375"/>
    </row>
    <row r="2" spans="1:9" ht="15.75" x14ac:dyDescent="0.35">
      <c r="A2" s="74" t="s">
        <v>140</v>
      </c>
      <c r="B2" s="75"/>
      <c r="C2" s="75"/>
      <c r="D2" s="75"/>
      <c r="E2" s="75"/>
      <c r="F2" s="75"/>
      <c r="G2" s="504" t="s">
        <v>516</v>
      </c>
      <c r="H2" s="505"/>
      <c r="I2" s="505"/>
    </row>
    <row r="3" spans="1:9" ht="15.75" x14ac:dyDescent="0.35">
      <c r="A3" s="74"/>
      <c r="B3" s="74"/>
      <c r="C3" s="74"/>
      <c r="D3" s="74"/>
      <c r="E3" s="74"/>
      <c r="F3" s="74"/>
      <c r="G3" s="280"/>
      <c r="H3" s="280"/>
      <c r="I3" s="375"/>
    </row>
    <row r="4" spans="1:9" ht="15.75" x14ac:dyDescent="0.35">
      <c r="A4" s="75" t="s">
        <v>274</v>
      </c>
      <c r="B4" s="75"/>
      <c r="C4" s="75"/>
      <c r="D4" s="75"/>
      <c r="E4" s="75"/>
      <c r="F4" s="75"/>
      <c r="G4" s="74"/>
      <c r="H4" s="74"/>
      <c r="I4" s="74"/>
    </row>
    <row r="5" spans="1:9" ht="15.75" x14ac:dyDescent="0.35">
      <c r="A5" s="26" t="s">
        <v>515</v>
      </c>
      <c r="B5" s="78"/>
      <c r="C5" s="78"/>
      <c r="D5" s="78"/>
      <c r="E5" s="78"/>
      <c r="F5" s="78"/>
      <c r="G5" s="79"/>
      <c r="H5" s="79"/>
      <c r="I5" s="79"/>
    </row>
    <row r="6" spans="1:9" ht="15.75" x14ac:dyDescent="0.35">
      <c r="A6" s="75"/>
      <c r="B6" s="75"/>
      <c r="C6" s="75"/>
      <c r="D6" s="75"/>
      <c r="E6" s="75"/>
      <c r="F6" s="75"/>
      <c r="G6" s="74"/>
      <c r="H6" s="74"/>
      <c r="I6" s="74"/>
    </row>
    <row r="7" spans="1:9" ht="15.75" x14ac:dyDescent="0.2">
      <c r="A7" s="279"/>
      <c r="B7" s="279"/>
      <c r="C7" s="279"/>
      <c r="D7" s="279"/>
      <c r="E7" s="279"/>
      <c r="F7" s="279"/>
      <c r="G7" s="76"/>
      <c r="H7" s="76"/>
      <c r="I7" s="375"/>
    </row>
    <row r="8" spans="1:9" ht="47.25" x14ac:dyDescent="0.2">
      <c r="A8" s="371" t="s">
        <v>64</v>
      </c>
      <c r="B8" s="77" t="s">
        <v>340</v>
      </c>
      <c r="C8" s="88" t="s">
        <v>341</v>
      </c>
      <c r="D8" s="88" t="s">
        <v>227</v>
      </c>
      <c r="E8" s="88" t="s">
        <v>344</v>
      </c>
      <c r="F8" s="88" t="s">
        <v>343</v>
      </c>
      <c r="G8" s="88" t="s">
        <v>390</v>
      </c>
      <c r="H8" s="77" t="s">
        <v>10</v>
      </c>
      <c r="I8" s="77" t="s">
        <v>9</v>
      </c>
    </row>
    <row r="9" spans="1:9" ht="15.75" x14ac:dyDescent="0.2">
      <c r="A9" s="372"/>
      <c r="B9" s="373"/>
      <c r="C9" s="96"/>
      <c r="D9" s="96"/>
      <c r="E9" s="96"/>
      <c r="F9" s="96"/>
      <c r="G9" s="96"/>
      <c r="H9" s="4"/>
      <c r="I9" s="4"/>
    </row>
    <row r="10" spans="1:9" ht="15.75" x14ac:dyDescent="0.2">
      <c r="A10" s="372"/>
      <c r="B10" s="373"/>
      <c r="C10" s="96"/>
      <c r="D10" s="96"/>
      <c r="E10" s="96"/>
      <c r="F10" s="96"/>
      <c r="G10" s="96"/>
      <c r="H10" s="4"/>
      <c r="I10" s="4"/>
    </row>
    <row r="11" spans="1:9" ht="15.75" x14ac:dyDescent="0.2">
      <c r="A11" s="372"/>
      <c r="B11" s="373"/>
      <c r="C11" s="85"/>
      <c r="D11" s="85"/>
      <c r="E11" s="85"/>
      <c r="F11" s="85"/>
      <c r="G11" s="85"/>
      <c r="H11" s="4"/>
      <c r="I11" s="4"/>
    </row>
    <row r="12" spans="1:9" ht="15.75" x14ac:dyDescent="0.2">
      <c r="A12" s="372"/>
      <c r="B12" s="373"/>
      <c r="C12" s="85"/>
      <c r="D12" s="85"/>
      <c r="E12" s="85"/>
      <c r="F12" s="85"/>
      <c r="G12" s="85"/>
      <c r="H12" s="4"/>
      <c r="I12" s="4"/>
    </row>
    <row r="13" spans="1:9" ht="15.75" x14ac:dyDescent="0.2">
      <c r="A13" s="372"/>
      <c r="B13" s="373"/>
      <c r="C13" s="85"/>
      <c r="D13" s="85"/>
      <c r="E13" s="85"/>
      <c r="F13" s="85"/>
      <c r="G13" s="85"/>
      <c r="H13" s="4"/>
      <c r="I13" s="4"/>
    </row>
    <row r="14" spans="1:9" ht="15.75" x14ac:dyDescent="0.2">
      <c r="A14" s="372"/>
      <c r="B14" s="373"/>
      <c r="C14" s="85"/>
      <c r="D14" s="85"/>
      <c r="E14" s="85"/>
      <c r="F14" s="85"/>
      <c r="G14" s="85"/>
      <c r="H14" s="4"/>
      <c r="I14" s="4"/>
    </row>
    <row r="15" spans="1:9" ht="15.75" x14ac:dyDescent="0.2">
      <c r="A15" s="372"/>
      <c r="B15" s="373"/>
      <c r="C15" s="85"/>
      <c r="D15" s="85"/>
      <c r="E15" s="85"/>
      <c r="F15" s="85"/>
      <c r="G15" s="85"/>
      <c r="H15" s="4"/>
      <c r="I15" s="4"/>
    </row>
    <row r="16" spans="1:9" ht="15.75" x14ac:dyDescent="0.2">
      <c r="A16" s="372"/>
      <c r="B16" s="373"/>
      <c r="C16" s="85"/>
      <c r="D16" s="85"/>
      <c r="E16" s="85"/>
      <c r="F16" s="85"/>
      <c r="G16" s="85"/>
      <c r="H16" s="4"/>
      <c r="I16" s="4"/>
    </row>
    <row r="17" spans="1:9" ht="15.75" x14ac:dyDescent="0.2">
      <c r="A17" s="372"/>
      <c r="B17" s="373"/>
      <c r="C17" s="85"/>
      <c r="D17" s="85"/>
      <c r="E17" s="85"/>
      <c r="F17" s="85"/>
      <c r="G17" s="85"/>
      <c r="H17" s="4"/>
      <c r="I17" s="4"/>
    </row>
    <row r="18" spans="1:9" ht="15.75" x14ac:dyDescent="0.2">
      <c r="A18" s="372"/>
      <c r="B18" s="373"/>
      <c r="C18" s="85"/>
      <c r="D18" s="85"/>
      <c r="E18" s="85"/>
      <c r="F18" s="85"/>
      <c r="G18" s="85"/>
      <c r="H18" s="4"/>
      <c r="I18" s="4"/>
    </row>
    <row r="19" spans="1:9" ht="15.75" x14ac:dyDescent="0.2">
      <c r="A19" s="372"/>
      <c r="B19" s="373"/>
      <c r="C19" s="85"/>
      <c r="D19" s="85"/>
      <c r="E19" s="85"/>
      <c r="F19" s="85"/>
      <c r="G19" s="85"/>
      <c r="H19" s="4"/>
      <c r="I19" s="4"/>
    </row>
    <row r="20" spans="1:9" ht="15.75" x14ac:dyDescent="0.2">
      <c r="A20" s="372"/>
      <c r="B20" s="373"/>
      <c r="C20" s="85"/>
      <c r="D20" s="85"/>
      <c r="E20" s="85"/>
      <c r="F20" s="85"/>
      <c r="G20" s="85"/>
      <c r="H20" s="4"/>
      <c r="I20" s="4"/>
    </row>
    <row r="21" spans="1:9" ht="15.75" x14ac:dyDescent="0.2">
      <c r="A21" s="372"/>
      <c r="B21" s="373"/>
      <c r="C21" s="85"/>
      <c r="D21" s="85"/>
      <c r="E21" s="85"/>
      <c r="F21" s="85"/>
      <c r="G21" s="85"/>
      <c r="H21" s="4"/>
      <c r="I21" s="4"/>
    </row>
    <row r="22" spans="1:9" ht="15.75" x14ac:dyDescent="0.2">
      <c r="A22" s="372"/>
      <c r="B22" s="373"/>
      <c r="C22" s="85"/>
      <c r="D22" s="85"/>
      <c r="E22" s="85"/>
      <c r="F22" s="85"/>
      <c r="G22" s="85"/>
      <c r="H22" s="4"/>
      <c r="I22" s="4"/>
    </row>
    <row r="23" spans="1:9" ht="15.75" x14ac:dyDescent="0.2">
      <c r="A23" s="372"/>
      <c r="B23" s="373"/>
      <c r="C23" s="85"/>
      <c r="D23" s="85"/>
      <c r="E23" s="85"/>
      <c r="F23" s="85"/>
      <c r="G23" s="85"/>
      <c r="H23" s="4"/>
      <c r="I23" s="4"/>
    </row>
    <row r="24" spans="1:9" ht="15.75" x14ac:dyDescent="0.2">
      <c r="A24" s="372"/>
      <c r="B24" s="373"/>
      <c r="C24" s="85"/>
      <c r="D24" s="85"/>
      <c r="E24" s="85"/>
      <c r="F24" s="85"/>
      <c r="G24" s="85"/>
      <c r="H24" s="4"/>
      <c r="I24" s="4"/>
    </row>
    <row r="25" spans="1:9" ht="15.75" x14ac:dyDescent="0.2">
      <c r="A25" s="372"/>
      <c r="B25" s="373"/>
      <c r="C25" s="85"/>
      <c r="D25" s="85"/>
      <c r="E25" s="85"/>
      <c r="F25" s="85"/>
      <c r="G25" s="85"/>
      <c r="H25" s="4"/>
      <c r="I25" s="4"/>
    </row>
    <row r="26" spans="1:9" ht="15.75" x14ac:dyDescent="0.2">
      <c r="A26" s="372"/>
      <c r="B26" s="373"/>
      <c r="C26" s="85"/>
      <c r="D26" s="85"/>
      <c r="E26" s="85"/>
      <c r="F26" s="85"/>
      <c r="G26" s="85"/>
      <c r="H26" s="4"/>
      <c r="I26" s="4"/>
    </row>
    <row r="27" spans="1:9" ht="15.75" x14ac:dyDescent="0.2">
      <c r="A27" s="372"/>
      <c r="B27" s="373"/>
      <c r="C27" s="85"/>
      <c r="D27" s="85"/>
      <c r="E27" s="85"/>
      <c r="F27" s="85"/>
      <c r="G27" s="85"/>
      <c r="H27" s="4"/>
      <c r="I27" s="4"/>
    </row>
    <row r="28" spans="1:9" ht="15.75" x14ac:dyDescent="0.2">
      <c r="A28" s="372"/>
      <c r="B28" s="373"/>
      <c r="C28" s="85"/>
      <c r="D28" s="85"/>
      <c r="E28" s="85"/>
      <c r="F28" s="85"/>
      <c r="G28" s="85"/>
      <c r="H28" s="4"/>
      <c r="I28" s="4"/>
    </row>
    <row r="29" spans="1:9" ht="15.75" x14ac:dyDescent="0.2">
      <c r="A29" s="372"/>
      <c r="B29" s="373"/>
      <c r="C29" s="85"/>
      <c r="D29" s="85"/>
      <c r="E29" s="85"/>
      <c r="F29" s="85"/>
      <c r="G29" s="85"/>
      <c r="H29" s="4"/>
      <c r="I29" s="4"/>
    </row>
    <row r="30" spans="1:9" ht="15.75" x14ac:dyDescent="0.2">
      <c r="A30" s="372"/>
      <c r="B30" s="373"/>
      <c r="C30" s="85"/>
      <c r="D30" s="85"/>
      <c r="E30" s="85"/>
      <c r="F30" s="85"/>
      <c r="G30" s="85"/>
      <c r="H30" s="4"/>
      <c r="I30" s="4"/>
    </row>
    <row r="31" spans="1:9" ht="15.75" x14ac:dyDescent="0.2">
      <c r="A31" s="372"/>
      <c r="B31" s="373"/>
      <c r="C31" s="85"/>
      <c r="D31" s="85"/>
      <c r="E31" s="85"/>
      <c r="F31" s="85"/>
      <c r="G31" s="85"/>
      <c r="H31" s="4"/>
      <c r="I31" s="4"/>
    </row>
    <row r="32" spans="1:9" ht="15.75" x14ac:dyDescent="0.2">
      <c r="A32" s="372"/>
      <c r="B32" s="373"/>
      <c r="C32" s="85"/>
      <c r="D32" s="85"/>
      <c r="E32" s="85"/>
      <c r="F32" s="85"/>
      <c r="G32" s="85"/>
      <c r="H32" s="4"/>
      <c r="I32" s="4"/>
    </row>
    <row r="33" spans="1:9" ht="15.75" x14ac:dyDescent="0.2">
      <c r="A33" s="372"/>
      <c r="B33" s="373"/>
      <c r="C33" s="85"/>
      <c r="D33" s="85"/>
      <c r="E33" s="85"/>
      <c r="F33" s="85"/>
      <c r="G33" s="85"/>
      <c r="H33" s="4"/>
      <c r="I33" s="4"/>
    </row>
    <row r="34" spans="1:9" ht="15.75" x14ac:dyDescent="0.35">
      <c r="A34" s="372"/>
      <c r="B34" s="374"/>
      <c r="C34" s="97"/>
      <c r="D34" s="97"/>
      <c r="E34" s="97"/>
      <c r="F34" s="97"/>
      <c r="G34" s="97" t="s">
        <v>339</v>
      </c>
      <c r="H34" s="84">
        <f>SUM(H9:H33)</f>
        <v>0</v>
      </c>
      <c r="I34" s="84">
        <f>SUM(I9:I33)</f>
        <v>0</v>
      </c>
    </row>
    <row r="35" spans="1:9" ht="15.75" x14ac:dyDescent="0.35">
      <c r="A35" s="43"/>
      <c r="B35" s="43"/>
      <c r="C35" s="43"/>
      <c r="D35" s="43"/>
      <c r="E35" s="43"/>
      <c r="F35" s="43"/>
      <c r="G35" s="2"/>
      <c r="H35" s="2"/>
    </row>
    <row r="36" spans="1:9" ht="15.75" x14ac:dyDescent="0.35">
      <c r="A36" s="213" t="s">
        <v>479</v>
      </c>
      <c r="B36" s="43"/>
      <c r="C36" s="43"/>
      <c r="D36" s="43"/>
      <c r="E36" s="43"/>
      <c r="F36" s="43"/>
      <c r="G36" s="2"/>
      <c r="H36" s="2"/>
    </row>
    <row r="37" spans="1:9" ht="15.75" x14ac:dyDescent="0.35">
      <c r="A37" s="213"/>
      <c r="B37" s="43"/>
      <c r="C37" s="43"/>
      <c r="D37" s="43"/>
      <c r="E37" s="43"/>
      <c r="F37" s="43"/>
      <c r="G37" s="2"/>
      <c r="H37" s="2"/>
    </row>
    <row r="38" spans="1:9" ht="15.75" x14ac:dyDescent="0.35">
      <c r="A38" s="213"/>
      <c r="B38" s="2"/>
      <c r="C38" s="2"/>
      <c r="D38" s="2"/>
      <c r="E38" s="2"/>
      <c r="F38" s="2"/>
      <c r="G38" s="2"/>
      <c r="H38" s="2"/>
    </row>
    <row r="39" spans="1:9" ht="15.75" x14ac:dyDescent="0.35">
      <c r="A39" s="213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.75" x14ac:dyDescent="0.35">
      <c r="A41" s="67" t="s">
        <v>107</v>
      </c>
      <c r="B41" s="2"/>
      <c r="C41" s="2"/>
      <c r="D41" s="2"/>
      <c r="E41" s="2"/>
      <c r="F41" s="2"/>
      <c r="G41" s="2"/>
      <c r="H41" s="2"/>
    </row>
    <row r="42" spans="1:9" ht="15.75" x14ac:dyDescent="0.35">
      <c r="A42" s="2"/>
      <c r="B42" s="2"/>
      <c r="C42" s="2"/>
      <c r="D42" s="2"/>
      <c r="E42" s="2"/>
      <c r="F42" s="2"/>
      <c r="G42" s="2"/>
      <c r="H42" s="2"/>
    </row>
    <row r="43" spans="1:9" ht="15.75" x14ac:dyDescent="0.35">
      <c r="A43" s="2"/>
      <c r="B43" s="2"/>
      <c r="C43" s="2"/>
      <c r="D43" s="2"/>
      <c r="E43" s="2"/>
      <c r="F43" s="2"/>
      <c r="G43" s="2"/>
      <c r="H43" s="12"/>
    </row>
    <row r="44" spans="1:9" ht="15.75" x14ac:dyDescent="0.35">
      <c r="A44" s="67"/>
      <c r="B44" s="67" t="s">
        <v>271</v>
      </c>
      <c r="C44" s="67"/>
      <c r="D44" s="67"/>
      <c r="E44" s="67"/>
      <c r="F44" s="67"/>
      <c r="G44" s="2"/>
      <c r="H44" s="12"/>
    </row>
    <row r="45" spans="1:9" ht="15.75" x14ac:dyDescent="0.35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3"/>
      <c r="B46" s="63" t="s">
        <v>139</v>
      </c>
      <c r="C46" s="63"/>
      <c r="D46" s="63"/>
      <c r="E46" s="63"/>
      <c r="F46" s="63"/>
    </row>
  </sheetData>
  <mergeCells count="2">
    <mergeCell ref="G1:H1"/>
    <mergeCell ref="G2:I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I2"/>
    </sheetView>
  </sheetViews>
  <sheetFormatPr defaultRowHeight="12.75" x14ac:dyDescent="0.2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.75" x14ac:dyDescent="0.35">
      <c r="A1" s="72" t="s">
        <v>480</v>
      </c>
      <c r="B1" s="72"/>
      <c r="C1" s="75"/>
      <c r="D1" s="75"/>
      <c r="E1" s="75"/>
      <c r="F1" s="75"/>
      <c r="G1" s="514" t="s">
        <v>109</v>
      </c>
      <c r="H1" s="514"/>
    </row>
    <row r="2" spans="1:10" ht="15.75" x14ac:dyDescent="0.35">
      <c r="A2" s="74" t="s">
        <v>140</v>
      </c>
      <c r="B2" s="72"/>
      <c r="C2" s="75"/>
      <c r="D2" s="75"/>
      <c r="E2" s="75"/>
      <c r="F2" s="75"/>
      <c r="G2" s="504" t="s">
        <v>516</v>
      </c>
      <c r="H2" s="505"/>
      <c r="I2" s="505"/>
    </row>
    <row r="3" spans="1:10" ht="15.75" x14ac:dyDescent="0.35">
      <c r="A3" s="74"/>
      <c r="B3" s="74"/>
      <c r="C3" s="74"/>
      <c r="D3" s="74"/>
      <c r="E3" s="74"/>
      <c r="F3" s="74"/>
      <c r="G3" s="280"/>
      <c r="H3" s="280"/>
    </row>
    <row r="4" spans="1:10" ht="15.75" x14ac:dyDescent="0.35">
      <c r="A4" s="75" t="s">
        <v>274</v>
      </c>
      <c r="B4" s="75"/>
      <c r="C4" s="75"/>
      <c r="D4" s="75"/>
      <c r="E4" s="75"/>
      <c r="F4" s="75"/>
      <c r="G4" s="74"/>
      <c r="H4" s="74"/>
    </row>
    <row r="5" spans="1:10" ht="15.75" x14ac:dyDescent="0.35">
      <c r="A5" s="26" t="s">
        <v>515</v>
      </c>
      <c r="B5" s="78"/>
      <c r="C5" s="78"/>
      <c r="D5" s="78"/>
      <c r="E5" s="78"/>
      <c r="F5" s="78"/>
      <c r="G5" s="79"/>
      <c r="H5" s="79"/>
    </row>
    <row r="6" spans="1:10" ht="15.75" x14ac:dyDescent="0.35">
      <c r="A6" s="75"/>
      <c r="B6" s="75"/>
      <c r="C6" s="75"/>
      <c r="D6" s="75"/>
      <c r="E6" s="75"/>
      <c r="F6" s="75"/>
      <c r="G6" s="74"/>
      <c r="H6" s="74"/>
    </row>
    <row r="7" spans="1:10" ht="15.75" x14ac:dyDescent="0.2">
      <c r="A7" s="279"/>
      <c r="B7" s="279"/>
      <c r="C7" s="279"/>
      <c r="D7" s="279"/>
      <c r="E7" s="279"/>
      <c r="F7" s="279"/>
      <c r="G7" s="76"/>
      <c r="H7" s="76"/>
    </row>
    <row r="8" spans="1:10" ht="31.5" x14ac:dyDescent="0.2">
      <c r="A8" s="88" t="s">
        <v>64</v>
      </c>
      <c r="B8" s="88" t="s">
        <v>340</v>
      </c>
      <c r="C8" s="88" t="s">
        <v>341</v>
      </c>
      <c r="D8" s="88" t="s">
        <v>227</v>
      </c>
      <c r="E8" s="88" t="s">
        <v>349</v>
      </c>
      <c r="F8" s="88" t="s">
        <v>342</v>
      </c>
      <c r="G8" s="77" t="s">
        <v>10</v>
      </c>
      <c r="H8" s="77" t="s">
        <v>9</v>
      </c>
      <c r="J8" s="228" t="s">
        <v>348</v>
      </c>
    </row>
    <row r="9" spans="1:10" ht="15.75" x14ac:dyDescent="0.2">
      <c r="A9" s="96"/>
      <c r="B9" s="96"/>
      <c r="C9" s="96"/>
      <c r="D9" s="96"/>
      <c r="E9" s="96"/>
      <c r="F9" s="96"/>
      <c r="G9" s="4"/>
      <c r="H9" s="4"/>
      <c r="J9" s="228" t="s">
        <v>0</v>
      </c>
    </row>
    <row r="10" spans="1:10" ht="15.75" x14ac:dyDescent="0.2">
      <c r="A10" s="96"/>
      <c r="B10" s="96"/>
      <c r="C10" s="96"/>
      <c r="D10" s="96"/>
      <c r="E10" s="96"/>
      <c r="F10" s="96"/>
      <c r="G10" s="4"/>
      <c r="H10" s="4"/>
    </row>
    <row r="11" spans="1:10" ht="15.75" x14ac:dyDescent="0.2">
      <c r="A11" s="85"/>
      <c r="B11" s="85"/>
      <c r="C11" s="85"/>
      <c r="D11" s="85"/>
      <c r="E11" s="85"/>
      <c r="F11" s="85"/>
      <c r="G11" s="4"/>
      <c r="H11" s="4"/>
    </row>
    <row r="12" spans="1:10" ht="15.75" x14ac:dyDescent="0.2">
      <c r="A12" s="85"/>
      <c r="B12" s="85"/>
      <c r="C12" s="85"/>
      <c r="D12" s="85"/>
      <c r="E12" s="85"/>
      <c r="F12" s="85"/>
      <c r="G12" s="4"/>
      <c r="H12" s="4"/>
    </row>
    <row r="13" spans="1:10" ht="15.75" x14ac:dyDescent="0.2">
      <c r="A13" s="85"/>
      <c r="B13" s="85"/>
      <c r="C13" s="85"/>
      <c r="D13" s="85"/>
      <c r="E13" s="85"/>
      <c r="F13" s="85"/>
      <c r="G13" s="4"/>
      <c r="H13" s="4"/>
    </row>
    <row r="14" spans="1:10" ht="15.75" x14ac:dyDescent="0.2">
      <c r="A14" s="85"/>
      <c r="B14" s="85"/>
      <c r="C14" s="85"/>
      <c r="D14" s="85"/>
      <c r="E14" s="85"/>
      <c r="F14" s="85"/>
      <c r="G14" s="4"/>
      <c r="H14" s="4"/>
    </row>
    <row r="15" spans="1:10" ht="15.75" x14ac:dyDescent="0.2">
      <c r="A15" s="85"/>
      <c r="B15" s="85"/>
      <c r="C15" s="85"/>
      <c r="D15" s="85"/>
      <c r="E15" s="85"/>
      <c r="F15" s="85"/>
      <c r="G15" s="4"/>
      <c r="H15" s="4"/>
    </row>
    <row r="16" spans="1:10" ht="15.75" x14ac:dyDescent="0.2">
      <c r="A16" s="85"/>
      <c r="B16" s="85"/>
      <c r="C16" s="85"/>
      <c r="D16" s="85"/>
      <c r="E16" s="85"/>
      <c r="F16" s="85"/>
      <c r="G16" s="4"/>
      <c r="H16" s="4"/>
    </row>
    <row r="17" spans="1:8" ht="15.75" x14ac:dyDescent="0.2">
      <c r="A17" s="85"/>
      <c r="B17" s="85"/>
      <c r="C17" s="85"/>
      <c r="D17" s="85"/>
      <c r="E17" s="85"/>
      <c r="F17" s="85"/>
      <c r="G17" s="4"/>
      <c r="H17" s="4"/>
    </row>
    <row r="18" spans="1:8" ht="15.75" x14ac:dyDescent="0.2">
      <c r="A18" s="85"/>
      <c r="B18" s="85"/>
      <c r="C18" s="85"/>
      <c r="D18" s="85"/>
      <c r="E18" s="85"/>
      <c r="F18" s="85"/>
      <c r="G18" s="4"/>
      <c r="H18" s="4"/>
    </row>
    <row r="19" spans="1:8" ht="15.75" x14ac:dyDescent="0.2">
      <c r="A19" s="85"/>
      <c r="B19" s="85"/>
      <c r="C19" s="85"/>
      <c r="D19" s="85"/>
      <c r="E19" s="85"/>
      <c r="F19" s="85"/>
      <c r="G19" s="4"/>
      <c r="H19" s="4"/>
    </row>
    <row r="20" spans="1:8" ht="15.75" x14ac:dyDescent="0.2">
      <c r="A20" s="85"/>
      <c r="B20" s="85"/>
      <c r="C20" s="85"/>
      <c r="D20" s="85"/>
      <c r="E20" s="85"/>
      <c r="F20" s="85"/>
      <c r="G20" s="4"/>
      <c r="H20" s="4"/>
    </row>
    <row r="21" spans="1:8" ht="15.75" x14ac:dyDescent="0.2">
      <c r="A21" s="85"/>
      <c r="B21" s="85"/>
      <c r="C21" s="85"/>
      <c r="D21" s="85"/>
      <c r="E21" s="85"/>
      <c r="F21" s="85"/>
      <c r="G21" s="4"/>
      <c r="H21" s="4"/>
    </row>
    <row r="22" spans="1:8" ht="15.75" x14ac:dyDescent="0.2">
      <c r="A22" s="85"/>
      <c r="B22" s="85"/>
      <c r="C22" s="85"/>
      <c r="D22" s="85"/>
      <c r="E22" s="85"/>
      <c r="F22" s="85"/>
      <c r="G22" s="4"/>
      <c r="H22" s="4"/>
    </row>
    <row r="23" spans="1:8" ht="15.75" x14ac:dyDescent="0.2">
      <c r="A23" s="85"/>
      <c r="B23" s="85"/>
      <c r="C23" s="85"/>
      <c r="D23" s="85"/>
      <c r="E23" s="85"/>
      <c r="F23" s="85"/>
      <c r="G23" s="4"/>
      <c r="H23" s="4"/>
    </row>
    <row r="24" spans="1:8" ht="15.75" x14ac:dyDescent="0.2">
      <c r="A24" s="85"/>
      <c r="B24" s="85"/>
      <c r="C24" s="85"/>
      <c r="D24" s="85"/>
      <c r="E24" s="85"/>
      <c r="F24" s="85"/>
      <c r="G24" s="4"/>
      <c r="H24" s="4"/>
    </row>
    <row r="25" spans="1:8" ht="15.75" x14ac:dyDescent="0.2">
      <c r="A25" s="85"/>
      <c r="B25" s="85"/>
      <c r="C25" s="85"/>
      <c r="D25" s="85"/>
      <c r="E25" s="85"/>
      <c r="F25" s="85"/>
      <c r="G25" s="4"/>
      <c r="H25" s="4"/>
    </row>
    <row r="26" spans="1:8" ht="15.75" x14ac:dyDescent="0.2">
      <c r="A26" s="85"/>
      <c r="B26" s="85"/>
      <c r="C26" s="85"/>
      <c r="D26" s="85"/>
      <c r="E26" s="85"/>
      <c r="F26" s="85"/>
      <c r="G26" s="4"/>
      <c r="H26" s="4"/>
    </row>
    <row r="27" spans="1:8" ht="15.75" x14ac:dyDescent="0.2">
      <c r="A27" s="85"/>
      <c r="B27" s="85"/>
      <c r="C27" s="85"/>
      <c r="D27" s="85"/>
      <c r="E27" s="85"/>
      <c r="F27" s="85"/>
      <c r="G27" s="4"/>
      <c r="H27" s="4"/>
    </row>
    <row r="28" spans="1:8" ht="15.75" x14ac:dyDescent="0.2">
      <c r="A28" s="85"/>
      <c r="B28" s="85"/>
      <c r="C28" s="85"/>
      <c r="D28" s="85"/>
      <c r="E28" s="85"/>
      <c r="F28" s="85"/>
      <c r="G28" s="4"/>
      <c r="H28" s="4"/>
    </row>
    <row r="29" spans="1:8" ht="15.75" x14ac:dyDescent="0.2">
      <c r="A29" s="85"/>
      <c r="B29" s="85"/>
      <c r="C29" s="85"/>
      <c r="D29" s="85"/>
      <c r="E29" s="85"/>
      <c r="F29" s="85"/>
      <c r="G29" s="4"/>
      <c r="H29" s="4"/>
    </row>
    <row r="30" spans="1:8" ht="15.75" x14ac:dyDescent="0.2">
      <c r="A30" s="85"/>
      <c r="B30" s="85"/>
      <c r="C30" s="85"/>
      <c r="D30" s="85"/>
      <c r="E30" s="85"/>
      <c r="F30" s="85"/>
      <c r="G30" s="4"/>
      <c r="H30" s="4"/>
    </row>
    <row r="31" spans="1:8" ht="15.75" x14ac:dyDescent="0.2">
      <c r="A31" s="85"/>
      <c r="B31" s="85"/>
      <c r="C31" s="85"/>
      <c r="D31" s="85"/>
      <c r="E31" s="85"/>
      <c r="F31" s="85"/>
      <c r="G31" s="4"/>
      <c r="H31" s="4"/>
    </row>
    <row r="32" spans="1:8" ht="15.75" x14ac:dyDescent="0.2">
      <c r="A32" s="85"/>
      <c r="B32" s="85"/>
      <c r="C32" s="85"/>
      <c r="D32" s="85"/>
      <c r="E32" s="85"/>
      <c r="F32" s="85"/>
      <c r="G32" s="4"/>
      <c r="H32" s="4"/>
    </row>
    <row r="33" spans="1:9" ht="15.75" x14ac:dyDescent="0.2">
      <c r="A33" s="85"/>
      <c r="B33" s="85"/>
      <c r="C33" s="85"/>
      <c r="D33" s="85"/>
      <c r="E33" s="85"/>
      <c r="F33" s="85"/>
      <c r="G33" s="4"/>
      <c r="H33" s="4"/>
    </row>
    <row r="34" spans="1:9" ht="15.75" x14ac:dyDescent="0.35">
      <c r="A34" s="85"/>
      <c r="B34" s="97"/>
      <c r="C34" s="97"/>
      <c r="D34" s="97"/>
      <c r="E34" s="97"/>
      <c r="F34" s="97" t="s">
        <v>347</v>
      </c>
      <c r="G34" s="84">
        <f>SUM(G9:G33)</f>
        <v>0</v>
      </c>
      <c r="H34" s="84">
        <f>SUM(H9:H33)</f>
        <v>0</v>
      </c>
    </row>
    <row r="35" spans="1:9" ht="15.75" x14ac:dyDescent="0.35">
      <c r="A35" s="226"/>
      <c r="B35" s="226"/>
      <c r="C35" s="226"/>
      <c r="D35" s="226"/>
      <c r="E35" s="226"/>
      <c r="F35" s="226"/>
      <c r="G35" s="226"/>
      <c r="H35" s="182"/>
      <c r="I35" s="182"/>
    </row>
    <row r="36" spans="1:9" ht="15.75" x14ac:dyDescent="0.35">
      <c r="A36" s="227" t="s">
        <v>481</v>
      </c>
      <c r="B36" s="227"/>
      <c r="C36" s="226"/>
      <c r="D36" s="226"/>
      <c r="E36" s="226"/>
      <c r="F36" s="226"/>
      <c r="G36" s="226"/>
      <c r="H36" s="182"/>
      <c r="I36" s="182"/>
    </row>
    <row r="37" spans="1:9" ht="15.75" x14ac:dyDescent="0.35">
      <c r="A37" s="227"/>
      <c r="B37" s="227"/>
      <c r="C37" s="226"/>
      <c r="D37" s="226"/>
      <c r="E37" s="226"/>
      <c r="F37" s="226"/>
      <c r="G37" s="226"/>
      <c r="H37" s="182"/>
      <c r="I37" s="182"/>
    </row>
    <row r="38" spans="1:9" ht="15.75" x14ac:dyDescent="0.35">
      <c r="A38" s="227"/>
      <c r="B38" s="227"/>
      <c r="C38" s="182"/>
      <c r="D38" s="182"/>
      <c r="E38" s="182"/>
      <c r="F38" s="182"/>
      <c r="G38" s="182"/>
      <c r="H38" s="182"/>
      <c r="I38" s="182"/>
    </row>
    <row r="39" spans="1:9" ht="15.75" x14ac:dyDescent="0.35">
      <c r="A39" s="227"/>
      <c r="B39" s="227"/>
      <c r="C39" s="182"/>
      <c r="D39" s="182"/>
      <c r="E39" s="182"/>
      <c r="F39" s="182"/>
      <c r="G39" s="182"/>
      <c r="H39" s="182"/>
      <c r="I39" s="182"/>
    </row>
    <row r="40" spans="1:9" x14ac:dyDescent="0.2">
      <c r="A40" s="223"/>
      <c r="B40" s="223"/>
      <c r="C40" s="223"/>
      <c r="D40" s="223"/>
      <c r="E40" s="223"/>
      <c r="F40" s="223"/>
      <c r="G40" s="223"/>
      <c r="H40" s="223"/>
      <c r="I40" s="223"/>
    </row>
    <row r="41" spans="1:9" ht="15.75" x14ac:dyDescent="0.35">
      <c r="A41" s="188" t="s">
        <v>107</v>
      </c>
      <c r="B41" s="188"/>
      <c r="C41" s="182"/>
      <c r="D41" s="182"/>
      <c r="E41" s="182"/>
      <c r="F41" s="182"/>
      <c r="G41" s="182"/>
      <c r="H41" s="182"/>
      <c r="I41" s="182"/>
    </row>
    <row r="42" spans="1:9" ht="15.75" x14ac:dyDescent="0.3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.75" x14ac:dyDescent="0.3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.75" x14ac:dyDescent="0.35">
      <c r="A44" s="188"/>
      <c r="B44" s="188"/>
      <c r="C44" s="188" t="s">
        <v>434</v>
      </c>
      <c r="D44" s="188"/>
      <c r="E44" s="226"/>
      <c r="F44" s="188"/>
      <c r="G44" s="188"/>
      <c r="H44" s="182"/>
      <c r="I44" s="189"/>
    </row>
    <row r="45" spans="1:9" ht="15.75" x14ac:dyDescent="0.35">
      <c r="A45" s="182"/>
      <c r="B45" s="182"/>
      <c r="C45" s="182" t="s">
        <v>270</v>
      </c>
      <c r="D45" s="182"/>
      <c r="E45" s="182"/>
      <c r="F45" s="182"/>
      <c r="G45" s="182"/>
      <c r="H45" s="182"/>
      <c r="I45" s="189"/>
    </row>
    <row r="46" spans="1:9" x14ac:dyDescent="0.2">
      <c r="A46" s="190"/>
      <c r="B46" s="190"/>
      <c r="C46" s="190" t="s">
        <v>139</v>
      </c>
      <c r="D46" s="190"/>
      <c r="E46" s="190"/>
      <c r="F46" s="190"/>
      <c r="G46" s="190"/>
    </row>
  </sheetData>
  <mergeCells count="2">
    <mergeCell ref="G1:H1"/>
    <mergeCell ref="G2:I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topLeftCell="A10" zoomScale="80" zoomScaleSheetLayoutView="80" workbookViewId="0">
      <selection activeCell="K3" sqref="K3:M3"/>
    </sheetView>
  </sheetViews>
  <sheetFormatPr defaultRowHeight="12.75" x14ac:dyDescent="0.2"/>
  <cols>
    <col min="1" max="1" width="5.42578125" style="183" customWidth="1"/>
    <col min="2" max="2" width="27.5703125" style="183" customWidth="1"/>
    <col min="3" max="3" width="19.28515625" style="183" customWidth="1"/>
    <col min="4" max="4" width="16.85546875" style="183" customWidth="1"/>
    <col min="5" max="5" width="13.140625" style="183" customWidth="1"/>
    <col min="6" max="6" width="17" style="183" customWidth="1"/>
    <col min="7" max="7" width="13.7109375" style="183" customWidth="1"/>
    <col min="8" max="8" width="19.42578125" style="183" bestFit="1" customWidth="1"/>
    <col min="9" max="9" width="18.5703125" style="183" bestFit="1" customWidth="1"/>
    <col min="10" max="10" width="16.7109375" style="183" customWidth="1"/>
    <col min="11" max="11" width="17.7109375" style="183" customWidth="1"/>
    <col min="12" max="12" width="12.85546875" style="183" customWidth="1"/>
    <col min="13" max="16384" width="9.140625" style="183"/>
  </cols>
  <sheetData>
    <row r="2" spans="1:13" ht="15.75" x14ac:dyDescent="0.35">
      <c r="A2" s="517" t="s">
        <v>482</v>
      </c>
      <c r="B2" s="517"/>
      <c r="C2" s="517"/>
      <c r="D2" s="517"/>
      <c r="E2" s="362"/>
      <c r="F2" s="75"/>
      <c r="G2" s="75"/>
      <c r="H2" s="75"/>
      <c r="I2" s="75"/>
      <c r="J2" s="280"/>
      <c r="K2" s="281"/>
      <c r="L2" s="281" t="s">
        <v>109</v>
      </c>
    </row>
    <row r="3" spans="1:13" ht="15.75" x14ac:dyDescent="0.35">
      <c r="A3" s="74" t="s">
        <v>140</v>
      </c>
      <c r="B3" s="72"/>
      <c r="C3" s="75"/>
      <c r="D3" s="75"/>
      <c r="E3" s="75"/>
      <c r="F3" s="75"/>
      <c r="G3" s="75"/>
      <c r="H3" s="75"/>
      <c r="I3" s="75"/>
      <c r="J3" s="280"/>
      <c r="K3" s="504" t="s">
        <v>516</v>
      </c>
      <c r="L3" s="505"/>
      <c r="M3" s="505"/>
    </row>
    <row r="4" spans="1:13" ht="15.75" x14ac:dyDescent="0.35">
      <c r="A4" s="74"/>
      <c r="B4" s="74"/>
      <c r="C4" s="72"/>
      <c r="D4" s="72"/>
      <c r="E4" s="72"/>
      <c r="F4" s="72"/>
      <c r="G4" s="72"/>
      <c r="H4" s="72"/>
      <c r="I4" s="72"/>
      <c r="J4" s="280"/>
      <c r="K4" s="280"/>
      <c r="L4" s="280"/>
    </row>
    <row r="5" spans="1:13" ht="15.75" x14ac:dyDescent="0.35">
      <c r="A5" s="75" t="s">
        <v>274</v>
      </c>
      <c r="B5" s="75"/>
      <c r="C5" s="75"/>
      <c r="D5" s="75"/>
      <c r="E5" s="75"/>
      <c r="F5" s="75"/>
      <c r="G5" s="75"/>
      <c r="H5" s="75"/>
      <c r="I5" s="75"/>
      <c r="J5" s="74"/>
      <c r="K5" s="74"/>
      <c r="L5" s="74"/>
    </row>
    <row r="6" spans="1:13" ht="15.75" x14ac:dyDescent="0.35">
      <c r="A6" s="26" t="s">
        <v>515</v>
      </c>
      <c r="B6" s="78"/>
      <c r="C6" s="78"/>
      <c r="D6" s="78"/>
      <c r="E6" s="78"/>
      <c r="F6" s="78"/>
      <c r="G6" s="78"/>
      <c r="H6" s="78"/>
      <c r="I6" s="78"/>
      <c r="J6" s="79"/>
      <c r="K6" s="79"/>
    </row>
    <row r="7" spans="1:13" ht="15.75" x14ac:dyDescent="0.35">
      <c r="A7" s="75"/>
      <c r="B7" s="75"/>
      <c r="C7" s="75"/>
      <c r="D7" s="75"/>
      <c r="E7" s="75"/>
      <c r="F7" s="75"/>
      <c r="G7" s="75"/>
      <c r="H7" s="75"/>
      <c r="I7" s="75"/>
      <c r="J7" s="74"/>
      <c r="K7" s="74"/>
      <c r="L7" s="74"/>
    </row>
    <row r="8" spans="1:13" ht="15.75" x14ac:dyDescent="0.2">
      <c r="A8" s="279"/>
      <c r="B8" s="279"/>
      <c r="C8" s="279"/>
      <c r="D8" s="279"/>
      <c r="E8" s="279"/>
      <c r="F8" s="279"/>
      <c r="G8" s="279"/>
      <c r="H8" s="279"/>
      <c r="I8" s="279"/>
      <c r="J8" s="76"/>
      <c r="K8" s="76"/>
      <c r="L8" s="76"/>
    </row>
    <row r="9" spans="1:13" ht="47.25" x14ac:dyDescent="0.2">
      <c r="A9" s="88" t="s">
        <v>64</v>
      </c>
      <c r="B9" s="88" t="s">
        <v>483</v>
      </c>
      <c r="C9" s="88" t="s">
        <v>484</v>
      </c>
      <c r="D9" s="88" t="s">
        <v>485</v>
      </c>
      <c r="E9" s="88" t="s">
        <v>486</v>
      </c>
      <c r="F9" s="88" t="s">
        <v>487</v>
      </c>
      <c r="G9" s="88" t="s">
        <v>488</v>
      </c>
      <c r="H9" s="88" t="s">
        <v>489</v>
      </c>
      <c r="I9" s="88" t="s">
        <v>490</v>
      </c>
      <c r="J9" s="88" t="s">
        <v>491</v>
      </c>
      <c r="K9" s="88" t="s">
        <v>492</v>
      </c>
      <c r="L9" s="88" t="s">
        <v>318</v>
      </c>
    </row>
    <row r="10" spans="1:13" ht="15.75" x14ac:dyDescent="0.2">
      <c r="A10" s="96">
        <v>1</v>
      </c>
      <c r="B10" s="363"/>
      <c r="C10" s="96"/>
      <c r="D10" s="96"/>
      <c r="E10" s="96"/>
      <c r="F10" s="96"/>
      <c r="G10" s="96"/>
      <c r="H10" s="96"/>
      <c r="I10" s="96"/>
      <c r="J10" s="4"/>
      <c r="K10" s="4"/>
      <c r="L10" s="96"/>
    </row>
    <row r="11" spans="1:13" ht="15.75" x14ac:dyDescent="0.2">
      <c r="A11" s="96">
        <v>2</v>
      </c>
      <c r="B11" s="363"/>
      <c r="C11" s="96"/>
      <c r="D11" s="96"/>
      <c r="E11" s="96"/>
      <c r="F11" s="96"/>
      <c r="G11" s="96"/>
      <c r="H11" s="96"/>
      <c r="I11" s="96"/>
      <c r="J11" s="4"/>
      <c r="K11" s="4"/>
      <c r="L11" s="96"/>
    </row>
    <row r="12" spans="1:13" ht="15.75" x14ac:dyDescent="0.2">
      <c r="A12" s="96">
        <v>3</v>
      </c>
      <c r="B12" s="363"/>
      <c r="C12" s="85"/>
      <c r="D12" s="85"/>
      <c r="E12" s="85"/>
      <c r="F12" s="85"/>
      <c r="G12" s="85"/>
      <c r="H12" s="85"/>
      <c r="I12" s="85"/>
      <c r="J12" s="4"/>
      <c r="K12" s="4"/>
      <c r="L12" s="85"/>
    </row>
    <row r="13" spans="1:13" ht="15.75" x14ac:dyDescent="0.2">
      <c r="A13" s="96">
        <v>4</v>
      </c>
      <c r="B13" s="363"/>
      <c r="C13" s="85"/>
      <c r="D13" s="85"/>
      <c r="E13" s="85"/>
      <c r="F13" s="85"/>
      <c r="G13" s="85"/>
      <c r="H13" s="85"/>
      <c r="I13" s="85"/>
      <c r="J13" s="4"/>
      <c r="K13" s="4"/>
      <c r="L13" s="85"/>
    </row>
    <row r="14" spans="1:13" ht="15.75" x14ac:dyDescent="0.2">
      <c r="A14" s="96">
        <v>5</v>
      </c>
      <c r="B14" s="363"/>
      <c r="C14" s="85"/>
      <c r="D14" s="85"/>
      <c r="E14" s="85"/>
      <c r="F14" s="85"/>
      <c r="G14" s="85"/>
      <c r="H14" s="85"/>
      <c r="I14" s="85"/>
      <c r="J14" s="4"/>
      <c r="K14" s="4"/>
      <c r="L14" s="85"/>
    </row>
    <row r="15" spans="1:13" ht="15.75" x14ac:dyDescent="0.2">
      <c r="A15" s="96">
        <v>6</v>
      </c>
      <c r="B15" s="363"/>
      <c r="C15" s="85"/>
      <c r="D15" s="85"/>
      <c r="E15" s="85"/>
      <c r="F15" s="85"/>
      <c r="G15" s="85"/>
      <c r="H15" s="85"/>
      <c r="I15" s="85"/>
      <c r="J15" s="4"/>
      <c r="K15" s="4"/>
      <c r="L15" s="85"/>
    </row>
    <row r="16" spans="1:13" ht="15.75" x14ac:dyDescent="0.2">
      <c r="A16" s="96">
        <v>7</v>
      </c>
      <c r="B16" s="363"/>
      <c r="C16" s="85"/>
      <c r="D16" s="85"/>
      <c r="E16" s="85"/>
      <c r="F16" s="85"/>
      <c r="G16" s="85"/>
      <c r="H16" s="85"/>
      <c r="I16" s="85"/>
      <c r="J16" s="4"/>
      <c r="K16" s="4"/>
      <c r="L16" s="85"/>
    </row>
    <row r="17" spans="1:12" ht="15.75" x14ac:dyDescent="0.2">
      <c r="A17" s="96">
        <v>8</v>
      </c>
      <c r="B17" s="363"/>
      <c r="C17" s="85"/>
      <c r="D17" s="85"/>
      <c r="E17" s="85"/>
      <c r="F17" s="85"/>
      <c r="G17" s="85"/>
      <c r="H17" s="85"/>
      <c r="I17" s="85"/>
      <c r="J17" s="4"/>
      <c r="K17" s="4"/>
      <c r="L17" s="85"/>
    </row>
    <row r="18" spans="1:12" ht="15.75" x14ac:dyDescent="0.2">
      <c r="A18" s="96">
        <v>9</v>
      </c>
      <c r="B18" s="363"/>
      <c r="C18" s="85"/>
      <c r="D18" s="85"/>
      <c r="E18" s="85"/>
      <c r="F18" s="85"/>
      <c r="G18" s="85"/>
      <c r="H18" s="85"/>
      <c r="I18" s="85"/>
      <c r="J18" s="4"/>
      <c r="K18" s="4"/>
      <c r="L18" s="85"/>
    </row>
    <row r="19" spans="1:12" ht="15.75" x14ac:dyDescent="0.2">
      <c r="A19" s="96">
        <v>10</v>
      </c>
      <c r="B19" s="363"/>
      <c r="C19" s="85"/>
      <c r="D19" s="85"/>
      <c r="E19" s="85"/>
      <c r="F19" s="85"/>
      <c r="G19" s="85"/>
      <c r="H19" s="85"/>
      <c r="I19" s="85"/>
      <c r="J19" s="4"/>
      <c r="K19" s="4"/>
      <c r="L19" s="85"/>
    </row>
    <row r="20" spans="1:12" ht="15.75" x14ac:dyDescent="0.2">
      <c r="A20" s="96">
        <v>11</v>
      </c>
      <c r="B20" s="363"/>
      <c r="C20" s="85"/>
      <c r="D20" s="85"/>
      <c r="E20" s="85"/>
      <c r="F20" s="85"/>
      <c r="G20" s="85"/>
      <c r="H20" s="85"/>
      <c r="I20" s="85"/>
      <c r="J20" s="4"/>
      <c r="K20" s="4"/>
      <c r="L20" s="85"/>
    </row>
    <row r="21" spans="1:12" ht="15.75" x14ac:dyDescent="0.2">
      <c r="A21" s="96">
        <v>12</v>
      </c>
      <c r="B21" s="363"/>
      <c r="C21" s="85"/>
      <c r="D21" s="85"/>
      <c r="E21" s="85"/>
      <c r="F21" s="85"/>
      <c r="G21" s="85"/>
      <c r="H21" s="85"/>
      <c r="I21" s="85"/>
      <c r="J21" s="4"/>
      <c r="K21" s="4"/>
      <c r="L21" s="85"/>
    </row>
    <row r="22" spans="1:12" ht="15.75" x14ac:dyDescent="0.2">
      <c r="A22" s="96">
        <v>13</v>
      </c>
      <c r="B22" s="363"/>
      <c r="C22" s="85"/>
      <c r="D22" s="85"/>
      <c r="E22" s="85"/>
      <c r="F22" s="85"/>
      <c r="G22" s="85"/>
      <c r="H22" s="85"/>
      <c r="I22" s="85"/>
      <c r="J22" s="4"/>
      <c r="K22" s="4"/>
      <c r="L22" s="85"/>
    </row>
    <row r="23" spans="1:12" ht="15.75" x14ac:dyDescent="0.2">
      <c r="A23" s="96">
        <v>14</v>
      </c>
      <c r="B23" s="363"/>
      <c r="C23" s="85"/>
      <c r="D23" s="85"/>
      <c r="E23" s="85"/>
      <c r="F23" s="85"/>
      <c r="G23" s="85"/>
      <c r="H23" s="85"/>
      <c r="I23" s="85"/>
      <c r="J23" s="4"/>
      <c r="K23" s="4"/>
      <c r="L23" s="85"/>
    </row>
    <row r="24" spans="1:12" ht="15.75" x14ac:dyDescent="0.2">
      <c r="A24" s="96">
        <v>15</v>
      </c>
      <c r="B24" s="363"/>
      <c r="C24" s="85"/>
      <c r="D24" s="85"/>
      <c r="E24" s="85"/>
      <c r="F24" s="85"/>
      <c r="G24" s="85"/>
      <c r="H24" s="85"/>
      <c r="I24" s="85"/>
      <c r="J24" s="4"/>
      <c r="K24" s="4"/>
      <c r="L24" s="85"/>
    </row>
    <row r="25" spans="1:12" ht="15.75" x14ac:dyDescent="0.2">
      <c r="A25" s="96">
        <v>16</v>
      </c>
      <c r="B25" s="363"/>
      <c r="C25" s="85"/>
      <c r="D25" s="85"/>
      <c r="E25" s="85"/>
      <c r="F25" s="85"/>
      <c r="G25" s="85"/>
      <c r="H25" s="85"/>
      <c r="I25" s="85"/>
      <c r="J25" s="4"/>
      <c r="K25" s="4"/>
      <c r="L25" s="85"/>
    </row>
    <row r="26" spans="1:12" ht="15.75" x14ac:dyDescent="0.2">
      <c r="A26" s="96">
        <v>17</v>
      </c>
      <c r="B26" s="363"/>
      <c r="C26" s="85"/>
      <c r="D26" s="85"/>
      <c r="E26" s="85"/>
      <c r="F26" s="85"/>
      <c r="G26" s="85"/>
      <c r="H26" s="85"/>
      <c r="I26" s="85"/>
      <c r="J26" s="4"/>
      <c r="K26" s="4"/>
      <c r="L26" s="85"/>
    </row>
    <row r="27" spans="1:12" ht="15.75" x14ac:dyDescent="0.2">
      <c r="A27" s="96">
        <v>18</v>
      </c>
      <c r="B27" s="363"/>
      <c r="C27" s="85"/>
      <c r="D27" s="85"/>
      <c r="E27" s="85"/>
      <c r="F27" s="85"/>
      <c r="G27" s="85"/>
      <c r="H27" s="85"/>
      <c r="I27" s="85"/>
      <c r="J27" s="4"/>
      <c r="K27" s="4"/>
      <c r="L27" s="85"/>
    </row>
    <row r="28" spans="1:12" ht="15.75" x14ac:dyDescent="0.2">
      <c r="A28" s="96">
        <v>19</v>
      </c>
      <c r="B28" s="363"/>
      <c r="C28" s="85"/>
      <c r="D28" s="85"/>
      <c r="E28" s="85"/>
      <c r="F28" s="85"/>
      <c r="G28" s="85"/>
      <c r="H28" s="85"/>
      <c r="I28" s="85"/>
      <c r="J28" s="4"/>
      <c r="K28" s="4"/>
      <c r="L28" s="85"/>
    </row>
    <row r="29" spans="1:12" ht="15.75" x14ac:dyDescent="0.2">
      <c r="A29" s="96">
        <v>20</v>
      </c>
      <c r="B29" s="363"/>
      <c r="C29" s="85"/>
      <c r="D29" s="85"/>
      <c r="E29" s="85"/>
      <c r="F29" s="85"/>
      <c r="G29" s="85"/>
      <c r="H29" s="85"/>
      <c r="I29" s="85"/>
      <c r="J29" s="4"/>
      <c r="K29" s="4"/>
      <c r="L29" s="85"/>
    </row>
    <row r="30" spans="1:12" ht="15.75" x14ac:dyDescent="0.2">
      <c r="A30" s="96">
        <v>21</v>
      </c>
      <c r="B30" s="363"/>
      <c r="C30" s="85"/>
      <c r="D30" s="85"/>
      <c r="E30" s="85"/>
      <c r="F30" s="85"/>
      <c r="G30" s="85"/>
      <c r="H30" s="85"/>
      <c r="I30" s="85"/>
      <c r="J30" s="4"/>
      <c r="K30" s="4"/>
      <c r="L30" s="85"/>
    </row>
    <row r="31" spans="1:12" ht="15.75" x14ac:dyDescent="0.2">
      <c r="A31" s="96">
        <v>22</v>
      </c>
      <c r="B31" s="363"/>
      <c r="C31" s="85"/>
      <c r="D31" s="85"/>
      <c r="E31" s="85"/>
      <c r="F31" s="85"/>
      <c r="G31" s="85"/>
      <c r="H31" s="85"/>
      <c r="I31" s="85"/>
      <c r="J31" s="4"/>
      <c r="K31" s="4"/>
      <c r="L31" s="85"/>
    </row>
    <row r="32" spans="1:12" ht="15.75" x14ac:dyDescent="0.2">
      <c r="A32" s="96">
        <v>23</v>
      </c>
      <c r="B32" s="363"/>
      <c r="C32" s="85"/>
      <c r="D32" s="85"/>
      <c r="E32" s="85"/>
      <c r="F32" s="85"/>
      <c r="G32" s="85"/>
      <c r="H32" s="85"/>
      <c r="I32" s="85"/>
      <c r="J32" s="4"/>
      <c r="K32" s="4"/>
      <c r="L32" s="85"/>
    </row>
    <row r="33" spans="1:12" ht="15.75" x14ac:dyDescent="0.2">
      <c r="A33" s="96">
        <v>24</v>
      </c>
      <c r="B33" s="363"/>
      <c r="C33" s="85"/>
      <c r="D33" s="85"/>
      <c r="E33" s="85"/>
      <c r="F33" s="85"/>
      <c r="G33" s="85"/>
      <c r="H33" s="85"/>
      <c r="I33" s="85"/>
      <c r="J33" s="4"/>
      <c r="K33" s="4"/>
      <c r="L33" s="85"/>
    </row>
    <row r="34" spans="1:12" ht="15.75" x14ac:dyDescent="0.2">
      <c r="A34" s="85" t="s">
        <v>276</v>
      </c>
      <c r="B34" s="363"/>
      <c r="C34" s="85"/>
      <c r="D34" s="85"/>
      <c r="E34" s="85"/>
      <c r="F34" s="85"/>
      <c r="G34" s="85"/>
      <c r="H34" s="85"/>
      <c r="I34" s="85"/>
      <c r="J34" s="4"/>
      <c r="K34" s="4"/>
      <c r="L34" s="85"/>
    </row>
    <row r="35" spans="1:12" ht="15.75" x14ac:dyDescent="0.35">
      <c r="A35" s="85"/>
      <c r="B35" s="363"/>
      <c r="C35" s="97"/>
      <c r="D35" s="97"/>
      <c r="E35" s="97"/>
      <c r="F35" s="97"/>
      <c r="G35" s="85"/>
      <c r="H35" s="85"/>
      <c r="I35" s="85"/>
      <c r="J35" s="85" t="s">
        <v>493</v>
      </c>
      <c r="K35" s="84">
        <f>SUM(K10:K34)</f>
        <v>0</v>
      </c>
      <c r="L35" s="85"/>
    </row>
    <row r="36" spans="1:12" ht="15.75" x14ac:dyDescent="0.3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182"/>
    </row>
    <row r="37" spans="1:12" ht="15.75" x14ac:dyDescent="0.35">
      <c r="A37" s="227" t="s">
        <v>494</v>
      </c>
      <c r="B37" s="227"/>
      <c r="C37" s="226"/>
      <c r="D37" s="226"/>
      <c r="E37" s="226"/>
      <c r="F37" s="226"/>
      <c r="G37" s="226"/>
      <c r="H37" s="226"/>
      <c r="I37" s="226"/>
      <c r="J37" s="226"/>
      <c r="K37" s="182"/>
    </row>
    <row r="38" spans="1:12" ht="15.75" x14ac:dyDescent="0.35">
      <c r="A38" s="227" t="s">
        <v>495</v>
      </c>
      <c r="B38" s="227"/>
      <c r="C38" s="226"/>
      <c r="D38" s="226"/>
      <c r="E38" s="226"/>
      <c r="F38" s="226"/>
      <c r="G38" s="226"/>
      <c r="H38" s="226"/>
      <c r="I38" s="226"/>
      <c r="J38" s="226"/>
      <c r="K38" s="182"/>
    </row>
    <row r="39" spans="1:12" ht="15.75" x14ac:dyDescent="0.35">
      <c r="A39" s="213" t="s">
        <v>496</v>
      </c>
      <c r="B39" s="227"/>
      <c r="C39" s="182"/>
      <c r="D39" s="182"/>
      <c r="E39" s="182"/>
      <c r="F39" s="182"/>
      <c r="G39" s="182"/>
      <c r="H39" s="182"/>
      <c r="I39" s="182"/>
      <c r="J39" s="182"/>
      <c r="K39" s="182"/>
    </row>
    <row r="40" spans="1:12" ht="15.75" x14ac:dyDescent="0.35">
      <c r="A40" s="213" t="s">
        <v>497</v>
      </c>
      <c r="B40" s="227"/>
      <c r="C40" s="182"/>
      <c r="D40" s="182"/>
      <c r="E40" s="182"/>
      <c r="F40" s="182"/>
      <c r="G40" s="182"/>
      <c r="H40" s="182"/>
      <c r="I40" s="182"/>
      <c r="J40" s="182"/>
      <c r="K40" s="182"/>
    </row>
    <row r="41" spans="1:12" ht="15" customHeight="1" x14ac:dyDescent="0.2">
      <c r="A41" s="522" t="s">
        <v>514</v>
      </c>
      <c r="B41" s="522"/>
      <c r="C41" s="522"/>
      <c r="D41" s="522"/>
      <c r="E41" s="522"/>
      <c r="F41" s="522"/>
      <c r="G41" s="522"/>
      <c r="H41" s="522"/>
      <c r="I41" s="522"/>
      <c r="J41" s="522"/>
      <c r="K41" s="522"/>
    </row>
    <row r="42" spans="1:12" ht="15" customHeight="1" x14ac:dyDescent="0.2">
      <c r="A42" s="522"/>
      <c r="B42" s="522"/>
      <c r="C42" s="522"/>
      <c r="D42" s="522"/>
      <c r="E42" s="522"/>
      <c r="F42" s="522"/>
      <c r="G42" s="522"/>
      <c r="H42" s="522"/>
      <c r="I42" s="522"/>
      <c r="J42" s="522"/>
      <c r="K42" s="522"/>
    </row>
    <row r="43" spans="1:12" ht="12.75" customHeight="1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</row>
    <row r="44" spans="1:12" ht="15.75" x14ac:dyDescent="0.35">
      <c r="A44" s="518" t="s">
        <v>107</v>
      </c>
      <c r="B44" s="518"/>
      <c r="C44" s="364"/>
      <c r="D44" s="365"/>
      <c r="E44" s="365"/>
      <c r="F44" s="364"/>
      <c r="G44" s="364"/>
      <c r="H44" s="364"/>
      <c r="I44" s="364"/>
      <c r="J44" s="364"/>
      <c r="K44" s="182"/>
    </row>
    <row r="45" spans="1:12" ht="15.75" x14ac:dyDescent="0.35">
      <c r="A45" s="364"/>
      <c r="B45" s="365"/>
      <c r="C45" s="364"/>
      <c r="D45" s="365"/>
      <c r="E45" s="365"/>
      <c r="F45" s="364"/>
      <c r="G45" s="364"/>
      <c r="H45" s="364"/>
      <c r="I45" s="364"/>
      <c r="J45" s="366"/>
      <c r="K45" s="182"/>
    </row>
    <row r="46" spans="1:12" ht="15" customHeight="1" x14ac:dyDescent="0.35">
      <c r="A46" s="364"/>
      <c r="B46" s="365"/>
      <c r="C46" s="519" t="s">
        <v>268</v>
      </c>
      <c r="D46" s="519"/>
      <c r="E46" s="367"/>
      <c r="F46" s="368"/>
      <c r="G46" s="520" t="s">
        <v>498</v>
      </c>
      <c r="H46" s="520"/>
      <c r="I46" s="520"/>
      <c r="J46" s="369"/>
      <c r="K46" s="182"/>
    </row>
    <row r="47" spans="1:12" ht="15.75" x14ac:dyDescent="0.35">
      <c r="A47" s="364"/>
      <c r="B47" s="365"/>
      <c r="C47" s="364"/>
      <c r="D47" s="365"/>
      <c r="E47" s="365"/>
      <c r="F47" s="364"/>
      <c r="G47" s="521"/>
      <c r="H47" s="521"/>
      <c r="I47" s="521"/>
      <c r="J47" s="369"/>
      <c r="K47" s="182"/>
    </row>
    <row r="48" spans="1:12" ht="15.75" x14ac:dyDescent="0.35">
      <c r="A48" s="364"/>
      <c r="B48" s="365"/>
      <c r="C48" s="516" t="s">
        <v>139</v>
      </c>
      <c r="D48" s="516"/>
      <c r="E48" s="367"/>
      <c r="F48" s="368"/>
      <c r="G48" s="364"/>
      <c r="H48" s="364"/>
      <c r="I48" s="364"/>
      <c r="J48" s="364"/>
      <c r="K48" s="182"/>
    </row>
  </sheetData>
  <mergeCells count="7">
    <mergeCell ref="C48:D48"/>
    <mergeCell ref="A2:D2"/>
    <mergeCell ref="A44:B44"/>
    <mergeCell ref="C46:D46"/>
    <mergeCell ref="G46:I47"/>
    <mergeCell ref="A41:K42"/>
    <mergeCell ref="K3:M3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D18" sqref="D18"/>
    </sheetView>
  </sheetViews>
  <sheetFormatPr defaultRowHeight="15.75" x14ac:dyDescent="0.3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5">
      <c r="A1" s="72" t="s">
        <v>458</v>
      </c>
      <c r="B1" s="74"/>
      <c r="C1" s="524" t="s">
        <v>109</v>
      </c>
      <c r="D1" s="524"/>
    </row>
    <row r="2" spans="1:5" x14ac:dyDescent="0.35">
      <c r="A2" s="72" t="s">
        <v>459</v>
      </c>
      <c r="B2" s="74"/>
      <c r="C2" s="504" t="s">
        <v>516</v>
      </c>
      <c r="D2" s="505"/>
      <c r="E2" s="505"/>
    </row>
    <row r="3" spans="1:5" x14ac:dyDescent="0.35">
      <c r="A3" s="74" t="s">
        <v>140</v>
      </c>
      <c r="B3" s="74"/>
      <c r="C3" s="73"/>
      <c r="D3" s="73"/>
    </row>
    <row r="4" spans="1:5" x14ac:dyDescent="0.35">
      <c r="A4" s="72"/>
      <c r="B4" s="74"/>
      <c r="C4" s="73"/>
      <c r="D4" s="73"/>
    </row>
    <row r="5" spans="1:5" x14ac:dyDescent="0.35">
      <c r="A5" s="75" t="str">
        <f>'ფორმა N2'!A4</f>
        <v>ანგარიშვალდებული პირის დასახელება:</v>
      </c>
      <c r="B5" s="75"/>
      <c r="C5" s="75"/>
      <c r="D5" s="74"/>
      <c r="E5" s="5"/>
    </row>
    <row r="6" spans="1:5" x14ac:dyDescent="0.35">
      <c r="A6" s="26" t="s">
        <v>515</v>
      </c>
      <c r="B6" s="117"/>
      <c r="C6" s="117"/>
      <c r="D6" s="58"/>
      <c r="E6" s="5"/>
    </row>
    <row r="7" spans="1:5" x14ac:dyDescent="0.35">
      <c r="A7" s="75"/>
      <c r="B7" s="75"/>
      <c r="C7" s="75"/>
      <c r="D7" s="74"/>
      <c r="E7" s="5"/>
    </row>
    <row r="8" spans="1:5" s="6" customFormat="1" x14ac:dyDescent="0.35">
      <c r="A8" s="98"/>
      <c r="B8" s="98"/>
      <c r="C8" s="76"/>
      <c r="D8" s="76"/>
    </row>
    <row r="9" spans="1:5" s="6" customFormat="1" ht="31.5" x14ac:dyDescent="0.35">
      <c r="A9" s="104" t="s">
        <v>64</v>
      </c>
      <c r="B9" s="77" t="s">
        <v>11</v>
      </c>
      <c r="C9" s="77" t="s">
        <v>10</v>
      </c>
      <c r="D9" s="77" t="s">
        <v>9</v>
      </c>
    </row>
    <row r="10" spans="1:5" s="7" customFormat="1" x14ac:dyDescent="0.2">
      <c r="A10" s="13">
        <v>1</v>
      </c>
      <c r="B10" s="13" t="s">
        <v>108</v>
      </c>
      <c r="C10" s="80">
        <f>SUM(C11,C14,C17,C20:C22)</f>
        <v>5440</v>
      </c>
      <c r="D10" s="80">
        <f>SUM(D11,D14,D17,D20:D22)</f>
        <v>4515</v>
      </c>
    </row>
    <row r="11" spans="1:5" s="9" customFormat="1" ht="18.75" x14ac:dyDescent="0.2">
      <c r="A11" s="14">
        <v>1.1000000000000001</v>
      </c>
      <c r="B11" s="14" t="s">
        <v>68</v>
      </c>
      <c r="C11" s="80">
        <f>SUM(C12:C13)</f>
        <v>0</v>
      </c>
      <c r="D11" s="80">
        <f>SUM(D12:D13)</f>
        <v>0</v>
      </c>
    </row>
    <row r="12" spans="1:5" s="9" customFormat="1" ht="18.75" x14ac:dyDescent="0.2">
      <c r="A12" s="16" t="s">
        <v>30</v>
      </c>
      <c r="B12" s="16" t="s">
        <v>70</v>
      </c>
      <c r="C12" s="32"/>
      <c r="D12" s="33"/>
    </row>
    <row r="13" spans="1:5" s="9" customFormat="1" ht="18.75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80">
        <f>SUM(C15:C16)</f>
        <v>2500</v>
      </c>
      <c r="D14" s="80">
        <f>SUM(D15:D16)</f>
        <v>1575</v>
      </c>
    </row>
    <row r="15" spans="1:5" x14ac:dyDescent="0.35">
      <c r="A15" s="16" t="s">
        <v>32</v>
      </c>
      <c r="B15" s="16" t="s">
        <v>72</v>
      </c>
      <c r="C15" s="32">
        <v>2500</v>
      </c>
      <c r="D15" s="33">
        <v>1575</v>
      </c>
    </row>
    <row r="16" spans="1:5" x14ac:dyDescent="0.35">
      <c r="A16" s="16" t="s">
        <v>33</v>
      </c>
      <c r="B16" s="16" t="s">
        <v>73</v>
      </c>
      <c r="C16" s="32"/>
      <c r="D16" s="33"/>
    </row>
    <row r="17" spans="1:9" x14ac:dyDescent="0.35">
      <c r="A17" s="14">
        <v>1.3</v>
      </c>
      <c r="B17" s="14" t="s">
        <v>74</v>
      </c>
      <c r="C17" s="80">
        <f>SUM(C18:C19)</f>
        <v>2940</v>
      </c>
      <c r="D17" s="80">
        <f>SUM(D18:D19)</f>
        <v>2940</v>
      </c>
    </row>
    <row r="18" spans="1:9" x14ac:dyDescent="0.35">
      <c r="A18" s="16" t="s">
        <v>50</v>
      </c>
      <c r="B18" s="16" t="s">
        <v>75</v>
      </c>
      <c r="C18" s="32">
        <v>2940</v>
      </c>
      <c r="D18" s="33">
        <v>2940</v>
      </c>
    </row>
    <row r="19" spans="1:9" x14ac:dyDescent="0.35">
      <c r="A19" s="16" t="s">
        <v>51</v>
      </c>
      <c r="B19" s="16" t="s">
        <v>76</v>
      </c>
      <c r="C19" s="32"/>
      <c r="D19" s="33"/>
    </row>
    <row r="20" spans="1:9" x14ac:dyDescent="0.35">
      <c r="A20" s="14">
        <v>1.4</v>
      </c>
      <c r="B20" s="14" t="s">
        <v>77</v>
      </c>
      <c r="C20" s="32"/>
      <c r="D20" s="33"/>
    </row>
    <row r="21" spans="1:9" x14ac:dyDescent="0.35">
      <c r="A21" s="14">
        <v>1.5</v>
      </c>
      <c r="B21" s="14" t="s">
        <v>78</v>
      </c>
      <c r="C21" s="32"/>
      <c r="D21" s="33"/>
    </row>
    <row r="22" spans="1:9" x14ac:dyDescent="0.35">
      <c r="A22" s="14">
        <v>1.6</v>
      </c>
      <c r="B22" s="14" t="s">
        <v>8</v>
      </c>
      <c r="C22" s="32"/>
      <c r="D22" s="33"/>
    </row>
    <row r="25" spans="1:9" s="22" customFormat="1" ht="12.75" x14ac:dyDescent="0.2"/>
    <row r="26" spans="1:9" x14ac:dyDescent="0.35">
      <c r="A26" s="67" t="s">
        <v>107</v>
      </c>
      <c r="E26" s="5"/>
    </row>
    <row r="27" spans="1:9" x14ac:dyDescent="0.35">
      <c r="E27"/>
      <c r="F27"/>
      <c r="G27"/>
      <c r="H27"/>
      <c r="I27"/>
    </row>
    <row r="28" spans="1:9" x14ac:dyDescent="0.35">
      <c r="D28" s="12"/>
      <c r="E28"/>
      <c r="F28"/>
      <c r="G28"/>
      <c r="H28"/>
      <c r="I28"/>
    </row>
    <row r="29" spans="1:9" x14ac:dyDescent="0.35">
      <c r="A29"/>
      <c r="B29" s="67" t="s">
        <v>271</v>
      </c>
      <c r="D29" s="12"/>
      <c r="E29"/>
      <c r="F29"/>
      <c r="G29"/>
      <c r="H29"/>
      <c r="I29"/>
    </row>
    <row r="30" spans="1:9" x14ac:dyDescent="0.35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3" t="s">
        <v>139</v>
      </c>
    </row>
    <row r="32" spans="1:9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E2"/>
    </sheetView>
  </sheetViews>
  <sheetFormatPr defaultRowHeight="15.75" x14ac:dyDescent="0.3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5">
      <c r="A1" s="72" t="s">
        <v>460</v>
      </c>
      <c r="B1" s="75"/>
      <c r="C1" s="514" t="s">
        <v>109</v>
      </c>
      <c r="D1" s="514"/>
      <c r="E1" s="89"/>
    </row>
    <row r="2" spans="1:5" s="6" customFormat="1" x14ac:dyDescent="0.35">
      <c r="A2" s="72" t="s">
        <v>457</v>
      </c>
      <c r="B2" s="75"/>
      <c r="C2" s="504" t="s">
        <v>516</v>
      </c>
      <c r="D2" s="505"/>
      <c r="E2" s="505"/>
    </row>
    <row r="3" spans="1:5" s="6" customFormat="1" x14ac:dyDescent="0.35">
      <c r="A3" s="74" t="s">
        <v>140</v>
      </c>
      <c r="B3" s="72"/>
      <c r="C3" s="159"/>
      <c r="D3" s="159"/>
      <c r="E3" s="89"/>
    </row>
    <row r="4" spans="1:5" s="6" customFormat="1" x14ac:dyDescent="0.35">
      <c r="A4" s="74"/>
      <c r="B4" s="74"/>
      <c r="C4" s="159"/>
      <c r="D4" s="159"/>
      <c r="E4" s="89"/>
    </row>
    <row r="5" spans="1:5" x14ac:dyDescent="0.35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5">
      <c r="A6" s="26" t="s">
        <v>515</v>
      </c>
      <c r="B6" s="78"/>
      <c r="C6" s="79"/>
      <c r="D6" s="79"/>
      <c r="E6" s="90"/>
    </row>
    <row r="7" spans="1:5" x14ac:dyDescent="0.35">
      <c r="A7" s="75"/>
      <c r="B7" s="75"/>
      <c r="C7" s="74"/>
      <c r="D7" s="74"/>
      <c r="E7" s="90"/>
    </row>
    <row r="8" spans="1:5" s="6" customFormat="1" x14ac:dyDescent="0.35">
      <c r="A8" s="158"/>
      <c r="B8" s="158"/>
      <c r="C8" s="76"/>
      <c r="D8" s="76"/>
      <c r="E8" s="89"/>
    </row>
    <row r="9" spans="1:5" s="6" customFormat="1" ht="31.5" x14ac:dyDescent="0.35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.75" x14ac:dyDescent="0.2">
      <c r="A10" s="96" t="s">
        <v>297</v>
      </c>
      <c r="B10" s="96"/>
      <c r="C10" s="4"/>
      <c r="D10" s="4"/>
      <c r="E10" s="91"/>
    </row>
    <row r="11" spans="1:5" s="10" customFormat="1" x14ac:dyDescent="0.2">
      <c r="A11" s="96" t="s">
        <v>298</v>
      </c>
      <c r="B11" s="96"/>
      <c r="C11" s="4"/>
      <c r="D11" s="4"/>
      <c r="E11" s="92"/>
    </row>
    <row r="12" spans="1:5" s="10" customFormat="1" x14ac:dyDescent="0.2">
      <c r="A12" s="96" t="s">
        <v>299</v>
      </c>
      <c r="B12" s="85"/>
      <c r="C12" s="4"/>
      <c r="D12" s="4"/>
      <c r="E12" s="92"/>
    </row>
    <row r="13" spans="1:5" s="10" customFormat="1" x14ac:dyDescent="0.2">
      <c r="A13" s="85" t="s">
        <v>278</v>
      </c>
      <c r="B13" s="85"/>
      <c r="C13" s="4"/>
      <c r="D13" s="4"/>
      <c r="E13" s="92"/>
    </row>
    <row r="14" spans="1:5" s="10" customFormat="1" x14ac:dyDescent="0.2">
      <c r="A14" s="85" t="s">
        <v>278</v>
      </c>
      <c r="B14" s="85"/>
      <c r="C14" s="4"/>
      <c r="D14" s="4"/>
      <c r="E14" s="92"/>
    </row>
    <row r="15" spans="1:5" s="10" customFormat="1" x14ac:dyDescent="0.2">
      <c r="A15" s="85" t="s">
        <v>278</v>
      </c>
      <c r="B15" s="85"/>
      <c r="C15" s="4"/>
      <c r="D15" s="4"/>
      <c r="E15" s="92"/>
    </row>
    <row r="16" spans="1:5" s="10" customFormat="1" x14ac:dyDescent="0.2">
      <c r="A16" s="85" t="s">
        <v>278</v>
      </c>
      <c r="B16" s="85"/>
      <c r="C16" s="4"/>
      <c r="D16" s="4"/>
      <c r="E16" s="92"/>
    </row>
    <row r="17" spans="1:9" x14ac:dyDescent="0.35">
      <c r="A17" s="97"/>
      <c r="B17" s="97" t="s">
        <v>335</v>
      </c>
      <c r="C17" s="84">
        <f>SUM(C10:C16)</f>
        <v>0</v>
      </c>
      <c r="D17" s="84">
        <f>SUM(D10:D16)</f>
        <v>0</v>
      </c>
      <c r="E17" s="94"/>
    </row>
    <row r="18" spans="1:9" x14ac:dyDescent="0.35">
      <c r="A18" s="43"/>
      <c r="B18" s="43"/>
    </row>
    <row r="19" spans="1:9" x14ac:dyDescent="0.35">
      <c r="A19" s="2" t="s">
        <v>402</v>
      </c>
      <c r="E19" s="5"/>
    </row>
    <row r="20" spans="1:9" x14ac:dyDescent="0.35">
      <c r="A20" s="2" t="s">
        <v>404</v>
      </c>
    </row>
    <row r="21" spans="1:9" x14ac:dyDescent="0.35">
      <c r="A21" s="213"/>
    </row>
    <row r="22" spans="1:9" x14ac:dyDescent="0.35">
      <c r="A22" s="213" t="s">
        <v>403</v>
      </c>
    </row>
    <row r="23" spans="1:9" s="22" customFormat="1" ht="12.75" x14ac:dyDescent="0.2"/>
    <row r="24" spans="1:9" x14ac:dyDescent="0.35">
      <c r="A24" s="67" t="s">
        <v>107</v>
      </c>
      <c r="E24" s="5"/>
    </row>
    <row r="25" spans="1:9" x14ac:dyDescent="0.35">
      <c r="E25"/>
      <c r="F25"/>
      <c r="G25"/>
      <c r="H25"/>
      <c r="I25"/>
    </row>
    <row r="26" spans="1:9" x14ac:dyDescent="0.35">
      <c r="D26" s="12"/>
      <c r="E26"/>
      <c r="F26"/>
      <c r="G26"/>
      <c r="H26"/>
      <c r="I26"/>
    </row>
    <row r="27" spans="1:9" x14ac:dyDescent="0.35">
      <c r="A27" s="67"/>
      <c r="B27" s="67" t="s">
        <v>448</v>
      </c>
      <c r="D27" s="12"/>
      <c r="E27"/>
      <c r="F27"/>
      <c r="G27"/>
      <c r="H27"/>
      <c r="I27"/>
    </row>
    <row r="28" spans="1:9" x14ac:dyDescent="0.35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3"/>
      <c r="B29" s="63" t="s">
        <v>139</v>
      </c>
    </row>
    <row r="30" spans="1:9" s="22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3"/>
  <sheetViews>
    <sheetView showGridLines="0" view="pageBreakPreview" zoomScale="80" zoomScaleNormal="100" zoomScaleSheetLayoutView="80" workbookViewId="0">
      <selection activeCell="R16" sqref="R16"/>
    </sheetView>
  </sheetViews>
  <sheetFormatPr defaultRowHeight="15.75" x14ac:dyDescent="0.35"/>
  <cols>
    <col min="1" max="1" width="12.85546875" style="28" customWidth="1"/>
    <col min="2" max="2" width="64" style="27" customWidth="1"/>
    <col min="3" max="3" width="13.7109375" style="2" customWidth="1"/>
    <col min="4" max="4" width="19.42578125" style="2" customWidth="1"/>
    <col min="5" max="5" width="0.85546875" style="2" customWidth="1"/>
    <col min="6" max="16384" width="9.140625" style="2"/>
  </cols>
  <sheetData>
    <row r="1" spans="1:6" x14ac:dyDescent="0.35">
      <c r="A1" s="72" t="s">
        <v>224</v>
      </c>
      <c r="B1" s="118"/>
      <c r="C1" s="525" t="s">
        <v>198</v>
      </c>
      <c r="D1" s="525"/>
      <c r="E1" s="103"/>
    </row>
    <row r="2" spans="1:6" x14ac:dyDescent="0.35">
      <c r="A2" s="74" t="s">
        <v>140</v>
      </c>
      <c r="B2" s="118"/>
      <c r="C2" s="75"/>
      <c r="D2" s="504" t="s">
        <v>516</v>
      </c>
      <c r="E2" s="505"/>
    </row>
    <row r="3" spans="1:6" x14ac:dyDescent="0.35">
      <c r="A3" s="114"/>
      <c r="B3" s="118"/>
      <c r="C3" s="75"/>
      <c r="D3" s="75"/>
      <c r="E3" s="103"/>
    </row>
    <row r="4" spans="1:6" x14ac:dyDescent="0.3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6" x14ac:dyDescent="0.35">
      <c r="A5" s="26" t="s">
        <v>515</v>
      </c>
      <c r="B5" s="117"/>
      <c r="C5" s="117"/>
      <c r="D5" s="58"/>
      <c r="E5" s="106"/>
    </row>
    <row r="6" spans="1:6" x14ac:dyDescent="0.35">
      <c r="A6" s="75"/>
      <c r="B6" s="74"/>
      <c r="C6" s="74"/>
      <c r="D6" s="74"/>
      <c r="E6" s="106"/>
    </row>
    <row r="7" spans="1:6" x14ac:dyDescent="0.35">
      <c r="A7" s="113"/>
      <c r="B7" s="119"/>
      <c r="C7" s="120"/>
      <c r="D7" s="120"/>
      <c r="E7" s="103"/>
    </row>
    <row r="8" spans="1:6" ht="47.25" x14ac:dyDescent="0.35">
      <c r="A8" s="121" t="s">
        <v>113</v>
      </c>
      <c r="B8" s="121" t="s">
        <v>190</v>
      </c>
      <c r="C8" s="121" t="s">
        <v>303</v>
      </c>
      <c r="D8" s="121" t="s">
        <v>257</v>
      </c>
      <c r="E8" s="103"/>
    </row>
    <row r="9" spans="1:6" x14ac:dyDescent="0.35">
      <c r="A9" s="48"/>
      <c r="B9" s="49"/>
      <c r="C9" s="154"/>
      <c r="D9" s="154"/>
      <c r="E9" s="103"/>
    </row>
    <row r="10" spans="1:6" ht="18.75" x14ac:dyDescent="0.4">
      <c r="A10" s="50" t="s">
        <v>191</v>
      </c>
      <c r="B10" s="51"/>
      <c r="C10" s="459">
        <f>SUM(C11,C34)</f>
        <v>15160.84</v>
      </c>
      <c r="D10" s="459">
        <f>SUM(D11,D34)</f>
        <v>11752.740000000002</v>
      </c>
      <c r="E10" s="103"/>
      <c r="F10" s="458"/>
    </row>
    <row r="11" spans="1:6" ht="18.75" x14ac:dyDescent="0.4">
      <c r="A11" s="52" t="s">
        <v>192</v>
      </c>
      <c r="B11" s="53"/>
      <c r="C11" s="460">
        <f>SUM(C12:C32)</f>
        <v>10362.710000000001</v>
      </c>
      <c r="D11" s="460">
        <f>SUM(D12:D32)</f>
        <v>6848.6100000000006</v>
      </c>
      <c r="E11" s="103"/>
      <c r="F11" s="458"/>
    </row>
    <row r="12" spans="1:6" ht="18.75" x14ac:dyDescent="0.4">
      <c r="A12" s="56">
        <v>1110</v>
      </c>
      <c r="B12" s="55" t="s">
        <v>142</v>
      </c>
      <c r="C12" s="456">
        <v>8044.35</v>
      </c>
      <c r="D12" s="456">
        <v>6194.35</v>
      </c>
      <c r="E12" s="103"/>
      <c r="F12" s="458"/>
    </row>
    <row r="13" spans="1:6" ht="18.75" x14ac:dyDescent="0.4">
      <c r="A13" s="56">
        <v>1120</v>
      </c>
      <c r="B13" s="55" t="s">
        <v>143</v>
      </c>
      <c r="C13" s="456"/>
      <c r="D13" s="456"/>
      <c r="E13" s="103"/>
      <c r="F13" s="458"/>
    </row>
    <row r="14" spans="1:6" ht="18.75" x14ac:dyDescent="0.4">
      <c r="A14" s="56">
        <v>1211</v>
      </c>
      <c r="B14" s="55" t="s">
        <v>144</v>
      </c>
      <c r="C14" s="456">
        <v>1227.43</v>
      </c>
      <c r="D14" s="456">
        <v>56.83</v>
      </c>
      <c r="E14" s="103"/>
      <c r="F14" s="458"/>
    </row>
    <row r="15" spans="1:6" x14ac:dyDescent="0.35">
      <c r="A15" s="56">
        <v>1212</v>
      </c>
      <c r="B15" s="55" t="s">
        <v>145</v>
      </c>
      <c r="C15" s="456"/>
      <c r="D15" s="456"/>
      <c r="E15" s="103"/>
    </row>
    <row r="16" spans="1:6" x14ac:dyDescent="0.35">
      <c r="A16" s="56">
        <v>1213</v>
      </c>
      <c r="B16" s="55" t="s">
        <v>146</v>
      </c>
      <c r="C16" s="456"/>
      <c r="D16" s="456"/>
      <c r="E16" s="103"/>
    </row>
    <row r="17" spans="1:5" x14ac:dyDescent="0.35">
      <c r="A17" s="56">
        <v>1214</v>
      </c>
      <c r="B17" s="55" t="s">
        <v>147</v>
      </c>
      <c r="C17" s="456"/>
      <c r="D17" s="456"/>
      <c r="E17" s="103"/>
    </row>
    <row r="18" spans="1:5" x14ac:dyDescent="0.35">
      <c r="A18" s="56">
        <v>1215</v>
      </c>
      <c r="B18" s="55" t="s">
        <v>148</v>
      </c>
      <c r="C18" s="456"/>
      <c r="D18" s="456"/>
      <c r="E18" s="103"/>
    </row>
    <row r="19" spans="1:5" x14ac:dyDescent="0.35">
      <c r="A19" s="56">
        <v>1300</v>
      </c>
      <c r="B19" s="55" t="s">
        <v>149</v>
      </c>
      <c r="C19" s="456"/>
      <c r="D19" s="456"/>
      <c r="E19" s="103"/>
    </row>
    <row r="20" spans="1:5" x14ac:dyDescent="0.35">
      <c r="A20" s="56">
        <v>1410</v>
      </c>
      <c r="B20" s="55" t="s">
        <v>150</v>
      </c>
      <c r="C20" s="456"/>
      <c r="D20" s="456"/>
      <c r="E20" s="103"/>
    </row>
    <row r="21" spans="1:5" x14ac:dyDescent="0.35">
      <c r="A21" s="56">
        <v>1421</v>
      </c>
      <c r="B21" s="55" t="s">
        <v>151</v>
      </c>
      <c r="C21" s="456"/>
      <c r="D21" s="456"/>
      <c r="E21" s="103"/>
    </row>
    <row r="22" spans="1:5" x14ac:dyDescent="0.35">
      <c r="A22" s="56">
        <v>1422</v>
      </c>
      <c r="B22" s="55" t="s">
        <v>152</v>
      </c>
      <c r="C22" s="456"/>
      <c r="D22" s="456"/>
      <c r="E22" s="103"/>
    </row>
    <row r="23" spans="1:5" x14ac:dyDescent="0.35">
      <c r="A23" s="56">
        <v>1423</v>
      </c>
      <c r="B23" s="55" t="s">
        <v>153</v>
      </c>
      <c r="C23" s="456"/>
      <c r="D23" s="456"/>
      <c r="E23" s="103"/>
    </row>
    <row r="24" spans="1:5" x14ac:dyDescent="0.35">
      <c r="A24" s="56">
        <v>1431</v>
      </c>
      <c r="B24" s="55" t="s">
        <v>154</v>
      </c>
      <c r="C24" s="456"/>
      <c r="D24" s="456"/>
      <c r="E24" s="103"/>
    </row>
    <row r="25" spans="1:5" x14ac:dyDescent="0.35">
      <c r="A25" s="56">
        <v>1432</v>
      </c>
      <c r="B25" s="55" t="s">
        <v>155</v>
      </c>
      <c r="C25" s="456"/>
      <c r="D25" s="456"/>
      <c r="E25" s="103"/>
    </row>
    <row r="26" spans="1:5" x14ac:dyDescent="0.35">
      <c r="A26" s="56">
        <v>1433</v>
      </c>
      <c r="B26" s="55" t="s">
        <v>156</v>
      </c>
      <c r="C26" s="456">
        <v>490.93</v>
      </c>
      <c r="D26" s="456">
        <v>297.43</v>
      </c>
      <c r="E26" s="103"/>
    </row>
    <row r="27" spans="1:5" x14ac:dyDescent="0.35">
      <c r="A27" s="56">
        <v>1441</v>
      </c>
      <c r="B27" s="55" t="s">
        <v>157</v>
      </c>
      <c r="C27" s="456"/>
      <c r="D27" s="456"/>
      <c r="E27" s="103"/>
    </row>
    <row r="28" spans="1:5" x14ac:dyDescent="0.35">
      <c r="A28" s="56">
        <v>1442</v>
      </c>
      <c r="B28" s="55" t="s">
        <v>158</v>
      </c>
      <c r="C28" s="456">
        <v>600</v>
      </c>
      <c r="D28" s="456">
        <v>300</v>
      </c>
      <c r="E28" s="103"/>
    </row>
    <row r="29" spans="1:5" x14ac:dyDescent="0.35">
      <c r="A29" s="56">
        <v>1443</v>
      </c>
      <c r="B29" s="55" t="s">
        <v>159</v>
      </c>
      <c r="C29" s="456"/>
      <c r="D29" s="456"/>
      <c r="E29" s="103"/>
    </row>
    <row r="30" spans="1:5" x14ac:dyDescent="0.35">
      <c r="A30" s="56">
        <v>1444</v>
      </c>
      <c r="B30" s="55" t="s">
        <v>160</v>
      </c>
      <c r="C30" s="456"/>
      <c r="D30" s="456"/>
      <c r="E30" s="103"/>
    </row>
    <row r="31" spans="1:5" x14ac:dyDescent="0.35">
      <c r="A31" s="56">
        <v>1445</v>
      </c>
      <c r="B31" s="55" t="s">
        <v>161</v>
      </c>
      <c r="C31" s="456"/>
      <c r="D31" s="456"/>
      <c r="E31" s="103"/>
    </row>
    <row r="32" spans="1:5" x14ac:dyDescent="0.35">
      <c r="A32" s="56">
        <v>1446</v>
      </c>
      <c r="B32" s="55" t="s">
        <v>162</v>
      </c>
      <c r="C32" s="456"/>
      <c r="D32" s="456"/>
      <c r="E32" s="103"/>
    </row>
    <row r="33" spans="1:5" x14ac:dyDescent="0.35">
      <c r="A33" s="29"/>
      <c r="C33" s="457"/>
      <c r="D33" s="457"/>
      <c r="E33" s="103"/>
    </row>
    <row r="34" spans="1:5" x14ac:dyDescent="0.35">
      <c r="A34" s="57" t="s">
        <v>193</v>
      </c>
      <c r="B34" s="55"/>
      <c r="C34" s="460">
        <f>SUM(C35:C42)</f>
        <v>4798.13</v>
      </c>
      <c r="D34" s="460">
        <f>SUM(D35:D42)</f>
        <v>4904.13</v>
      </c>
      <c r="E34" s="103"/>
    </row>
    <row r="35" spans="1:5" x14ac:dyDescent="0.35">
      <c r="A35" s="56">
        <v>2110</v>
      </c>
      <c r="B35" s="55" t="s">
        <v>100</v>
      </c>
      <c r="C35" s="456"/>
      <c r="D35" s="456"/>
      <c r="E35" s="103"/>
    </row>
    <row r="36" spans="1:5" x14ac:dyDescent="0.35">
      <c r="A36" s="56">
        <v>2120</v>
      </c>
      <c r="B36" s="55" t="s">
        <v>163</v>
      </c>
      <c r="C36" s="456">
        <v>3503.83</v>
      </c>
      <c r="D36" s="456">
        <v>3503.83</v>
      </c>
      <c r="E36" s="103"/>
    </row>
    <row r="37" spans="1:5" x14ac:dyDescent="0.35">
      <c r="A37" s="56">
        <v>2130</v>
      </c>
      <c r="B37" s="55" t="s">
        <v>101</v>
      </c>
      <c r="C37" s="456">
        <v>386.3</v>
      </c>
      <c r="D37" s="456">
        <v>386.3</v>
      </c>
      <c r="E37" s="103"/>
    </row>
    <row r="38" spans="1:5" x14ac:dyDescent="0.35">
      <c r="A38" s="56">
        <v>2140</v>
      </c>
      <c r="B38" s="55" t="s">
        <v>412</v>
      </c>
      <c r="C38" s="456"/>
      <c r="D38" s="456"/>
      <c r="E38" s="103"/>
    </row>
    <row r="39" spans="1:5" x14ac:dyDescent="0.35">
      <c r="A39" s="56">
        <v>2150</v>
      </c>
      <c r="B39" s="55" t="s">
        <v>416</v>
      </c>
      <c r="C39" s="456"/>
      <c r="D39" s="456"/>
      <c r="E39" s="103"/>
    </row>
    <row r="40" spans="1:5" x14ac:dyDescent="0.35">
      <c r="A40" s="56">
        <v>2220</v>
      </c>
      <c r="B40" s="55" t="s">
        <v>102</v>
      </c>
      <c r="C40" s="456">
        <v>908</v>
      </c>
      <c r="D40" s="456">
        <v>1014</v>
      </c>
      <c r="E40" s="103"/>
    </row>
    <row r="41" spans="1:5" x14ac:dyDescent="0.35">
      <c r="A41" s="56">
        <v>2300</v>
      </c>
      <c r="B41" s="55" t="s">
        <v>164</v>
      </c>
      <c r="C41" s="456"/>
      <c r="D41" s="456"/>
      <c r="E41" s="103"/>
    </row>
    <row r="42" spans="1:5" x14ac:dyDescent="0.35">
      <c r="A42" s="56">
        <v>2400</v>
      </c>
      <c r="B42" s="55" t="s">
        <v>165</v>
      </c>
      <c r="C42" s="456"/>
      <c r="D42" s="456"/>
      <c r="E42" s="103"/>
    </row>
    <row r="43" spans="1:5" x14ac:dyDescent="0.35">
      <c r="A43" s="30"/>
      <c r="C43" s="457"/>
      <c r="D43" s="457"/>
      <c r="E43" s="103"/>
    </row>
    <row r="44" spans="1:5" x14ac:dyDescent="0.35">
      <c r="A44" s="54" t="s">
        <v>197</v>
      </c>
      <c r="B44" s="55"/>
      <c r="C44" s="460">
        <f>SUM(C45,C64)</f>
        <v>15160.839999999997</v>
      </c>
      <c r="D44" s="460">
        <f>SUM(D45,D64)</f>
        <v>11752.739999999991</v>
      </c>
      <c r="E44" s="103"/>
    </row>
    <row r="45" spans="1:5" x14ac:dyDescent="0.35">
      <c r="A45" s="57" t="s">
        <v>194</v>
      </c>
      <c r="B45" s="55"/>
      <c r="C45" s="460">
        <f>SUM(C46:C61)</f>
        <v>155884.87</v>
      </c>
      <c r="D45" s="460">
        <f>SUM(D46:D61)</f>
        <v>157673.19</v>
      </c>
      <c r="E45" s="103"/>
    </row>
    <row r="46" spans="1:5" x14ac:dyDescent="0.35">
      <c r="A46" s="56">
        <v>3100</v>
      </c>
      <c r="B46" s="55" t="s">
        <v>166</v>
      </c>
      <c r="C46" s="456"/>
      <c r="D46" s="456"/>
      <c r="E46" s="103"/>
    </row>
    <row r="47" spans="1:5" x14ac:dyDescent="0.35">
      <c r="A47" s="56">
        <v>3210</v>
      </c>
      <c r="B47" s="55" t="s">
        <v>167</v>
      </c>
      <c r="C47" s="456">
        <v>155884.87</v>
      </c>
      <c r="D47" s="456">
        <f>149477.87+8195.32</f>
        <v>157673.19</v>
      </c>
      <c r="E47" s="103"/>
    </row>
    <row r="48" spans="1:5" x14ac:dyDescent="0.35">
      <c r="A48" s="56">
        <v>3221</v>
      </c>
      <c r="B48" s="55" t="s">
        <v>168</v>
      </c>
      <c r="C48" s="456"/>
      <c r="D48" s="456"/>
      <c r="E48" s="103"/>
    </row>
    <row r="49" spans="1:5" x14ac:dyDescent="0.35">
      <c r="A49" s="56">
        <v>3222</v>
      </c>
      <c r="B49" s="55" t="s">
        <v>169</v>
      </c>
      <c r="C49" s="456"/>
      <c r="D49" s="456"/>
      <c r="E49" s="103"/>
    </row>
    <row r="50" spans="1:5" x14ac:dyDescent="0.35">
      <c r="A50" s="56">
        <v>3223</v>
      </c>
      <c r="B50" s="55" t="s">
        <v>170</v>
      </c>
      <c r="C50" s="456"/>
      <c r="D50" s="456"/>
      <c r="E50" s="103"/>
    </row>
    <row r="51" spans="1:5" x14ac:dyDescent="0.35">
      <c r="A51" s="56">
        <v>3224</v>
      </c>
      <c r="B51" s="55" t="s">
        <v>171</v>
      </c>
      <c r="C51" s="456"/>
      <c r="D51" s="456"/>
      <c r="E51" s="103"/>
    </row>
    <row r="52" spans="1:5" x14ac:dyDescent="0.35">
      <c r="A52" s="56">
        <v>3231</v>
      </c>
      <c r="B52" s="55" t="s">
        <v>172</v>
      </c>
      <c r="C52" s="456"/>
      <c r="D52" s="456"/>
      <c r="E52" s="103"/>
    </row>
    <row r="53" spans="1:5" x14ac:dyDescent="0.35">
      <c r="A53" s="56">
        <v>3232</v>
      </c>
      <c r="B53" s="55" t="s">
        <v>173</v>
      </c>
      <c r="C53" s="456"/>
      <c r="D53" s="456"/>
      <c r="E53" s="103"/>
    </row>
    <row r="54" spans="1:5" x14ac:dyDescent="0.35">
      <c r="A54" s="56">
        <v>3234</v>
      </c>
      <c r="B54" s="55" t="s">
        <v>174</v>
      </c>
      <c r="C54" s="456"/>
      <c r="D54" s="456"/>
      <c r="E54" s="103"/>
    </row>
    <row r="55" spans="1:5" ht="31.5" x14ac:dyDescent="0.35">
      <c r="A55" s="56">
        <v>3236</v>
      </c>
      <c r="B55" s="55" t="s">
        <v>189</v>
      </c>
      <c r="C55" s="456"/>
      <c r="D55" s="456"/>
      <c r="E55" s="103"/>
    </row>
    <row r="56" spans="1:5" ht="47.25" x14ac:dyDescent="0.35">
      <c r="A56" s="56">
        <v>3237</v>
      </c>
      <c r="B56" s="55" t="s">
        <v>175</v>
      </c>
      <c r="C56" s="456"/>
      <c r="D56" s="456"/>
      <c r="E56" s="103"/>
    </row>
    <row r="57" spans="1:5" x14ac:dyDescent="0.35">
      <c r="A57" s="56">
        <v>3241</v>
      </c>
      <c r="B57" s="55" t="s">
        <v>176</v>
      </c>
      <c r="C57" s="456"/>
      <c r="D57" s="456"/>
      <c r="E57" s="103"/>
    </row>
    <row r="58" spans="1:5" x14ac:dyDescent="0.35">
      <c r="A58" s="56">
        <v>3242</v>
      </c>
      <c r="B58" s="55" t="s">
        <v>177</v>
      </c>
      <c r="C58" s="456"/>
      <c r="D58" s="456"/>
      <c r="E58" s="103"/>
    </row>
    <row r="59" spans="1:5" x14ac:dyDescent="0.35">
      <c r="A59" s="56">
        <v>3243</v>
      </c>
      <c r="B59" s="55" t="s">
        <v>178</v>
      </c>
      <c r="C59" s="456"/>
      <c r="D59" s="456"/>
      <c r="E59" s="103"/>
    </row>
    <row r="60" spans="1:5" x14ac:dyDescent="0.35">
      <c r="A60" s="56">
        <v>3245</v>
      </c>
      <c r="B60" s="55" t="s">
        <v>179</v>
      </c>
      <c r="C60" s="456"/>
      <c r="D60" s="456"/>
      <c r="E60" s="103"/>
    </row>
    <row r="61" spans="1:5" x14ac:dyDescent="0.35">
      <c r="A61" s="56">
        <v>3246</v>
      </c>
      <c r="B61" s="55" t="s">
        <v>180</v>
      </c>
      <c r="C61" s="456"/>
      <c r="D61" s="456"/>
      <c r="E61" s="103"/>
    </row>
    <row r="62" spans="1:5" x14ac:dyDescent="0.35">
      <c r="A62" s="30"/>
      <c r="C62" s="457"/>
      <c r="D62" s="457"/>
      <c r="E62" s="103"/>
    </row>
    <row r="63" spans="1:5" x14ac:dyDescent="0.35">
      <c r="A63" s="31"/>
      <c r="C63" s="457"/>
      <c r="D63" s="457"/>
      <c r="E63" s="103"/>
    </row>
    <row r="64" spans="1:5" x14ac:dyDescent="0.35">
      <c r="A64" s="57" t="s">
        <v>195</v>
      </c>
      <c r="B64" s="55"/>
      <c r="C64" s="460">
        <f>SUM(C65:C67)</f>
        <v>-140724.03</v>
      </c>
      <c r="D64" s="460">
        <f>SUM(D65:D67)</f>
        <v>-145920.45000000001</v>
      </c>
      <c r="E64" s="103"/>
    </row>
    <row r="65" spans="1:5" x14ac:dyDescent="0.35">
      <c r="A65" s="56">
        <v>5100</v>
      </c>
      <c r="B65" s="55" t="s">
        <v>255</v>
      </c>
      <c r="C65" s="456"/>
      <c r="D65" s="456"/>
      <c r="E65" s="103"/>
    </row>
    <row r="66" spans="1:5" x14ac:dyDescent="0.35">
      <c r="A66" s="56">
        <v>5220</v>
      </c>
      <c r="B66" s="55" t="s">
        <v>436</v>
      </c>
      <c r="C66" s="456"/>
      <c r="D66" s="456"/>
      <c r="E66" s="103"/>
    </row>
    <row r="67" spans="1:5" x14ac:dyDescent="0.35">
      <c r="A67" s="56">
        <v>5230</v>
      </c>
      <c r="B67" s="55" t="s">
        <v>437</v>
      </c>
      <c r="C67" s="456">
        <f>-145651.94+11334.91-6407</f>
        <v>-140724.03</v>
      </c>
      <c r="D67" s="456">
        <v>-145920.45000000001</v>
      </c>
      <c r="E67" s="103"/>
    </row>
    <row r="68" spans="1:5" x14ac:dyDescent="0.35">
      <c r="A68" s="30"/>
      <c r="C68" s="457"/>
      <c r="D68" s="457"/>
      <c r="E68" s="103"/>
    </row>
    <row r="69" spans="1:5" x14ac:dyDescent="0.35">
      <c r="A69" s="2"/>
      <c r="C69" s="457"/>
      <c r="D69" s="457"/>
      <c r="E69" s="103"/>
    </row>
    <row r="70" spans="1:5" x14ac:dyDescent="0.35">
      <c r="A70" s="54" t="s">
        <v>196</v>
      </c>
      <c r="B70" s="55"/>
      <c r="C70" s="456"/>
      <c r="D70" s="456"/>
      <c r="E70" s="103"/>
    </row>
    <row r="71" spans="1:5" ht="31.5" x14ac:dyDescent="0.35">
      <c r="A71" s="56">
        <v>1</v>
      </c>
      <c r="B71" s="55" t="s">
        <v>181</v>
      </c>
      <c r="C71" s="456"/>
      <c r="D71" s="456"/>
      <c r="E71" s="103"/>
    </row>
    <row r="72" spans="1:5" x14ac:dyDescent="0.35">
      <c r="A72" s="56">
        <v>2</v>
      </c>
      <c r="B72" s="55" t="s">
        <v>182</v>
      </c>
      <c r="C72" s="456"/>
      <c r="D72" s="456"/>
      <c r="E72" s="103"/>
    </row>
    <row r="73" spans="1:5" x14ac:dyDescent="0.35">
      <c r="A73" s="56">
        <v>3</v>
      </c>
      <c r="B73" s="55" t="s">
        <v>183</v>
      </c>
      <c r="C73" s="456"/>
      <c r="D73" s="456"/>
      <c r="E73" s="103"/>
    </row>
    <row r="74" spans="1:5" x14ac:dyDescent="0.35">
      <c r="A74" s="56">
        <v>4</v>
      </c>
      <c r="B74" s="55" t="s">
        <v>367</v>
      </c>
      <c r="C74" s="456"/>
      <c r="D74" s="456"/>
      <c r="E74" s="103"/>
    </row>
    <row r="75" spans="1:5" x14ac:dyDescent="0.35">
      <c r="A75" s="56">
        <v>5</v>
      </c>
      <c r="B75" s="55" t="s">
        <v>184</v>
      </c>
      <c r="C75" s="456"/>
      <c r="D75" s="456"/>
      <c r="E75" s="103"/>
    </row>
    <row r="76" spans="1:5" x14ac:dyDescent="0.35">
      <c r="A76" s="56">
        <v>6</v>
      </c>
      <c r="B76" s="55" t="s">
        <v>185</v>
      </c>
      <c r="C76" s="456"/>
      <c r="D76" s="456"/>
      <c r="E76" s="103"/>
    </row>
    <row r="77" spans="1:5" x14ac:dyDescent="0.35">
      <c r="A77" s="56">
        <v>7</v>
      </c>
      <c r="B77" s="55" t="s">
        <v>186</v>
      </c>
      <c r="C77" s="8"/>
      <c r="D77" s="8"/>
      <c r="E77" s="103"/>
    </row>
    <row r="78" spans="1:5" x14ac:dyDescent="0.35">
      <c r="A78" s="56">
        <v>8</v>
      </c>
      <c r="B78" s="55" t="s">
        <v>187</v>
      </c>
      <c r="C78" s="8"/>
      <c r="D78" s="8"/>
      <c r="E78" s="103"/>
    </row>
    <row r="79" spans="1:5" x14ac:dyDescent="0.35">
      <c r="A79" s="56">
        <v>9</v>
      </c>
      <c r="B79" s="55" t="s">
        <v>188</v>
      </c>
      <c r="C79" s="8"/>
      <c r="D79" s="8"/>
      <c r="E79" s="103"/>
    </row>
    <row r="83" spans="1:5" x14ac:dyDescent="0.35">
      <c r="A83" s="2"/>
      <c r="B83" s="2"/>
    </row>
    <row r="84" spans="1:5" x14ac:dyDescent="0.35">
      <c r="A84" s="67" t="s">
        <v>107</v>
      </c>
      <c r="B84" s="2"/>
      <c r="E84" s="5"/>
    </row>
    <row r="85" spans="1:5" x14ac:dyDescent="0.35">
      <c r="A85" s="2"/>
      <c r="B85" s="2"/>
      <c r="E85"/>
    </row>
    <row r="86" spans="1:5" x14ac:dyDescent="0.35">
      <c r="A86" s="2"/>
      <c r="B86" s="2"/>
      <c r="D86" s="12"/>
      <c r="E86"/>
    </row>
    <row r="87" spans="1:5" x14ac:dyDescent="0.35">
      <c r="A87"/>
      <c r="B87" s="67" t="s">
        <v>448</v>
      </c>
      <c r="D87" s="12"/>
      <c r="E87"/>
    </row>
    <row r="88" spans="1:5" x14ac:dyDescent="0.35">
      <c r="A88"/>
      <c r="B88" s="2" t="s">
        <v>449</v>
      </c>
      <c r="D88" s="12"/>
      <c r="E88"/>
    </row>
    <row r="89" spans="1:5" customFormat="1" ht="12.75" x14ac:dyDescent="0.2">
      <c r="B89" s="63" t="s">
        <v>139</v>
      </c>
    </row>
    <row r="90" spans="1:5" customFormat="1" ht="12.75" x14ac:dyDescent="0.2"/>
    <row r="91" spans="1:5" customFormat="1" ht="12.75" x14ac:dyDescent="0.2"/>
    <row r="92" spans="1:5" customFormat="1" ht="12.75" x14ac:dyDescent="0.2"/>
    <row r="93" spans="1:5" customFormat="1" ht="12.75" x14ac:dyDescent="0.2"/>
  </sheetData>
  <mergeCells count="2">
    <mergeCell ref="C1:D1"/>
    <mergeCell ref="D2:E2"/>
  </mergeCells>
  <printOptions gridLines="1"/>
  <pageMargins left="6.4960630000000005E-2" right="6.4960630000000005E-2" top="0.25" bottom="0.25" header="0.31496062992126" footer="6.4960630000000005E-2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L29" sqref="L29"/>
    </sheetView>
  </sheetViews>
  <sheetFormatPr defaultRowHeight="15.75" x14ac:dyDescent="0.3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5">
      <c r="A1" s="72" t="s">
        <v>454</v>
      </c>
      <c r="B1" s="74"/>
      <c r="C1" s="74"/>
      <c r="D1" s="74"/>
      <c r="E1" s="74"/>
      <c r="F1" s="74"/>
      <c r="G1" s="74"/>
      <c r="H1" s="74"/>
      <c r="I1" s="514" t="s">
        <v>109</v>
      </c>
      <c r="J1" s="514"/>
      <c r="K1" s="103"/>
    </row>
    <row r="2" spans="1:11" x14ac:dyDescent="0.35">
      <c r="A2" s="74" t="s">
        <v>140</v>
      </c>
      <c r="B2" s="74"/>
      <c r="C2" s="74"/>
      <c r="D2" s="74"/>
      <c r="E2" s="74"/>
      <c r="F2" s="74"/>
      <c r="G2" s="74"/>
      <c r="H2" s="74"/>
      <c r="I2" s="504" t="s">
        <v>516</v>
      </c>
      <c r="J2" s="505"/>
      <c r="K2" s="505"/>
    </row>
    <row r="3" spans="1:11" x14ac:dyDescent="0.35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 x14ac:dyDescent="0.3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2"/>
      <c r="G4" s="74"/>
      <c r="H4" s="74"/>
      <c r="I4" s="74"/>
      <c r="J4" s="74"/>
      <c r="K4" s="103"/>
    </row>
    <row r="5" spans="1:11" x14ac:dyDescent="0.35">
      <c r="A5" s="220"/>
      <c r="B5" s="26" t="s">
        <v>515</v>
      </c>
      <c r="C5" s="388"/>
      <c r="D5" s="388"/>
      <c r="E5" s="388"/>
      <c r="F5" s="389"/>
      <c r="G5" s="388"/>
      <c r="H5" s="388"/>
      <c r="I5" s="388"/>
      <c r="J5" s="388"/>
      <c r="K5" s="103"/>
    </row>
    <row r="6" spans="1:11" x14ac:dyDescent="0.35">
      <c r="A6" s="75"/>
      <c r="B6" s="75"/>
      <c r="C6" s="74"/>
      <c r="D6" s="74"/>
      <c r="E6" s="74"/>
      <c r="F6" s="122"/>
      <c r="G6" s="74"/>
      <c r="H6" s="74"/>
      <c r="I6" s="74"/>
      <c r="J6" s="74"/>
      <c r="K6" s="103"/>
    </row>
    <row r="7" spans="1:11" x14ac:dyDescent="0.35">
      <c r="A7" s="123"/>
      <c r="B7" s="120"/>
      <c r="C7" s="120"/>
      <c r="D7" s="120"/>
      <c r="E7" s="120"/>
      <c r="F7" s="120"/>
      <c r="G7" s="120"/>
      <c r="H7" s="120"/>
      <c r="I7" s="120"/>
      <c r="J7" s="120"/>
      <c r="K7" s="103"/>
    </row>
    <row r="8" spans="1:11" s="26" customFormat="1" ht="63" x14ac:dyDescent="0.35">
      <c r="A8" s="125" t="s">
        <v>64</v>
      </c>
      <c r="B8" s="125" t="s">
        <v>111</v>
      </c>
      <c r="C8" s="126" t="s">
        <v>113</v>
      </c>
      <c r="D8" s="126" t="s">
        <v>275</v>
      </c>
      <c r="E8" s="126" t="s">
        <v>112</v>
      </c>
      <c r="F8" s="124" t="s">
        <v>256</v>
      </c>
      <c r="G8" s="124" t="s">
        <v>294</v>
      </c>
      <c r="H8" s="124" t="s">
        <v>295</v>
      </c>
      <c r="I8" s="124" t="s">
        <v>257</v>
      </c>
      <c r="J8" s="127" t="s">
        <v>114</v>
      </c>
      <c r="K8" s="103"/>
    </row>
    <row r="9" spans="1:11" s="26" customFormat="1" x14ac:dyDescent="0.35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3"/>
    </row>
    <row r="10" spans="1:11" s="26" customFormat="1" ht="31.5" x14ac:dyDescent="0.35">
      <c r="A10" s="155">
        <v>1</v>
      </c>
      <c r="B10" s="445" t="s">
        <v>594</v>
      </c>
      <c r="C10" s="446" t="s">
        <v>595</v>
      </c>
      <c r="D10" s="447" t="s">
        <v>221</v>
      </c>
      <c r="E10" s="448" t="s">
        <v>596</v>
      </c>
      <c r="F10" s="473">
        <v>1227.43</v>
      </c>
      <c r="G10" s="473">
        <v>19714</v>
      </c>
      <c r="H10" s="473">
        <v>20884.599999999999</v>
      </c>
      <c r="I10" s="473">
        <v>56.83</v>
      </c>
      <c r="J10" s="473"/>
      <c r="K10" s="103"/>
    </row>
    <row r="11" spans="1:11" x14ac:dyDescent="0.35">
      <c r="A11" s="102"/>
      <c r="B11" s="102"/>
      <c r="C11" s="102"/>
      <c r="D11" s="102"/>
      <c r="E11" s="102"/>
      <c r="F11" s="102"/>
      <c r="G11" s="102"/>
      <c r="H11" s="102"/>
      <c r="I11" s="102"/>
      <c r="J11" s="102"/>
    </row>
    <row r="12" spans="1:11" x14ac:dyDescent="0.35">
      <c r="A12" s="102"/>
      <c r="B12" s="102"/>
      <c r="C12" s="102"/>
      <c r="D12" s="102"/>
      <c r="E12" s="102"/>
      <c r="F12" s="102"/>
      <c r="G12" s="102"/>
      <c r="H12" s="102"/>
      <c r="I12" s="102"/>
      <c r="J12" s="102"/>
    </row>
    <row r="13" spans="1:11" x14ac:dyDescent="0.35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1" x14ac:dyDescent="0.35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1" x14ac:dyDescent="0.35">
      <c r="A15" s="102"/>
      <c r="B15" s="231" t="s">
        <v>107</v>
      </c>
      <c r="C15" s="102"/>
      <c r="D15" s="102"/>
      <c r="E15" s="102"/>
      <c r="F15" s="232"/>
      <c r="G15" s="102"/>
      <c r="H15" s="102"/>
      <c r="I15" s="102"/>
      <c r="J15" s="102"/>
    </row>
    <row r="16" spans="1:11" x14ac:dyDescent="0.35">
      <c r="A16" s="102"/>
      <c r="B16" s="102"/>
      <c r="C16" s="102"/>
      <c r="D16" s="102"/>
      <c r="E16" s="102"/>
      <c r="F16" s="99"/>
      <c r="G16" s="99"/>
      <c r="H16" s="99"/>
      <c r="I16" s="99"/>
      <c r="J16" s="99"/>
    </row>
    <row r="17" spans="1:10" x14ac:dyDescent="0.35">
      <c r="A17" s="102"/>
      <c r="B17" s="102"/>
      <c r="C17" s="277"/>
      <c r="D17" s="102"/>
      <c r="E17" s="102"/>
      <c r="F17" s="277"/>
      <c r="G17" s="278"/>
      <c r="H17" s="278"/>
      <c r="I17" s="99"/>
      <c r="J17" s="99"/>
    </row>
    <row r="18" spans="1:10" x14ac:dyDescent="0.35">
      <c r="A18" s="99"/>
      <c r="B18" s="102"/>
      <c r="C18" s="233" t="s">
        <v>268</v>
      </c>
      <c r="D18" s="233"/>
      <c r="E18" s="102"/>
      <c r="F18" s="102" t="s">
        <v>273</v>
      </c>
      <c r="G18" s="99"/>
      <c r="H18" s="99"/>
      <c r="I18" s="99"/>
      <c r="J18" s="99"/>
    </row>
    <row r="19" spans="1:10" x14ac:dyDescent="0.35">
      <c r="A19" s="99"/>
      <c r="B19" s="102"/>
      <c r="C19" s="234" t="s">
        <v>139</v>
      </c>
      <c r="D19" s="102"/>
      <c r="E19" s="102"/>
      <c r="F19" s="102" t="s">
        <v>269</v>
      </c>
      <c r="G19" s="99"/>
      <c r="H19" s="99"/>
      <c r="I19" s="99"/>
      <c r="J19" s="99"/>
    </row>
    <row r="20" spans="1:10" customFormat="1" x14ac:dyDescent="0.35">
      <c r="A20" s="99"/>
      <c r="B20" s="102"/>
      <c r="C20" s="102"/>
      <c r="D20" s="234"/>
      <c r="E20" s="99"/>
      <c r="F20" s="99"/>
      <c r="G20" s="99"/>
      <c r="H20" s="99"/>
      <c r="I20" s="99"/>
      <c r="J20" s="99"/>
    </row>
    <row r="21" spans="1:10" customFormat="1" ht="12.75" x14ac:dyDescent="0.2">
      <c r="A21" s="99"/>
      <c r="B21" s="99"/>
      <c r="C21" s="99"/>
      <c r="D21" s="99"/>
      <c r="E21" s="99"/>
      <c r="F21" s="99"/>
      <c r="G21" s="99"/>
      <c r="H21" s="99"/>
      <c r="I21" s="99"/>
      <c r="J21" s="99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0" zoomScale="80" zoomScaleNormal="100" zoomScaleSheetLayoutView="80" workbookViewId="0">
      <selection activeCell="C17" sqref="C17"/>
    </sheetView>
  </sheetViews>
  <sheetFormatPr defaultRowHeight="15.75" x14ac:dyDescent="0.3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5">
      <c r="A1" s="72" t="s">
        <v>301</v>
      </c>
      <c r="B1" s="74"/>
      <c r="C1" s="514" t="s">
        <v>109</v>
      </c>
      <c r="D1" s="514"/>
      <c r="E1" s="106"/>
    </row>
    <row r="2" spans="1:7" x14ac:dyDescent="0.35">
      <c r="A2" s="74" t="s">
        <v>140</v>
      </c>
      <c r="B2" s="74"/>
      <c r="C2" s="504" t="s">
        <v>516</v>
      </c>
      <c r="D2" s="505"/>
      <c r="E2" s="505"/>
    </row>
    <row r="3" spans="1:7" x14ac:dyDescent="0.35">
      <c r="A3" s="72"/>
      <c r="B3" s="74"/>
      <c r="C3" s="73"/>
      <c r="D3" s="73"/>
      <c r="E3" s="106"/>
    </row>
    <row r="4" spans="1:7" x14ac:dyDescent="0.35">
      <c r="A4" s="75" t="s">
        <v>274</v>
      </c>
      <c r="B4" s="100"/>
      <c r="C4" s="101"/>
      <c r="D4" s="74"/>
      <c r="E4" s="106"/>
    </row>
    <row r="5" spans="1:7" x14ac:dyDescent="0.35">
      <c r="A5" s="26" t="s">
        <v>515</v>
      </c>
      <c r="B5" s="26"/>
      <c r="C5" s="12"/>
      <c r="E5" s="106"/>
    </row>
    <row r="6" spans="1:7" x14ac:dyDescent="0.35">
      <c r="A6" s="102"/>
      <c r="B6" s="102"/>
      <c r="C6" s="102"/>
      <c r="D6" s="103"/>
      <c r="E6" s="106"/>
    </row>
    <row r="7" spans="1:7" x14ac:dyDescent="0.35">
      <c r="A7" s="74"/>
      <c r="B7" s="74"/>
      <c r="C7" s="74"/>
      <c r="D7" s="74"/>
      <c r="E7" s="106"/>
    </row>
    <row r="8" spans="1:7" s="6" customFormat="1" ht="39" customHeight="1" x14ac:dyDescent="0.35">
      <c r="A8" s="104" t="s">
        <v>64</v>
      </c>
      <c r="B8" s="77" t="s">
        <v>249</v>
      </c>
      <c r="C8" s="77" t="s">
        <v>66</v>
      </c>
      <c r="D8" s="77" t="s">
        <v>67</v>
      </c>
      <c r="E8" s="106"/>
    </row>
    <row r="9" spans="1:7" s="7" customFormat="1" ht="16.5" customHeight="1" x14ac:dyDescent="0.35">
      <c r="A9" s="237">
        <v>1</v>
      </c>
      <c r="B9" s="237" t="s">
        <v>65</v>
      </c>
      <c r="C9" s="83">
        <f>SUM(C10,C26)</f>
        <v>19714</v>
      </c>
      <c r="D9" s="83">
        <f>SUM(D10,D26)</f>
        <v>19714</v>
      </c>
      <c r="E9" s="106"/>
    </row>
    <row r="10" spans="1:7" s="7" customFormat="1" ht="16.5" customHeight="1" x14ac:dyDescent="0.35">
      <c r="A10" s="85">
        <v>1.1000000000000001</v>
      </c>
      <c r="B10" s="85" t="s">
        <v>80</v>
      </c>
      <c r="C10" s="83">
        <f>SUM(C11,C12,C16,C19,C25,C26)</f>
        <v>19714</v>
      </c>
      <c r="D10" s="83">
        <f>SUM(D11,D12,D16,D19,D24,D25)</f>
        <v>19714</v>
      </c>
      <c r="E10" s="106"/>
    </row>
    <row r="11" spans="1:7" s="9" customFormat="1" ht="16.5" customHeight="1" x14ac:dyDescent="0.35">
      <c r="A11" s="86" t="s">
        <v>30</v>
      </c>
      <c r="B11" s="86" t="s">
        <v>79</v>
      </c>
      <c r="C11" s="8"/>
      <c r="D11" s="8"/>
      <c r="E11" s="106"/>
    </row>
    <row r="12" spans="1:7" s="10" customFormat="1" ht="16.5" customHeight="1" x14ac:dyDescent="0.35">
      <c r="A12" s="86" t="s">
        <v>31</v>
      </c>
      <c r="B12" s="86" t="s">
        <v>308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 x14ac:dyDescent="0.35">
      <c r="A13" s="95" t="s">
        <v>81</v>
      </c>
      <c r="B13" s="95" t="s">
        <v>311</v>
      </c>
      <c r="C13" s="8"/>
      <c r="D13" s="8"/>
      <c r="E13" s="106"/>
    </row>
    <row r="14" spans="1:7" s="3" customFormat="1" ht="16.5" customHeight="1" x14ac:dyDescent="0.35">
      <c r="A14" s="95" t="s">
        <v>507</v>
      </c>
      <c r="B14" s="95" t="s">
        <v>506</v>
      </c>
      <c r="C14" s="8"/>
      <c r="D14" s="8"/>
      <c r="E14" s="106"/>
    </row>
    <row r="15" spans="1:7" s="3" customFormat="1" ht="16.5" customHeight="1" x14ac:dyDescent="0.35">
      <c r="A15" s="95" t="s">
        <v>508</v>
      </c>
      <c r="B15" s="95" t="s">
        <v>97</v>
      </c>
      <c r="C15" s="8"/>
      <c r="D15" s="8"/>
      <c r="E15" s="106"/>
    </row>
    <row r="16" spans="1:7" s="3" customFormat="1" ht="16.5" customHeight="1" x14ac:dyDescent="0.35">
      <c r="A16" s="86" t="s">
        <v>82</v>
      </c>
      <c r="B16" s="86" t="s">
        <v>83</v>
      </c>
      <c r="C16" s="105">
        <f>SUM(C17:C18)</f>
        <v>19714</v>
      </c>
      <c r="D16" s="105">
        <f>SUM(D17:D18)</f>
        <v>19714</v>
      </c>
      <c r="E16" s="106"/>
    </row>
    <row r="17" spans="1:5" s="3" customFormat="1" ht="16.5" customHeight="1" x14ac:dyDescent="0.35">
      <c r="A17" s="95" t="s">
        <v>84</v>
      </c>
      <c r="B17" s="95" t="s">
        <v>86</v>
      </c>
      <c r="C17" s="8">
        <v>19714</v>
      </c>
      <c r="D17" s="8">
        <v>19714</v>
      </c>
      <c r="E17" s="106"/>
    </row>
    <row r="18" spans="1:5" s="3" customFormat="1" ht="31.5" x14ac:dyDescent="0.35">
      <c r="A18" s="95" t="s">
        <v>85</v>
      </c>
      <c r="B18" s="95" t="s">
        <v>110</v>
      </c>
      <c r="C18" s="8"/>
      <c r="D18" s="8"/>
      <c r="E18" s="106"/>
    </row>
    <row r="19" spans="1:5" s="3" customFormat="1" ht="16.5" customHeight="1" x14ac:dyDescent="0.35">
      <c r="A19" s="86" t="s">
        <v>87</v>
      </c>
      <c r="B19" s="86" t="s">
        <v>418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 x14ac:dyDescent="0.35">
      <c r="A20" s="95" t="s">
        <v>88</v>
      </c>
      <c r="B20" s="95" t="s">
        <v>89</v>
      </c>
      <c r="C20" s="8"/>
      <c r="D20" s="8"/>
      <c r="E20" s="106"/>
    </row>
    <row r="21" spans="1:5" s="3" customFormat="1" ht="31.5" x14ac:dyDescent="0.35">
      <c r="A21" s="95" t="s">
        <v>92</v>
      </c>
      <c r="B21" s="95" t="s">
        <v>90</v>
      </c>
      <c r="C21" s="8"/>
      <c r="D21" s="8"/>
      <c r="E21" s="106"/>
    </row>
    <row r="22" spans="1:5" s="3" customFormat="1" ht="16.5" customHeight="1" x14ac:dyDescent="0.35">
      <c r="A22" s="95" t="s">
        <v>93</v>
      </c>
      <c r="B22" s="95" t="s">
        <v>91</v>
      </c>
      <c r="C22" s="8"/>
      <c r="D22" s="8"/>
      <c r="E22" s="106"/>
    </row>
    <row r="23" spans="1:5" s="3" customFormat="1" ht="16.5" customHeight="1" x14ac:dyDescent="0.35">
      <c r="A23" s="95" t="s">
        <v>94</v>
      </c>
      <c r="B23" s="95" t="s">
        <v>446</v>
      </c>
      <c r="C23" s="8"/>
      <c r="D23" s="8"/>
      <c r="E23" s="106"/>
    </row>
    <row r="24" spans="1:5" s="3" customFormat="1" ht="16.5" customHeight="1" x14ac:dyDescent="0.35">
      <c r="A24" s="86" t="s">
        <v>95</v>
      </c>
      <c r="B24" s="86" t="s">
        <v>447</v>
      </c>
      <c r="C24" s="269"/>
      <c r="D24" s="8"/>
      <c r="E24" s="106"/>
    </row>
    <row r="25" spans="1:5" s="3" customFormat="1" x14ac:dyDescent="0.35">
      <c r="A25" s="86" t="s">
        <v>251</v>
      </c>
      <c r="B25" s="86" t="s">
        <v>453</v>
      </c>
      <c r="C25" s="8"/>
      <c r="D25" s="8"/>
      <c r="E25" s="106"/>
    </row>
    <row r="26" spans="1:5" ht="16.5" customHeight="1" x14ac:dyDescent="0.35">
      <c r="A26" s="85">
        <v>1.2</v>
      </c>
      <c r="B26" s="85" t="s">
        <v>96</v>
      </c>
      <c r="C26" s="83">
        <f>SUM(C27,C35)</f>
        <v>0</v>
      </c>
      <c r="D26" s="83">
        <f>SUM(D27,D35)</f>
        <v>0</v>
      </c>
      <c r="E26" s="106"/>
    </row>
    <row r="27" spans="1:5" ht="16.5" customHeight="1" x14ac:dyDescent="0.35">
      <c r="A27" s="86" t="s">
        <v>32</v>
      </c>
      <c r="B27" s="86" t="s">
        <v>311</v>
      </c>
      <c r="C27" s="105">
        <f>SUM(C28:C30)</f>
        <v>0</v>
      </c>
      <c r="D27" s="105">
        <f>SUM(D28:D30)</f>
        <v>0</v>
      </c>
      <c r="E27" s="106"/>
    </row>
    <row r="28" spans="1:5" x14ac:dyDescent="0.35">
      <c r="A28" s="244" t="s">
        <v>98</v>
      </c>
      <c r="B28" s="244" t="s">
        <v>309</v>
      </c>
      <c r="C28" s="8"/>
      <c r="D28" s="8"/>
      <c r="E28" s="106"/>
    </row>
    <row r="29" spans="1:5" x14ac:dyDescent="0.35">
      <c r="A29" s="244" t="s">
        <v>99</v>
      </c>
      <c r="B29" s="244" t="s">
        <v>312</v>
      </c>
      <c r="C29" s="8"/>
      <c r="D29" s="8"/>
      <c r="E29" s="106"/>
    </row>
    <row r="30" spans="1:5" x14ac:dyDescent="0.35">
      <c r="A30" s="244" t="s">
        <v>455</v>
      </c>
      <c r="B30" s="244" t="s">
        <v>310</v>
      </c>
      <c r="C30" s="8"/>
      <c r="D30" s="8"/>
      <c r="E30" s="106"/>
    </row>
    <row r="31" spans="1:5" x14ac:dyDescent="0.35">
      <c r="A31" s="86" t="s">
        <v>33</v>
      </c>
      <c r="B31" s="86" t="s">
        <v>506</v>
      </c>
      <c r="C31" s="105">
        <f>SUM(C32:C34)</f>
        <v>0</v>
      </c>
      <c r="D31" s="105">
        <f>SUM(D32:D34)</f>
        <v>0</v>
      </c>
      <c r="E31" s="106"/>
    </row>
    <row r="32" spans="1:5" x14ac:dyDescent="0.35">
      <c r="A32" s="244" t="s">
        <v>12</v>
      </c>
      <c r="B32" s="244" t="s">
        <v>509</v>
      </c>
      <c r="C32" s="8"/>
      <c r="D32" s="8"/>
      <c r="E32" s="106"/>
    </row>
    <row r="33" spans="1:9" x14ac:dyDescent="0.35">
      <c r="A33" s="244" t="s">
        <v>13</v>
      </c>
      <c r="B33" s="244" t="s">
        <v>510</v>
      </c>
      <c r="C33" s="8"/>
      <c r="D33" s="8"/>
      <c r="E33" s="106"/>
    </row>
    <row r="34" spans="1:9" x14ac:dyDescent="0.35">
      <c r="A34" s="244" t="s">
        <v>281</v>
      </c>
      <c r="B34" s="244" t="s">
        <v>511</v>
      </c>
      <c r="C34" s="8"/>
      <c r="D34" s="8"/>
      <c r="E34" s="106"/>
    </row>
    <row r="35" spans="1:9" ht="31.5" x14ac:dyDescent="0.35">
      <c r="A35" s="86" t="s">
        <v>34</v>
      </c>
      <c r="B35" s="254" t="s">
        <v>452</v>
      </c>
      <c r="C35" s="8"/>
      <c r="D35" s="8"/>
      <c r="E35" s="106"/>
    </row>
    <row r="36" spans="1:9" x14ac:dyDescent="0.35">
      <c r="D36" s="26"/>
      <c r="E36" s="107"/>
      <c r="F36" s="26"/>
    </row>
    <row r="37" spans="1:9" x14ac:dyDescent="0.35">
      <c r="A37" s="1"/>
      <c r="D37" s="26"/>
      <c r="E37" s="107"/>
      <c r="F37" s="26"/>
    </row>
    <row r="38" spans="1:9" x14ac:dyDescent="0.35">
      <c r="D38" s="26"/>
      <c r="E38" s="107"/>
      <c r="F38" s="26"/>
    </row>
    <row r="39" spans="1:9" x14ac:dyDescent="0.35">
      <c r="D39" s="26"/>
      <c r="E39" s="107"/>
      <c r="F39" s="26"/>
    </row>
    <row r="40" spans="1:9" x14ac:dyDescent="0.35">
      <c r="A40" s="67" t="s">
        <v>107</v>
      </c>
      <c r="D40" s="26"/>
      <c r="E40" s="107"/>
      <c r="F40" s="26"/>
    </row>
    <row r="41" spans="1:9" x14ac:dyDescent="0.35">
      <c r="D41" s="26"/>
      <c r="E41" s="108"/>
      <c r="F41" s="108"/>
      <c r="G41"/>
      <c r="H41"/>
      <c r="I41"/>
    </row>
    <row r="42" spans="1:9" x14ac:dyDescent="0.35">
      <c r="D42" s="109"/>
      <c r="E42" s="108"/>
      <c r="F42" s="108"/>
      <c r="G42"/>
      <c r="H42"/>
      <c r="I42"/>
    </row>
    <row r="43" spans="1:9" x14ac:dyDescent="0.35">
      <c r="A43"/>
      <c r="B43" s="67" t="s">
        <v>271</v>
      </c>
      <c r="D43" s="109"/>
      <c r="E43" s="108"/>
      <c r="F43" s="108"/>
      <c r="G43"/>
      <c r="H43"/>
      <c r="I43"/>
    </row>
    <row r="44" spans="1:9" x14ac:dyDescent="0.35">
      <c r="A44"/>
      <c r="B44" s="2" t="s">
        <v>270</v>
      </c>
      <c r="D44" s="109"/>
      <c r="E44" s="108"/>
      <c r="F44" s="108"/>
      <c r="G44"/>
      <c r="H44"/>
      <c r="I44"/>
    </row>
    <row r="45" spans="1:9" customFormat="1" ht="12.75" x14ac:dyDescent="0.2">
      <c r="B45" s="63" t="s">
        <v>139</v>
      </c>
      <c r="D45" s="108"/>
      <c r="E45" s="108"/>
      <c r="F45" s="108"/>
    </row>
    <row r="46" spans="1:9" x14ac:dyDescent="0.35">
      <c r="D46" s="26"/>
      <c r="E46" s="107"/>
      <c r="F46" s="26"/>
    </row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7" zoomScale="80" zoomScaleNormal="100" zoomScaleSheetLayoutView="80" workbookViewId="0">
      <selection activeCell="E29" sqref="E29"/>
    </sheetView>
  </sheetViews>
  <sheetFormatPr defaultRowHeight="15.75" x14ac:dyDescent="0.3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9" x14ac:dyDescent="0.35">
      <c r="A1" s="72" t="s">
        <v>370</v>
      </c>
      <c r="B1" s="74"/>
      <c r="C1" s="74"/>
      <c r="D1" s="74"/>
      <c r="E1" s="74"/>
      <c r="F1" s="74"/>
      <c r="G1" s="162" t="s">
        <v>109</v>
      </c>
      <c r="H1" s="163"/>
    </row>
    <row r="2" spans="1:9" x14ac:dyDescent="0.35">
      <c r="A2" s="74" t="s">
        <v>140</v>
      </c>
      <c r="B2" s="74"/>
      <c r="C2" s="74"/>
      <c r="D2" s="74"/>
      <c r="E2" s="74"/>
      <c r="F2" s="74"/>
      <c r="G2" s="504" t="s">
        <v>516</v>
      </c>
      <c r="H2" s="505"/>
      <c r="I2" s="505"/>
    </row>
    <row r="3" spans="1:9" x14ac:dyDescent="0.35">
      <c r="A3" s="74"/>
      <c r="B3" s="74"/>
      <c r="C3" s="74"/>
      <c r="D3" s="74"/>
      <c r="E3" s="74"/>
      <c r="F3" s="74"/>
      <c r="G3" s="100"/>
      <c r="H3" s="163"/>
    </row>
    <row r="4" spans="1:9" x14ac:dyDescent="0.35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9" x14ac:dyDescent="0.35">
      <c r="A5" s="26" t="s">
        <v>515</v>
      </c>
      <c r="B5" s="388"/>
      <c r="C5" s="388"/>
      <c r="D5" s="388"/>
      <c r="E5" s="220"/>
      <c r="F5" s="220"/>
      <c r="G5" s="220"/>
      <c r="H5" s="102"/>
    </row>
    <row r="6" spans="1:9" x14ac:dyDescent="0.35">
      <c r="A6" s="75"/>
      <c r="B6" s="74"/>
      <c r="C6" s="74"/>
      <c r="D6" s="74"/>
      <c r="E6" s="74"/>
      <c r="F6" s="74"/>
      <c r="G6" s="74"/>
      <c r="H6" s="102"/>
    </row>
    <row r="7" spans="1:9" x14ac:dyDescent="0.35">
      <c r="A7" s="74"/>
      <c r="B7" s="74"/>
      <c r="C7" s="74"/>
      <c r="D7" s="74"/>
      <c r="E7" s="74"/>
      <c r="F7" s="74"/>
      <c r="G7" s="74"/>
      <c r="H7" s="103"/>
    </row>
    <row r="8" spans="1:9" ht="45.75" customHeight="1" x14ac:dyDescent="0.35">
      <c r="A8" s="164" t="s">
        <v>313</v>
      </c>
      <c r="B8" s="164" t="s">
        <v>141</v>
      </c>
      <c r="C8" s="165" t="s">
        <v>368</v>
      </c>
      <c r="D8" s="165" t="s">
        <v>369</v>
      </c>
      <c r="E8" s="165" t="s">
        <v>275</v>
      </c>
      <c r="F8" s="164" t="s">
        <v>320</v>
      </c>
      <c r="G8" s="165" t="s">
        <v>314</v>
      </c>
      <c r="H8" s="103"/>
    </row>
    <row r="9" spans="1:9" x14ac:dyDescent="0.35">
      <c r="A9" s="166" t="s">
        <v>315</v>
      </c>
      <c r="B9" s="167"/>
      <c r="C9" s="168"/>
      <c r="D9" s="169"/>
      <c r="E9" s="169"/>
      <c r="F9" s="169"/>
      <c r="G9" s="170">
        <v>8044.35</v>
      </c>
      <c r="H9" s="103"/>
    </row>
    <row r="10" spans="1:9" ht="18" x14ac:dyDescent="0.35">
      <c r="A10" s="167">
        <v>1</v>
      </c>
      <c r="B10" s="443">
        <v>42889</v>
      </c>
      <c r="C10" s="444"/>
      <c r="D10" s="444">
        <v>420</v>
      </c>
      <c r="E10" s="172" t="s">
        <v>221</v>
      </c>
      <c r="F10" s="171" t="s">
        <v>591</v>
      </c>
      <c r="G10" s="173">
        <f>IF(ISBLANK(B10),"",G9+C10-D10)</f>
        <v>7624.35</v>
      </c>
      <c r="H10" s="103"/>
    </row>
    <row r="11" spans="1:9" ht="18" x14ac:dyDescent="0.35">
      <c r="A11" s="167">
        <v>2</v>
      </c>
      <c r="B11" s="443">
        <v>42892</v>
      </c>
      <c r="C11" s="444">
        <v>420</v>
      </c>
      <c r="D11" s="444"/>
      <c r="E11" s="172" t="s">
        <v>221</v>
      </c>
      <c r="F11" s="171" t="s">
        <v>590</v>
      </c>
      <c r="G11" s="173">
        <f t="shared" ref="G11:G31" si="0">IF(ISBLANK(B11),"",G10+C11-D11)</f>
        <v>8044.35</v>
      </c>
      <c r="H11" s="103"/>
    </row>
    <row r="12" spans="1:9" ht="18" x14ac:dyDescent="0.35">
      <c r="A12" s="167">
        <v>3</v>
      </c>
      <c r="B12" s="443">
        <v>42901</v>
      </c>
      <c r="C12" s="444"/>
      <c r="D12" s="444">
        <v>480</v>
      </c>
      <c r="E12" s="172" t="s">
        <v>221</v>
      </c>
      <c r="F12" s="171" t="s">
        <v>348</v>
      </c>
      <c r="G12" s="173">
        <f t="shared" si="0"/>
        <v>7564.35</v>
      </c>
      <c r="H12" s="103"/>
    </row>
    <row r="13" spans="1:9" ht="18" x14ac:dyDescent="0.35">
      <c r="A13" s="167">
        <v>4</v>
      </c>
      <c r="B13" s="443">
        <v>42901</v>
      </c>
      <c r="C13" s="167"/>
      <c r="D13" s="421">
        <v>480</v>
      </c>
      <c r="E13" s="172" t="s">
        <v>221</v>
      </c>
      <c r="F13" s="171" t="s">
        <v>348</v>
      </c>
      <c r="G13" s="173">
        <f t="shared" si="0"/>
        <v>7084.35</v>
      </c>
      <c r="H13" s="103"/>
    </row>
    <row r="14" spans="1:9" ht="18" x14ac:dyDescent="0.35">
      <c r="A14" s="167">
        <v>5</v>
      </c>
      <c r="B14" s="443">
        <v>42901</v>
      </c>
      <c r="C14" s="167"/>
      <c r="D14" s="421">
        <v>420</v>
      </c>
      <c r="E14" s="172" t="s">
        <v>221</v>
      </c>
      <c r="F14" s="171" t="s">
        <v>593</v>
      </c>
      <c r="G14" s="173">
        <f t="shared" si="0"/>
        <v>6664.35</v>
      </c>
      <c r="H14" s="103"/>
    </row>
    <row r="15" spans="1:9" ht="18" x14ac:dyDescent="0.35">
      <c r="A15" s="167">
        <v>6</v>
      </c>
      <c r="B15" s="443">
        <v>42901</v>
      </c>
      <c r="C15" s="167"/>
      <c r="D15" s="421">
        <v>420</v>
      </c>
      <c r="E15" s="172" t="s">
        <v>221</v>
      </c>
      <c r="F15" s="171" t="s">
        <v>593</v>
      </c>
      <c r="G15" s="173">
        <f t="shared" si="0"/>
        <v>6244.35</v>
      </c>
      <c r="H15" s="103"/>
    </row>
    <row r="16" spans="1:9" ht="18" x14ac:dyDescent="0.35">
      <c r="A16" s="167">
        <v>7</v>
      </c>
      <c r="B16" s="443">
        <v>42901</v>
      </c>
      <c r="C16" s="167"/>
      <c r="D16" s="421">
        <v>420</v>
      </c>
      <c r="E16" s="172" t="s">
        <v>221</v>
      </c>
      <c r="F16" s="171" t="s">
        <v>593</v>
      </c>
      <c r="G16" s="173">
        <f t="shared" si="0"/>
        <v>5824.35</v>
      </c>
      <c r="H16" s="103"/>
    </row>
    <row r="17" spans="1:8" ht="18" x14ac:dyDescent="0.35">
      <c r="A17" s="167">
        <v>8</v>
      </c>
      <c r="B17" s="443">
        <v>42901</v>
      </c>
      <c r="C17" s="167">
        <v>5500</v>
      </c>
      <c r="D17" s="421"/>
      <c r="E17" s="172" t="s">
        <v>221</v>
      </c>
      <c r="F17" s="171" t="s">
        <v>590</v>
      </c>
      <c r="G17" s="173">
        <f t="shared" si="0"/>
        <v>11324.35</v>
      </c>
      <c r="H17" s="103"/>
    </row>
    <row r="18" spans="1:8" ht="18" x14ac:dyDescent="0.35">
      <c r="A18" s="167">
        <v>9</v>
      </c>
      <c r="B18" s="443">
        <v>42901</v>
      </c>
      <c r="C18" s="167"/>
      <c r="D18" s="421">
        <v>480</v>
      </c>
      <c r="E18" s="172" t="s">
        <v>221</v>
      </c>
      <c r="F18" s="171" t="s">
        <v>348</v>
      </c>
      <c r="G18" s="173">
        <f t="shared" si="0"/>
        <v>10844.35</v>
      </c>
      <c r="H18" s="103"/>
    </row>
    <row r="19" spans="1:8" ht="18" x14ac:dyDescent="0.35">
      <c r="A19" s="167">
        <v>10</v>
      </c>
      <c r="B19" s="443">
        <v>42901</v>
      </c>
      <c r="C19" s="167"/>
      <c r="D19" s="421">
        <v>480</v>
      </c>
      <c r="E19" s="172" t="s">
        <v>221</v>
      </c>
      <c r="F19" s="171" t="s">
        <v>348</v>
      </c>
      <c r="G19" s="173">
        <f t="shared" si="0"/>
        <v>10364.35</v>
      </c>
      <c r="H19" s="103"/>
    </row>
    <row r="20" spans="1:8" ht="18" x14ac:dyDescent="0.35">
      <c r="A20" s="167">
        <v>11</v>
      </c>
      <c r="B20" s="443">
        <v>42901</v>
      </c>
      <c r="C20" s="167"/>
      <c r="D20" s="421">
        <v>480</v>
      </c>
      <c r="E20" s="172" t="s">
        <v>221</v>
      </c>
      <c r="F20" s="171" t="s">
        <v>348</v>
      </c>
      <c r="G20" s="173">
        <f t="shared" si="0"/>
        <v>9884.35</v>
      </c>
      <c r="H20" s="103"/>
    </row>
    <row r="21" spans="1:8" ht="18" x14ac:dyDescent="0.35">
      <c r="A21" s="167">
        <v>12</v>
      </c>
      <c r="B21" s="443">
        <v>42901</v>
      </c>
      <c r="C21" s="167"/>
      <c r="D21" s="421">
        <v>1365</v>
      </c>
      <c r="E21" s="172" t="s">
        <v>221</v>
      </c>
      <c r="F21" s="171" t="s">
        <v>591</v>
      </c>
      <c r="G21" s="173">
        <f t="shared" si="0"/>
        <v>8519.35</v>
      </c>
      <c r="H21" s="103"/>
    </row>
    <row r="22" spans="1:8" ht="18" x14ac:dyDescent="0.35">
      <c r="A22" s="167">
        <v>13</v>
      </c>
      <c r="B22" s="443">
        <v>42905</v>
      </c>
      <c r="C22" s="167"/>
      <c r="D22" s="421">
        <v>150</v>
      </c>
      <c r="E22" s="172" t="s">
        <v>221</v>
      </c>
      <c r="F22" s="171" t="s">
        <v>592</v>
      </c>
      <c r="G22" s="173">
        <f t="shared" si="0"/>
        <v>8369.35</v>
      </c>
      <c r="H22" s="103"/>
    </row>
    <row r="23" spans="1:8" ht="18" x14ac:dyDescent="0.35">
      <c r="A23" s="167">
        <v>14</v>
      </c>
      <c r="B23" s="443">
        <v>42907</v>
      </c>
      <c r="C23" s="167"/>
      <c r="D23" s="421">
        <v>1155</v>
      </c>
      <c r="E23" s="172" t="s">
        <v>221</v>
      </c>
      <c r="F23" s="171" t="s">
        <v>591</v>
      </c>
      <c r="G23" s="173">
        <f t="shared" si="0"/>
        <v>7214.35</v>
      </c>
      <c r="H23" s="103"/>
    </row>
    <row r="24" spans="1:8" ht="18" x14ac:dyDescent="0.35">
      <c r="A24" s="167">
        <v>15</v>
      </c>
      <c r="B24" s="443">
        <v>42912</v>
      </c>
      <c r="C24" s="167"/>
      <c r="D24" s="421">
        <v>1020</v>
      </c>
      <c r="E24" s="172" t="s">
        <v>221</v>
      </c>
      <c r="F24" s="171" t="s">
        <v>591</v>
      </c>
      <c r="G24" s="173">
        <f t="shared" si="0"/>
        <v>6194.35</v>
      </c>
      <c r="H24" s="103"/>
    </row>
    <row r="25" spans="1:8" ht="18" x14ac:dyDescent="0.4">
      <c r="A25" s="167">
        <v>16</v>
      </c>
      <c r="B25" s="153"/>
      <c r="C25" s="171"/>
      <c r="D25" s="172"/>
      <c r="E25" s="172"/>
      <c r="F25" s="172"/>
      <c r="G25" s="173" t="str">
        <f t="shared" si="0"/>
        <v/>
      </c>
      <c r="H25" s="103"/>
    </row>
    <row r="26" spans="1:8" ht="18" x14ac:dyDescent="0.4">
      <c r="A26" s="167">
        <v>17</v>
      </c>
      <c r="B26" s="153"/>
      <c r="C26" s="171"/>
      <c r="D26" s="172"/>
      <c r="E26" s="172"/>
      <c r="F26" s="172"/>
      <c r="G26" s="173" t="str">
        <f t="shared" si="0"/>
        <v/>
      </c>
      <c r="H26" s="103"/>
    </row>
    <row r="27" spans="1:8" ht="18" x14ac:dyDescent="0.4">
      <c r="A27" s="167">
        <v>18</v>
      </c>
      <c r="B27" s="153"/>
      <c r="C27" s="171"/>
      <c r="D27" s="172"/>
      <c r="E27" s="172"/>
      <c r="F27" s="172"/>
      <c r="G27" s="173" t="str">
        <f t="shared" si="0"/>
        <v/>
      </c>
      <c r="H27" s="103"/>
    </row>
    <row r="28" spans="1:8" ht="18" x14ac:dyDescent="0.4">
      <c r="A28" s="167">
        <v>19</v>
      </c>
      <c r="B28" s="153"/>
      <c r="C28" s="171"/>
      <c r="D28" s="172"/>
      <c r="E28" s="172"/>
      <c r="F28" s="172"/>
      <c r="G28" s="173" t="str">
        <f t="shared" si="0"/>
        <v/>
      </c>
      <c r="H28" s="103"/>
    </row>
    <row r="29" spans="1:8" ht="18" x14ac:dyDescent="0.4">
      <c r="A29" s="167">
        <v>20</v>
      </c>
      <c r="B29" s="153"/>
      <c r="C29" s="171"/>
      <c r="D29" s="172"/>
      <c r="E29" s="172"/>
      <c r="F29" s="172"/>
      <c r="G29" s="173" t="str">
        <f t="shared" si="0"/>
        <v/>
      </c>
      <c r="H29" s="103"/>
    </row>
    <row r="30" spans="1:8" ht="18" x14ac:dyDescent="0.4">
      <c r="A30" s="167">
        <v>21</v>
      </c>
      <c r="B30" s="153"/>
      <c r="C30" s="174"/>
      <c r="D30" s="175"/>
      <c r="E30" s="175"/>
      <c r="F30" s="175"/>
      <c r="G30" s="173" t="str">
        <f t="shared" si="0"/>
        <v/>
      </c>
      <c r="H30" s="103"/>
    </row>
    <row r="31" spans="1:8" ht="18" x14ac:dyDescent="0.4">
      <c r="A31" s="167">
        <v>22</v>
      </c>
      <c r="B31" s="153"/>
      <c r="C31" s="174"/>
      <c r="D31" s="175"/>
      <c r="E31" s="175"/>
      <c r="F31" s="175"/>
      <c r="G31" s="173" t="str">
        <f t="shared" si="0"/>
        <v/>
      </c>
      <c r="H31" s="103"/>
    </row>
    <row r="32" spans="1:8" ht="18" x14ac:dyDescent="0.4">
      <c r="A32" s="167" t="s">
        <v>278</v>
      </c>
      <c r="B32" s="153"/>
      <c r="C32" s="174"/>
      <c r="D32" s="175"/>
      <c r="E32" s="175"/>
      <c r="F32" s="175"/>
      <c r="G32" s="173" t="str">
        <f>IF(ISBLANK(B32),"",#REF!+C32-D32)</f>
        <v/>
      </c>
      <c r="H32" s="103"/>
    </row>
    <row r="33" spans="1:10" x14ac:dyDescent="0.35">
      <c r="A33" s="176" t="s">
        <v>316</v>
      </c>
      <c r="B33" s="177"/>
      <c r="C33" s="178"/>
      <c r="D33" s="179"/>
      <c r="E33" s="179"/>
      <c r="F33" s="180"/>
      <c r="G33" s="181">
        <f>G24</f>
        <v>6194.35</v>
      </c>
      <c r="H33" s="103"/>
    </row>
    <row r="37" spans="1:10" x14ac:dyDescent="0.35">
      <c r="B37" s="184" t="s">
        <v>107</v>
      </c>
      <c r="F37" s="185"/>
    </row>
    <row r="38" spans="1:10" x14ac:dyDescent="0.35">
      <c r="F38" s="183"/>
      <c r="G38" s="183"/>
      <c r="H38" s="183"/>
      <c r="I38" s="183"/>
      <c r="J38" s="183"/>
    </row>
    <row r="39" spans="1:10" x14ac:dyDescent="0.35">
      <c r="C39" s="186"/>
      <c r="F39" s="186"/>
      <c r="G39" s="187"/>
      <c r="H39" s="183"/>
      <c r="I39" s="183"/>
      <c r="J39" s="183"/>
    </row>
    <row r="40" spans="1:10" x14ac:dyDescent="0.35">
      <c r="A40" s="183"/>
      <c r="C40" s="188" t="s">
        <v>268</v>
      </c>
      <c r="F40" s="189" t="s">
        <v>273</v>
      </c>
      <c r="G40" s="187"/>
      <c r="H40" s="183"/>
      <c r="I40" s="183"/>
      <c r="J40" s="183"/>
    </row>
    <row r="41" spans="1:10" x14ac:dyDescent="0.35">
      <c r="A41" s="183"/>
      <c r="C41" s="190" t="s">
        <v>139</v>
      </c>
      <c r="F41" s="182" t="s">
        <v>269</v>
      </c>
      <c r="G41" s="183"/>
      <c r="H41" s="183"/>
      <c r="I41" s="183"/>
      <c r="J41" s="183"/>
    </row>
    <row r="42" spans="1:10" s="183" customFormat="1" x14ac:dyDescent="0.35">
      <c r="B42" s="182"/>
    </row>
    <row r="43" spans="1:10" s="183" customFormat="1" ht="12.75" x14ac:dyDescent="0.2"/>
    <row r="44" spans="1:10" s="183" customFormat="1" ht="12.75" x14ac:dyDescent="0.2"/>
    <row r="45" spans="1:10" s="183" customFormat="1" ht="12.75" x14ac:dyDescent="0.2"/>
    <row r="46" spans="1:10" s="183" customFormat="1" ht="12.75" x14ac:dyDescent="0.2"/>
  </sheetData>
  <mergeCells count="1">
    <mergeCell ref="G2:I2"/>
  </mergeCells>
  <dataValidations count="1">
    <dataValidation allowBlank="1" showInputMessage="1" showErrorMessage="1" prompt="თვე/დღე/წელი" sqref="B10:B32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C24" sqref="C24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.75" x14ac:dyDescent="0.2">
      <c r="A1" s="133" t="s">
        <v>304</v>
      </c>
      <c r="B1" s="134"/>
      <c r="C1" s="134"/>
      <c r="D1" s="134"/>
      <c r="E1" s="134"/>
      <c r="F1" s="76"/>
      <c r="G1" s="76"/>
      <c r="H1" s="76"/>
      <c r="I1" s="524" t="s">
        <v>109</v>
      </c>
      <c r="J1" s="524"/>
      <c r="K1" s="140"/>
    </row>
    <row r="2" spans="1:12" s="22" customFormat="1" ht="15.75" x14ac:dyDescent="0.35">
      <c r="A2" s="103" t="s">
        <v>140</v>
      </c>
      <c r="B2" s="134"/>
      <c r="C2" s="134"/>
      <c r="D2" s="134"/>
      <c r="E2" s="134"/>
      <c r="F2" s="135"/>
      <c r="G2" s="136"/>
      <c r="H2" s="136"/>
      <c r="I2" s="504" t="s">
        <v>516</v>
      </c>
      <c r="J2" s="505"/>
      <c r="K2" s="505"/>
    </row>
    <row r="3" spans="1:12" s="22" customFormat="1" ht="15.75" x14ac:dyDescent="0.2">
      <c r="A3" s="134"/>
      <c r="B3" s="134"/>
      <c r="C3" s="134"/>
      <c r="D3" s="134"/>
      <c r="E3" s="134"/>
      <c r="F3" s="135"/>
      <c r="G3" s="136"/>
      <c r="H3" s="136"/>
      <c r="I3" s="137"/>
      <c r="J3" s="73"/>
      <c r="K3" s="140"/>
    </row>
    <row r="4" spans="1:12" s="2" customFormat="1" ht="15.75" x14ac:dyDescent="0.3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2"/>
      <c r="J4" s="74"/>
      <c r="K4" s="103"/>
      <c r="L4" s="22"/>
    </row>
    <row r="5" spans="1:12" s="2" customFormat="1" ht="15.75" x14ac:dyDescent="0.35">
      <c r="A5" s="26" t="s">
        <v>515</v>
      </c>
      <c r="B5" s="388"/>
      <c r="C5" s="388"/>
      <c r="D5" s="388"/>
      <c r="E5" s="117"/>
      <c r="F5" s="58"/>
      <c r="G5" s="58"/>
      <c r="H5" s="58"/>
      <c r="I5" s="128"/>
      <c r="J5" s="58"/>
      <c r="K5" s="103"/>
    </row>
    <row r="6" spans="1:12" s="22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  <c r="J6" s="134"/>
      <c r="K6" s="140"/>
    </row>
    <row r="7" spans="1:12" ht="94.5" x14ac:dyDescent="0.2">
      <c r="A7" s="129"/>
      <c r="B7" s="526" t="s">
        <v>220</v>
      </c>
      <c r="C7" s="526"/>
      <c r="D7" s="526" t="s">
        <v>292</v>
      </c>
      <c r="E7" s="526"/>
      <c r="F7" s="526" t="s">
        <v>293</v>
      </c>
      <c r="G7" s="526"/>
      <c r="H7" s="152" t="s">
        <v>279</v>
      </c>
      <c r="I7" s="526" t="s">
        <v>223</v>
      </c>
      <c r="J7" s="526"/>
      <c r="K7" s="141"/>
    </row>
    <row r="8" spans="1:12" ht="31.5" x14ac:dyDescent="0.2">
      <c r="A8" s="130" t="s">
        <v>115</v>
      </c>
      <c r="B8" s="131" t="s">
        <v>222</v>
      </c>
      <c r="C8" s="132" t="s">
        <v>221</v>
      </c>
      <c r="D8" s="131" t="s">
        <v>222</v>
      </c>
      <c r="E8" s="132" t="s">
        <v>221</v>
      </c>
      <c r="F8" s="131" t="s">
        <v>222</v>
      </c>
      <c r="G8" s="132" t="s">
        <v>221</v>
      </c>
      <c r="H8" s="132" t="s">
        <v>221</v>
      </c>
      <c r="I8" s="131" t="s">
        <v>222</v>
      </c>
      <c r="J8" s="132" t="s">
        <v>221</v>
      </c>
      <c r="K8" s="141"/>
    </row>
    <row r="9" spans="1:12" ht="15.75" x14ac:dyDescent="0.2">
      <c r="A9" s="435" t="s">
        <v>116</v>
      </c>
      <c r="B9" s="80">
        <f>SUM(B10,B14,B17)</f>
        <v>11</v>
      </c>
      <c r="C9" s="80">
        <f>SUM(C10,C14,C17)</f>
        <v>3890.13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11</v>
      </c>
      <c r="J9" s="80">
        <f t="shared" si="0"/>
        <v>3890.13</v>
      </c>
      <c r="K9" s="141"/>
    </row>
    <row r="10" spans="1:12" ht="15.75" x14ac:dyDescent="0.2">
      <c r="A10" s="436" t="s">
        <v>117</v>
      </c>
      <c r="B10" s="437">
        <f>SUM(B11:B13)</f>
        <v>0</v>
      </c>
      <c r="C10" s="437">
        <f>SUM(C11:C13)</f>
        <v>0</v>
      </c>
      <c r="D10" s="437">
        <f t="shared" ref="D10:J10" si="1">SUM(D11:D13)</f>
        <v>0</v>
      </c>
      <c r="E10" s="437">
        <f>SUM(E11:E13)</f>
        <v>0</v>
      </c>
      <c r="F10" s="437">
        <f t="shared" si="1"/>
        <v>0</v>
      </c>
      <c r="G10" s="437">
        <f>SUM(G11:G13)</f>
        <v>0</v>
      </c>
      <c r="H10" s="437">
        <f>SUM(H11:H13)</f>
        <v>0</v>
      </c>
      <c r="I10" s="437">
        <f>SUM(I11:I13)</f>
        <v>0</v>
      </c>
      <c r="J10" s="437">
        <f t="shared" si="1"/>
        <v>0</v>
      </c>
      <c r="K10" s="141"/>
    </row>
    <row r="11" spans="1:12" ht="15.75" x14ac:dyDescent="0.2">
      <c r="A11" s="436" t="s">
        <v>118</v>
      </c>
      <c r="B11" s="411"/>
      <c r="C11" s="411"/>
      <c r="D11" s="411"/>
      <c r="E11" s="411"/>
      <c r="F11" s="411"/>
      <c r="G11" s="411"/>
      <c r="H11" s="411"/>
      <c r="I11" s="411"/>
      <c r="J11" s="411"/>
      <c r="K11" s="141"/>
    </row>
    <row r="12" spans="1:12" ht="15.75" x14ac:dyDescent="0.2">
      <c r="A12" s="436" t="s">
        <v>119</v>
      </c>
      <c r="B12" s="411"/>
      <c r="C12" s="411"/>
      <c r="D12" s="411"/>
      <c r="E12" s="411"/>
      <c r="F12" s="411"/>
      <c r="G12" s="411"/>
      <c r="H12" s="411"/>
      <c r="I12" s="411"/>
      <c r="J12" s="411"/>
      <c r="K12" s="141"/>
    </row>
    <row r="13" spans="1:12" ht="15.75" x14ac:dyDescent="0.2">
      <c r="A13" s="436" t="s">
        <v>120</v>
      </c>
      <c r="B13" s="411"/>
      <c r="C13" s="411"/>
      <c r="D13" s="411"/>
      <c r="E13" s="411"/>
      <c r="F13" s="411"/>
      <c r="G13" s="411"/>
      <c r="H13" s="411"/>
      <c r="I13" s="411"/>
      <c r="J13" s="411"/>
      <c r="K13" s="141"/>
    </row>
    <row r="14" spans="1:12" ht="15.75" x14ac:dyDescent="0.2">
      <c r="A14" s="436" t="s">
        <v>121</v>
      </c>
      <c r="B14" s="437">
        <f>SUM(B15:B16)</f>
        <v>10</v>
      </c>
      <c r="C14" s="437">
        <f>SUM(C15:C16)</f>
        <v>3503.83</v>
      </c>
      <c r="D14" s="437">
        <f t="shared" ref="D14:J14" si="2">SUM(D15:D16)</f>
        <v>0</v>
      </c>
      <c r="E14" s="437">
        <f>SUM(E15:E16)</f>
        <v>0</v>
      </c>
      <c r="F14" s="437">
        <f t="shared" si="2"/>
        <v>0</v>
      </c>
      <c r="G14" s="437">
        <f>SUM(G15:G16)</f>
        <v>0</v>
      </c>
      <c r="H14" s="437">
        <f>SUM(H15:H16)</f>
        <v>0</v>
      </c>
      <c r="I14" s="437">
        <f>SUM(I15:I16)</f>
        <v>10</v>
      </c>
      <c r="J14" s="437">
        <f t="shared" si="2"/>
        <v>3503.83</v>
      </c>
      <c r="K14" s="141"/>
    </row>
    <row r="15" spans="1:12" ht="15.75" x14ac:dyDescent="0.2">
      <c r="A15" s="436" t="s">
        <v>122</v>
      </c>
      <c r="B15" s="411"/>
      <c r="C15" s="411"/>
      <c r="D15" s="411"/>
      <c r="E15" s="411"/>
      <c r="F15" s="411"/>
      <c r="G15" s="411"/>
      <c r="H15" s="411"/>
      <c r="I15" s="411"/>
      <c r="J15" s="411"/>
      <c r="K15" s="141"/>
    </row>
    <row r="16" spans="1:12" ht="15.75" x14ac:dyDescent="0.2">
      <c r="A16" s="436" t="s">
        <v>123</v>
      </c>
      <c r="B16" s="411">
        <v>10</v>
      </c>
      <c r="C16" s="411">
        <v>3503.83</v>
      </c>
      <c r="D16" s="411"/>
      <c r="E16" s="411"/>
      <c r="F16" s="411"/>
      <c r="G16" s="411"/>
      <c r="H16" s="411"/>
      <c r="I16" s="411">
        <v>10</v>
      </c>
      <c r="J16" s="411">
        <v>3503.83</v>
      </c>
      <c r="K16" s="141"/>
    </row>
    <row r="17" spans="1:11" ht="15.75" x14ac:dyDescent="0.2">
      <c r="A17" s="436" t="s">
        <v>124</v>
      </c>
      <c r="B17" s="437">
        <f>SUM(B18:B19,B22,B23)</f>
        <v>1</v>
      </c>
      <c r="C17" s="437">
        <f>SUM(C18:C19,C22,C23)</f>
        <v>386.3</v>
      </c>
      <c r="D17" s="437">
        <f t="shared" ref="D17:J17" si="3">SUM(D18:D19,D22,D23)</f>
        <v>0</v>
      </c>
      <c r="E17" s="437">
        <f>SUM(E18:E19,E22,E23)</f>
        <v>0</v>
      </c>
      <c r="F17" s="437">
        <f t="shared" si="3"/>
        <v>0</v>
      </c>
      <c r="G17" s="437">
        <f>SUM(G18:G19,G22,G23)</f>
        <v>0</v>
      </c>
      <c r="H17" s="437">
        <f>SUM(H18:H19,H22,H23)</f>
        <v>0</v>
      </c>
      <c r="I17" s="437">
        <f>SUM(I18:I19,I22,I23)</f>
        <v>1</v>
      </c>
      <c r="J17" s="437">
        <f t="shared" si="3"/>
        <v>386.3</v>
      </c>
      <c r="K17" s="141"/>
    </row>
    <row r="18" spans="1:11" ht="15.75" x14ac:dyDescent="0.2">
      <c r="A18" s="436" t="s">
        <v>125</v>
      </c>
      <c r="B18" s="411"/>
      <c r="C18" s="411"/>
      <c r="D18" s="411"/>
      <c r="E18" s="411"/>
      <c r="F18" s="411"/>
      <c r="G18" s="411"/>
      <c r="H18" s="411"/>
      <c r="I18" s="411"/>
      <c r="J18" s="411"/>
      <c r="K18" s="141"/>
    </row>
    <row r="19" spans="1:11" ht="15.75" x14ac:dyDescent="0.2">
      <c r="A19" s="436" t="s">
        <v>126</v>
      </c>
      <c r="B19" s="437">
        <f>SUM(B20:B21)</f>
        <v>1</v>
      </c>
      <c r="C19" s="437">
        <f>SUM(C20:C21)</f>
        <v>386.3</v>
      </c>
      <c r="D19" s="437">
        <f t="shared" ref="D19:J19" si="4">SUM(D20:D21)</f>
        <v>0</v>
      </c>
      <c r="E19" s="437">
        <f>SUM(E20:E21)</f>
        <v>0</v>
      </c>
      <c r="F19" s="437">
        <f t="shared" si="4"/>
        <v>0</v>
      </c>
      <c r="G19" s="437">
        <f>SUM(G20:G21)</f>
        <v>0</v>
      </c>
      <c r="H19" s="437">
        <f>SUM(H20:H21)</f>
        <v>0</v>
      </c>
      <c r="I19" s="437">
        <f>SUM(I20:I21)</f>
        <v>1</v>
      </c>
      <c r="J19" s="437">
        <f t="shared" si="4"/>
        <v>386.3</v>
      </c>
      <c r="K19" s="141"/>
    </row>
    <row r="20" spans="1:11" ht="15.75" x14ac:dyDescent="0.2">
      <c r="A20" s="436" t="s">
        <v>127</v>
      </c>
      <c r="B20" s="411"/>
      <c r="C20" s="411"/>
      <c r="D20" s="411"/>
      <c r="E20" s="411"/>
      <c r="F20" s="411"/>
      <c r="G20" s="411"/>
      <c r="H20" s="411"/>
      <c r="I20" s="411"/>
      <c r="J20" s="411"/>
      <c r="K20" s="141"/>
    </row>
    <row r="21" spans="1:11" ht="15.75" x14ac:dyDescent="0.2">
      <c r="A21" s="436" t="s">
        <v>128</v>
      </c>
      <c r="B21" s="411">
        <v>1</v>
      </c>
      <c r="C21" s="411">
        <v>386.3</v>
      </c>
      <c r="D21" s="411"/>
      <c r="E21" s="411"/>
      <c r="F21" s="411"/>
      <c r="G21" s="411"/>
      <c r="H21" s="411"/>
      <c r="I21" s="411">
        <v>1</v>
      </c>
      <c r="J21" s="411">
        <v>386.3</v>
      </c>
      <c r="K21" s="141"/>
    </row>
    <row r="22" spans="1:11" ht="15.75" x14ac:dyDescent="0.2">
      <c r="A22" s="438" t="s">
        <v>129</v>
      </c>
      <c r="B22" s="424"/>
      <c r="C22" s="424"/>
      <c r="D22" s="424"/>
      <c r="E22" s="424"/>
      <c r="F22" s="411"/>
      <c r="G22" s="411"/>
      <c r="H22" s="411"/>
      <c r="I22" s="411"/>
      <c r="J22" s="411"/>
      <c r="K22" s="141"/>
    </row>
    <row r="23" spans="1:11" ht="15.75" x14ac:dyDescent="0.2">
      <c r="A23" s="438" t="s">
        <v>130</v>
      </c>
      <c r="B23" s="424"/>
      <c r="C23" s="424"/>
      <c r="D23" s="424"/>
      <c r="E23" s="424"/>
      <c r="F23" s="411"/>
      <c r="G23" s="411"/>
      <c r="H23" s="411"/>
      <c r="I23" s="411"/>
      <c r="J23" s="411"/>
      <c r="K23" s="141"/>
    </row>
    <row r="24" spans="1:11" ht="15.75" x14ac:dyDescent="0.2">
      <c r="A24" s="439" t="s">
        <v>131</v>
      </c>
      <c r="B24" s="440">
        <f t="shared" ref="B24:J24" si="5">SUM(B25:B31)</f>
        <v>400</v>
      </c>
      <c r="C24" s="440">
        <f t="shared" si="5"/>
        <v>908</v>
      </c>
      <c r="D24" s="440">
        <f t="shared" si="5"/>
        <v>750</v>
      </c>
      <c r="E24" s="440">
        <f t="shared" si="5"/>
        <v>1695</v>
      </c>
      <c r="F24" s="80">
        <f t="shared" si="5"/>
        <v>700</v>
      </c>
      <c r="G24" s="80">
        <f t="shared" si="5"/>
        <v>1589</v>
      </c>
      <c r="H24" s="80">
        <f t="shared" si="5"/>
        <v>0</v>
      </c>
      <c r="I24" s="80">
        <f t="shared" si="5"/>
        <v>450</v>
      </c>
      <c r="J24" s="80">
        <f t="shared" si="5"/>
        <v>1014</v>
      </c>
      <c r="K24" s="141"/>
    </row>
    <row r="25" spans="1:11" ht="15.75" x14ac:dyDescent="0.2">
      <c r="A25" s="438" t="s">
        <v>258</v>
      </c>
      <c r="B25" s="424"/>
      <c r="C25" s="424"/>
      <c r="D25" s="424">
        <v>0</v>
      </c>
      <c r="E25" s="424">
        <v>0</v>
      </c>
      <c r="F25" s="411">
        <v>0</v>
      </c>
      <c r="G25" s="411">
        <v>0</v>
      </c>
      <c r="H25" s="411"/>
      <c r="I25" s="411"/>
      <c r="J25" s="411"/>
      <c r="K25" s="141"/>
    </row>
    <row r="26" spans="1:11" ht="15.75" x14ac:dyDescent="0.2">
      <c r="A26" s="438" t="s">
        <v>259</v>
      </c>
      <c r="B26" s="424"/>
      <c r="C26" s="424"/>
      <c r="D26" s="424"/>
      <c r="E26" s="424"/>
      <c r="F26" s="411"/>
      <c r="G26" s="411"/>
      <c r="H26" s="411"/>
      <c r="I26" s="411"/>
      <c r="J26" s="411"/>
      <c r="K26" s="141"/>
    </row>
    <row r="27" spans="1:11" ht="15.75" x14ac:dyDescent="0.2">
      <c r="A27" s="438" t="s">
        <v>260</v>
      </c>
      <c r="B27" s="424"/>
      <c r="C27" s="424"/>
      <c r="D27" s="424"/>
      <c r="E27" s="424"/>
      <c r="F27" s="411"/>
      <c r="G27" s="411"/>
      <c r="H27" s="411"/>
      <c r="I27" s="411"/>
      <c r="J27" s="411"/>
      <c r="K27" s="141"/>
    </row>
    <row r="28" spans="1:11" ht="31.5" x14ac:dyDescent="0.2">
      <c r="A28" s="438" t="s">
        <v>261</v>
      </c>
      <c r="B28" s="424"/>
      <c r="C28" s="424"/>
      <c r="D28" s="424"/>
      <c r="E28" s="424"/>
      <c r="F28" s="411"/>
      <c r="G28" s="411"/>
      <c r="H28" s="411"/>
      <c r="I28" s="411"/>
      <c r="J28" s="411"/>
      <c r="K28" s="141"/>
    </row>
    <row r="29" spans="1:11" ht="15.75" x14ac:dyDescent="0.2">
      <c r="A29" s="438" t="s">
        <v>262</v>
      </c>
      <c r="B29" s="441"/>
      <c r="C29" s="441"/>
      <c r="D29" s="441"/>
      <c r="E29" s="441"/>
      <c r="F29" s="442"/>
      <c r="G29" s="442"/>
      <c r="H29" s="442"/>
      <c r="I29" s="411"/>
      <c r="J29" s="411"/>
      <c r="K29" s="141"/>
    </row>
    <row r="30" spans="1:11" ht="15.75" x14ac:dyDescent="0.2">
      <c r="A30" s="438" t="s">
        <v>263</v>
      </c>
      <c r="B30" s="441"/>
      <c r="C30" s="441"/>
      <c r="D30" s="441"/>
      <c r="E30" s="441"/>
      <c r="F30" s="442"/>
      <c r="G30" s="442"/>
      <c r="H30" s="442"/>
      <c r="I30" s="411"/>
      <c r="J30" s="411"/>
      <c r="K30" s="141"/>
    </row>
    <row r="31" spans="1:11" ht="15.75" x14ac:dyDescent="0.2">
      <c r="A31" s="438" t="s">
        <v>264</v>
      </c>
      <c r="B31" s="441">
        <v>400</v>
      </c>
      <c r="C31" s="441">
        <v>908</v>
      </c>
      <c r="D31" s="441">
        <v>750</v>
      </c>
      <c r="E31" s="441">
        <v>1695</v>
      </c>
      <c r="F31" s="442">
        <v>700</v>
      </c>
      <c r="G31" s="442">
        <v>1589</v>
      </c>
      <c r="H31" s="441">
        <v>0</v>
      </c>
      <c r="I31" s="424">
        <v>450</v>
      </c>
      <c r="J31" s="424">
        <v>1014</v>
      </c>
      <c r="K31" s="141"/>
    </row>
    <row r="32" spans="1:11" ht="15.75" x14ac:dyDescent="0.2">
      <c r="A32" s="439" t="s">
        <v>132</v>
      </c>
      <c r="B32" s="424"/>
      <c r="C32" s="424"/>
      <c r="D32" s="440">
        <f t="shared" ref="D32:J32" si="6">SUM(D33:D35)</f>
        <v>0</v>
      </c>
      <c r="E32" s="44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1"/>
    </row>
    <row r="33" spans="1:11" ht="15.75" x14ac:dyDescent="0.2">
      <c r="A33" s="436" t="s">
        <v>265</v>
      </c>
      <c r="B33" s="80">
        <f t="shared" ref="B33:C33" si="7">SUM(B34:B36,B39)</f>
        <v>0</v>
      </c>
      <c r="C33" s="80">
        <f t="shared" si="7"/>
        <v>0</v>
      </c>
      <c r="D33" s="411"/>
      <c r="E33" s="411"/>
      <c r="F33" s="411"/>
      <c r="G33" s="411"/>
      <c r="H33" s="411"/>
      <c r="I33" s="411"/>
      <c r="J33" s="411"/>
      <c r="K33" s="141"/>
    </row>
    <row r="34" spans="1:11" ht="15.75" x14ac:dyDescent="0.2">
      <c r="A34" s="436" t="s">
        <v>266</v>
      </c>
      <c r="B34" s="411"/>
      <c r="C34" s="411"/>
      <c r="D34" s="411"/>
      <c r="E34" s="411"/>
      <c r="F34" s="411"/>
      <c r="G34" s="411"/>
      <c r="H34" s="411"/>
      <c r="I34" s="411"/>
      <c r="J34" s="411"/>
      <c r="K34" s="141"/>
    </row>
    <row r="35" spans="1:11" ht="15.75" x14ac:dyDescent="0.2">
      <c r="A35" s="436" t="s">
        <v>267</v>
      </c>
      <c r="B35" s="411"/>
      <c r="C35" s="411"/>
      <c r="D35" s="411"/>
      <c r="E35" s="411"/>
      <c r="F35" s="411"/>
      <c r="G35" s="411"/>
      <c r="H35" s="411"/>
      <c r="I35" s="411"/>
      <c r="J35" s="411"/>
      <c r="K35" s="141"/>
    </row>
    <row r="36" spans="1:11" ht="15.75" x14ac:dyDescent="0.2">
      <c r="A36" s="435" t="s">
        <v>133</v>
      </c>
      <c r="B36" s="437">
        <f t="shared" ref="B36:C36" si="8">SUM(B37:B38)</f>
        <v>0</v>
      </c>
      <c r="C36" s="437">
        <f t="shared" si="8"/>
        <v>0</v>
      </c>
      <c r="D36" s="80">
        <f t="shared" ref="D36:J36" si="9">SUM(D37:D39,D42)</f>
        <v>0</v>
      </c>
      <c r="E36" s="80">
        <f t="shared" si="9"/>
        <v>0</v>
      </c>
      <c r="F36" s="80">
        <f t="shared" si="9"/>
        <v>0</v>
      </c>
      <c r="G36" s="80">
        <f t="shared" si="9"/>
        <v>0</v>
      </c>
      <c r="H36" s="80">
        <f t="shared" si="9"/>
        <v>0</v>
      </c>
      <c r="I36" s="80">
        <f t="shared" si="9"/>
        <v>0</v>
      </c>
      <c r="J36" s="80">
        <f t="shared" si="9"/>
        <v>0</v>
      </c>
      <c r="K36" s="141"/>
    </row>
    <row r="37" spans="1:11" ht="15.75" x14ac:dyDescent="0.2">
      <c r="A37" s="436" t="s">
        <v>134</v>
      </c>
      <c r="B37" s="411"/>
      <c r="C37" s="411"/>
      <c r="D37" s="411"/>
      <c r="E37" s="411"/>
      <c r="F37" s="411"/>
      <c r="G37" s="411"/>
      <c r="H37" s="411"/>
      <c r="I37" s="411"/>
      <c r="J37" s="411"/>
      <c r="K37" s="141"/>
    </row>
    <row r="38" spans="1:11" ht="15.75" x14ac:dyDescent="0.2">
      <c r="A38" s="436" t="s">
        <v>135</v>
      </c>
      <c r="B38" s="411"/>
      <c r="C38" s="411"/>
      <c r="D38" s="411"/>
      <c r="E38" s="411"/>
      <c r="F38" s="411"/>
      <c r="G38" s="411"/>
      <c r="H38" s="411"/>
      <c r="I38" s="411"/>
      <c r="J38" s="411"/>
      <c r="K38" s="141"/>
    </row>
    <row r="39" spans="1:11" ht="15.75" x14ac:dyDescent="0.2">
      <c r="A39" s="436" t="s">
        <v>136</v>
      </c>
      <c r="B39" s="411"/>
      <c r="C39" s="411"/>
      <c r="D39" s="437">
        <f t="shared" ref="D39:J39" si="10">SUM(D40:D41)</f>
        <v>0</v>
      </c>
      <c r="E39" s="437">
        <f t="shared" si="10"/>
        <v>0</v>
      </c>
      <c r="F39" s="437">
        <f t="shared" si="10"/>
        <v>0</v>
      </c>
      <c r="G39" s="437">
        <f t="shared" si="10"/>
        <v>0</v>
      </c>
      <c r="H39" s="437">
        <f t="shared" si="10"/>
        <v>0</v>
      </c>
      <c r="I39" s="437">
        <f t="shared" si="10"/>
        <v>0</v>
      </c>
      <c r="J39" s="437">
        <f t="shared" si="10"/>
        <v>0</v>
      </c>
      <c r="K39" s="141"/>
    </row>
    <row r="40" spans="1:11" ht="31.5" x14ac:dyDescent="0.2">
      <c r="A40" s="436" t="s">
        <v>438</v>
      </c>
      <c r="B40" s="411"/>
      <c r="C40" s="411"/>
      <c r="D40" s="411"/>
      <c r="E40" s="411"/>
      <c r="F40" s="411"/>
      <c r="G40" s="411"/>
      <c r="H40" s="411"/>
      <c r="I40" s="411"/>
      <c r="J40" s="411"/>
      <c r="K40" s="141"/>
    </row>
    <row r="41" spans="1:11" ht="15.75" x14ac:dyDescent="0.2">
      <c r="A41" s="436" t="s">
        <v>137</v>
      </c>
      <c r="B41" s="411"/>
      <c r="C41" s="411"/>
      <c r="D41" s="411"/>
      <c r="E41" s="411"/>
      <c r="F41" s="411"/>
      <c r="G41" s="411"/>
      <c r="H41" s="411"/>
      <c r="I41" s="411"/>
      <c r="J41" s="411"/>
      <c r="K41" s="141"/>
    </row>
    <row r="42" spans="1:11" ht="15.75" x14ac:dyDescent="0.2">
      <c r="A42" s="436" t="s">
        <v>138</v>
      </c>
      <c r="B42" s="411"/>
      <c r="C42" s="411"/>
      <c r="D42" s="411"/>
      <c r="E42" s="411"/>
      <c r="F42" s="411"/>
      <c r="G42" s="411"/>
      <c r="H42" s="411"/>
      <c r="I42" s="411"/>
      <c r="J42" s="411"/>
      <c r="K42" s="141"/>
    </row>
    <row r="43" spans="1:11" ht="15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.75" x14ac:dyDescent="0.35">
      <c r="A46" s="69" t="s">
        <v>107</v>
      </c>
      <c r="D46" s="5"/>
    </row>
    <row r="47" spans="1:11" s="2" customFormat="1" ht="15.75" x14ac:dyDescent="0.35">
      <c r="D47"/>
      <c r="E47"/>
      <c r="F47"/>
      <c r="G47"/>
      <c r="I47"/>
    </row>
    <row r="48" spans="1:11" s="2" customFormat="1" ht="15.75" x14ac:dyDescent="0.35">
      <c r="B48" s="68"/>
      <c r="C48" s="68"/>
      <c r="F48" s="68"/>
      <c r="G48" s="71"/>
      <c r="H48" s="68"/>
      <c r="I48"/>
      <c r="J48"/>
    </row>
    <row r="49" spans="1:10" s="2" customFormat="1" ht="15.75" x14ac:dyDescent="0.35">
      <c r="B49" s="67" t="s">
        <v>268</v>
      </c>
      <c r="F49" s="12" t="s">
        <v>273</v>
      </c>
      <c r="G49" s="70"/>
      <c r="I49"/>
      <c r="J49"/>
    </row>
    <row r="50" spans="1:10" s="2" customFormat="1" ht="15.75" x14ac:dyDescent="0.35">
      <c r="B50" s="63" t="s">
        <v>139</v>
      </c>
      <c r="F50" s="2" t="s">
        <v>269</v>
      </c>
      <c r="G50"/>
      <c r="I50"/>
      <c r="J50"/>
    </row>
    <row r="51" spans="1:10" customFormat="1" ht="15.75" x14ac:dyDescent="0.35">
      <c r="A51" s="2"/>
      <c r="B51" s="24"/>
      <c r="H51" s="24"/>
    </row>
    <row r="52" spans="1:10" s="2" customFormat="1" ht="15.75" x14ac:dyDescent="0.35">
      <c r="A52" s="11"/>
      <c r="B52" s="11"/>
      <c r="C52" s="11"/>
    </row>
    <row r="53" spans="1:10" ht="15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K2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29"/>
  <sheetViews>
    <sheetView showGridLines="0" view="pageBreakPreview" zoomScale="80" zoomScaleNormal="100" zoomScaleSheetLayoutView="80" workbookViewId="0">
      <selection activeCell="L14" sqref="L14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1" customWidth="1"/>
    <col min="11" max="11" width="12.7109375" style="61" customWidth="1"/>
    <col min="12" max="12" width="9.140625" style="62"/>
    <col min="13" max="16384" width="9.140625" style="24"/>
  </cols>
  <sheetData>
    <row r="1" spans="1:12" s="22" customFormat="1" ht="15.75" x14ac:dyDescent="0.2">
      <c r="A1" s="133" t="s">
        <v>305</v>
      </c>
      <c r="B1" s="134"/>
      <c r="C1" s="134"/>
      <c r="D1" s="134"/>
      <c r="E1" s="134"/>
      <c r="F1" s="134"/>
      <c r="G1" s="140"/>
      <c r="H1" s="98" t="s">
        <v>198</v>
      </c>
      <c r="I1" s="140"/>
      <c r="J1" s="64"/>
      <c r="K1" s="64"/>
      <c r="L1" s="64"/>
    </row>
    <row r="2" spans="1:12" s="22" customFormat="1" ht="15.75" x14ac:dyDescent="0.35">
      <c r="A2" s="103" t="s">
        <v>140</v>
      </c>
      <c r="B2" s="134"/>
      <c r="C2" s="134"/>
      <c r="D2" s="134"/>
      <c r="E2" s="134"/>
      <c r="F2" s="134"/>
      <c r="G2" s="142"/>
      <c r="H2" s="504" t="s">
        <v>516</v>
      </c>
      <c r="I2" s="505"/>
      <c r="J2" s="505"/>
      <c r="K2" s="64"/>
      <c r="L2" s="64"/>
    </row>
    <row r="3" spans="1:12" s="22" customFormat="1" ht="15.75" x14ac:dyDescent="0.2">
      <c r="A3" s="134"/>
      <c r="B3" s="134"/>
      <c r="C3" s="134"/>
      <c r="D3" s="134"/>
      <c r="E3" s="134"/>
      <c r="F3" s="134"/>
      <c r="G3" s="142"/>
      <c r="H3" s="137"/>
      <c r="I3" s="142"/>
      <c r="J3" s="64"/>
      <c r="K3" s="64"/>
      <c r="L3" s="64"/>
    </row>
    <row r="4" spans="1:12" s="2" customFormat="1" ht="15.75" x14ac:dyDescent="0.3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34"/>
      <c r="F4" s="134"/>
      <c r="G4" s="134"/>
      <c r="H4" s="134"/>
      <c r="I4" s="140"/>
      <c r="J4" s="61"/>
      <c r="K4" s="61"/>
      <c r="L4" s="22"/>
    </row>
    <row r="5" spans="1:12" s="2" customFormat="1" ht="15.75" x14ac:dyDescent="0.35">
      <c r="A5" s="26" t="s">
        <v>515</v>
      </c>
      <c r="B5" s="388"/>
      <c r="C5" s="388"/>
      <c r="D5" s="388"/>
      <c r="E5" s="144"/>
      <c r="F5" s="145"/>
      <c r="G5" s="145"/>
      <c r="H5" s="145"/>
      <c r="I5" s="140"/>
      <c r="J5" s="61"/>
      <c r="K5" s="61"/>
      <c r="L5" s="12"/>
    </row>
    <row r="6" spans="1:12" s="22" customFormat="1" ht="13.5" x14ac:dyDescent="0.2">
      <c r="A6" s="138"/>
      <c r="B6" s="139"/>
      <c r="C6" s="139"/>
      <c r="D6" s="139"/>
      <c r="E6" s="134"/>
      <c r="F6" s="134"/>
      <c r="G6" s="134"/>
      <c r="H6" s="134"/>
      <c r="I6" s="140"/>
      <c r="J6" s="61"/>
      <c r="K6" s="61"/>
      <c r="L6" s="61"/>
    </row>
    <row r="7" spans="1:12" ht="31.5" x14ac:dyDescent="0.2">
      <c r="A7" s="130" t="s">
        <v>64</v>
      </c>
      <c r="B7" s="130" t="s">
        <v>379</v>
      </c>
      <c r="C7" s="132" t="s">
        <v>380</v>
      </c>
      <c r="D7" s="132" t="s">
        <v>235</v>
      </c>
      <c r="E7" s="132" t="s">
        <v>240</v>
      </c>
      <c r="F7" s="132" t="s">
        <v>241</v>
      </c>
      <c r="G7" s="132" t="s">
        <v>242</v>
      </c>
      <c r="H7" s="132" t="s">
        <v>243</v>
      </c>
      <c r="I7" s="140"/>
    </row>
    <row r="8" spans="1:12" ht="15.75" x14ac:dyDescent="0.2">
      <c r="A8" s="130">
        <v>1</v>
      </c>
      <c r="B8" s="130">
        <v>2</v>
      </c>
      <c r="C8" s="132">
        <v>3</v>
      </c>
      <c r="D8" s="130">
        <v>4</v>
      </c>
      <c r="E8" s="132">
        <v>5</v>
      </c>
      <c r="F8" s="130">
        <v>6</v>
      </c>
      <c r="G8" s="132">
        <v>7</v>
      </c>
      <c r="H8" s="132">
        <v>8</v>
      </c>
      <c r="I8" s="140"/>
    </row>
    <row r="9" spans="1:12" ht="18" x14ac:dyDescent="0.4">
      <c r="A9" s="65">
        <v>1</v>
      </c>
      <c r="B9" s="25"/>
      <c r="C9" s="25"/>
      <c r="D9" s="25"/>
      <c r="E9" s="25"/>
      <c r="F9" s="25"/>
      <c r="G9" s="153"/>
      <c r="H9" s="25"/>
      <c r="I9" s="140"/>
    </row>
    <row r="10" spans="1:12" ht="18" x14ac:dyDescent="0.4">
      <c r="A10" s="65">
        <v>2</v>
      </c>
      <c r="B10" s="25"/>
      <c r="C10" s="25"/>
      <c r="D10" s="25"/>
      <c r="E10" s="25"/>
      <c r="F10" s="25"/>
      <c r="G10" s="153"/>
      <c r="H10" s="25"/>
      <c r="I10" s="140"/>
    </row>
    <row r="11" spans="1:12" ht="18" x14ac:dyDescent="0.4">
      <c r="A11" s="65">
        <v>3</v>
      </c>
      <c r="B11" s="25"/>
      <c r="C11" s="25"/>
      <c r="D11" s="25"/>
      <c r="E11" s="25"/>
      <c r="F11" s="25"/>
      <c r="G11" s="153"/>
      <c r="H11" s="25"/>
      <c r="I11" s="140"/>
    </row>
    <row r="12" spans="1:12" ht="18" x14ac:dyDescent="0.4">
      <c r="A12" s="65">
        <v>4</v>
      </c>
      <c r="B12" s="25"/>
      <c r="C12" s="25"/>
      <c r="D12" s="25"/>
      <c r="E12" s="25"/>
      <c r="F12" s="25"/>
      <c r="G12" s="153"/>
      <c r="H12" s="25"/>
      <c r="I12" s="140"/>
    </row>
    <row r="13" spans="1:12" ht="18" x14ac:dyDescent="0.4">
      <c r="A13" s="65">
        <v>5</v>
      </c>
      <c r="B13" s="25"/>
      <c r="C13" s="25"/>
      <c r="D13" s="25"/>
      <c r="E13" s="25"/>
      <c r="F13" s="25"/>
      <c r="G13" s="153"/>
      <c r="H13" s="25"/>
      <c r="I13" s="140"/>
    </row>
    <row r="14" spans="1:12" ht="18" x14ac:dyDescent="0.4">
      <c r="A14" s="65">
        <v>6</v>
      </c>
      <c r="B14" s="25"/>
      <c r="C14" s="25"/>
      <c r="D14" s="25"/>
      <c r="E14" s="25"/>
      <c r="F14" s="25"/>
      <c r="G14" s="153"/>
      <c r="H14" s="25"/>
      <c r="I14" s="140"/>
    </row>
    <row r="15" spans="1:12" s="22" customFormat="1" ht="18" x14ac:dyDescent="0.4">
      <c r="A15" s="65">
        <v>7</v>
      </c>
      <c r="B15" s="25"/>
      <c r="C15" s="25"/>
      <c r="D15" s="25"/>
      <c r="E15" s="25"/>
      <c r="F15" s="25"/>
      <c r="G15" s="153"/>
      <c r="H15" s="25"/>
      <c r="I15" s="140"/>
      <c r="J15" s="61"/>
      <c r="K15" s="61"/>
      <c r="L15" s="61"/>
    </row>
    <row r="16" spans="1:12" s="22" customFormat="1" ht="18" x14ac:dyDescent="0.4">
      <c r="A16" s="65">
        <v>8</v>
      </c>
      <c r="B16" s="25"/>
      <c r="C16" s="25"/>
      <c r="D16" s="25"/>
      <c r="E16" s="25"/>
      <c r="F16" s="25"/>
      <c r="G16" s="153"/>
      <c r="H16" s="25"/>
      <c r="I16" s="140"/>
      <c r="J16" s="61"/>
      <c r="K16" s="61"/>
      <c r="L16" s="61"/>
    </row>
    <row r="17" spans="1:12" s="22" customFormat="1" ht="18" x14ac:dyDescent="0.4">
      <c r="A17" s="65">
        <v>9</v>
      </c>
      <c r="B17" s="25"/>
      <c r="C17" s="25"/>
      <c r="D17" s="25"/>
      <c r="E17" s="25"/>
      <c r="F17" s="25"/>
      <c r="G17" s="153"/>
      <c r="H17" s="25"/>
      <c r="I17" s="140"/>
      <c r="J17" s="61"/>
      <c r="K17" s="61"/>
      <c r="L17" s="61"/>
    </row>
    <row r="18" spans="1:12" s="22" customFormat="1" ht="18" x14ac:dyDescent="0.4">
      <c r="A18" s="65">
        <v>10</v>
      </c>
      <c r="B18" s="25"/>
      <c r="C18" s="25"/>
      <c r="D18" s="25"/>
      <c r="E18" s="25"/>
      <c r="F18" s="25"/>
      <c r="G18" s="153"/>
      <c r="H18" s="25"/>
      <c r="I18" s="140"/>
      <c r="J18" s="61"/>
      <c r="K18" s="61"/>
      <c r="L18" s="61"/>
    </row>
    <row r="19" spans="1:12" s="22" customFormat="1" ht="18" x14ac:dyDescent="0.4">
      <c r="A19" s="65">
        <v>11</v>
      </c>
      <c r="B19" s="25"/>
      <c r="C19" s="25"/>
      <c r="D19" s="25"/>
      <c r="E19" s="25"/>
      <c r="F19" s="25"/>
      <c r="G19" s="153"/>
      <c r="H19" s="25"/>
      <c r="I19" s="140"/>
      <c r="J19" s="61"/>
      <c r="K19" s="61"/>
      <c r="L19" s="61"/>
    </row>
    <row r="20" spans="1:12" s="22" customFormat="1" ht="18" x14ac:dyDescent="0.4">
      <c r="A20" s="65">
        <v>12</v>
      </c>
      <c r="B20" s="25"/>
      <c r="C20" s="25"/>
      <c r="D20" s="25"/>
      <c r="E20" s="25"/>
      <c r="F20" s="25"/>
      <c r="G20" s="153"/>
      <c r="H20" s="25"/>
      <c r="I20" s="140"/>
      <c r="J20" s="61"/>
      <c r="K20" s="61"/>
      <c r="L20" s="61"/>
    </row>
    <row r="21" spans="1:12" s="22" customFormat="1" ht="18" x14ac:dyDescent="0.4">
      <c r="A21" s="65" t="s">
        <v>278</v>
      </c>
      <c r="B21" s="25"/>
      <c r="C21" s="25"/>
      <c r="D21" s="25"/>
      <c r="E21" s="25"/>
      <c r="F21" s="25"/>
      <c r="G21" s="153"/>
      <c r="H21" s="25"/>
      <c r="I21" s="140"/>
      <c r="J21" s="61"/>
      <c r="K21" s="61"/>
      <c r="L21" s="61"/>
    </row>
    <row r="22" spans="1:12" s="22" customFormat="1" x14ac:dyDescent="0.2">
      <c r="J22" s="61"/>
      <c r="K22" s="61"/>
      <c r="L22" s="61"/>
    </row>
    <row r="23" spans="1:12" s="22" customFormat="1" x14ac:dyDescent="0.2"/>
    <row r="24" spans="1:12" s="22" customFormat="1" x14ac:dyDescent="0.2">
      <c r="A24" s="24"/>
    </row>
    <row r="25" spans="1:12" s="2" customFormat="1" ht="15.75" x14ac:dyDescent="0.35">
      <c r="B25" s="69" t="s">
        <v>107</v>
      </c>
      <c r="E25" s="5"/>
    </row>
    <row r="26" spans="1:12" s="2" customFormat="1" ht="15.75" x14ac:dyDescent="0.35">
      <c r="C26" s="68"/>
      <c r="E26" s="68"/>
      <c r="F26" s="71"/>
      <c r="G26"/>
      <c r="H26"/>
      <c r="I26"/>
    </row>
    <row r="27" spans="1:12" s="2" customFormat="1" ht="15.75" x14ac:dyDescent="0.35">
      <c r="A27"/>
      <c r="C27" s="67" t="s">
        <v>268</v>
      </c>
      <c r="E27" s="12" t="s">
        <v>273</v>
      </c>
      <c r="F27" s="70"/>
      <c r="G27"/>
      <c r="H27"/>
      <c r="I27"/>
    </row>
    <row r="28" spans="1:12" s="2" customFormat="1" ht="15.75" x14ac:dyDescent="0.35">
      <c r="A28"/>
      <c r="C28" s="63" t="s">
        <v>139</v>
      </c>
      <c r="E28" s="2" t="s">
        <v>269</v>
      </c>
      <c r="F28"/>
      <c r="G28"/>
      <c r="H28"/>
      <c r="I28"/>
    </row>
    <row r="29" spans="1:12" customFormat="1" ht="15.75" x14ac:dyDescent="0.35">
      <c r="B29" s="2"/>
      <c r="C29" s="24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1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1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0"/>
  <sheetViews>
    <sheetView showGridLines="0" view="pageBreakPreview" zoomScale="80" zoomScaleNormal="100" zoomScaleSheetLayoutView="80" workbookViewId="0">
      <selection activeCell="N19" sqref="N19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2" customWidth="1"/>
    <col min="11" max="16384" width="9.140625" style="24"/>
  </cols>
  <sheetData>
    <row r="1" spans="1:12" s="22" customFormat="1" ht="15.75" x14ac:dyDescent="0.2">
      <c r="A1" s="133" t="s">
        <v>306</v>
      </c>
      <c r="B1" s="134"/>
      <c r="C1" s="134"/>
      <c r="D1" s="134"/>
      <c r="E1" s="134"/>
      <c r="F1" s="134"/>
      <c r="G1" s="134"/>
      <c r="H1" s="140"/>
      <c r="I1" s="376" t="s">
        <v>198</v>
      </c>
      <c r="J1" s="147"/>
    </row>
    <row r="2" spans="1:12" s="22" customFormat="1" ht="15.75" x14ac:dyDescent="0.35">
      <c r="A2" s="103" t="s">
        <v>140</v>
      </c>
      <c r="B2" s="134"/>
      <c r="C2" s="134"/>
      <c r="D2" s="134"/>
      <c r="E2" s="134"/>
      <c r="F2" s="134"/>
      <c r="G2" s="134"/>
      <c r="H2" s="140"/>
      <c r="I2" s="504" t="s">
        <v>516</v>
      </c>
      <c r="J2" s="505"/>
      <c r="K2" s="505"/>
    </row>
    <row r="3" spans="1:12" s="22" customFormat="1" ht="15.75" x14ac:dyDescent="0.2">
      <c r="A3" s="134"/>
      <c r="B3" s="134"/>
      <c r="C3" s="134"/>
      <c r="D3" s="134"/>
      <c r="E3" s="134"/>
      <c r="F3" s="134"/>
      <c r="G3" s="134"/>
      <c r="H3" s="137"/>
      <c r="I3" s="137"/>
      <c r="J3" s="147"/>
    </row>
    <row r="4" spans="1:12" s="2" customFormat="1" ht="15.75" x14ac:dyDescent="0.35">
      <c r="A4" s="74" t="str">
        <f>'ფორმა N2'!A4</f>
        <v>ანგარიშვალდებული პირის დასახელება:</v>
      </c>
      <c r="B4" s="74"/>
      <c r="C4" s="74"/>
      <c r="D4" s="75"/>
      <c r="E4" s="143"/>
      <c r="F4" s="134"/>
      <c r="G4" s="134"/>
      <c r="H4" s="134"/>
      <c r="I4" s="143"/>
      <c r="J4" s="102"/>
      <c r="L4" s="22"/>
    </row>
    <row r="5" spans="1:12" s="2" customFormat="1" ht="15.75" x14ac:dyDescent="0.35">
      <c r="A5" s="26" t="s">
        <v>515</v>
      </c>
      <c r="B5" s="388"/>
      <c r="C5" s="388"/>
      <c r="D5" s="388"/>
      <c r="E5" s="144"/>
      <c r="F5" s="145"/>
      <c r="G5" s="145"/>
      <c r="H5" s="145"/>
      <c r="I5" s="144"/>
      <c r="J5" s="102"/>
    </row>
    <row r="6" spans="1:12" s="22" customFormat="1" ht="13.5" x14ac:dyDescent="0.2">
      <c r="A6" s="138"/>
      <c r="B6" s="139"/>
      <c r="C6" s="139"/>
      <c r="D6" s="139"/>
      <c r="E6" s="134"/>
      <c r="F6" s="134"/>
      <c r="G6" s="134"/>
      <c r="H6" s="134"/>
      <c r="I6" s="134"/>
      <c r="J6" s="142"/>
    </row>
    <row r="7" spans="1:12" ht="31.5" x14ac:dyDescent="0.2">
      <c r="A7" s="146" t="s">
        <v>64</v>
      </c>
      <c r="B7" s="130" t="s">
        <v>248</v>
      </c>
      <c r="C7" s="132" t="s">
        <v>244</v>
      </c>
      <c r="D7" s="132" t="s">
        <v>245</v>
      </c>
      <c r="E7" s="132" t="s">
        <v>246</v>
      </c>
      <c r="F7" s="132" t="s">
        <v>247</v>
      </c>
      <c r="G7" s="132" t="s">
        <v>241</v>
      </c>
      <c r="H7" s="132" t="s">
        <v>242</v>
      </c>
      <c r="I7" s="132" t="s">
        <v>243</v>
      </c>
      <c r="J7" s="148"/>
    </row>
    <row r="8" spans="1:12" ht="15.75" x14ac:dyDescent="0.2">
      <c r="A8" s="130">
        <v>1</v>
      </c>
      <c r="B8" s="130">
        <v>2</v>
      </c>
      <c r="C8" s="132">
        <v>3</v>
      </c>
      <c r="D8" s="130">
        <v>4</v>
      </c>
      <c r="E8" s="132">
        <v>5</v>
      </c>
      <c r="F8" s="130">
        <v>6</v>
      </c>
      <c r="G8" s="132">
        <v>7</v>
      </c>
      <c r="H8" s="130">
        <v>8</v>
      </c>
      <c r="I8" s="132">
        <v>9</v>
      </c>
      <c r="J8" s="148"/>
    </row>
    <row r="9" spans="1:12" ht="18" x14ac:dyDescent="0.4">
      <c r="A9" s="65">
        <v>1</v>
      </c>
      <c r="B9" s="25"/>
      <c r="C9" s="25"/>
      <c r="D9" s="25"/>
      <c r="E9" s="25"/>
      <c r="F9" s="25"/>
      <c r="G9" s="25"/>
      <c r="H9" s="153"/>
      <c r="I9" s="25"/>
      <c r="J9" s="148"/>
    </row>
    <row r="10" spans="1:12" ht="18" x14ac:dyDescent="0.4">
      <c r="A10" s="65">
        <v>2</v>
      </c>
      <c r="B10" s="25"/>
      <c r="C10" s="25"/>
      <c r="D10" s="25"/>
      <c r="E10" s="25"/>
      <c r="F10" s="25"/>
      <c r="G10" s="25"/>
      <c r="H10" s="153"/>
      <c r="I10" s="25"/>
      <c r="J10" s="148"/>
    </row>
    <row r="11" spans="1:12" ht="18" x14ac:dyDescent="0.4">
      <c r="A11" s="65">
        <v>3</v>
      </c>
      <c r="B11" s="25"/>
      <c r="C11" s="25"/>
      <c r="D11" s="25"/>
      <c r="E11" s="25"/>
      <c r="F11" s="25"/>
      <c r="G11" s="25"/>
      <c r="H11" s="153"/>
      <c r="I11" s="25"/>
      <c r="J11" s="148"/>
    </row>
    <row r="12" spans="1:12" ht="18" x14ac:dyDescent="0.4">
      <c r="A12" s="65">
        <v>4</v>
      </c>
      <c r="B12" s="25"/>
      <c r="C12" s="25"/>
      <c r="D12" s="25"/>
      <c r="E12" s="25"/>
      <c r="F12" s="25"/>
      <c r="G12" s="25"/>
      <c r="H12" s="153"/>
      <c r="I12" s="25"/>
      <c r="J12" s="148"/>
    </row>
    <row r="13" spans="1:12" ht="18" x14ac:dyDescent="0.4">
      <c r="A13" s="65">
        <v>5</v>
      </c>
      <c r="B13" s="25"/>
      <c r="C13" s="25"/>
      <c r="D13" s="25"/>
      <c r="E13" s="25"/>
      <c r="F13" s="25"/>
      <c r="G13" s="25"/>
      <c r="H13" s="153"/>
      <c r="I13" s="25"/>
      <c r="J13" s="148"/>
    </row>
    <row r="14" spans="1:12" ht="18" x14ac:dyDescent="0.4">
      <c r="A14" s="65">
        <v>6</v>
      </c>
      <c r="B14" s="25"/>
      <c r="C14" s="25"/>
      <c r="D14" s="25"/>
      <c r="E14" s="25"/>
      <c r="F14" s="25"/>
      <c r="G14" s="25"/>
      <c r="H14" s="153"/>
      <c r="I14" s="25"/>
      <c r="J14" s="148"/>
    </row>
    <row r="15" spans="1:12" s="22" customFormat="1" ht="18" x14ac:dyDescent="0.4">
      <c r="A15" s="65">
        <v>7</v>
      </c>
      <c r="B15" s="25"/>
      <c r="C15" s="25"/>
      <c r="D15" s="25"/>
      <c r="E15" s="25"/>
      <c r="F15" s="25"/>
      <c r="G15" s="25"/>
      <c r="H15" s="153"/>
      <c r="I15" s="25"/>
      <c r="J15" s="142"/>
    </row>
    <row r="16" spans="1:12" s="22" customFormat="1" ht="18" x14ac:dyDescent="0.4">
      <c r="A16" s="65">
        <v>8</v>
      </c>
      <c r="B16" s="25"/>
      <c r="C16" s="25"/>
      <c r="D16" s="25"/>
      <c r="E16" s="25"/>
      <c r="F16" s="25"/>
      <c r="G16" s="25"/>
      <c r="H16" s="153"/>
      <c r="I16" s="25"/>
      <c r="J16" s="142"/>
    </row>
    <row r="17" spans="1:10" s="22" customFormat="1" ht="18" x14ac:dyDescent="0.4">
      <c r="A17" s="65">
        <v>9</v>
      </c>
      <c r="B17" s="25"/>
      <c r="C17" s="25"/>
      <c r="D17" s="25"/>
      <c r="E17" s="25"/>
      <c r="F17" s="25"/>
      <c r="G17" s="25"/>
      <c r="H17" s="153"/>
      <c r="I17" s="25"/>
      <c r="J17" s="142"/>
    </row>
    <row r="18" spans="1:10" s="22" customFormat="1" ht="18" x14ac:dyDescent="0.4">
      <c r="A18" s="65">
        <v>10</v>
      </c>
      <c r="B18" s="25"/>
      <c r="C18" s="25"/>
      <c r="D18" s="25"/>
      <c r="E18" s="25"/>
      <c r="F18" s="25"/>
      <c r="G18" s="25"/>
      <c r="H18" s="153"/>
      <c r="I18" s="25"/>
      <c r="J18" s="142"/>
    </row>
    <row r="19" spans="1:10" s="22" customFormat="1" ht="18" x14ac:dyDescent="0.4">
      <c r="A19" s="65">
        <v>11</v>
      </c>
      <c r="B19" s="25"/>
      <c r="C19" s="25"/>
      <c r="D19" s="25"/>
      <c r="E19" s="25"/>
      <c r="F19" s="25"/>
      <c r="G19" s="25"/>
      <c r="H19" s="153"/>
      <c r="I19" s="25"/>
      <c r="J19" s="142"/>
    </row>
    <row r="20" spans="1:10" s="22" customFormat="1" ht="18" x14ac:dyDescent="0.4">
      <c r="A20" s="65">
        <v>12</v>
      </c>
      <c r="B20" s="25"/>
      <c r="C20" s="25"/>
      <c r="D20" s="25"/>
      <c r="E20" s="25"/>
      <c r="F20" s="25"/>
      <c r="G20" s="25"/>
      <c r="H20" s="153"/>
      <c r="I20" s="25"/>
      <c r="J20" s="142"/>
    </row>
    <row r="21" spans="1:10" s="22" customFormat="1" ht="18" x14ac:dyDescent="0.4">
      <c r="A21" s="65">
        <v>13</v>
      </c>
      <c r="B21" s="25"/>
      <c r="C21" s="25"/>
      <c r="D21" s="25"/>
      <c r="E21" s="25"/>
      <c r="F21" s="25"/>
      <c r="G21" s="25"/>
      <c r="H21" s="153"/>
      <c r="I21" s="25"/>
      <c r="J21" s="142"/>
    </row>
    <row r="22" spans="1:10" s="22" customFormat="1" ht="18" x14ac:dyDescent="0.4">
      <c r="A22" s="65">
        <v>14</v>
      </c>
      <c r="B22" s="25"/>
      <c r="C22" s="25"/>
      <c r="D22" s="25"/>
      <c r="E22" s="25"/>
      <c r="F22" s="25"/>
      <c r="G22" s="25"/>
      <c r="H22" s="153"/>
      <c r="I22" s="25"/>
      <c r="J22" s="142"/>
    </row>
    <row r="23" spans="1:10" s="22" customFormat="1" ht="18" x14ac:dyDescent="0.4">
      <c r="A23" s="65" t="s">
        <v>278</v>
      </c>
      <c r="B23" s="25"/>
      <c r="C23" s="25"/>
      <c r="D23" s="25"/>
      <c r="E23" s="25"/>
      <c r="F23" s="25"/>
      <c r="G23" s="25"/>
      <c r="H23" s="153"/>
      <c r="I23" s="25"/>
      <c r="J23" s="142"/>
    </row>
    <row r="24" spans="1:10" s="22" customFormat="1" x14ac:dyDescent="0.2">
      <c r="J24" s="61"/>
    </row>
    <row r="25" spans="1:10" s="22" customFormat="1" x14ac:dyDescent="0.2"/>
    <row r="26" spans="1:10" s="22" customFormat="1" x14ac:dyDescent="0.2">
      <c r="A26" s="24"/>
    </row>
    <row r="27" spans="1:10" s="2" customFormat="1" ht="15.75" x14ac:dyDescent="0.35">
      <c r="B27" s="69" t="s">
        <v>107</v>
      </c>
      <c r="E27" s="5"/>
    </row>
    <row r="28" spans="1:10" s="2" customFormat="1" ht="15.75" x14ac:dyDescent="0.35">
      <c r="C28" s="68"/>
      <c r="E28" s="68"/>
      <c r="F28" s="71"/>
      <c r="G28" s="71"/>
      <c r="H28"/>
      <c r="I28"/>
    </row>
    <row r="29" spans="1:10" s="2" customFormat="1" ht="15.75" x14ac:dyDescent="0.35">
      <c r="A29"/>
      <c r="C29" s="67" t="s">
        <v>268</v>
      </c>
      <c r="E29" s="12" t="s">
        <v>273</v>
      </c>
      <c r="F29" s="70"/>
      <c r="G29"/>
      <c r="H29"/>
      <c r="I29"/>
    </row>
    <row r="30" spans="1:10" s="2" customFormat="1" ht="15.75" x14ac:dyDescent="0.35">
      <c r="A30"/>
      <c r="C30" s="63" t="s">
        <v>139</v>
      </c>
      <c r="E30" s="2" t="s">
        <v>269</v>
      </c>
      <c r="F30"/>
      <c r="G30"/>
      <c r="H30"/>
      <c r="I30"/>
    </row>
    <row r="31" spans="1:10" customFormat="1" ht="15.75" x14ac:dyDescent="0.35">
      <c r="B31" s="2"/>
      <c r="C31" s="24"/>
    </row>
    <row r="32" spans="1:10" customFormat="1" x14ac:dyDescent="0.2"/>
    <row r="33" spans="10:10" s="22" customFormat="1" x14ac:dyDescent="0.2">
      <c r="J33" s="61"/>
    </row>
    <row r="34" spans="10:10" s="22" customFormat="1" x14ac:dyDescent="0.2">
      <c r="J34" s="61"/>
    </row>
    <row r="35" spans="10:10" s="22" customFormat="1" x14ac:dyDescent="0.2">
      <c r="J35" s="61"/>
    </row>
    <row r="36" spans="10:10" s="22" customFormat="1" x14ac:dyDescent="0.2">
      <c r="J36" s="61"/>
    </row>
    <row r="37" spans="10:10" s="22" customFormat="1" x14ac:dyDescent="0.2">
      <c r="J37" s="61"/>
    </row>
    <row r="38" spans="10:10" s="22" customFormat="1" x14ac:dyDescent="0.2">
      <c r="J38" s="61"/>
    </row>
    <row r="39" spans="10:10" s="22" customFormat="1" x14ac:dyDescent="0.2">
      <c r="J39" s="61"/>
    </row>
    <row r="40" spans="10:10" s="22" customFormat="1" x14ac:dyDescent="0.2">
      <c r="J40" s="61"/>
    </row>
    <row r="41" spans="10:10" s="22" customFormat="1" x14ac:dyDescent="0.2">
      <c r="J41" s="61"/>
    </row>
    <row r="42" spans="10:10" s="22" customFormat="1" x14ac:dyDescent="0.2">
      <c r="J42" s="61"/>
    </row>
    <row r="43" spans="10:10" s="22" customFormat="1" x14ac:dyDescent="0.2">
      <c r="J43" s="61"/>
    </row>
    <row r="44" spans="10:10" s="22" customFormat="1" x14ac:dyDescent="0.2">
      <c r="J44" s="61"/>
    </row>
    <row r="45" spans="10:10" s="22" customFormat="1" x14ac:dyDescent="0.2">
      <c r="J45" s="61"/>
    </row>
    <row r="46" spans="10:10" s="22" customFormat="1" x14ac:dyDescent="0.2">
      <c r="J46" s="61"/>
    </row>
    <row r="47" spans="10:10" s="22" customFormat="1" x14ac:dyDescent="0.2">
      <c r="J47" s="61"/>
    </row>
    <row r="48" spans="10:10" s="22" customFormat="1" x14ac:dyDescent="0.2">
      <c r="J48" s="61"/>
    </row>
    <row r="49" spans="10:10" s="22" customFormat="1" x14ac:dyDescent="0.2">
      <c r="J49" s="61"/>
    </row>
    <row r="50" spans="10:10" s="22" customFormat="1" x14ac:dyDescent="0.2">
      <c r="J50" s="61"/>
    </row>
  </sheetData>
  <mergeCells count="1">
    <mergeCell ref="I2:K2"/>
  </mergeCells>
  <dataValidations count="1">
    <dataValidation allowBlank="1" showInputMessage="1" showErrorMessage="1" error="თვე/დღე/წელი" prompt="თვე/დღე/წელი" sqref="H9:H23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I2"/>
    </sheetView>
  </sheetViews>
  <sheetFormatPr defaultRowHeight="12.75" x14ac:dyDescent="0.2"/>
  <cols>
    <col min="1" max="1" width="4.85546875" style="210" customWidth="1"/>
    <col min="2" max="2" width="37.42578125" style="210" customWidth="1"/>
    <col min="3" max="3" width="21.5703125" style="210" customWidth="1"/>
    <col min="4" max="4" width="20" style="210" customWidth="1"/>
    <col min="5" max="5" width="18.7109375" style="210" customWidth="1"/>
    <col min="6" max="6" width="24.140625" style="210" customWidth="1"/>
    <col min="7" max="7" width="27.140625" style="210" customWidth="1"/>
    <col min="8" max="8" width="0.7109375" style="210" customWidth="1"/>
    <col min="9" max="16384" width="9.140625" style="210"/>
  </cols>
  <sheetData>
    <row r="1" spans="1:9" s="194" customFormat="1" ht="15.75" x14ac:dyDescent="0.2">
      <c r="A1" s="191" t="s">
        <v>326</v>
      </c>
      <c r="B1" s="192"/>
      <c r="C1" s="192"/>
      <c r="D1" s="192"/>
      <c r="E1" s="192"/>
      <c r="F1" s="76"/>
      <c r="G1" s="76" t="s">
        <v>109</v>
      </c>
      <c r="H1" s="195"/>
    </row>
    <row r="2" spans="1:9" s="194" customFormat="1" x14ac:dyDescent="0.2">
      <c r="A2" s="195" t="s">
        <v>317</v>
      </c>
      <c r="B2" s="192"/>
      <c r="C2" s="192"/>
      <c r="D2" s="192"/>
      <c r="E2" s="193"/>
      <c r="F2" s="193"/>
      <c r="G2" s="504" t="s">
        <v>516</v>
      </c>
      <c r="H2" s="505"/>
      <c r="I2" s="505"/>
    </row>
    <row r="3" spans="1:9" s="194" customFormat="1" x14ac:dyDescent="0.2">
      <c r="A3" s="195"/>
      <c r="B3" s="192"/>
      <c r="C3" s="192"/>
      <c r="D3" s="192"/>
      <c r="E3" s="193"/>
      <c r="F3" s="193"/>
      <c r="G3" s="193"/>
      <c r="H3" s="195"/>
    </row>
    <row r="4" spans="1:9" s="194" customFormat="1" ht="15.75" x14ac:dyDescent="0.35">
      <c r="A4" s="112" t="s">
        <v>274</v>
      </c>
      <c r="B4" s="192"/>
      <c r="C4" s="192"/>
      <c r="D4" s="192"/>
      <c r="E4" s="196"/>
      <c r="F4" s="196"/>
      <c r="G4" s="193"/>
      <c r="H4" s="195"/>
    </row>
    <row r="5" spans="1:9" s="194" customFormat="1" ht="15.75" x14ac:dyDescent="0.35">
      <c r="A5" s="26" t="s">
        <v>515</v>
      </c>
      <c r="B5" s="388"/>
      <c r="C5" s="388"/>
      <c r="D5" s="388"/>
      <c r="E5" s="197"/>
      <c r="F5" s="197"/>
      <c r="G5" s="198"/>
      <c r="H5" s="195"/>
    </row>
    <row r="6" spans="1:9" s="211" customFormat="1" x14ac:dyDescent="0.2">
      <c r="A6" s="199"/>
      <c r="B6" s="199"/>
      <c r="C6" s="199"/>
      <c r="D6" s="199"/>
      <c r="E6" s="199"/>
      <c r="F6" s="199"/>
      <c r="G6" s="199"/>
      <c r="H6" s="196"/>
    </row>
    <row r="7" spans="1:9" s="194" customFormat="1" ht="63.75" x14ac:dyDescent="0.2">
      <c r="A7" s="230" t="s">
        <v>64</v>
      </c>
      <c r="B7" s="202" t="s">
        <v>321</v>
      </c>
      <c r="C7" s="202" t="s">
        <v>322</v>
      </c>
      <c r="D7" s="202" t="s">
        <v>323</v>
      </c>
      <c r="E7" s="202" t="s">
        <v>324</v>
      </c>
      <c r="F7" s="202" t="s">
        <v>325</v>
      </c>
      <c r="G7" s="202" t="s">
        <v>318</v>
      </c>
      <c r="H7" s="195"/>
    </row>
    <row r="8" spans="1:9" s="194" customFormat="1" x14ac:dyDescent="0.2">
      <c r="A8" s="200">
        <v>1</v>
      </c>
      <c r="B8" s="201">
        <v>2</v>
      </c>
      <c r="C8" s="201">
        <v>3</v>
      </c>
      <c r="D8" s="201">
        <v>4</v>
      </c>
      <c r="E8" s="202">
        <v>5</v>
      </c>
      <c r="F8" s="202">
        <v>6</v>
      </c>
      <c r="G8" s="202">
        <v>7</v>
      </c>
      <c r="H8" s="195"/>
    </row>
    <row r="9" spans="1:9" s="194" customFormat="1" x14ac:dyDescent="0.2">
      <c r="A9" s="212">
        <v>1</v>
      </c>
      <c r="B9" s="203"/>
      <c r="C9" s="203"/>
      <c r="D9" s="204"/>
      <c r="E9" s="203"/>
      <c r="F9" s="203"/>
      <c r="G9" s="203"/>
      <c r="H9" s="195"/>
    </row>
    <row r="10" spans="1:9" s="194" customFormat="1" x14ac:dyDescent="0.2">
      <c r="A10" s="212">
        <v>2</v>
      </c>
      <c r="B10" s="203"/>
      <c r="C10" s="203"/>
      <c r="D10" s="204"/>
      <c r="E10" s="203"/>
      <c r="F10" s="203"/>
      <c r="G10" s="203"/>
      <c r="H10" s="195"/>
    </row>
    <row r="11" spans="1:9" s="194" customFormat="1" x14ac:dyDescent="0.2">
      <c r="A11" s="212">
        <v>3</v>
      </c>
      <c r="B11" s="203"/>
      <c r="C11" s="203"/>
      <c r="D11" s="204"/>
      <c r="E11" s="203"/>
      <c r="F11" s="203"/>
      <c r="G11" s="203"/>
      <c r="H11" s="195"/>
    </row>
    <row r="12" spans="1:9" s="194" customFormat="1" x14ac:dyDescent="0.2">
      <c r="A12" s="212">
        <v>4</v>
      </c>
      <c r="B12" s="203"/>
      <c r="C12" s="203"/>
      <c r="D12" s="204"/>
      <c r="E12" s="203"/>
      <c r="F12" s="203"/>
      <c r="G12" s="203"/>
      <c r="H12" s="195"/>
    </row>
    <row r="13" spans="1:9" s="194" customFormat="1" x14ac:dyDescent="0.2">
      <c r="A13" s="212">
        <v>5</v>
      </c>
      <c r="B13" s="203"/>
      <c r="C13" s="203"/>
      <c r="D13" s="204"/>
      <c r="E13" s="203"/>
      <c r="F13" s="203"/>
      <c r="G13" s="203"/>
      <c r="H13" s="195"/>
    </row>
    <row r="14" spans="1:9" s="194" customFormat="1" x14ac:dyDescent="0.2">
      <c r="A14" s="212">
        <v>6</v>
      </c>
      <c r="B14" s="203"/>
      <c r="C14" s="203"/>
      <c r="D14" s="204"/>
      <c r="E14" s="203"/>
      <c r="F14" s="203"/>
      <c r="G14" s="203"/>
      <c r="H14" s="195"/>
    </row>
    <row r="15" spans="1:9" s="194" customFormat="1" x14ac:dyDescent="0.2">
      <c r="A15" s="212">
        <v>7</v>
      </c>
      <c r="B15" s="203"/>
      <c r="C15" s="203"/>
      <c r="D15" s="204"/>
      <c r="E15" s="203"/>
      <c r="F15" s="203"/>
      <c r="G15" s="203"/>
      <c r="H15" s="195"/>
    </row>
    <row r="16" spans="1:9" s="194" customFormat="1" x14ac:dyDescent="0.2">
      <c r="A16" s="212">
        <v>8</v>
      </c>
      <c r="B16" s="203"/>
      <c r="C16" s="203"/>
      <c r="D16" s="204"/>
      <c r="E16" s="203"/>
      <c r="F16" s="203"/>
      <c r="G16" s="203"/>
      <c r="H16" s="195"/>
    </row>
    <row r="17" spans="1:11" s="194" customFormat="1" x14ac:dyDescent="0.2">
      <c r="A17" s="212">
        <v>9</v>
      </c>
      <c r="B17" s="203"/>
      <c r="C17" s="203"/>
      <c r="D17" s="204"/>
      <c r="E17" s="203"/>
      <c r="F17" s="203"/>
      <c r="G17" s="203"/>
      <c r="H17" s="195"/>
    </row>
    <row r="18" spans="1:11" s="194" customFormat="1" x14ac:dyDescent="0.2">
      <c r="A18" s="212">
        <v>10</v>
      </c>
      <c r="B18" s="203"/>
      <c r="C18" s="203"/>
      <c r="D18" s="204"/>
      <c r="E18" s="203"/>
      <c r="F18" s="203"/>
      <c r="G18" s="203"/>
      <c r="H18" s="195"/>
    </row>
    <row r="19" spans="1:11" s="194" customFormat="1" x14ac:dyDescent="0.2">
      <c r="A19" s="212" t="s">
        <v>276</v>
      </c>
      <c r="B19" s="203"/>
      <c r="C19" s="203"/>
      <c r="D19" s="204"/>
      <c r="E19" s="203"/>
      <c r="F19" s="203"/>
      <c r="G19" s="203"/>
      <c r="H19" s="195"/>
    </row>
    <row r="22" spans="1:11" s="194" customFormat="1" x14ac:dyDescent="0.2"/>
    <row r="23" spans="1:11" s="194" customFormat="1" x14ac:dyDescent="0.2"/>
    <row r="24" spans="1:11" s="21" customFormat="1" ht="15.75" x14ac:dyDescent="0.35">
      <c r="B24" s="205" t="s">
        <v>107</v>
      </c>
      <c r="C24" s="205"/>
    </row>
    <row r="25" spans="1:11" s="21" customFormat="1" ht="15.75" x14ac:dyDescent="0.35">
      <c r="B25" s="205"/>
      <c r="C25" s="205"/>
    </row>
    <row r="26" spans="1:11" s="21" customFormat="1" ht="15.75" x14ac:dyDescent="0.35">
      <c r="C26" s="207"/>
      <c r="F26" s="207"/>
      <c r="G26" s="207"/>
      <c r="H26" s="206"/>
    </row>
    <row r="27" spans="1:11" s="21" customFormat="1" ht="15.75" x14ac:dyDescent="0.35">
      <c r="C27" s="208" t="s">
        <v>268</v>
      </c>
      <c r="F27" s="205" t="s">
        <v>319</v>
      </c>
      <c r="J27" s="206"/>
      <c r="K27" s="206"/>
    </row>
    <row r="28" spans="1:11" s="21" customFormat="1" ht="15.75" x14ac:dyDescent="0.35">
      <c r="C28" s="208" t="s">
        <v>139</v>
      </c>
      <c r="F28" s="209" t="s">
        <v>269</v>
      </c>
      <c r="J28" s="206"/>
      <c r="K28" s="206"/>
    </row>
    <row r="29" spans="1:11" s="194" customFormat="1" ht="15.75" x14ac:dyDescent="0.35">
      <c r="C29" s="208"/>
      <c r="J29" s="211"/>
      <c r="K29" s="211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view="pageBreakPreview" zoomScale="80" zoomScaleNormal="80" zoomScaleSheetLayoutView="80" workbookViewId="0">
      <selection activeCell="D17" sqref="D17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3" ht="15.75" x14ac:dyDescent="0.2">
      <c r="A1" s="133" t="s">
        <v>461</v>
      </c>
      <c r="B1" s="134"/>
      <c r="C1" s="134"/>
      <c r="D1" s="134"/>
      <c r="E1" s="134"/>
      <c r="F1" s="134"/>
      <c r="G1" s="134"/>
      <c r="H1" s="134"/>
      <c r="I1" s="134"/>
      <c r="J1" s="134"/>
      <c r="K1" s="76" t="s">
        <v>109</v>
      </c>
    </row>
    <row r="2" spans="1:13" ht="15.75" x14ac:dyDescent="0.35">
      <c r="A2" s="103" t="s">
        <v>140</v>
      </c>
      <c r="B2" s="134"/>
      <c r="C2" s="134"/>
      <c r="D2" s="134"/>
      <c r="E2" s="134"/>
      <c r="F2" s="134"/>
      <c r="G2" s="134"/>
      <c r="H2" s="134"/>
      <c r="I2" s="134"/>
      <c r="J2" s="134"/>
      <c r="K2" s="504" t="s">
        <v>516</v>
      </c>
      <c r="L2" s="505"/>
      <c r="M2" s="505"/>
    </row>
    <row r="3" spans="1:13" ht="15.7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7"/>
    </row>
    <row r="4" spans="1:13" ht="15.75" x14ac:dyDescent="0.35">
      <c r="A4" s="74" t="str">
        <f>'ფორმა N2'!A4</f>
        <v>ანგარიშვალდებული პირის დასახელება:</v>
      </c>
      <c r="B4" s="74"/>
      <c r="C4" s="74"/>
      <c r="D4" s="75"/>
      <c r="E4" s="143"/>
      <c r="F4" s="134"/>
      <c r="G4" s="134"/>
      <c r="H4" s="134"/>
      <c r="I4" s="134"/>
      <c r="J4" s="134"/>
      <c r="K4" s="143"/>
    </row>
    <row r="5" spans="1:13" s="183" customFormat="1" ht="15.75" x14ac:dyDescent="0.35">
      <c r="A5" s="26" t="s">
        <v>515</v>
      </c>
      <c r="B5" s="388"/>
      <c r="C5" s="388"/>
      <c r="D5" s="388"/>
      <c r="E5" s="221"/>
      <c r="F5" s="222"/>
      <c r="G5" s="222"/>
      <c r="H5" s="222"/>
      <c r="I5" s="222"/>
      <c r="J5" s="222"/>
      <c r="K5" s="221"/>
    </row>
    <row r="6" spans="1:13" ht="13.5" x14ac:dyDescent="0.2">
      <c r="A6" s="138"/>
      <c r="B6" s="139"/>
      <c r="C6" s="139"/>
      <c r="D6" s="139"/>
      <c r="E6" s="134"/>
      <c r="F6" s="134"/>
      <c r="G6" s="134"/>
      <c r="H6" s="134"/>
      <c r="I6" s="134"/>
      <c r="J6" s="134"/>
      <c r="K6" s="134"/>
    </row>
    <row r="7" spans="1:13" ht="63" x14ac:dyDescent="0.2">
      <c r="A7" s="146" t="s">
        <v>64</v>
      </c>
      <c r="B7" s="132" t="s">
        <v>381</v>
      </c>
      <c r="C7" s="132" t="s">
        <v>382</v>
      </c>
      <c r="D7" s="132" t="s">
        <v>384</v>
      </c>
      <c r="E7" s="132" t="s">
        <v>383</v>
      </c>
      <c r="F7" s="132" t="s">
        <v>392</v>
      </c>
      <c r="G7" s="132" t="s">
        <v>393</v>
      </c>
      <c r="H7" s="132" t="s">
        <v>387</v>
      </c>
      <c r="I7" s="132" t="s">
        <v>388</v>
      </c>
      <c r="J7" s="132" t="s">
        <v>400</v>
      </c>
      <c r="K7" s="132" t="s">
        <v>389</v>
      </c>
    </row>
    <row r="8" spans="1:13" ht="15.75" x14ac:dyDescent="0.2">
      <c r="A8" s="130">
        <v>1</v>
      </c>
      <c r="B8" s="130">
        <v>2</v>
      </c>
      <c r="C8" s="132">
        <v>3</v>
      </c>
      <c r="D8" s="130">
        <v>4</v>
      </c>
      <c r="E8" s="132">
        <v>5</v>
      </c>
      <c r="F8" s="130">
        <v>6</v>
      </c>
      <c r="G8" s="132">
        <v>7</v>
      </c>
      <c r="H8" s="130">
        <v>8</v>
      </c>
      <c r="I8" s="132">
        <v>9</v>
      </c>
      <c r="J8" s="130">
        <v>10</v>
      </c>
      <c r="K8" s="132">
        <v>11</v>
      </c>
    </row>
    <row r="9" spans="1:13" ht="31.5" x14ac:dyDescent="0.2">
      <c r="A9" s="65">
        <v>1</v>
      </c>
      <c r="B9" s="423" t="s">
        <v>564</v>
      </c>
      <c r="C9" s="424" t="s">
        <v>565</v>
      </c>
      <c r="D9" s="424" t="s">
        <v>578</v>
      </c>
      <c r="E9" s="424" t="s">
        <v>566</v>
      </c>
      <c r="F9" s="425">
        <v>3012.63</v>
      </c>
      <c r="G9" s="426" t="s">
        <v>567</v>
      </c>
      <c r="H9" s="425" t="s">
        <v>568</v>
      </c>
      <c r="I9" s="425" t="s">
        <v>569</v>
      </c>
      <c r="J9" s="218"/>
      <c r="K9" s="25"/>
    </row>
    <row r="10" spans="1:13" ht="31.5" x14ac:dyDescent="0.2">
      <c r="A10" s="65">
        <v>2</v>
      </c>
      <c r="B10" s="427" t="s">
        <v>570</v>
      </c>
      <c r="C10" s="424" t="s">
        <v>565</v>
      </c>
      <c r="D10" s="424" t="s">
        <v>579</v>
      </c>
      <c r="E10" s="424" t="s">
        <v>571</v>
      </c>
      <c r="F10" s="425">
        <v>375</v>
      </c>
      <c r="G10" s="428">
        <v>61001003068</v>
      </c>
      <c r="H10" s="425" t="s">
        <v>572</v>
      </c>
      <c r="I10" s="425" t="s">
        <v>573</v>
      </c>
      <c r="J10" s="218"/>
      <c r="K10" s="25"/>
    </row>
    <row r="11" spans="1:13" ht="31.5" x14ac:dyDescent="0.2">
      <c r="A11" s="65">
        <v>3</v>
      </c>
      <c r="B11" s="429" t="s">
        <v>574</v>
      </c>
      <c r="C11" s="424" t="s">
        <v>565</v>
      </c>
      <c r="D11" s="424" t="s">
        <v>577</v>
      </c>
      <c r="E11" s="423" t="s">
        <v>575</v>
      </c>
      <c r="F11" s="425">
        <v>173</v>
      </c>
      <c r="G11" s="430"/>
      <c r="H11" s="431"/>
      <c r="I11" s="425"/>
      <c r="J11" s="432">
        <v>227765022</v>
      </c>
      <c r="K11" s="425" t="s">
        <v>576</v>
      </c>
    </row>
    <row r="12" spans="1:13" ht="15.75" x14ac:dyDescent="0.2">
      <c r="A12" s="65">
        <v>4</v>
      </c>
      <c r="B12" s="25"/>
      <c r="C12" s="25"/>
      <c r="D12" s="25"/>
      <c r="E12" s="25"/>
      <c r="F12" s="25"/>
      <c r="G12" s="25"/>
      <c r="H12" s="218"/>
      <c r="I12" s="218"/>
      <c r="J12" s="218"/>
      <c r="K12" s="25"/>
    </row>
    <row r="13" spans="1:13" ht="15.75" x14ac:dyDescent="0.2">
      <c r="A13" s="65">
        <v>5</v>
      </c>
      <c r="B13" s="25"/>
      <c r="C13" s="25"/>
      <c r="D13" s="25"/>
      <c r="E13" s="25"/>
      <c r="F13" s="25"/>
      <c r="G13" s="25"/>
      <c r="H13" s="218"/>
      <c r="I13" s="218"/>
      <c r="J13" s="218"/>
      <c r="K13" s="25"/>
    </row>
    <row r="14" spans="1:13" ht="15.75" x14ac:dyDescent="0.2">
      <c r="A14" s="65">
        <v>6</v>
      </c>
      <c r="B14" s="25"/>
      <c r="C14" s="25"/>
      <c r="D14" s="25"/>
      <c r="E14" s="25"/>
      <c r="F14" s="25"/>
      <c r="G14" s="25"/>
      <c r="H14" s="218"/>
      <c r="I14" s="218"/>
      <c r="J14" s="218"/>
      <c r="K14" s="25"/>
    </row>
    <row r="15" spans="1:13" ht="15.75" x14ac:dyDescent="0.2">
      <c r="A15" s="65">
        <v>7</v>
      </c>
      <c r="B15" s="25"/>
      <c r="C15" s="25"/>
      <c r="D15" s="25"/>
      <c r="E15" s="25"/>
      <c r="F15" s="25"/>
      <c r="G15" s="25"/>
      <c r="H15" s="218"/>
      <c r="I15" s="218"/>
      <c r="J15" s="218"/>
      <c r="K15" s="25"/>
    </row>
    <row r="16" spans="1:13" ht="15.75" x14ac:dyDescent="0.2">
      <c r="A16" s="65">
        <v>8</v>
      </c>
      <c r="B16" s="25"/>
      <c r="C16" s="25"/>
      <c r="D16" s="25"/>
      <c r="E16" s="25"/>
      <c r="F16" s="25"/>
      <c r="G16" s="25"/>
      <c r="H16" s="218"/>
      <c r="I16" s="218"/>
      <c r="J16" s="218"/>
      <c r="K16" s="25"/>
    </row>
    <row r="17" spans="1:11" ht="15.75" x14ac:dyDescent="0.2">
      <c r="A17" s="65">
        <v>9</v>
      </c>
      <c r="B17" s="25"/>
      <c r="C17" s="25"/>
      <c r="D17" s="25"/>
      <c r="E17" s="25"/>
      <c r="F17" s="25"/>
      <c r="G17" s="25"/>
      <c r="H17" s="218"/>
      <c r="I17" s="218"/>
      <c r="J17" s="218"/>
      <c r="K17" s="25"/>
    </row>
    <row r="18" spans="1:11" ht="15.75" x14ac:dyDescent="0.2">
      <c r="A18" s="65">
        <v>10</v>
      </c>
      <c r="B18" s="25"/>
      <c r="C18" s="25"/>
      <c r="D18" s="25"/>
      <c r="E18" s="25"/>
      <c r="F18" s="25"/>
      <c r="G18" s="25"/>
      <c r="H18" s="218"/>
      <c r="I18" s="218"/>
      <c r="J18" s="218"/>
      <c r="K18" s="25"/>
    </row>
    <row r="19" spans="1:11" ht="15.75" x14ac:dyDescent="0.2">
      <c r="A19" s="65">
        <v>11</v>
      </c>
      <c r="B19" s="25"/>
      <c r="C19" s="25"/>
      <c r="D19" s="25"/>
      <c r="E19" s="25"/>
      <c r="F19" s="25"/>
      <c r="G19" s="25"/>
      <c r="H19" s="218"/>
      <c r="I19" s="218"/>
      <c r="J19" s="218"/>
      <c r="K19" s="25"/>
    </row>
    <row r="20" spans="1:11" ht="15.75" x14ac:dyDescent="0.2">
      <c r="A20" s="65">
        <v>12</v>
      </c>
      <c r="B20" s="25"/>
      <c r="C20" s="25"/>
      <c r="D20" s="25"/>
      <c r="E20" s="25"/>
      <c r="F20" s="25"/>
      <c r="G20" s="25"/>
      <c r="H20" s="218"/>
      <c r="I20" s="218"/>
      <c r="J20" s="218"/>
      <c r="K20" s="25"/>
    </row>
    <row r="21" spans="1:11" ht="15.75" x14ac:dyDescent="0.2">
      <c r="A21" s="65">
        <v>13</v>
      </c>
      <c r="B21" s="25"/>
      <c r="C21" s="25"/>
      <c r="D21" s="25"/>
      <c r="E21" s="25"/>
      <c r="F21" s="25"/>
      <c r="G21" s="25"/>
      <c r="H21" s="218"/>
      <c r="I21" s="218"/>
      <c r="J21" s="218"/>
      <c r="K21" s="25"/>
    </row>
    <row r="22" spans="1:11" ht="15.75" x14ac:dyDescent="0.2">
      <c r="A22" s="65">
        <v>14</v>
      </c>
      <c r="B22" s="25"/>
      <c r="C22" s="25"/>
      <c r="D22" s="25"/>
      <c r="E22" s="25"/>
      <c r="F22" s="25"/>
      <c r="G22" s="25"/>
      <c r="H22" s="218"/>
      <c r="I22" s="218"/>
      <c r="J22" s="218"/>
      <c r="K22" s="25"/>
    </row>
    <row r="23" spans="1:11" ht="15.75" x14ac:dyDescent="0.2">
      <c r="A23" s="65" t="s">
        <v>278</v>
      </c>
      <c r="B23" s="25"/>
      <c r="C23" s="25"/>
      <c r="D23" s="25"/>
      <c r="E23" s="25"/>
      <c r="F23" s="25"/>
      <c r="G23" s="25"/>
      <c r="H23" s="218"/>
      <c r="I23" s="218"/>
      <c r="J23" s="218"/>
      <c r="K23" s="25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4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ht="15.75" x14ac:dyDescent="0.35">
      <c r="A27" s="2"/>
      <c r="B27" s="69" t="s">
        <v>107</v>
      </c>
      <c r="C27" s="2"/>
      <c r="D27" s="2"/>
      <c r="E27" s="5"/>
      <c r="F27" s="2"/>
      <c r="G27" s="2"/>
      <c r="H27" s="2"/>
      <c r="I27" s="2"/>
      <c r="J27" s="2"/>
      <c r="K27" s="2"/>
    </row>
    <row r="28" spans="1:11" ht="15.75" x14ac:dyDescent="0.35">
      <c r="A28" s="2"/>
      <c r="B28" s="2"/>
      <c r="C28" s="527"/>
      <c r="D28" s="527"/>
      <c r="F28" s="68"/>
      <c r="G28" s="71"/>
    </row>
    <row r="29" spans="1:11" ht="15.75" x14ac:dyDescent="0.35">
      <c r="B29" s="2"/>
      <c r="C29" s="67" t="s">
        <v>268</v>
      </c>
      <c r="D29" s="2"/>
      <c r="F29" s="12" t="s">
        <v>273</v>
      </c>
    </row>
    <row r="30" spans="1:11" ht="15.75" x14ac:dyDescent="0.35">
      <c r="B30" s="2"/>
      <c r="C30" s="2"/>
      <c r="D30" s="2"/>
      <c r="F30" s="2" t="s">
        <v>269</v>
      </c>
    </row>
    <row r="31" spans="1:11" ht="15.75" x14ac:dyDescent="0.35">
      <c r="B31" s="2"/>
      <c r="C31" s="63" t="s">
        <v>139</v>
      </c>
    </row>
  </sheetData>
  <mergeCells count="2">
    <mergeCell ref="C28:D28"/>
    <mergeCell ref="K2:M2"/>
  </mergeCells>
  <pageMargins left="0.7" right="0.7" top="0.75" bottom="0.75" header="0.3" footer="0.3"/>
  <pageSetup scale="5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view="pageBreakPreview" zoomScale="80" zoomScaleNormal="100" zoomScaleSheetLayoutView="80" workbookViewId="0">
      <selection activeCell="F15" sqref="F15"/>
    </sheetView>
  </sheetViews>
  <sheetFormatPr defaultRowHeight="12.75" x14ac:dyDescent="0.2"/>
  <cols>
    <col min="1" max="1" width="6.85546875" style="183" customWidth="1"/>
    <col min="2" max="2" width="21.140625" style="183" customWidth="1"/>
    <col min="3" max="3" width="21.5703125" style="183" customWidth="1"/>
    <col min="4" max="4" width="19.140625" style="183" customWidth="1"/>
    <col min="5" max="5" width="15.140625" style="183" customWidth="1"/>
    <col min="6" max="6" width="20.85546875" style="183" customWidth="1"/>
    <col min="7" max="7" width="23.85546875" style="183" customWidth="1"/>
    <col min="8" max="8" width="19" style="183" customWidth="1"/>
    <col min="9" max="9" width="21.140625" style="183" customWidth="1"/>
    <col min="10" max="10" width="17" style="183" customWidth="1"/>
    <col min="11" max="11" width="21.5703125" style="183" customWidth="1"/>
    <col min="12" max="12" width="24.42578125" style="183" customWidth="1"/>
    <col min="13" max="16384" width="9.140625" style="183"/>
  </cols>
  <sheetData>
    <row r="1" spans="1:14" customFormat="1" ht="15.75" x14ac:dyDescent="0.2">
      <c r="A1" s="133" t="s">
        <v>462</v>
      </c>
      <c r="B1" s="133"/>
      <c r="C1" s="134"/>
      <c r="D1" s="134"/>
      <c r="E1" s="134"/>
      <c r="F1" s="134"/>
      <c r="G1" s="134"/>
      <c r="H1" s="134"/>
      <c r="I1" s="134"/>
      <c r="J1" s="134"/>
      <c r="K1" s="140"/>
      <c r="L1" s="76" t="s">
        <v>109</v>
      </c>
    </row>
    <row r="2" spans="1:14" customFormat="1" ht="15.75" x14ac:dyDescent="0.35">
      <c r="A2" s="103" t="s">
        <v>140</v>
      </c>
      <c r="B2" s="103"/>
      <c r="C2" s="134"/>
      <c r="D2" s="134"/>
      <c r="E2" s="134"/>
      <c r="F2" s="134"/>
      <c r="G2" s="134"/>
      <c r="H2" s="134"/>
      <c r="I2" s="134"/>
      <c r="J2" s="134"/>
      <c r="K2" s="140"/>
      <c r="L2" s="504" t="s">
        <v>516</v>
      </c>
      <c r="M2" s="505"/>
      <c r="N2" s="505"/>
    </row>
    <row r="3" spans="1:14" customFormat="1" ht="15.7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7"/>
      <c r="L3" s="137"/>
      <c r="M3" s="183"/>
    </row>
    <row r="4" spans="1:14" customFormat="1" ht="15.75" x14ac:dyDescent="0.3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5"/>
      <c r="F4" s="143"/>
      <c r="G4" s="134"/>
      <c r="H4" s="134"/>
      <c r="I4" s="134"/>
      <c r="J4" s="134"/>
      <c r="K4" s="134"/>
      <c r="L4" s="134"/>
    </row>
    <row r="5" spans="1:14" ht="15.75" x14ac:dyDescent="0.35">
      <c r="A5" s="26" t="s">
        <v>515</v>
      </c>
      <c r="B5" s="388"/>
      <c r="C5" s="388"/>
      <c r="D5" s="388"/>
      <c r="E5" s="78"/>
      <c r="F5" s="221"/>
      <c r="G5" s="222"/>
      <c r="H5" s="222"/>
      <c r="I5" s="222"/>
      <c r="J5" s="222"/>
      <c r="K5" s="222"/>
      <c r="L5" s="221"/>
    </row>
    <row r="6" spans="1:14" customFormat="1" ht="13.5" x14ac:dyDescent="0.2">
      <c r="A6" s="138"/>
      <c r="B6" s="138"/>
      <c r="C6" s="139"/>
      <c r="D6" s="139"/>
      <c r="E6" s="139"/>
      <c r="F6" s="134"/>
      <c r="G6" s="134"/>
      <c r="H6" s="134"/>
      <c r="I6" s="134"/>
      <c r="J6" s="134"/>
      <c r="K6" s="134"/>
      <c r="L6" s="134"/>
    </row>
    <row r="7" spans="1:14" customFormat="1" ht="63" x14ac:dyDescent="0.2">
      <c r="A7" s="146" t="s">
        <v>64</v>
      </c>
      <c r="B7" s="130" t="s">
        <v>248</v>
      </c>
      <c r="C7" s="132" t="s">
        <v>244</v>
      </c>
      <c r="D7" s="132" t="s">
        <v>245</v>
      </c>
      <c r="E7" s="132" t="s">
        <v>354</v>
      </c>
      <c r="F7" s="132" t="s">
        <v>247</v>
      </c>
      <c r="G7" s="132" t="s">
        <v>391</v>
      </c>
      <c r="H7" s="132" t="s">
        <v>393</v>
      </c>
      <c r="I7" s="132" t="s">
        <v>387</v>
      </c>
      <c r="J7" s="132" t="s">
        <v>388</v>
      </c>
      <c r="K7" s="132" t="s">
        <v>400</v>
      </c>
      <c r="L7" s="132" t="s">
        <v>389</v>
      </c>
    </row>
    <row r="8" spans="1:14" customFormat="1" ht="15.75" x14ac:dyDescent="0.2">
      <c r="A8" s="130">
        <v>1</v>
      </c>
      <c r="B8" s="130">
        <v>2</v>
      </c>
      <c r="C8" s="132">
        <v>3</v>
      </c>
      <c r="D8" s="130">
        <v>4</v>
      </c>
      <c r="E8" s="132">
        <v>5</v>
      </c>
      <c r="F8" s="130">
        <v>6</v>
      </c>
      <c r="G8" s="132">
        <v>7</v>
      </c>
      <c r="H8" s="130">
        <v>8</v>
      </c>
      <c r="I8" s="130">
        <v>9</v>
      </c>
      <c r="J8" s="130">
        <v>10</v>
      </c>
      <c r="K8" s="132">
        <v>11</v>
      </c>
      <c r="L8" s="132">
        <v>12</v>
      </c>
    </row>
    <row r="9" spans="1:14" customFormat="1" ht="18" x14ac:dyDescent="0.2">
      <c r="A9" s="65">
        <v>1</v>
      </c>
      <c r="B9" s="395" t="s">
        <v>517</v>
      </c>
      <c r="C9" s="396" t="s">
        <v>518</v>
      </c>
      <c r="D9" s="396" t="s">
        <v>518</v>
      </c>
      <c r="E9" s="396">
        <v>2003</v>
      </c>
      <c r="F9" s="396" t="s">
        <v>519</v>
      </c>
      <c r="G9" s="396">
        <v>300</v>
      </c>
      <c r="H9" s="397" t="s">
        <v>520</v>
      </c>
      <c r="I9" s="398" t="s">
        <v>521</v>
      </c>
      <c r="J9" s="396" t="s">
        <v>522</v>
      </c>
      <c r="K9" s="399"/>
      <c r="L9" s="25"/>
    </row>
    <row r="10" spans="1:14" customFormat="1" ht="36" x14ac:dyDescent="0.2">
      <c r="A10" s="65">
        <v>2</v>
      </c>
      <c r="B10" s="395" t="s">
        <v>523</v>
      </c>
      <c r="C10" s="396" t="s">
        <v>524</v>
      </c>
      <c r="D10" s="396" t="s">
        <v>524</v>
      </c>
      <c r="E10" s="396">
        <v>2006</v>
      </c>
      <c r="F10" s="396" t="s">
        <v>539</v>
      </c>
      <c r="G10" s="396">
        <v>300</v>
      </c>
      <c r="H10" s="397" t="s">
        <v>525</v>
      </c>
      <c r="I10" s="398" t="s">
        <v>526</v>
      </c>
      <c r="J10" s="396" t="s">
        <v>527</v>
      </c>
      <c r="K10" s="399"/>
      <c r="L10" s="25"/>
    </row>
    <row r="11" spans="1:14" customFormat="1" ht="18" x14ac:dyDescent="0.4">
      <c r="A11" s="65">
        <v>3</v>
      </c>
      <c r="B11" s="403" t="s">
        <v>528</v>
      </c>
      <c r="C11" s="404" t="s">
        <v>529</v>
      </c>
      <c r="D11" s="404" t="s">
        <v>529</v>
      </c>
      <c r="E11" s="405">
        <v>2000</v>
      </c>
      <c r="F11" s="413" t="s">
        <v>538</v>
      </c>
      <c r="G11" s="405">
        <v>300</v>
      </c>
      <c r="H11" s="406" t="s">
        <v>535</v>
      </c>
      <c r="I11" s="407" t="s">
        <v>536</v>
      </c>
      <c r="J11" s="407" t="s">
        <v>537</v>
      </c>
      <c r="K11" s="408"/>
      <c r="L11" s="25"/>
    </row>
    <row r="12" spans="1:14" customFormat="1" ht="18" x14ac:dyDescent="0.2">
      <c r="A12" s="65">
        <v>4</v>
      </c>
      <c r="B12" s="395"/>
      <c r="C12" s="400"/>
      <c r="D12" s="400"/>
      <c r="E12" s="396"/>
      <c r="F12" s="401"/>
      <c r="G12" s="410"/>
      <c r="H12" s="402"/>
      <c r="I12" s="396"/>
      <c r="J12" s="396"/>
      <c r="K12" s="411"/>
      <c r="L12" s="25"/>
    </row>
    <row r="13" spans="1:14" customFormat="1" ht="15.75" x14ac:dyDescent="0.2">
      <c r="A13" s="65">
        <v>5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1"/>
      <c r="L13" s="25"/>
    </row>
    <row r="14" spans="1:14" customFormat="1" ht="15.75" x14ac:dyDescent="0.2">
      <c r="A14" s="65">
        <v>6</v>
      </c>
      <c r="B14" s="409"/>
      <c r="C14" s="218"/>
      <c r="D14" s="218"/>
      <c r="E14" s="218"/>
      <c r="F14" s="218"/>
      <c r="G14" s="218"/>
      <c r="H14" s="218"/>
      <c r="I14" s="218"/>
      <c r="J14" s="218"/>
      <c r="K14" s="218"/>
      <c r="L14" s="25"/>
    </row>
    <row r="15" spans="1:14" customFormat="1" ht="15.75" x14ac:dyDescent="0.2">
      <c r="A15" s="65">
        <v>7</v>
      </c>
      <c r="B15" s="65"/>
      <c r="C15" s="25"/>
      <c r="D15" s="25"/>
      <c r="E15" s="25"/>
      <c r="F15" s="25"/>
      <c r="G15" s="25"/>
      <c r="H15" s="25"/>
      <c r="I15" s="218"/>
      <c r="J15" s="218"/>
      <c r="K15" s="218"/>
      <c r="L15" s="25"/>
    </row>
    <row r="16" spans="1:14" customFormat="1" ht="15.75" x14ac:dyDescent="0.2">
      <c r="A16" s="65">
        <v>8</v>
      </c>
      <c r="B16" s="65"/>
      <c r="C16" s="25"/>
      <c r="D16" s="25"/>
      <c r="E16" s="25"/>
      <c r="F16" s="25"/>
      <c r="G16" s="25"/>
      <c r="H16" s="25"/>
      <c r="I16" s="218"/>
      <c r="J16" s="218"/>
      <c r="K16" s="218"/>
      <c r="L16" s="25"/>
    </row>
    <row r="17" spans="1:12" customFormat="1" ht="15.75" x14ac:dyDescent="0.2">
      <c r="A17" s="65">
        <v>9</v>
      </c>
      <c r="B17" s="65"/>
      <c r="C17" s="25"/>
      <c r="D17" s="25"/>
      <c r="E17" s="25"/>
      <c r="F17" s="25"/>
      <c r="G17" s="25"/>
      <c r="H17" s="25"/>
      <c r="I17" s="218"/>
      <c r="J17" s="218"/>
      <c r="K17" s="218"/>
      <c r="L17" s="25"/>
    </row>
    <row r="18" spans="1:12" customFormat="1" ht="15.75" x14ac:dyDescent="0.2">
      <c r="A18" s="65">
        <v>10</v>
      </c>
      <c r="B18" s="65"/>
      <c r="C18" s="25"/>
      <c r="D18" s="25"/>
      <c r="E18" s="25"/>
      <c r="F18" s="25"/>
      <c r="G18" s="25"/>
      <c r="H18" s="25"/>
      <c r="I18" s="218"/>
      <c r="J18" s="218"/>
      <c r="K18" s="218"/>
      <c r="L18" s="25"/>
    </row>
    <row r="19" spans="1:12" customFormat="1" ht="15.75" x14ac:dyDescent="0.2">
      <c r="A19" s="65">
        <v>11</v>
      </c>
      <c r="B19" s="65"/>
      <c r="C19" s="25"/>
      <c r="D19" s="25"/>
      <c r="E19" s="25"/>
      <c r="F19" s="25"/>
      <c r="G19" s="25"/>
      <c r="H19" s="25"/>
      <c r="I19" s="218"/>
      <c r="J19" s="218"/>
      <c r="K19" s="218"/>
      <c r="L19" s="25"/>
    </row>
    <row r="20" spans="1:12" customFormat="1" ht="15.75" x14ac:dyDescent="0.2">
      <c r="A20" s="65">
        <v>12</v>
      </c>
      <c r="B20" s="65"/>
      <c r="C20" s="25"/>
      <c r="D20" s="25"/>
      <c r="E20" s="25"/>
      <c r="F20" s="25"/>
      <c r="G20" s="25"/>
      <c r="H20" s="25"/>
      <c r="I20" s="218"/>
      <c r="J20" s="218"/>
      <c r="K20" s="218"/>
      <c r="L20" s="25"/>
    </row>
    <row r="21" spans="1:12" customFormat="1" ht="15.75" x14ac:dyDescent="0.2">
      <c r="A21" s="65">
        <v>13</v>
      </c>
      <c r="B21" s="65"/>
      <c r="C21" s="25"/>
      <c r="D21" s="25"/>
      <c r="E21" s="25"/>
      <c r="F21" s="25"/>
      <c r="G21" s="25"/>
      <c r="H21" s="25"/>
      <c r="I21" s="218"/>
      <c r="J21" s="218"/>
      <c r="K21" s="218"/>
      <c r="L21" s="25"/>
    </row>
    <row r="22" spans="1:12" customFormat="1" ht="15.75" x14ac:dyDescent="0.2">
      <c r="A22" s="65">
        <v>14</v>
      </c>
      <c r="B22" s="65"/>
      <c r="C22" s="25"/>
      <c r="D22" s="25"/>
      <c r="E22" s="25"/>
      <c r="F22" s="25"/>
      <c r="G22" s="25"/>
      <c r="H22" s="25"/>
      <c r="I22" s="218"/>
      <c r="J22" s="218"/>
      <c r="K22" s="218"/>
      <c r="L22" s="25"/>
    </row>
    <row r="23" spans="1:12" customFormat="1" ht="15.75" x14ac:dyDescent="0.2">
      <c r="A23" s="65">
        <v>15</v>
      </c>
      <c r="B23" s="65"/>
      <c r="C23" s="25"/>
      <c r="D23" s="25"/>
      <c r="E23" s="25"/>
      <c r="F23" s="25"/>
      <c r="G23" s="25"/>
      <c r="H23" s="25"/>
      <c r="I23" s="218"/>
      <c r="J23" s="218"/>
      <c r="K23" s="218"/>
      <c r="L23" s="25"/>
    </row>
    <row r="24" spans="1:12" customFormat="1" ht="15.75" x14ac:dyDescent="0.2">
      <c r="A24" s="65" t="s">
        <v>278</v>
      </c>
      <c r="B24" s="65"/>
      <c r="C24" s="25"/>
      <c r="D24" s="25"/>
      <c r="E24" s="25"/>
      <c r="F24" s="25"/>
      <c r="G24" s="25"/>
      <c r="H24" s="25"/>
      <c r="I24" s="218"/>
      <c r="J24" s="218"/>
      <c r="K24" s="218"/>
      <c r="L24" s="25"/>
    </row>
    <row r="25" spans="1:12" x14ac:dyDescent="0.2">
      <c r="A25" s="223"/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</row>
    <row r="26" spans="1:12" x14ac:dyDescent="0.2">
      <c r="A26" s="223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</row>
    <row r="27" spans="1:12" x14ac:dyDescent="0.2">
      <c r="A27" s="224"/>
      <c r="B27" s="224"/>
      <c r="C27" s="223"/>
      <c r="D27" s="223"/>
      <c r="E27" s="223"/>
      <c r="F27" s="223"/>
      <c r="G27" s="223"/>
      <c r="H27" s="223"/>
      <c r="I27" s="223"/>
      <c r="J27" s="223"/>
      <c r="K27" s="223"/>
      <c r="L27" s="223"/>
    </row>
    <row r="28" spans="1:12" ht="15.75" x14ac:dyDescent="0.35">
      <c r="A28" s="182"/>
      <c r="B28" s="182"/>
      <c r="C28" s="184" t="s">
        <v>107</v>
      </c>
      <c r="D28" s="182"/>
      <c r="E28" s="182"/>
      <c r="F28" s="185"/>
      <c r="G28" s="182"/>
      <c r="H28" s="182"/>
      <c r="I28" s="182"/>
      <c r="J28" s="182"/>
      <c r="K28" s="182"/>
      <c r="L28" s="182"/>
    </row>
    <row r="29" spans="1:12" ht="15.75" x14ac:dyDescent="0.35">
      <c r="A29" s="182"/>
      <c r="B29" s="182"/>
      <c r="C29" s="182"/>
      <c r="D29" s="186"/>
      <c r="E29" s="182"/>
      <c r="G29" s="186"/>
      <c r="H29" s="229"/>
    </row>
    <row r="30" spans="1:12" ht="15.75" x14ac:dyDescent="0.35">
      <c r="C30" s="182"/>
      <c r="D30" s="188" t="s">
        <v>268</v>
      </c>
      <c r="E30" s="182"/>
      <c r="G30" s="189" t="s">
        <v>273</v>
      </c>
    </row>
    <row r="31" spans="1:12" ht="15.75" x14ac:dyDescent="0.35">
      <c r="C31" s="182"/>
      <c r="D31" s="190" t="s">
        <v>139</v>
      </c>
      <c r="E31" s="182"/>
      <c r="G31" s="182" t="s">
        <v>269</v>
      </c>
    </row>
    <row r="32" spans="1:12" ht="15.75" x14ac:dyDescent="0.35">
      <c r="C32" s="182"/>
      <c r="D32" s="190"/>
    </row>
  </sheetData>
  <mergeCells count="1">
    <mergeCell ref="L2:N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K2"/>
    </sheetView>
  </sheetViews>
  <sheetFormatPr defaultRowHeight="12.75" x14ac:dyDescent="0.2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.75" x14ac:dyDescent="0.2">
      <c r="A1" s="133" t="s">
        <v>463</v>
      </c>
      <c r="B1" s="134"/>
      <c r="C1" s="134"/>
      <c r="D1" s="134"/>
      <c r="E1" s="134"/>
      <c r="F1" s="134"/>
      <c r="G1" s="134"/>
      <c r="H1" s="140"/>
      <c r="I1" s="76" t="s">
        <v>109</v>
      </c>
    </row>
    <row r="2" spans="1:13" customFormat="1" ht="15.75" x14ac:dyDescent="0.35">
      <c r="A2" s="103" t="s">
        <v>140</v>
      </c>
      <c r="B2" s="134"/>
      <c r="C2" s="134"/>
      <c r="D2" s="134"/>
      <c r="E2" s="134"/>
      <c r="F2" s="134"/>
      <c r="G2" s="134"/>
      <c r="H2" s="140"/>
      <c r="I2" s="504" t="s">
        <v>516</v>
      </c>
      <c r="J2" s="505"/>
      <c r="K2" s="505"/>
    </row>
    <row r="3" spans="1:13" customFormat="1" ht="15.75" x14ac:dyDescent="0.2">
      <c r="A3" s="134"/>
      <c r="B3" s="134"/>
      <c r="C3" s="134"/>
      <c r="D3" s="134"/>
      <c r="E3" s="134"/>
      <c r="F3" s="134"/>
      <c r="G3" s="134"/>
      <c r="H3" s="137"/>
      <c r="I3" s="137"/>
      <c r="M3" s="183"/>
    </row>
    <row r="4" spans="1:13" customFormat="1" ht="15.75" x14ac:dyDescent="0.35">
      <c r="A4" s="74" t="str">
        <f>'ფორმა N2'!A4</f>
        <v>ანგარიშვალდებული პირის დასახელება:</v>
      </c>
      <c r="B4" s="74"/>
      <c r="C4" s="74"/>
      <c r="D4" s="134"/>
      <c r="E4" s="134"/>
      <c r="F4" s="134"/>
      <c r="G4" s="134"/>
      <c r="H4" s="134"/>
      <c r="I4" s="143"/>
    </row>
    <row r="5" spans="1:13" ht="15.75" x14ac:dyDescent="0.35">
      <c r="A5" s="26" t="s">
        <v>515</v>
      </c>
      <c r="B5" s="388"/>
      <c r="C5" s="388"/>
      <c r="D5" s="388"/>
      <c r="E5" s="222"/>
      <c r="F5" s="222"/>
      <c r="G5" s="222"/>
      <c r="H5" s="222"/>
      <c r="I5" s="221"/>
    </row>
    <row r="6" spans="1:1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</row>
    <row r="7" spans="1:13" customFormat="1" ht="78.75" x14ac:dyDescent="0.2">
      <c r="A7" s="146" t="s">
        <v>64</v>
      </c>
      <c r="B7" s="132" t="s">
        <v>385</v>
      </c>
      <c r="C7" s="132" t="s">
        <v>386</v>
      </c>
      <c r="D7" s="132" t="s">
        <v>391</v>
      </c>
      <c r="E7" s="132" t="s">
        <v>393</v>
      </c>
      <c r="F7" s="132" t="s">
        <v>387</v>
      </c>
      <c r="G7" s="132" t="s">
        <v>388</v>
      </c>
      <c r="H7" s="132" t="s">
        <v>400</v>
      </c>
      <c r="I7" s="132" t="s">
        <v>389</v>
      </c>
    </row>
    <row r="8" spans="1:13" customFormat="1" ht="15.75" x14ac:dyDescent="0.2">
      <c r="A8" s="130">
        <v>1</v>
      </c>
      <c r="B8" s="130">
        <v>2</v>
      </c>
      <c r="C8" s="132">
        <v>3</v>
      </c>
      <c r="D8" s="130">
        <v>6</v>
      </c>
      <c r="E8" s="132">
        <v>7</v>
      </c>
      <c r="F8" s="130">
        <v>8</v>
      </c>
      <c r="G8" s="130">
        <v>9</v>
      </c>
      <c r="H8" s="130">
        <v>10</v>
      </c>
      <c r="I8" s="132">
        <v>11</v>
      </c>
    </row>
    <row r="9" spans="1:13" customFormat="1" ht="15.75" x14ac:dyDescent="0.2">
      <c r="A9" s="65">
        <v>1</v>
      </c>
      <c r="B9" s="25"/>
      <c r="C9" s="25"/>
      <c r="D9" s="25"/>
      <c r="E9" s="25"/>
      <c r="F9" s="218"/>
      <c r="G9" s="218"/>
      <c r="H9" s="218"/>
      <c r="I9" s="25"/>
    </row>
    <row r="10" spans="1:13" customFormat="1" ht="15.75" x14ac:dyDescent="0.2">
      <c r="A10" s="65">
        <v>2</v>
      </c>
      <c r="B10" s="25"/>
      <c r="C10" s="25"/>
      <c r="D10" s="25"/>
      <c r="E10" s="25"/>
      <c r="F10" s="218"/>
      <c r="G10" s="218"/>
      <c r="H10" s="218"/>
      <c r="I10" s="25"/>
    </row>
    <row r="11" spans="1:13" customFormat="1" ht="15.75" x14ac:dyDescent="0.2">
      <c r="A11" s="65">
        <v>3</v>
      </c>
      <c r="B11" s="25"/>
      <c r="C11" s="25"/>
      <c r="D11" s="25"/>
      <c r="E11" s="25"/>
      <c r="F11" s="218"/>
      <c r="G11" s="218"/>
      <c r="H11" s="218"/>
      <c r="I11" s="25"/>
    </row>
    <row r="12" spans="1:13" customFormat="1" ht="15.75" x14ac:dyDescent="0.2">
      <c r="A12" s="65">
        <v>4</v>
      </c>
      <c r="B12" s="25"/>
      <c r="C12" s="25"/>
      <c r="D12" s="25"/>
      <c r="E12" s="25"/>
      <c r="F12" s="218"/>
      <c r="G12" s="218"/>
      <c r="H12" s="218"/>
      <c r="I12" s="25"/>
    </row>
    <row r="13" spans="1:13" customFormat="1" ht="15.75" x14ac:dyDescent="0.2">
      <c r="A13" s="65">
        <v>5</v>
      </c>
      <c r="B13" s="25"/>
      <c r="C13" s="25"/>
      <c r="D13" s="25"/>
      <c r="E13" s="25"/>
      <c r="F13" s="218"/>
      <c r="G13" s="218"/>
      <c r="H13" s="218"/>
      <c r="I13" s="25"/>
    </row>
    <row r="14" spans="1:13" customFormat="1" ht="15.75" x14ac:dyDescent="0.2">
      <c r="A14" s="65">
        <v>6</v>
      </c>
      <c r="B14" s="25"/>
      <c r="C14" s="25"/>
      <c r="D14" s="25"/>
      <c r="E14" s="25"/>
      <c r="F14" s="218"/>
      <c r="G14" s="218"/>
      <c r="H14" s="218"/>
      <c r="I14" s="25"/>
    </row>
    <row r="15" spans="1:13" customFormat="1" ht="15.75" x14ac:dyDescent="0.2">
      <c r="A15" s="65">
        <v>7</v>
      </c>
      <c r="B15" s="25"/>
      <c r="C15" s="25"/>
      <c r="D15" s="25"/>
      <c r="E15" s="25"/>
      <c r="F15" s="218"/>
      <c r="G15" s="218"/>
      <c r="H15" s="218"/>
      <c r="I15" s="25"/>
    </row>
    <row r="16" spans="1:13" customFormat="1" ht="15.75" x14ac:dyDescent="0.2">
      <c r="A16" s="65">
        <v>8</v>
      </c>
      <c r="B16" s="25"/>
      <c r="C16" s="25"/>
      <c r="D16" s="25"/>
      <c r="E16" s="25"/>
      <c r="F16" s="218"/>
      <c r="G16" s="218"/>
      <c r="H16" s="218"/>
      <c r="I16" s="25"/>
    </row>
    <row r="17" spans="1:9" customFormat="1" ht="15.75" x14ac:dyDescent="0.2">
      <c r="A17" s="65">
        <v>9</v>
      </c>
      <c r="B17" s="25"/>
      <c r="C17" s="25"/>
      <c r="D17" s="25"/>
      <c r="E17" s="25"/>
      <c r="F17" s="218"/>
      <c r="G17" s="218"/>
      <c r="H17" s="218"/>
      <c r="I17" s="25"/>
    </row>
    <row r="18" spans="1:9" customFormat="1" ht="15.75" x14ac:dyDescent="0.2">
      <c r="A18" s="65">
        <v>10</v>
      </c>
      <c r="B18" s="25"/>
      <c r="C18" s="25"/>
      <c r="D18" s="25"/>
      <c r="E18" s="25"/>
      <c r="F18" s="218"/>
      <c r="G18" s="218"/>
      <c r="H18" s="218"/>
      <c r="I18" s="25"/>
    </row>
    <row r="19" spans="1:9" customFormat="1" ht="15.75" x14ac:dyDescent="0.2">
      <c r="A19" s="65">
        <v>11</v>
      </c>
      <c r="B19" s="25"/>
      <c r="C19" s="25"/>
      <c r="D19" s="25"/>
      <c r="E19" s="25"/>
      <c r="F19" s="218"/>
      <c r="G19" s="218"/>
      <c r="H19" s="218"/>
      <c r="I19" s="25"/>
    </row>
    <row r="20" spans="1:9" customFormat="1" ht="15.75" x14ac:dyDescent="0.2">
      <c r="A20" s="65">
        <v>12</v>
      </c>
      <c r="B20" s="25"/>
      <c r="C20" s="25"/>
      <c r="D20" s="25"/>
      <c r="E20" s="25"/>
      <c r="F20" s="218"/>
      <c r="G20" s="218"/>
      <c r="H20" s="218"/>
      <c r="I20" s="25"/>
    </row>
    <row r="21" spans="1:9" customFormat="1" ht="15.75" x14ac:dyDescent="0.2">
      <c r="A21" s="65">
        <v>13</v>
      </c>
      <c r="B21" s="25"/>
      <c r="C21" s="25"/>
      <c r="D21" s="25"/>
      <c r="E21" s="25"/>
      <c r="F21" s="218"/>
      <c r="G21" s="218"/>
      <c r="H21" s="218"/>
      <c r="I21" s="25"/>
    </row>
    <row r="22" spans="1:9" customFormat="1" ht="15.75" x14ac:dyDescent="0.2">
      <c r="A22" s="65">
        <v>14</v>
      </c>
      <c r="B22" s="25"/>
      <c r="C22" s="25"/>
      <c r="D22" s="25"/>
      <c r="E22" s="25"/>
      <c r="F22" s="218"/>
      <c r="G22" s="218"/>
      <c r="H22" s="218"/>
      <c r="I22" s="25"/>
    </row>
    <row r="23" spans="1:9" customFormat="1" ht="15.75" x14ac:dyDescent="0.2">
      <c r="A23" s="65">
        <v>15</v>
      </c>
      <c r="B23" s="25"/>
      <c r="C23" s="25"/>
      <c r="D23" s="25"/>
      <c r="E23" s="25"/>
      <c r="F23" s="218"/>
      <c r="G23" s="218"/>
      <c r="H23" s="218"/>
      <c r="I23" s="25"/>
    </row>
    <row r="24" spans="1:9" customFormat="1" ht="15.75" x14ac:dyDescent="0.2">
      <c r="A24" s="65">
        <v>16</v>
      </c>
      <c r="B24" s="25"/>
      <c r="C24" s="25"/>
      <c r="D24" s="25"/>
      <c r="E24" s="25"/>
      <c r="F24" s="218"/>
      <c r="G24" s="218"/>
      <c r="H24" s="218"/>
      <c r="I24" s="25"/>
    </row>
    <row r="25" spans="1:9" customFormat="1" ht="15.75" x14ac:dyDescent="0.2">
      <c r="A25" s="65">
        <v>17</v>
      </c>
      <c r="B25" s="25"/>
      <c r="C25" s="25"/>
      <c r="D25" s="25"/>
      <c r="E25" s="25"/>
      <c r="F25" s="218"/>
      <c r="G25" s="218"/>
      <c r="H25" s="218"/>
      <c r="I25" s="25"/>
    </row>
    <row r="26" spans="1:9" customFormat="1" ht="15.75" x14ac:dyDescent="0.2">
      <c r="A26" s="65">
        <v>18</v>
      </c>
      <c r="B26" s="25"/>
      <c r="C26" s="25"/>
      <c r="D26" s="25"/>
      <c r="E26" s="25"/>
      <c r="F26" s="218"/>
      <c r="G26" s="218"/>
      <c r="H26" s="218"/>
      <c r="I26" s="25"/>
    </row>
    <row r="27" spans="1:9" customFormat="1" ht="15.75" x14ac:dyDescent="0.2">
      <c r="A27" s="65" t="s">
        <v>278</v>
      </c>
      <c r="B27" s="25"/>
      <c r="C27" s="25"/>
      <c r="D27" s="25"/>
      <c r="E27" s="25"/>
      <c r="F27" s="218"/>
      <c r="G27" s="218"/>
      <c r="H27" s="218"/>
      <c r="I27" s="25"/>
    </row>
    <row r="28" spans="1:9" x14ac:dyDescent="0.2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9" x14ac:dyDescent="0.2">
      <c r="A29" s="223"/>
      <c r="B29" s="223"/>
      <c r="C29" s="223"/>
      <c r="D29" s="223"/>
      <c r="E29" s="223"/>
      <c r="F29" s="223"/>
      <c r="G29" s="223"/>
      <c r="H29" s="223"/>
      <c r="I29" s="223"/>
    </row>
    <row r="30" spans="1:9" x14ac:dyDescent="0.2">
      <c r="A30" s="224"/>
      <c r="B30" s="223"/>
      <c r="C30" s="223"/>
      <c r="D30" s="223"/>
      <c r="E30" s="223"/>
      <c r="F30" s="223"/>
      <c r="G30" s="223"/>
      <c r="H30" s="223"/>
      <c r="I30" s="223"/>
    </row>
    <row r="31" spans="1:9" ht="15.75" x14ac:dyDescent="0.35">
      <c r="A31" s="182"/>
      <c r="B31" s="184" t="s">
        <v>107</v>
      </c>
      <c r="C31" s="182"/>
      <c r="D31" s="182"/>
      <c r="E31" s="185"/>
      <c r="F31" s="182"/>
      <c r="G31" s="182"/>
      <c r="H31" s="182"/>
      <c r="I31" s="182"/>
    </row>
    <row r="32" spans="1:9" ht="15.75" x14ac:dyDescent="0.35">
      <c r="A32" s="182"/>
      <c r="B32" s="182"/>
      <c r="C32" s="186"/>
      <c r="D32" s="182"/>
      <c r="F32" s="186"/>
      <c r="G32" s="229"/>
    </row>
    <row r="33" spans="2:6" ht="15.75" x14ac:dyDescent="0.35">
      <c r="B33" s="182"/>
      <c r="C33" s="188" t="s">
        <v>268</v>
      </c>
      <c r="D33" s="182"/>
      <c r="F33" s="189" t="s">
        <v>273</v>
      </c>
    </row>
    <row r="34" spans="2:6" ht="15.75" x14ac:dyDescent="0.35">
      <c r="B34" s="182"/>
      <c r="C34" s="190" t="s">
        <v>139</v>
      </c>
      <c r="D34" s="182"/>
      <c r="F34" s="182" t="s">
        <v>269</v>
      </c>
    </row>
    <row r="35" spans="2:6" ht="15.75" x14ac:dyDescent="0.35">
      <c r="B35" s="182"/>
      <c r="C35" s="190"/>
    </row>
  </sheetData>
  <mergeCells count="1">
    <mergeCell ref="I2:K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view="pageBreakPreview" zoomScale="80" zoomScaleNormal="100" zoomScaleSheetLayoutView="80" workbookViewId="0">
      <selection activeCell="Q30" sqref="Q30"/>
    </sheetView>
  </sheetViews>
  <sheetFormatPr defaultRowHeight="15.75" x14ac:dyDescent="0.3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1" x14ac:dyDescent="0.35">
      <c r="A1" s="72" t="s">
        <v>405</v>
      </c>
      <c r="B1" s="74"/>
      <c r="C1" s="74"/>
      <c r="D1" s="74"/>
      <c r="E1" s="74"/>
      <c r="F1" s="74"/>
      <c r="G1" s="74"/>
      <c r="H1" s="74"/>
      <c r="I1" s="162" t="s">
        <v>198</v>
      </c>
      <c r="J1" s="163"/>
    </row>
    <row r="2" spans="1:11" x14ac:dyDescent="0.35">
      <c r="A2" s="74" t="s">
        <v>140</v>
      </c>
      <c r="B2" s="74"/>
      <c r="C2" s="74"/>
      <c r="D2" s="74"/>
      <c r="E2" s="74"/>
      <c r="F2" s="74"/>
      <c r="G2" s="74"/>
      <c r="H2" s="74"/>
      <c r="I2" s="504" t="s">
        <v>516</v>
      </c>
      <c r="J2" s="505"/>
      <c r="K2" s="505"/>
    </row>
    <row r="3" spans="1:11" x14ac:dyDescent="0.35">
      <c r="A3" s="74"/>
      <c r="B3" s="74"/>
      <c r="C3" s="74"/>
      <c r="D3" s="74"/>
      <c r="E3" s="74"/>
      <c r="F3" s="74"/>
      <c r="G3" s="74"/>
      <c r="H3" s="74"/>
      <c r="I3" s="100"/>
      <c r="J3" s="163"/>
    </row>
    <row r="4" spans="1:11" x14ac:dyDescent="0.35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1" x14ac:dyDescent="0.35">
      <c r="A5" s="26" t="s">
        <v>515</v>
      </c>
      <c r="B5" s="388"/>
      <c r="C5" s="388"/>
      <c r="D5" s="388"/>
      <c r="E5" s="220"/>
      <c r="F5" s="220"/>
      <c r="G5" s="220"/>
      <c r="H5" s="220"/>
      <c r="I5" s="220"/>
      <c r="J5" s="189"/>
    </row>
    <row r="6" spans="1:11" x14ac:dyDescent="0.35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1" x14ac:dyDescent="0.35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1" ht="63.75" customHeight="1" x14ac:dyDescent="0.35">
      <c r="A8" s="164" t="s">
        <v>64</v>
      </c>
      <c r="B8" s="386" t="s">
        <v>377</v>
      </c>
      <c r="C8" s="387" t="s">
        <v>439</v>
      </c>
      <c r="D8" s="387" t="s">
        <v>440</v>
      </c>
      <c r="E8" s="387" t="s">
        <v>378</v>
      </c>
      <c r="F8" s="387" t="s">
        <v>397</v>
      </c>
      <c r="G8" s="387" t="s">
        <v>398</v>
      </c>
      <c r="H8" s="387" t="s">
        <v>444</v>
      </c>
      <c r="I8" s="165" t="s">
        <v>399</v>
      </c>
      <c r="J8" s="103"/>
    </row>
    <row r="9" spans="1:11" x14ac:dyDescent="0.35">
      <c r="A9" s="422">
        <v>1</v>
      </c>
      <c r="B9" s="419">
        <v>41089</v>
      </c>
      <c r="C9" s="414" t="s">
        <v>540</v>
      </c>
      <c r="D9" s="415">
        <v>215119627</v>
      </c>
      <c r="E9" s="416" t="s">
        <v>541</v>
      </c>
      <c r="F9" s="420">
        <v>83.33</v>
      </c>
      <c r="G9" s="420">
        <v>83.33</v>
      </c>
      <c r="H9" s="420"/>
      <c r="I9" s="417">
        <f t="shared" ref="I9:I19" si="0">G9-H9</f>
        <v>83.33</v>
      </c>
      <c r="J9" s="103"/>
    </row>
    <row r="10" spans="1:11" x14ac:dyDescent="0.35">
      <c r="A10" s="422">
        <v>2</v>
      </c>
      <c r="B10" s="419">
        <v>41005</v>
      </c>
      <c r="C10" s="414" t="s">
        <v>542</v>
      </c>
      <c r="D10" s="415">
        <v>47001012083</v>
      </c>
      <c r="E10" s="416" t="s">
        <v>543</v>
      </c>
      <c r="F10" s="420">
        <f>G10</f>
        <v>245</v>
      </c>
      <c r="G10" s="420">
        <v>245</v>
      </c>
      <c r="H10" s="420">
        <v>45</v>
      </c>
      <c r="I10" s="417">
        <f t="shared" si="0"/>
        <v>200</v>
      </c>
      <c r="J10" s="103"/>
    </row>
    <row r="11" spans="1:11" x14ac:dyDescent="0.35">
      <c r="A11" s="422">
        <v>3</v>
      </c>
      <c r="B11" s="419">
        <v>41134</v>
      </c>
      <c r="C11" s="414" t="s">
        <v>544</v>
      </c>
      <c r="D11" s="415">
        <v>45001015655</v>
      </c>
      <c r="E11" s="416" t="s">
        <v>543</v>
      </c>
      <c r="F11" s="420">
        <f>G11</f>
        <v>104.16</v>
      </c>
      <c r="G11" s="420">
        <v>104.16</v>
      </c>
      <c r="H11" s="420"/>
      <c r="I11" s="417">
        <f t="shared" si="0"/>
        <v>104.16</v>
      </c>
      <c r="J11" s="103"/>
    </row>
    <row r="12" spans="1:11" x14ac:dyDescent="0.35">
      <c r="A12" s="422">
        <v>4</v>
      </c>
      <c r="B12" s="419">
        <v>41160</v>
      </c>
      <c r="C12" s="414" t="s">
        <v>545</v>
      </c>
      <c r="D12" s="415">
        <v>31001014526</v>
      </c>
      <c r="E12" s="416" t="s">
        <v>543</v>
      </c>
      <c r="F12" s="420">
        <f>G12</f>
        <v>541.5</v>
      </c>
      <c r="G12" s="420">
        <v>541.5</v>
      </c>
      <c r="H12" s="420"/>
      <c r="I12" s="417">
        <f t="shared" si="0"/>
        <v>541.5</v>
      </c>
      <c r="J12" s="103"/>
    </row>
    <row r="13" spans="1:11" x14ac:dyDescent="0.35">
      <c r="A13" s="422">
        <v>5</v>
      </c>
      <c r="B13" s="419">
        <v>41190</v>
      </c>
      <c r="C13" s="414" t="s">
        <v>546</v>
      </c>
      <c r="D13" s="415">
        <v>35001049166</v>
      </c>
      <c r="E13" s="416" t="s">
        <v>543</v>
      </c>
      <c r="F13" s="420">
        <f>G13</f>
        <v>905.92</v>
      </c>
      <c r="G13" s="420">
        <v>905.92</v>
      </c>
      <c r="H13" s="420"/>
      <c r="I13" s="417">
        <f t="shared" si="0"/>
        <v>905.92</v>
      </c>
      <c r="J13" s="103"/>
    </row>
    <row r="14" spans="1:11" x14ac:dyDescent="0.35">
      <c r="A14" s="422">
        <v>6</v>
      </c>
      <c r="B14" s="419">
        <v>41129</v>
      </c>
      <c r="C14" s="414" t="s">
        <v>547</v>
      </c>
      <c r="D14" s="415">
        <v>23001002557</v>
      </c>
      <c r="E14" s="416" t="s">
        <v>543</v>
      </c>
      <c r="F14" s="420">
        <f>G14</f>
        <v>226.56</v>
      </c>
      <c r="G14" s="420">
        <v>226.56</v>
      </c>
      <c r="H14" s="420"/>
      <c r="I14" s="417">
        <f t="shared" si="0"/>
        <v>226.56</v>
      </c>
      <c r="J14" s="103"/>
    </row>
    <row r="15" spans="1:11" x14ac:dyDescent="0.35">
      <c r="A15" s="422">
        <v>7</v>
      </c>
      <c r="B15" s="419">
        <v>41129</v>
      </c>
      <c r="C15" s="414" t="s">
        <v>548</v>
      </c>
      <c r="D15" s="415">
        <v>205177057</v>
      </c>
      <c r="E15" s="416" t="s">
        <v>549</v>
      </c>
      <c r="F15" s="420">
        <v>202158.66</v>
      </c>
      <c r="G15" s="420">
        <v>202158.66</v>
      </c>
      <c r="H15" s="420">
        <v>153158.66</v>
      </c>
      <c r="I15" s="417">
        <f t="shared" si="0"/>
        <v>49000</v>
      </c>
      <c r="J15" s="103"/>
    </row>
    <row r="16" spans="1:11" x14ac:dyDescent="0.35">
      <c r="A16" s="422">
        <v>8</v>
      </c>
      <c r="B16" s="419">
        <v>40914</v>
      </c>
      <c r="C16" s="414" t="s">
        <v>550</v>
      </c>
      <c r="D16" s="415">
        <v>205283637</v>
      </c>
      <c r="E16" s="416" t="s">
        <v>543</v>
      </c>
      <c r="F16" s="420"/>
      <c r="G16" s="420">
        <f>29407.67+6200.14+16501.82+16460.08</f>
        <v>68569.709999999992</v>
      </c>
      <c r="H16" s="420">
        <f>10649.74+24958.07</f>
        <v>35607.81</v>
      </c>
      <c r="I16" s="417">
        <f t="shared" si="0"/>
        <v>32961.899999999994</v>
      </c>
      <c r="J16" s="103"/>
    </row>
    <row r="17" spans="1:10" ht="31.5" x14ac:dyDescent="0.35">
      <c r="A17" s="422">
        <v>9</v>
      </c>
      <c r="B17" s="419">
        <v>40914</v>
      </c>
      <c r="C17" s="414" t="s">
        <v>550</v>
      </c>
      <c r="D17" s="415">
        <v>205283637</v>
      </c>
      <c r="E17" s="416" t="s">
        <v>551</v>
      </c>
      <c r="F17" s="420"/>
      <c r="G17" s="420">
        <f>25169.94+1274.89</f>
        <v>26444.829999999998</v>
      </c>
      <c r="H17" s="420">
        <f>5664+19505.94</f>
        <v>25169.94</v>
      </c>
      <c r="I17" s="417">
        <f t="shared" si="0"/>
        <v>1274.8899999999994</v>
      </c>
      <c r="J17" s="103"/>
    </row>
    <row r="18" spans="1:10" ht="31.5" x14ac:dyDescent="0.35">
      <c r="A18" s="422">
        <v>10</v>
      </c>
      <c r="B18" s="419">
        <v>41007</v>
      </c>
      <c r="C18" s="414" t="s">
        <v>552</v>
      </c>
      <c r="D18" s="415">
        <v>15733438150</v>
      </c>
      <c r="E18" s="416" t="s">
        <v>553</v>
      </c>
      <c r="F18" s="420">
        <v>43678.32</v>
      </c>
      <c r="G18" s="420">
        <f>F18</f>
        <v>43678.32</v>
      </c>
      <c r="H18" s="420"/>
      <c r="I18" s="417">
        <f t="shared" si="0"/>
        <v>43678.32</v>
      </c>
      <c r="J18" s="103"/>
    </row>
    <row r="19" spans="1:10" ht="31.5" x14ac:dyDescent="0.35">
      <c r="A19" s="422">
        <v>11</v>
      </c>
      <c r="B19" s="419">
        <v>41152</v>
      </c>
      <c r="C19" s="414" t="s">
        <v>554</v>
      </c>
      <c r="D19" s="415">
        <v>9960111166</v>
      </c>
      <c r="E19" s="416" t="s">
        <v>553</v>
      </c>
      <c r="F19" s="420">
        <v>20501.29</v>
      </c>
      <c r="G19" s="420">
        <f>F19</f>
        <v>20501.29</v>
      </c>
      <c r="H19" s="420"/>
      <c r="I19" s="417">
        <f t="shared" si="0"/>
        <v>20501.29</v>
      </c>
      <c r="J19" s="103"/>
    </row>
    <row r="20" spans="1:10" x14ac:dyDescent="0.35">
      <c r="A20" s="422">
        <v>12</v>
      </c>
      <c r="B20" s="474">
        <v>42592</v>
      </c>
      <c r="C20" s="475" t="s">
        <v>556</v>
      </c>
      <c r="D20" s="415">
        <v>61006067166</v>
      </c>
      <c r="E20" s="416" t="s">
        <v>557</v>
      </c>
      <c r="F20" s="476">
        <v>1375</v>
      </c>
      <c r="G20" s="476">
        <v>1375</v>
      </c>
      <c r="H20" s="476"/>
      <c r="I20" s="477">
        <v>1375</v>
      </c>
      <c r="J20" s="103"/>
    </row>
    <row r="21" spans="1:10" x14ac:dyDescent="0.35">
      <c r="A21" s="422">
        <v>13</v>
      </c>
      <c r="B21" s="474">
        <v>42650</v>
      </c>
      <c r="C21" s="475" t="s">
        <v>558</v>
      </c>
      <c r="D21" s="478" t="s">
        <v>559</v>
      </c>
      <c r="E21" s="416" t="s">
        <v>557</v>
      </c>
      <c r="F21" s="476">
        <v>250</v>
      </c>
      <c r="G21" s="476">
        <v>250</v>
      </c>
      <c r="H21" s="476"/>
      <c r="I21" s="479">
        <v>250</v>
      </c>
      <c r="J21" s="103"/>
    </row>
    <row r="22" spans="1:10" x14ac:dyDescent="0.35">
      <c r="A22" s="422">
        <v>14</v>
      </c>
      <c r="B22" s="480">
        <v>42856</v>
      </c>
      <c r="C22" s="481" t="s">
        <v>580</v>
      </c>
      <c r="D22" s="426" t="s">
        <v>567</v>
      </c>
      <c r="E22" s="416" t="s">
        <v>557</v>
      </c>
      <c r="F22" s="482">
        <v>3034.25</v>
      </c>
      <c r="G22" s="483">
        <v>3034.25</v>
      </c>
      <c r="H22" s="484"/>
      <c r="I22" s="485">
        <v>3034.25</v>
      </c>
      <c r="J22" s="103"/>
    </row>
    <row r="23" spans="1:10" x14ac:dyDescent="0.35">
      <c r="A23" s="422">
        <v>15</v>
      </c>
      <c r="B23" s="480">
        <v>42887</v>
      </c>
      <c r="C23" s="475" t="s">
        <v>581</v>
      </c>
      <c r="D23" s="478" t="s">
        <v>563</v>
      </c>
      <c r="E23" s="416" t="s">
        <v>557</v>
      </c>
      <c r="F23" s="486">
        <v>375</v>
      </c>
      <c r="G23" s="486">
        <v>375</v>
      </c>
      <c r="H23" s="476"/>
      <c r="I23" s="479">
        <v>375</v>
      </c>
      <c r="J23" s="103"/>
    </row>
    <row r="24" spans="1:10" x14ac:dyDescent="0.35">
      <c r="A24" s="422">
        <v>16</v>
      </c>
      <c r="B24" s="480">
        <v>42718</v>
      </c>
      <c r="C24" s="424" t="s">
        <v>576</v>
      </c>
      <c r="D24" s="432">
        <v>227765022</v>
      </c>
      <c r="E24" s="416" t="s">
        <v>557</v>
      </c>
      <c r="F24" s="167">
        <v>346</v>
      </c>
      <c r="G24" s="167">
        <v>346</v>
      </c>
      <c r="H24" s="171"/>
      <c r="I24" s="487">
        <v>346</v>
      </c>
      <c r="J24" s="103"/>
    </row>
    <row r="25" spans="1:10" x14ac:dyDescent="0.35">
      <c r="A25" s="422">
        <v>17</v>
      </c>
      <c r="B25" s="488">
        <v>42907</v>
      </c>
      <c r="C25" s="489" t="s">
        <v>560</v>
      </c>
      <c r="D25" s="490">
        <v>20438817</v>
      </c>
      <c r="E25" s="171" t="s">
        <v>561</v>
      </c>
      <c r="F25" s="167">
        <v>244.4</v>
      </c>
      <c r="G25" s="491">
        <v>244.4</v>
      </c>
      <c r="H25" s="491"/>
      <c r="I25" s="487">
        <v>244.4</v>
      </c>
      <c r="J25" s="103"/>
    </row>
    <row r="26" spans="1:10" ht="31.5" x14ac:dyDescent="0.35">
      <c r="A26" s="422">
        <v>18</v>
      </c>
      <c r="B26" s="488">
        <v>42908</v>
      </c>
      <c r="C26" s="489" t="s">
        <v>562</v>
      </c>
      <c r="D26" s="490">
        <v>203826002</v>
      </c>
      <c r="E26" s="416" t="s">
        <v>551</v>
      </c>
      <c r="F26" s="422">
        <v>70.67</v>
      </c>
      <c r="G26" s="422">
        <v>70.67</v>
      </c>
      <c r="H26" s="422"/>
      <c r="I26" s="492">
        <v>70.67</v>
      </c>
      <c r="J26" s="103"/>
    </row>
    <row r="27" spans="1:10" x14ac:dyDescent="0.35">
      <c r="A27" s="422">
        <v>19</v>
      </c>
      <c r="B27" s="493">
        <v>42900</v>
      </c>
      <c r="C27" s="175" t="s">
        <v>582</v>
      </c>
      <c r="D27" s="434" t="s">
        <v>589</v>
      </c>
      <c r="E27" s="171" t="s">
        <v>561</v>
      </c>
      <c r="F27" s="494">
        <v>625</v>
      </c>
      <c r="G27" s="494">
        <v>625</v>
      </c>
      <c r="H27" s="267"/>
      <c r="I27" s="495">
        <v>625</v>
      </c>
      <c r="J27" s="174">
        <v>625</v>
      </c>
    </row>
    <row r="28" spans="1:10" x14ac:dyDescent="0.35">
      <c r="A28" s="422">
        <v>20</v>
      </c>
      <c r="B28" s="493">
        <v>42900</v>
      </c>
      <c r="C28" s="175" t="s">
        <v>583</v>
      </c>
      <c r="D28" s="418" t="s">
        <v>588</v>
      </c>
      <c r="E28" s="171" t="s">
        <v>561</v>
      </c>
      <c r="F28" s="494">
        <v>625</v>
      </c>
      <c r="G28" s="494">
        <v>625</v>
      </c>
      <c r="H28" s="267"/>
      <c r="I28" s="495">
        <v>625</v>
      </c>
      <c r="J28" s="174">
        <v>625</v>
      </c>
    </row>
    <row r="29" spans="1:10" x14ac:dyDescent="0.35">
      <c r="A29" s="422">
        <v>21</v>
      </c>
      <c r="B29" s="493">
        <v>42900</v>
      </c>
      <c r="C29" s="175" t="s">
        <v>584</v>
      </c>
      <c r="D29" s="418" t="s">
        <v>587</v>
      </c>
      <c r="E29" s="171" t="s">
        <v>561</v>
      </c>
      <c r="F29" s="494">
        <v>625</v>
      </c>
      <c r="G29" s="494">
        <v>625</v>
      </c>
      <c r="H29" s="267"/>
      <c r="I29" s="495">
        <v>625</v>
      </c>
      <c r="J29" s="174">
        <v>625</v>
      </c>
    </row>
    <row r="30" spans="1:10" x14ac:dyDescent="0.35">
      <c r="A30" s="422">
        <v>22</v>
      </c>
      <c r="B30" s="493">
        <v>42900</v>
      </c>
      <c r="C30" s="175" t="s">
        <v>585</v>
      </c>
      <c r="D30" s="428" t="s">
        <v>586</v>
      </c>
      <c r="E30" s="171" t="s">
        <v>561</v>
      </c>
      <c r="F30" s="494">
        <v>625</v>
      </c>
      <c r="G30" s="494">
        <v>625</v>
      </c>
      <c r="H30" s="267"/>
      <c r="I30" s="495">
        <v>625</v>
      </c>
      <c r="J30" s="174">
        <v>625</v>
      </c>
    </row>
    <row r="31" spans="1:10" x14ac:dyDescent="0.35">
      <c r="A31" s="422">
        <v>23</v>
      </c>
      <c r="B31" s="204"/>
      <c r="C31" s="175"/>
      <c r="D31" s="175"/>
      <c r="E31" s="174"/>
      <c r="F31" s="433"/>
      <c r="G31" s="174"/>
      <c r="H31" s="267"/>
      <c r="I31" s="171"/>
      <c r="J31" s="103"/>
    </row>
    <row r="32" spans="1:10" x14ac:dyDescent="0.35">
      <c r="A32" s="422">
        <v>24</v>
      </c>
      <c r="B32" s="204"/>
      <c r="C32" s="175"/>
      <c r="D32" s="175"/>
      <c r="E32" s="174"/>
      <c r="F32" s="174"/>
      <c r="G32" s="174"/>
      <c r="H32" s="267"/>
      <c r="I32" s="171"/>
      <c r="J32" s="103"/>
    </row>
    <row r="33" spans="1:12" x14ac:dyDescent="0.35">
      <c r="A33" s="422">
        <v>25</v>
      </c>
      <c r="B33" s="204"/>
      <c r="C33" s="175"/>
      <c r="D33" s="175"/>
      <c r="E33" s="174"/>
      <c r="F33" s="174"/>
      <c r="G33" s="174"/>
      <c r="H33" s="267"/>
      <c r="I33" s="171"/>
      <c r="J33" s="103"/>
    </row>
    <row r="34" spans="1:12" x14ac:dyDescent="0.35">
      <c r="A34" s="422">
        <v>26</v>
      </c>
      <c r="B34" s="204"/>
      <c r="C34" s="175"/>
      <c r="D34" s="175"/>
      <c r="E34" s="174"/>
      <c r="F34" s="174"/>
      <c r="G34" s="174"/>
      <c r="H34" s="267"/>
      <c r="I34" s="171"/>
      <c r="J34" s="103"/>
    </row>
    <row r="35" spans="1:12" x14ac:dyDescent="0.35">
      <c r="A35" s="167" t="s">
        <v>278</v>
      </c>
      <c r="B35" s="204"/>
      <c r="C35" s="175"/>
      <c r="D35" s="175"/>
      <c r="E35" s="174"/>
      <c r="F35" s="174"/>
      <c r="G35" s="268"/>
      <c r="H35" s="276" t="s">
        <v>432</v>
      </c>
      <c r="I35" s="392">
        <f>SUM(I9:I34)</f>
        <v>157673.19</v>
      </c>
      <c r="J35" s="103"/>
    </row>
    <row r="37" spans="1:12" x14ac:dyDescent="0.35">
      <c r="A37" s="182" t="s">
        <v>464</v>
      </c>
    </row>
    <row r="39" spans="1:12" x14ac:dyDescent="0.35">
      <c r="B39" s="184" t="s">
        <v>107</v>
      </c>
      <c r="F39" s="185"/>
    </row>
    <row r="40" spans="1:12" x14ac:dyDescent="0.35">
      <c r="F40" s="183"/>
      <c r="I40" s="183"/>
      <c r="J40" s="183"/>
      <c r="K40" s="183"/>
      <c r="L40" s="183"/>
    </row>
    <row r="41" spans="1:12" x14ac:dyDescent="0.35">
      <c r="C41" s="186"/>
      <c r="F41" s="186"/>
      <c r="G41" s="186"/>
      <c r="H41" s="189"/>
      <c r="I41" s="187"/>
      <c r="J41" s="183"/>
      <c r="K41" s="183"/>
      <c r="L41" s="183"/>
    </row>
    <row r="42" spans="1:12" x14ac:dyDescent="0.35">
      <c r="A42" s="183"/>
      <c r="C42" s="188" t="s">
        <v>268</v>
      </c>
      <c r="F42" s="189" t="s">
        <v>273</v>
      </c>
      <c r="G42" s="188"/>
      <c r="H42" s="188"/>
      <c r="I42" s="187"/>
      <c r="J42" s="183"/>
      <c r="K42" s="183"/>
      <c r="L42" s="183"/>
    </row>
    <row r="43" spans="1:12" x14ac:dyDescent="0.35">
      <c r="A43" s="183"/>
      <c r="C43" s="190" t="s">
        <v>139</v>
      </c>
      <c r="F43" s="182" t="s">
        <v>269</v>
      </c>
      <c r="I43" s="183"/>
      <c r="J43" s="183"/>
      <c r="K43" s="183"/>
      <c r="L43" s="183"/>
    </row>
    <row r="44" spans="1:12" s="183" customFormat="1" x14ac:dyDescent="0.35">
      <c r="B44" s="182"/>
      <c r="C44" s="190"/>
      <c r="G44" s="190"/>
      <c r="H44" s="190"/>
    </row>
    <row r="45" spans="1:12" s="183" customFormat="1" ht="12.75" x14ac:dyDescent="0.2"/>
    <row r="46" spans="1:12" s="183" customFormat="1" ht="12.75" x14ac:dyDescent="0.2"/>
    <row r="47" spans="1:12" s="183" customFormat="1" ht="12.75" x14ac:dyDescent="0.2"/>
    <row r="48" spans="1:12" s="183" customFormat="1" ht="12.75" x14ac:dyDescent="0.2"/>
  </sheetData>
  <mergeCells count="1">
    <mergeCell ref="I2:K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1 B23:B35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showGridLines="0" view="pageBreakPreview" zoomScale="80" zoomScaleNormal="100" zoomScaleSheetLayoutView="80" workbookViewId="0">
      <selection activeCell="S9" sqref="S9"/>
    </sheetView>
  </sheetViews>
  <sheetFormatPr defaultRowHeight="12.75" x14ac:dyDescent="0.2"/>
  <cols>
    <col min="1" max="1" width="2.7109375" style="194" customWidth="1"/>
    <col min="2" max="2" width="9" style="194" customWidth="1"/>
    <col min="3" max="3" width="23.42578125" style="194" customWidth="1"/>
    <col min="4" max="4" width="13.28515625" style="194" customWidth="1"/>
    <col min="5" max="5" width="9.5703125" style="194" customWidth="1"/>
    <col min="6" max="6" width="11.5703125" style="194" customWidth="1"/>
    <col min="7" max="7" width="12.28515625" style="194" customWidth="1"/>
    <col min="8" max="8" width="15.28515625" style="194" customWidth="1"/>
    <col min="9" max="9" width="17.5703125" style="194" customWidth="1"/>
    <col min="10" max="11" width="12.42578125" style="194" customWidth="1"/>
    <col min="12" max="12" width="22.140625" style="194" customWidth="1"/>
    <col min="13" max="13" width="20.85546875" style="194" customWidth="1"/>
    <col min="14" max="14" width="0.85546875" style="194" customWidth="1"/>
    <col min="15" max="16384" width="9.140625" style="194"/>
  </cols>
  <sheetData>
    <row r="1" spans="1:15" ht="13.5" x14ac:dyDescent="0.2">
      <c r="A1" s="191" t="s">
        <v>466</v>
      </c>
      <c r="B1" s="192"/>
      <c r="C1" s="192"/>
      <c r="D1" s="192"/>
      <c r="E1" s="192"/>
      <c r="F1" s="192"/>
      <c r="G1" s="192"/>
      <c r="H1" s="192"/>
      <c r="I1" s="195"/>
      <c r="J1" s="255"/>
      <c r="K1" s="255"/>
      <c r="L1" s="255"/>
      <c r="M1" s="255" t="s">
        <v>421</v>
      </c>
      <c r="N1" s="195"/>
    </row>
    <row r="2" spans="1:15" x14ac:dyDescent="0.2">
      <c r="A2" s="195" t="s">
        <v>317</v>
      </c>
      <c r="B2" s="192"/>
      <c r="C2" s="192"/>
      <c r="D2" s="193"/>
      <c r="E2" s="193"/>
      <c r="F2" s="193"/>
      <c r="G2" s="193"/>
      <c r="H2" s="193"/>
      <c r="I2" s="192"/>
      <c r="J2" s="192"/>
      <c r="K2" s="192"/>
      <c r="L2" s="192"/>
      <c r="M2" s="504" t="s">
        <v>516</v>
      </c>
      <c r="N2" s="505"/>
      <c r="O2" s="505"/>
    </row>
    <row r="3" spans="1:15" x14ac:dyDescent="0.2">
      <c r="A3" s="195"/>
      <c r="B3" s="192"/>
      <c r="C3" s="192"/>
      <c r="D3" s="193"/>
      <c r="E3" s="193"/>
      <c r="F3" s="193"/>
      <c r="G3" s="193"/>
      <c r="H3" s="193"/>
      <c r="I3" s="192"/>
      <c r="J3" s="192"/>
      <c r="K3" s="192"/>
      <c r="L3" s="192"/>
      <c r="M3" s="192"/>
      <c r="N3" s="195"/>
    </row>
    <row r="4" spans="1:15" ht="15.75" x14ac:dyDescent="0.35">
      <c r="A4" s="112" t="s">
        <v>274</v>
      </c>
      <c r="B4" s="192"/>
      <c r="C4" s="192"/>
      <c r="D4" s="196"/>
      <c r="E4" s="256"/>
      <c r="F4" s="196"/>
      <c r="G4" s="193"/>
      <c r="H4" s="193"/>
      <c r="I4" s="193"/>
      <c r="J4" s="193"/>
      <c r="K4" s="193"/>
      <c r="L4" s="192"/>
      <c r="M4" s="193"/>
      <c r="N4" s="195"/>
    </row>
    <row r="5" spans="1:15" ht="15.75" x14ac:dyDescent="0.35">
      <c r="A5" s="197"/>
      <c r="B5" s="26" t="s">
        <v>515</v>
      </c>
      <c r="C5" s="388"/>
      <c r="D5" s="388"/>
      <c r="E5" s="388"/>
      <c r="F5" s="198"/>
      <c r="G5" s="198"/>
      <c r="H5" s="198"/>
      <c r="I5" s="198"/>
      <c r="J5" s="198"/>
      <c r="K5" s="198"/>
      <c r="L5" s="198"/>
      <c r="M5" s="198"/>
      <c r="N5" s="195"/>
    </row>
    <row r="6" spans="1:15" ht="13.5" thickBot="1" x14ac:dyDescent="0.25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195"/>
    </row>
    <row r="7" spans="1:15" ht="51" x14ac:dyDescent="0.2">
      <c r="A7" s="258" t="s">
        <v>64</v>
      </c>
      <c r="B7" s="259" t="s">
        <v>422</v>
      </c>
      <c r="C7" s="259" t="s">
        <v>423</v>
      </c>
      <c r="D7" s="260" t="s">
        <v>424</v>
      </c>
      <c r="E7" s="260" t="s">
        <v>275</v>
      </c>
      <c r="F7" s="260" t="s">
        <v>425</v>
      </c>
      <c r="G7" s="260" t="s">
        <v>426</v>
      </c>
      <c r="H7" s="259" t="s">
        <v>427</v>
      </c>
      <c r="I7" s="261" t="s">
        <v>428</v>
      </c>
      <c r="J7" s="261" t="s">
        <v>429</v>
      </c>
      <c r="K7" s="262" t="s">
        <v>430</v>
      </c>
      <c r="L7" s="262" t="s">
        <v>431</v>
      </c>
      <c r="M7" s="260" t="s">
        <v>421</v>
      </c>
      <c r="N7" s="195"/>
    </row>
    <row r="8" spans="1:15" x14ac:dyDescent="0.2">
      <c r="A8" s="200">
        <v>1</v>
      </c>
      <c r="B8" s="201">
        <v>2</v>
      </c>
      <c r="C8" s="201">
        <v>3</v>
      </c>
      <c r="D8" s="202">
        <v>4</v>
      </c>
      <c r="E8" s="202">
        <v>5</v>
      </c>
      <c r="F8" s="202">
        <v>6</v>
      </c>
      <c r="G8" s="202">
        <v>7</v>
      </c>
      <c r="H8" s="202">
        <v>8</v>
      </c>
      <c r="I8" s="202">
        <v>9</v>
      </c>
      <c r="J8" s="202">
        <v>10</v>
      </c>
      <c r="K8" s="202">
        <v>11</v>
      </c>
      <c r="L8" s="202">
        <v>12</v>
      </c>
      <c r="M8" s="202">
        <v>13</v>
      </c>
      <c r="N8" s="195"/>
    </row>
    <row r="9" spans="1:15" ht="18" x14ac:dyDescent="0.4">
      <c r="A9" s="203">
        <v>1</v>
      </c>
      <c r="B9" s="204"/>
      <c r="C9" s="263"/>
      <c r="D9" s="203"/>
      <c r="E9" s="203"/>
      <c r="F9" s="203"/>
      <c r="G9" s="203"/>
      <c r="H9" s="203"/>
      <c r="I9" s="203"/>
      <c r="J9" s="203"/>
      <c r="K9" s="203"/>
      <c r="L9" s="203"/>
      <c r="M9" s="264" t="str">
        <f t="shared" ref="M9:M28" si="0">IF(ISBLANK(B9),"",$M$2)</f>
        <v/>
      </c>
      <c r="N9" s="195"/>
    </row>
    <row r="10" spans="1:15" ht="18" x14ac:dyDescent="0.4">
      <c r="A10" s="203">
        <v>2</v>
      </c>
      <c r="B10" s="204"/>
      <c r="C10" s="263"/>
      <c r="D10" s="203"/>
      <c r="E10" s="203"/>
      <c r="F10" s="203"/>
      <c r="G10" s="203"/>
      <c r="H10" s="203"/>
      <c r="I10" s="203"/>
      <c r="J10" s="203"/>
      <c r="K10" s="203"/>
      <c r="L10" s="203"/>
      <c r="M10" s="264" t="str">
        <f t="shared" si="0"/>
        <v/>
      </c>
      <c r="N10" s="195"/>
    </row>
    <row r="11" spans="1:15" ht="18" x14ac:dyDescent="0.4">
      <c r="A11" s="203">
        <v>3</v>
      </c>
      <c r="B11" s="204"/>
      <c r="C11" s="263"/>
      <c r="D11" s="203"/>
      <c r="E11" s="203"/>
      <c r="F11" s="203"/>
      <c r="G11" s="203"/>
      <c r="H11" s="203"/>
      <c r="I11" s="203"/>
      <c r="J11" s="203"/>
      <c r="K11" s="203"/>
      <c r="L11" s="203"/>
      <c r="M11" s="264" t="str">
        <f t="shared" si="0"/>
        <v/>
      </c>
      <c r="N11" s="195"/>
    </row>
    <row r="12" spans="1:15" ht="18" x14ac:dyDescent="0.4">
      <c r="A12" s="203">
        <v>4</v>
      </c>
      <c r="B12" s="204"/>
      <c r="C12" s="263"/>
      <c r="D12" s="203"/>
      <c r="E12" s="203"/>
      <c r="F12" s="203"/>
      <c r="G12" s="203"/>
      <c r="H12" s="203"/>
      <c r="I12" s="203"/>
      <c r="J12" s="203"/>
      <c r="K12" s="203"/>
      <c r="L12" s="203"/>
      <c r="M12" s="264" t="str">
        <f t="shared" si="0"/>
        <v/>
      </c>
      <c r="N12" s="195"/>
    </row>
    <row r="13" spans="1:15" ht="18" x14ac:dyDescent="0.4">
      <c r="A13" s="203">
        <v>5</v>
      </c>
      <c r="B13" s="204"/>
      <c r="C13" s="263"/>
      <c r="D13" s="203"/>
      <c r="E13" s="203"/>
      <c r="F13" s="203"/>
      <c r="G13" s="203"/>
      <c r="H13" s="203"/>
      <c r="I13" s="203"/>
      <c r="J13" s="203"/>
      <c r="K13" s="203"/>
      <c r="L13" s="203"/>
      <c r="M13" s="264" t="str">
        <f t="shared" si="0"/>
        <v/>
      </c>
      <c r="N13" s="195"/>
    </row>
    <row r="14" spans="1:15" ht="18" x14ac:dyDescent="0.4">
      <c r="A14" s="203">
        <v>6</v>
      </c>
      <c r="B14" s="204"/>
      <c r="C14" s="263"/>
      <c r="D14" s="203"/>
      <c r="E14" s="203"/>
      <c r="F14" s="203"/>
      <c r="G14" s="203"/>
      <c r="H14" s="203"/>
      <c r="I14" s="203"/>
      <c r="J14" s="203"/>
      <c r="K14" s="203"/>
      <c r="L14" s="203"/>
      <c r="M14" s="264" t="str">
        <f t="shared" si="0"/>
        <v/>
      </c>
      <c r="N14" s="195"/>
    </row>
    <row r="15" spans="1:15" ht="18" x14ac:dyDescent="0.4">
      <c r="A15" s="203">
        <v>7</v>
      </c>
      <c r="B15" s="204"/>
      <c r="C15" s="263"/>
      <c r="D15" s="203"/>
      <c r="E15" s="203"/>
      <c r="F15" s="203"/>
      <c r="G15" s="203"/>
      <c r="H15" s="203"/>
      <c r="I15" s="203"/>
      <c r="J15" s="203"/>
      <c r="K15" s="203"/>
      <c r="L15" s="203"/>
      <c r="M15" s="264" t="str">
        <f t="shared" si="0"/>
        <v/>
      </c>
      <c r="N15" s="195"/>
    </row>
    <row r="16" spans="1:15" ht="18" x14ac:dyDescent="0.4">
      <c r="A16" s="203">
        <v>8</v>
      </c>
      <c r="B16" s="204"/>
      <c r="C16" s="263"/>
      <c r="D16" s="203"/>
      <c r="E16" s="203"/>
      <c r="F16" s="203"/>
      <c r="G16" s="203"/>
      <c r="H16" s="203"/>
      <c r="I16" s="203"/>
      <c r="J16" s="203"/>
      <c r="K16" s="203"/>
      <c r="L16" s="203"/>
      <c r="M16" s="264" t="str">
        <f t="shared" si="0"/>
        <v/>
      </c>
      <c r="N16" s="195"/>
    </row>
    <row r="17" spans="1:14" ht="18" x14ac:dyDescent="0.4">
      <c r="A17" s="203">
        <v>9</v>
      </c>
      <c r="B17" s="204"/>
      <c r="C17" s="263"/>
      <c r="D17" s="203"/>
      <c r="E17" s="203"/>
      <c r="F17" s="203"/>
      <c r="G17" s="203"/>
      <c r="H17" s="203"/>
      <c r="I17" s="203"/>
      <c r="J17" s="203"/>
      <c r="K17" s="203"/>
      <c r="L17" s="203"/>
      <c r="M17" s="264" t="str">
        <f t="shared" si="0"/>
        <v/>
      </c>
      <c r="N17" s="195"/>
    </row>
    <row r="18" spans="1:14" ht="18" x14ac:dyDescent="0.4">
      <c r="A18" s="203">
        <v>10</v>
      </c>
      <c r="B18" s="204"/>
      <c r="C18" s="263"/>
      <c r="D18" s="203"/>
      <c r="E18" s="203"/>
      <c r="F18" s="203"/>
      <c r="G18" s="203"/>
      <c r="H18" s="203"/>
      <c r="I18" s="203"/>
      <c r="J18" s="203"/>
      <c r="K18" s="203"/>
      <c r="L18" s="203"/>
      <c r="M18" s="264" t="str">
        <f t="shared" si="0"/>
        <v/>
      </c>
      <c r="N18" s="195"/>
    </row>
    <row r="19" spans="1:14" ht="18" x14ac:dyDescent="0.4">
      <c r="A19" s="203">
        <v>11</v>
      </c>
      <c r="B19" s="204"/>
      <c r="C19" s="263"/>
      <c r="D19" s="203"/>
      <c r="E19" s="203"/>
      <c r="F19" s="203"/>
      <c r="G19" s="203"/>
      <c r="H19" s="203"/>
      <c r="I19" s="203"/>
      <c r="J19" s="203"/>
      <c r="K19" s="203"/>
      <c r="L19" s="203"/>
      <c r="M19" s="264" t="str">
        <f t="shared" si="0"/>
        <v/>
      </c>
      <c r="N19" s="195"/>
    </row>
    <row r="20" spans="1:14" ht="18" x14ac:dyDescent="0.4">
      <c r="A20" s="203">
        <v>12</v>
      </c>
      <c r="B20" s="204"/>
      <c r="C20" s="263"/>
      <c r="D20" s="203"/>
      <c r="E20" s="203"/>
      <c r="F20" s="203"/>
      <c r="G20" s="203"/>
      <c r="H20" s="203"/>
      <c r="I20" s="203"/>
      <c r="J20" s="203"/>
      <c r="K20" s="203"/>
      <c r="L20" s="203"/>
      <c r="M20" s="264" t="str">
        <f t="shared" si="0"/>
        <v/>
      </c>
      <c r="N20" s="195"/>
    </row>
    <row r="21" spans="1:14" ht="18" x14ac:dyDescent="0.4">
      <c r="A21" s="203">
        <v>13</v>
      </c>
      <c r="B21" s="204"/>
      <c r="C21" s="263"/>
      <c r="D21" s="203"/>
      <c r="E21" s="203"/>
      <c r="F21" s="203"/>
      <c r="G21" s="203"/>
      <c r="H21" s="203"/>
      <c r="I21" s="203"/>
      <c r="J21" s="203"/>
      <c r="K21" s="203"/>
      <c r="L21" s="203"/>
      <c r="M21" s="264" t="str">
        <f t="shared" si="0"/>
        <v/>
      </c>
      <c r="N21" s="195"/>
    </row>
    <row r="22" spans="1:14" ht="18" x14ac:dyDescent="0.4">
      <c r="A22" s="203">
        <v>14</v>
      </c>
      <c r="B22" s="204"/>
      <c r="C22" s="263"/>
      <c r="D22" s="203"/>
      <c r="E22" s="203"/>
      <c r="F22" s="203"/>
      <c r="G22" s="203"/>
      <c r="H22" s="203"/>
      <c r="I22" s="203"/>
      <c r="J22" s="203"/>
      <c r="K22" s="203"/>
      <c r="L22" s="203"/>
      <c r="M22" s="264" t="str">
        <f t="shared" si="0"/>
        <v/>
      </c>
      <c r="N22" s="195"/>
    </row>
    <row r="23" spans="1:14" ht="18" x14ac:dyDescent="0.4">
      <c r="A23" s="203">
        <v>15</v>
      </c>
      <c r="B23" s="204"/>
      <c r="C23" s="263"/>
      <c r="D23" s="203"/>
      <c r="E23" s="203"/>
      <c r="F23" s="203"/>
      <c r="G23" s="203"/>
      <c r="H23" s="203"/>
      <c r="I23" s="203"/>
      <c r="J23" s="203"/>
      <c r="K23" s="203"/>
      <c r="L23" s="203"/>
      <c r="M23" s="264" t="str">
        <f t="shared" si="0"/>
        <v/>
      </c>
      <c r="N23" s="195"/>
    </row>
    <row r="24" spans="1:14" ht="18" x14ac:dyDescent="0.4">
      <c r="A24" s="203">
        <v>16</v>
      </c>
      <c r="B24" s="204"/>
      <c r="C24" s="263"/>
      <c r="D24" s="203"/>
      <c r="E24" s="203"/>
      <c r="F24" s="203"/>
      <c r="G24" s="203"/>
      <c r="H24" s="203"/>
      <c r="I24" s="203"/>
      <c r="J24" s="203"/>
      <c r="K24" s="203"/>
      <c r="L24" s="203"/>
      <c r="M24" s="264" t="str">
        <f t="shared" si="0"/>
        <v/>
      </c>
      <c r="N24" s="195"/>
    </row>
    <row r="25" spans="1:14" ht="18" x14ac:dyDescent="0.4">
      <c r="A25" s="203">
        <v>17</v>
      </c>
      <c r="B25" s="204"/>
      <c r="C25" s="263"/>
      <c r="D25" s="203"/>
      <c r="E25" s="203"/>
      <c r="F25" s="203"/>
      <c r="G25" s="203"/>
      <c r="H25" s="203"/>
      <c r="I25" s="203"/>
      <c r="J25" s="203"/>
      <c r="K25" s="203"/>
      <c r="L25" s="203"/>
      <c r="M25" s="264" t="str">
        <f t="shared" si="0"/>
        <v/>
      </c>
      <c r="N25" s="195"/>
    </row>
    <row r="26" spans="1:14" ht="18" x14ac:dyDescent="0.4">
      <c r="A26" s="203">
        <v>18</v>
      </c>
      <c r="B26" s="204"/>
      <c r="C26" s="263"/>
      <c r="D26" s="203"/>
      <c r="E26" s="203"/>
      <c r="F26" s="203"/>
      <c r="G26" s="203"/>
      <c r="H26" s="203"/>
      <c r="I26" s="203"/>
      <c r="J26" s="203"/>
      <c r="K26" s="203"/>
      <c r="L26" s="203"/>
      <c r="M26" s="264" t="str">
        <f t="shared" si="0"/>
        <v/>
      </c>
      <c r="N26" s="195"/>
    </row>
    <row r="27" spans="1:14" ht="18" x14ac:dyDescent="0.4">
      <c r="A27" s="203">
        <v>19</v>
      </c>
      <c r="B27" s="204"/>
      <c r="C27" s="263"/>
      <c r="D27" s="203"/>
      <c r="E27" s="203"/>
      <c r="F27" s="203"/>
      <c r="G27" s="203"/>
      <c r="H27" s="203"/>
      <c r="I27" s="203"/>
      <c r="J27" s="203"/>
      <c r="K27" s="203"/>
      <c r="L27" s="203"/>
      <c r="M27" s="264" t="str">
        <f t="shared" si="0"/>
        <v/>
      </c>
      <c r="N27" s="195"/>
    </row>
    <row r="28" spans="1:14" ht="18" x14ac:dyDescent="0.4">
      <c r="A28" s="265" t="s">
        <v>278</v>
      </c>
      <c r="B28" s="204"/>
      <c r="C28" s="263"/>
      <c r="D28" s="203"/>
      <c r="E28" s="203"/>
      <c r="F28" s="203"/>
      <c r="G28" s="203"/>
      <c r="H28" s="203"/>
      <c r="I28" s="203"/>
      <c r="J28" s="203"/>
      <c r="K28" s="203"/>
      <c r="L28" s="203"/>
      <c r="M28" s="264" t="str">
        <f t="shared" si="0"/>
        <v/>
      </c>
      <c r="N28" s="195"/>
    </row>
    <row r="29" spans="1:14" s="210" customFormat="1" x14ac:dyDescent="0.2"/>
    <row r="32" spans="1:14" s="21" customFormat="1" ht="15.75" x14ac:dyDescent="0.35">
      <c r="B32" s="205" t="s">
        <v>107</v>
      </c>
    </row>
    <row r="33" spans="2:13" s="21" customFormat="1" ht="15.75" x14ac:dyDescent="0.35">
      <c r="B33" s="205"/>
    </row>
    <row r="34" spans="2:13" s="21" customFormat="1" ht="15.75" x14ac:dyDescent="0.35">
      <c r="C34" s="207"/>
      <c r="D34" s="206"/>
      <c r="E34" s="206"/>
      <c r="H34" s="207"/>
      <c r="I34" s="207"/>
      <c r="J34" s="206"/>
      <c r="K34" s="206"/>
      <c r="L34" s="206"/>
    </row>
    <row r="35" spans="2:13" s="21" customFormat="1" ht="15.75" x14ac:dyDescent="0.35">
      <c r="C35" s="208" t="s">
        <v>268</v>
      </c>
      <c r="D35" s="206"/>
      <c r="E35" s="206"/>
      <c r="H35" s="205" t="s">
        <v>319</v>
      </c>
      <c r="M35" s="206"/>
    </row>
    <row r="36" spans="2:13" s="21" customFormat="1" ht="15.75" x14ac:dyDescent="0.35">
      <c r="C36" s="208" t="s">
        <v>139</v>
      </c>
      <c r="D36" s="206"/>
      <c r="E36" s="206"/>
      <c r="H36" s="209" t="s">
        <v>269</v>
      </c>
      <c r="M36" s="206"/>
    </row>
    <row r="37" spans="2:13" ht="15.75" x14ac:dyDescent="0.35">
      <c r="C37" s="208"/>
      <c r="F37" s="209"/>
      <c r="J37" s="211"/>
      <c r="K37" s="211"/>
      <c r="L37" s="211"/>
      <c r="M37" s="211"/>
    </row>
    <row r="38" spans="2:13" ht="15.75" x14ac:dyDescent="0.35">
      <c r="C38" s="208"/>
    </row>
  </sheetData>
  <sheetProtection insertColumns="0" insertRows="0" deleteRows="0"/>
  <mergeCells count="1">
    <mergeCell ref="M2:O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8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8">
      <formula1>11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A14" sqref="A14"/>
    </sheetView>
  </sheetViews>
  <sheetFormatPr defaultRowHeight="15.75" x14ac:dyDescent="0.35"/>
  <cols>
    <col min="1" max="1" width="14.28515625" style="21" bestFit="1" customWidth="1"/>
    <col min="2" max="2" width="80" style="24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5">
      <c r="A1" s="72" t="s">
        <v>272</v>
      </c>
      <c r="B1" s="246"/>
      <c r="C1" s="514" t="s">
        <v>109</v>
      </c>
      <c r="D1" s="514"/>
      <c r="E1" s="111"/>
    </row>
    <row r="2" spans="1:12" s="6" customFormat="1" x14ac:dyDescent="0.35">
      <c r="A2" s="74" t="s">
        <v>140</v>
      </c>
      <c r="B2" s="246"/>
      <c r="C2" s="504" t="s">
        <v>516</v>
      </c>
      <c r="D2" s="505"/>
      <c r="E2" s="505"/>
    </row>
    <row r="3" spans="1:12" s="6" customFormat="1" x14ac:dyDescent="0.35">
      <c r="A3" s="74"/>
      <c r="B3" s="246"/>
      <c r="C3" s="73"/>
      <c r="D3" s="73"/>
      <c r="E3" s="111"/>
    </row>
    <row r="4" spans="1:12" s="2" customFormat="1" x14ac:dyDescent="0.35">
      <c r="A4" s="75" t="str">
        <f>'ფორმა N2'!A4</f>
        <v>ანგარიშვალდებული პირის დასახელება:</v>
      </c>
      <c r="B4" s="247"/>
      <c r="C4" s="74"/>
      <c r="D4" s="74"/>
      <c r="E4" s="106"/>
      <c r="L4" s="6"/>
    </row>
    <row r="5" spans="1:12" s="2" customFormat="1" x14ac:dyDescent="0.35">
      <c r="A5" s="26" t="s">
        <v>515</v>
      </c>
      <c r="B5" s="26"/>
      <c r="C5" s="58"/>
      <c r="D5" s="58"/>
      <c r="E5" s="106"/>
    </row>
    <row r="6" spans="1:12" s="2" customFormat="1" x14ac:dyDescent="0.35">
      <c r="A6" s="75"/>
      <c r="B6" s="247"/>
      <c r="C6" s="74"/>
      <c r="D6" s="74"/>
      <c r="E6" s="106"/>
    </row>
    <row r="7" spans="1:12" s="6" customFormat="1" ht="18.75" x14ac:dyDescent="0.35">
      <c r="A7" s="98"/>
      <c r="B7" s="110"/>
      <c r="C7" s="76"/>
      <c r="D7" s="76"/>
      <c r="E7" s="111"/>
    </row>
    <row r="8" spans="1:12" s="6" customFormat="1" ht="31.5" x14ac:dyDescent="0.35">
      <c r="A8" s="104" t="s">
        <v>64</v>
      </c>
      <c r="B8" s="77" t="s">
        <v>249</v>
      </c>
      <c r="C8" s="77" t="s">
        <v>66</v>
      </c>
      <c r="D8" s="77" t="s">
        <v>67</v>
      </c>
      <c r="E8" s="111"/>
      <c r="F8" s="20"/>
    </row>
    <row r="9" spans="1:12" s="7" customFormat="1" x14ac:dyDescent="0.35">
      <c r="A9" s="237">
        <v>1</v>
      </c>
      <c r="B9" s="237" t="s">
        <v>65</v>
      </c>
      <c r="C9" s="83">
        <f>SUM(C10,C26)</f>
        <v>0</v>
      </c>
      <c r="D9" s="83">
        <f>SUM(D10,D26)</f>
        <v>0</v>
      </c>
      <c r="E9" s="111"/>
    </row>
    <row r="10" spans="1:12" s="7" customFormat="1" x14ac:dyDescent="0.35">
      <c r="A10" s="85">
        <v>1.1000000000000001</v>
      </c>
      <c r="B10" s="85" t="s">
        <v>80</v>
      </c>
      <c r="C10" s="83">
        <f>SUM(C11,C12,C16,C19,C25,C26)</f>
        <v>0</v>
      </c>
      <c r="D10" s="83">
        <f>SUM(D11,D12,D16,D19,D24,D25)</f>
        <v>0</v>
      </c>
      <c r="E10" s="111"/>
    </row>
    <row r="11" spans="1:12" s="9" customFormat="1" ht="18.75" x14ac:dyDescent="0.35">
      <c r="A11" s="86" t="s">
        <v>30</v>
      </c>
      <c r="B11" s="86" t="s">
        <v>79</v>
      </c>
      <c r="C11" s="8"/>
      <c r="D11" s="8"/>
      <c r="E11" s="111"/>
    </row>
    <row r="12" spans="1:12" s="10" customFormat="1" x14ac:dyDescent="0.35">
      <c r="A12" s="86" t="s">
        <v>31</v>
      </c>
      <c r="B12" s="86" t="s">
        <v>308</v>
      </c>
      <c r="C12" s="105">
        <f>SUM(C14:C15)</f>
        <v>0</v>
      </c>
      <c r="D12" s="105">
        <f>SUM(D14:D15)</f>
        <v>0</v>
      </c>
      <c r="E12" s="111"/>
    </row>
    <row r="13" spans="1:12" s="3" customFormat="1" x14ac:dyDescent="0.35">
      <c r="A13" s="95" t="s">
        <v>81</v>
      </c>
      <c r="B13" s="95" t="s">
        <v>311</v>
      </c>
      <c r="C13" s="8"/>
      <c r="D13" s="8"/>
      <c r="E13" s="111"/>
    </row>
    <row r="14" spans="1:12" s="3" customFormat="1" x14ac:dyDescent="0.35">
      <c r="A14" s="95" t="s">
        <v>507</v>
      </c>
      <c r="B14" s="95" t="s">
        <v>506</v>
      </c>
      <c r="C14" s="8"/>
      <c r="D14" s="8"/>
      <c r="E14" s="111"/>
    </row>
    <row r="15" spans="1:12" s="3" customFormat="1" x14ac:dyDescent="0.35">
      <c r="A15" s="95" t="s">
        <v>508</v>
      </c>
      <c r="B15" s="95" t="s">
        <v>97</v>
      </c>
      <c r="C15" s="8"/>
      <c r="D15" s="8"/>
      <c r="E15" s="111"/>
    </row>
    <row r="16" spans="1:12" s="3" customFormat="1" x14ac:dyDescent="0.35">
      <c r="A16" s="86" t="s">
        <v>82</v>
      </c>
      <c r="B16" s="86" t="s">
        <v>83</v>
      </c>
      <c r="C16" s="105">
        <f>SUM(C17:C18)</f>
        <v>0</v>
      </c>
      <c r="D16" s="105">
        <f>SUM(D17:D18)</f>
        <v>0</v>
      </c>
      <c r="E16" s="111"/>
    </row>
    <row r="17" spans="1:5" s="3" customFormat="1" x14ac:dyDescent="0.35">
      <c r="A17" s="95" t="s">
        <v>84</v>
      </c>
      <c r="B17" s="95" t="s">
        <v>86</v>
      </c>
      <c r="C17" s="8"/>
      <c r="D17" s="8"/>
      <c r="E17" s="111"/>
    </row>
    <row r="18" spans="1:5" s="3" customFormat="1" ht="31.5" x14ac:dyDescent="0.35">
      <c r="A18" s="95" t="s">
        <v>85</v>
      </c>
      <c r="B18" s="95" t="s">
        <v>110</v>
      </c>
      <c r="C18" s="8"/>
      <c r="D18" s="8"/>
      <c r="E18" s="111"/>
    </row>
    <row r="19" spans="1:5" s="3" customFormat="1" x14ac:dyDescent="0.35">
      <c r="A19" s="86" t="s">
        <v>87</v>
      </c>
      <c r="B19" s="86" t="s">
        <v>418</v>
      </c>
      <c r="C19" s="105">
        <f>SUM(C20:C23)</f>
        <v>0</v>
      </c>
      <c r="D19" s="105">
        <f>SUM(D20:D23)</f>
        <v>0</v>
      </c>
      <c r="E19" s="111"/>
    </row>
    <row r="20" spans="1:5" s="3" customFormat="1" x14ac:dyDescent="0.35">
      <c r="A20" s="95" t="s">
        <v>88</v>
      </c>
      <c r="B20" s="95" t="s">
        <v>89</v>
      </c>
      <c r="C20" s="8"/>
      <c r="D20" s="8"/>
      <c r="E20" s="111"/>
    </row>
    <row r="21" spans="1:5" s="3" customFormat="1" ht="31.5" x14ac:dyDescent="0.35">
      <c r="A21" s="95" t="s">
        <v>92</v>
      </c>
      <c r="B21" s="95" t="s">
        <v>90</v>
      </c>
      <c r="C21" s="8"/>
      <c r="D21" s="8"/>
      <c r="E21" s="111"/>
    </row>
    <row r="22" spans="1:5" s="3" customFormat="1" x14ac:dyDescent="0.35">
      <c r="A22" s="95" t="s">
        <v>93</v>
      </c>
      <c r="B22" s="95" t="s">
        <v>91</v>
      </c>
      <c r="C22" s="8"/>
      <c r="D22" s="8"/>
      <c r="E22" s="111"/>
    </row>
    <row r="23" spans="1:5" s="3" customFormat="1" x14ac:dyDescent="0.35">
      <c r="A23" s="95" t="s">
        <v>94</v>
      </c>
      <c r="B23" s="95" t="s">
        <v>446</v>
      </c>
      <c r="C23" s="8"/>
      <c r="D23" s="8"/>
      <c r="E23" s="111"/>
    </row>
    <row r="24" spans="1:5" s="3" customFormat="1" x14ac:dyDescent="0.35">
      <c r="A24" s="86" t="s">
        <v>95</v>
      </c>
      <c r="B24" s="86" t="s">
        <v>447</v>
      </c>
      <c r="C24" s="269"/>
      <c r="D24" s="8"/>
      <c r="E24" s="111"/>
    </row>
    <row r="25" spans="1:5" s="3" customFormat="1" x14ac:dyDescent="0.35">
      <c r="A25" s="86" t="s">
        <v>251</v>
      </c>
      <c r="B25" s="86" t="s">
        <v>453</v>
      </c>
      <c r="C25" s="8"/>
      <c r="D25" s="8"/>
      <c r="E25" s="111"/>
    </row>
    <row r="26" spans="1:5" x14ac:dyDescent="0.35">
      <c r="A26" s="85">
        <v>1.2</v>
      </c>
      <c r="B26" s="85" t="s">
        <v>96</v>
      </c>
      <c r="C26" s="83">
        <f>SUM(C27,C35)</f>
        <v>0</v>
      </c>
      <c r="D26" s="83">
        <f>SUM(D27,D35)</f>
        <v>0</v>
      </c>
      <c r="E26" s="111"/>
    </row>
    <row r="27" spans="1:5" x14ac:dyDescent="0.35">
      <c r="A27" s="86" t="s">
        <v>32</v>
      </c>
      <c r="B27" s="86" t="s">
        <v>311</v>
      </c>
      <c r="C27" s="105">
        <f>SUM(C28:C30)</f>
        <v>0</v>
      </c>
      <c r="D27" s="105">
        <f>SUM(D28:D30)</f>
        <v>0</v>
      </c>
      <c r="E27" s="111"/>
    </row>
    <row r="28" spans="1:5" x14ac:dyDescent="0.35">
      <c r="A28" s="244" t="s">
        <v>98</v>
      </c>
      <c r="B28" s="244" t="s">
        <v>309</v>
      </c>
      <c r="C28" s="8"/>
      <c r="D28" s="8"/>
      <c r="E28" s="111"/>
    </row>
    <row r="29" spans="1:5" x14ac:dyDescent="0.35">
      <c r="A29" s="244" t="s">
        <v>99</v>
      </c>
      <c r="B29" s="244" t="s">
        <v>312</v>
      </c>
      <c r="C29" s="8"/>
      <c r="D29" s="8"/>
      <c r="E29" s="111"/>
    </row>
    <row r="30" spans="1:5" x14ac:dyDescent="0.35">
      <c r="A30" s="244" t="s">
        <v>455</v>
      </c>
      <c r="B30" s="244" t="s">
        <v>310</v>
      </c>
      <c r="C30" s="8"/>
      <c r="D30" s="8"/>
      <c r="E30" s="111"/>
    </row>
    <row r="31" spans="1:5" x14ac:dyDescent="0.35">
      <c r="A31" s="86" t="s">
        <v>33</v>
      </c>
      <c r="B31" s="86" t="s">
        <v>506</v>
      </c>
      <c r="C31" s="105">
        <f>SUM(C32:C34)</f>
        <v>0</v>
      </c>
      <c r="D31" s="105">
        <f>SUM(D32:D34)</f>
        <v>0</v>
      </c>
      <c r="E31" s="111"/>
    </row>
    <row r="32" spans="1:5" x14ac:dyDescent="0.35">
      <c r="A32" s="244" t="s">
        <v>12</v>
      </c>
      <c r="B32" s="244" t="s">
        <v>509</v>
      </c>
      <c r="C32" s="8"/>
      <c r="D32" s="8"/>
      <c r="E32" s="111"/>
    </row>
    <row r="33" spans="1:9" x14ac:dyDescent="0.35">
      <c r="A33" s="244" t="s">
        <v>13</v>
      </c>
      <c r="B33" s="244" t="s">
        <v>510</v>
      </c>
      <c r="C33" s="8"/>
      <c r="D33" s="8"/>
      <c r="E33" s="111"/>
    </row>
    <row r="34" spans="1:9" x14ac:dyDescent="0.35">
      <c r="A34" s="244" t="s">
        <v>281</v>
      </c>
      <c r="B34" s="244" t="s">
        <v>511</v>
      </c>
      <c r="C34" s="8"/>
      <c r="D34" s="8"/>
      <c r="E34" s="111"/>
    </row>
    <row r="35" spans="1:9" s="22" customFormat="1" ht="31.5" x14ac:dyDescent="0.35">
      <c r="A35" s="86" t="s">
        <v>34</v>
      </c>
      <c r="B35" s="254" t="s">
        <v>452</v>
      </c>
      <c r="C35" s="8"/>
      <c r="D35" s="8"/>
    </row>
    <row r="36" spans="1:9" s="2" customFormat="1" x14ac:dyDescent="0.35">
      <c r="A36" s="1"/>
      <c r="B36" s="248"/>
      <c r="E36" s="5"/>
    </row>
    <row r="37" spans="1:9" s="2" customFormat="1" x14ac:dyDescent="0.35">
      <c r="B37" s="248"/>
      <c r="E37" s="5"/>
    </row>
    <row r="38" spans="1:9" x14ac:dyDescent="0.35">
      <c r="A38" s="1"/>
    </row>
    <row r="39" spans="1:9" x14ac:dyDescent="0.35">
      <c r="A39" s="2"/>
    </row>
    <row r="40" spans="1:9" s="2" customFormat="1" x14ac:dyDescent="0.35">
      <c r="A40" s="67" t="s">
        <v>107</v>
      </c>
      <c r="B40" s="248"/>
      <c r="E40" s="5"/>
    </row>
    <row r="41" spans="1:9" s="2" customFormat="1" x14ac:dyDescent="0.35">
      <c r="B41" s="248"/>
      <c r="E41"/>
      <c r="F41"/>
      <c r="G41"/>
      <c r="H41"/>
      <c r="I41"/>
    </row>
    <row r="42" spans="1:9" s="2" customFormat="1" x14ac:dyDescent="0.35">
      <c r="B42" s="248"/>
      <c r="D42" s="12"/>
      <c r="E42"/>
      <c r="F42"/>
      <c r="G42"/>
      <c r="H42"/>
      <c r="I42"/>
    </row>
    <row r="43" spans="1:9" s="2" customFormat="1" ht="31.5" x14ac:dyDescent="0.35">
      <c r="A43"/>
      <c r="B43" s="250" t="s">
        <v>450</v>
      </c>
      <c r="D43" s="12"/>
      <c r="E43"/>
      <c r="F43"/>
      <c r="G43"/>
      <c r="H43"/>
      <c r="I43"/>
    </row>
    <row r="44" spans="1:9" s="2" customFormat="1" x14ac:dyDescent="0.35">
      <c r="A44"/>
      <c r="B44" s="248" t="s">
        <v>270</v>
      </c>
      <c r="D44" s="12"/>
      <c r="E44"/>
      <c r="F44"/>
      <c r="G44"/>
      <c r="H44"/>
      <c r="I44"/>
    </row>
    <row r="45" spans="1:9" customFormat="1" ht="12.75" x14ac:dyDescent="0.2">
      <c r="B45" s="251" t="s">
        <v>139</v>
      </c>
    </row>
    <row r="46" spans="1:9" customFormat="1" ht="12.75" x14ac:dyDescent="0.2">
      <c r="B46" s="252"/>
    </row>
  </sheetData>
  <mergeCells count="2">
    <mergeCell ref="C1:D1"/>
    <mergeCell ref="C2:E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.75" x14ac:dyDescent="0.2">
      <c r="A2" s="59">
        <v>40907</v>
      </c>
      <c r="C2" t="s">
        <v>200</v>
      </c>
      <c r="E2" t="s">
        <v>231</v>
      </c>
      <c r="G2" s="60" t="s">
        <v>237</v>
      </c>
    </row>
    <row r="3" spans="1:7" ht="15.75" x14ac:dyDescent="0.2">
      <c r="A3" s="59">
        <v>40908</v>
      </c>
      <c r="C3" t="s">
        <v>201</v>
      </c>
      <c r="E3" t="s">
        <v>232</v>
      </c>
      <c r="G3" s="60" t="s">
        <v>238</v>
      </c>
    </row>
    <row r="4" spans="1:7" ht="15.75" x14ac:dyDescent="0.2">
      <c r="A4" s="59">
        <v>40909</v>
      </c>
      <c r="C4" t="s">
        <v>202</v>
      </c>
      <c r="E4" t="s">
        <v>233</v>
      </c>
      <c r="G4" s="60" t="s">
        <v>239</v>
      </c>
    </row>
    <row r="5" spans="1:7" x14ac:dyDescent="0.2">
      <c r="A5" s="59">
        <v>40910</v>
      </c>
      <c r="C5" t="s">
        <v>203</v>
      </c>
      <c r="E5" t="s">
        <v>234</v>
      </c>
    </row>
    <row r="6" spans="1:7" x14ac:dyDescent="0.2">
      <c r="A6" s="59">
        <v>40911</v>
      </c>
      <c r="C6" t="s">
        <v>204</v>
      </c>
    </row>
    <row r="7" spans="1:7" x14ac:dyDescent="0.2">
      <c r="A7" s="59">
        <v>40912</v>
      </c>
      <c r="C7" t="s">
        <v>205</v>
      </c>
    </row>
    <row r="8" spans="1:7" x14ac:dyDescent="0.2">
      <c r="A8" s="59">
        <v>40913</v>
      </c>
      <c r="C8" t="s">
        <v>206</v>
      </c>
    </row>
    <row r="9" spans="1:7" x14ac:dyDescent="0.2">
      <c r="A9" s="59">
        <v>40914</v>
      </c>
      <c r="C9" t="s">
        <v>207</v>
      </c>
    </row>
    <row r="10" spans="1:7" x14ac:dyDescent="0.2">
      <c r="A10" s="59">
        <v>40915</v>
      </c>
      <c r="C10" t="s">
        <v>208</v>
      </c>
    </row>
    <row r="11" spans="1:7" x14ac:dyDescent="0.2">
      <c r="A11" s="59">
        <v>40916</v>
      </c>
      <c r="C11" t="s">
        <v>209</v>
      </c>
    </row>
    <row r="12" spans="1:7" x14ac:dyDescent="0.2">
      <c r="A12" s="59">
        <v>40917</v>
      </c>
      <c r="C12" t="s">
        <v>210</v>
      </c>
    </row>
    <row r="13" spans="1:7" x14ac:dyDescent="0.2">
      <c r="A13" s="59">
        <v>40918</v>
      </c>
      <c r="C13" t="s">
        <v>211</v>
      </c>
    </row>
    <row r="14" spans="1:7" x14ac:dyDescent="0.2">
      <c r="A14" s="59">
        <v>40919</v>
      </c>
      <c r="C14" t="s">
        <v>212</v>
      </c>
    </row>
    <row r="15" spans="1:7" x14ac:dyDescent="0.2">
      <c r="A15" s="59">
        <v>40920</v>
      </c>
      <c r="C15" t="s">
        <v>213</v>
      </c>
    </row>
    <row r="16" spans="1:7" x14ac:dyDescent="0.2">
      <c r="A16" s="59">
        <v>40921</v>
      </c>
      <c r="C16" t="s">
        <v>214</v>
      </c>
    </row>
    <row r="17" spans="1:3" x14ac:dyDescent="0.2">
      <c r="A17" s="59">
        <v>40922</v>
      </c>
      <c r="C17" t="s">
        <v>215</v>
      </c>
    </row>
    <row r="18" spans="1:3" x14ac:dyDescent="0.2">
      <c r="A18" s="59">
        <v>40923</v>
      </c>
      <c r="C18" t="s">
        <v>216</v>
      </c>
    </row>
    <row r="19" spans="1:3" x14ac:dyDescent="0.2">
      <c r="A19" s="59">
        <v>40924</v>
      </c>
      <c r="C19" t="s">
        <v>217</v>
      </c>
    </row>
    <row r="20" spans="1:3" x14ac:dyDescent="0.2">
      <c r="A20" s="59">
        <v>40925</v>
      </c>
      <c r="C20" t="s">
        <v>218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showGridLines="0" view="pageBreakPreview" zoomScale="80" zoomScaleNormal="100" zoomScaleSheetLayoutView="80" workbookViewId="0">
      <selection activeCell="G1" sqref="G1:K1048576"/>
    </sheetView>
  </sheetViews>
  <sheetFormatPr defaultRowHeight="15.75" x14ac:dyDescent="0.35"/>
  <cols>
    <col min="1" max="1" width="15.85546875" style="2" customWidth="1"/>
    <col min="2" max="2" width="73.28515625" style="2" customWidth="1"/>
    <col min="3" max="3" width="17.425781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5">
      <c r="A1" s="72" t="s">
        <v>406</v>
      </c>
      <c r="B1" s="235"/>
      <c r="C1" s="514" t="s">
        <v>109</v>
      </c>
      <c r="D1" s="514"/>
      <c r="E1" s="89"/>
    </row>
    <row r="2" spans="1:5" s="6" customFormat="1" x14ac:dyDescent="0.35">
      <c r="A2" s="72" t="s">
        <v>407</v>
      </c>
      <c r="B2" s="235"/>
      <c r="C2" s="504" t="s">
        <v>516</v>
      </c>
      <c r="D2" s="505"/>
      <c r="E2" s="505"/>
    </row>
    <row r="3" spans="1:5" s="6" customFormat="1" x14ac:dyDescent="0.35">
      <c r="A3" s="72" t="s">
        <v>408</v>
      </c>
      <c r="B3" s="235"/>
      <c r="C3" s="236"/>
      <c r="D3" s="236"/>
      <c r="E3" s="89"/>
    </row>
    <row r="4" spans="1:5" s="6" customFormat="1" x14ac:dyDescent="0.35">
      <c r="A4" s="74" t="s">
        <v>140</v>
      </c>
      <c r="B4" s="235"/>
      <c r="C4" s="236"/>
      <c r="D4" s="236"/>
      <c r="E4" s="89"/>
    </row>
    <row r="5" spans="1:5" s="6" customFormat="1" x14ac:dyDescent="0.35">
      <c r="A5" s="74"/>
      <c r="B5" s="235"/>
      <c r="C5" s="236"/>
      <c r="D5" s="236"/>
      <c r="E5" s="89"/>
    </row>
    <row r="6" spans="1:5" x14ac:dyDescent="0.35">
      <c r="A6" s="75" t="str">
        <f>'[1]ფორმა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 x14ac:dyDescent="0.35">
      <c r="A7" s="26" t="s">
        <v>515</v>
      </c>
      <c r="B7" s="26"/>
      <c r="C7" s="79"/>
      <c r="D7" s="79"/>
      <c r="E7" s="90"/>
    </row>
    <row r="8" spans="1:5" x14ac:dyDescent="0.35">
      <c r="A8" s="75"/>
      <c r="B8" s="75"/>
      <c r="C8" s="74"/>
      <c r="D8" s="74"/>
      <c r="E8" s="90"/>
    </row>
    <row r="9" spans="1:5" s="6" customFormat="1" x14ac:dyDescent="0.35">
      <c r="A9" s="235"/>
      <c r="B9" s="235"/>
      <c r="C9" s="76"/>
      <c r="D9" s="76"/>
      <c r="E9" s="89"/>
    </row>
    <row r="10" spans="1:5" s="6" customFormat="1" ht="31.5" x14ac:dyDescent="0.35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 x14ac:dyDescent="0.2">
      <c r="A11" s="237">
        <v>1</v>
      </c>
      <c r="B11" s="237" t="s">
        <v>57</v>
      </c>
      <c r="C11" s="496">
        <f>SUM(C12,C15,C55,C58,C59,C60,C78)</f>
        <v>19470.169999999998</v>
      </c>
      <c r="D11" s="496">
        <f>SUM(D12,D15,D55,D58,D59,D60,D66,D74,D75)</f>
        <v>18219.599999999999</v>
      </c>
      <c r="E11" s="238"/>
    </row>
    <row r="12" spans="1:5" s="9" customFormat="1" ht="18.75" x14ac:dyDescent="0.2">
      <c r="A12" s="85">
        <v>1.1000000000000001</v>
      </c>
      <c r="B12" s="85" t="s">
        <v>58</v>
      </c>
      <c r="C12" s="497">
        <f>SUM(C13:C14)</f>
        <v>9625</v>
      </c>
      <c r="D12" s="497">
        <f>SUM(D13:D14)</f>
        <v>9325</v>
      </c>
      <c r="E12" s="91"/>
    </row>
    <row r="13" spans="1:5" s="10" customFormat="1" x14ac:dyDescent="0.2">
      <c r="A13" s="86" t="s">
        <v>30</v>
      </c>
      <c r="B13" s="86" t="s">
        <v>59</v>
      </c>
      <c r="C13" s="461">
        <v>9625</v>
      </c>
      <c r="D13" s="461">
        <v>9325</v>
      </c>
      <c r="E13" s="92"/>
    </row>
    <row r="14" spans="1:5" s="3" customFormat="1" x14ac:dyDescent="0.2">
      <c r="A14" s="86" t="s">
        <v>31</v>
      </c>
      <c r="B14" s="86" t="s">
        <v>0</v>
      </c>
      <c r="C14" s="461"/>
      <c r="D14" s="461"/>
      <c r="E14" s="93"/>
    </row>
    <row r="15" spans="1:5" s="7" customFormat="1" x14ac:dyDescent="0.2">
      <c r="A15" s="85">
        <v>1.2</v>
      </c>
      <c r="B15" s="85" t="s">
        <v>60</v>
      </c>
      <c r="C15" s="498">
        <f>SUM(C16,C19,C31,C32,C33,C34,C37,C38,C45:C49,C53,C54)</f>
        <v>8527.67</v>
      </c>
      <c r="D15" s="498">
        <f>SUM(D16,D19,D31,D32,D33,D34,D37,D38,D45:D49,D53,D54)</f>
        <v>7577.1</v>
      </c>
      <c r="E15" s="238"/>
    </row>
    <row r="16" spans="1:5" s="3" customFormat="1" x14ac:dyDescent="0.2">
      <c r="A16" s="86" t="s">
        <v>32</v>
      </c>
      <c r="B16" s="86" t="s">
        <v>1</v>
      </c>
      <c r="C16" s="497">
        <f>SUM(C17:C18)</f>
        <v>1275</v>
      </c>
      <c r="D16" s="497">
        <f>SUM(D17:D18)</f>
        <v>1275</v>
      </c>
      <c r="E16" s="93"/>
    </row>
    <row r="17" spans="1:6" s="3" customFormat="1" x14ac:dyDescent="0.2">
      <c r="A17" s="95" t="s">
        <v>98</v>
      </c>
      <c r="B17" s="95" t="s">
        <v>61</v>
      </c>
      <c r="C17" s="461">
        <f>1020+255</f>
        <v>1275</v>
      </c>
      <c r="D17" s="462">
        <f>3960-2940+255</f>
        <v>1275</v>
      </c>
      <c r="E17" s="93"/>
      <c r="F17" s="240"/>
    </row>
    <row r="18" spans="1:6" s="3" customFormat="1" x14ac:dyDescent="0.2">
      <c r="A18" s="95" t="s">
        <v>99</v>
      </c>
      <c r="B18" s="95" t="s">
        <v>62</v>
      </c>
      <c r="C18" s="461"/>
      <c r="D18" s="462"/>
      <c r="E18" s="93"/>
      <c r="F18" s="240"/>
    </row>
    <row r="19" spans="1:6" s="3" customFormat="1" x14ac:dyDescent="0.2">
      <c r="A19" s="86" t="s">
        <v>33</v>
      </c>
      <c r="B19" s="86" t="s">
        <v>2</v>
      </c>
      <c r="C19" s="497">
        <f>SUM(C20:C25,C30)</f>
        <v>901.29</v>
      </c>
      <c r="D19" s="497">
        <f>SUM(D20:D25,D30)</f>
        <v>586.22</v>
      </c>
      <c r="E19" s="239"/>
      <c r="F19" s="240"/>
    </row>
    <row r="20" spans="1:6" s="243" customFormat="1" ht="31.5" x14ac:dyDescent="0.2">
      <c r="A20" s="95" t="s">
        <v>12</v>
      </c>
      <c r="B20" s="95" t="s">
        <v>250</v>
      </c>
      <c r="C20" s="499">
        <v>45.6</v>
      </c>
      <c r="D20" s="499">
        <v>45.6</v>
      </c>
      <c r="E20" s="241">
        <v>45.6</v>
      </c>
      <c r="F20" s="240"/>
    </row>
    <row r="21" spans="1:6" s="243" customFormat="1" x14ac:dyDescent="0.2">
      <c r="A21" s="95" t="s">
        <v>13</v>
      </c>
      <c r="B21" s="95" t="s">
        <v>14</v>
      </c>
      <c r="C21" s="499"/>
      <c r="D21" s="500"/>
      <c r="E21" s="242"/>
      <c r="F21" s="240"/>
    </row>
    <row r="22" spans="1:6" s="243" customFormat="1" ht="31.5" x14ac:dyDescent="0.2">
      <c r="A22" s="95" t="s">
        <v>281</v>
      </c>
      <c r="B22" s="95" t="s">
        <v>22</v>
      </c>
      <c r="C22" s="499"/>
      <c r="D22" s="500"/>
      <c r="E22" s="242"/>
      <c r="F22" s="240"/>
    </row>
    <row r="23" spans="1:6" s="243" customFormat="1" ht="16.5" customHeight="1" x14ac:dyDescent="0.2">
      <c r="A23" s="95" t="s">
        <v>282</v>
      </c>
      <c r="B23" s="95" t="s">
        <v>15</v>
      </c>
      <c r="C23" s="499">
        <v>307.33</v>
      </c>
      <c r="D23" s="500">
        <v>307.33</v>
      </c>
      <c r="E23" s="242"/>
    </row>
    <row r="24" spans="1:6" s="243" customFormat="1" ht="16.5" customHeight="1" x14ac:dyDescent="0.2">
      <c r="A24" s="95" t="s">
        <v>283</v>
      </c>
      <c r="B24" s="95" t="s">
        <v>16</v>
      </c>
      <c r="C24" s="499"/>
      <c r="D24" s="500"/>
      <c r="E24" s="242"/>
    </row>
    <row r="25" spans="1:6" s="243" customFormat="1" ht="16.5" customHeight="1" x14ac:dyDescent="0.2">
      <c r="A25" s="95" t="s">
        <v>284</v>
      </c>
      <c r="B25" s="95" t="s">
        <v>17</v>
      </c>
      <c r="C25" s="497">
        <f>SUM(C26:C29)</f>
        <v>303.95999999999998</v>
      </c>
      <c r="D25" s="497">
        <f>SUM(D26:D29)</f>
        <v>233.29000000000002</v>
      </c>
      <c r="E25" s="242"/>
    </row>
    <row r="26" spans="1:6" s="243" customFormat="1" ht="16.5" customHeight="1" x14ac:dyDescent="0.2">
      <c r="A26" s="244" t="s">
        <v>285</v>
      </c>
      <c r="B26" s="244" t="s">
        <v>18</v>
      </c>
      <c r="C26" s="499">
        <v>1.79</v>
      </c>
      <c r="D26" s="500">
        <v>1.79</v>
      </c>
      <c r="E26" s="242"/>
    </row>
    <row r="27" spans="1:6" s="243" customFormat="1" ht="16.5" customHeight="1" x14ac:dyDescent="0.2">
      <c r="A27" s="244" t="s">
        <v>286</v>
      </c>
      <c r="B27" s="244" t="s">
        <v>19</v>
      </c>
      <c r="C27" s="499">
        <v>150.16999999999999</v>
      </c>
      <c r="D27" s="500">
        <v>79.5</v>
      </c>
      <c r="E27" s="242"/>
    </row>
    <row r="28" spans="1:6" s="243" customFormat="1" ht="16.5" customHeight="1" x14ac:dyDescent="0.2">
      <c r="A28" s="244" t="s">
        <v>287</v>
      </c>
      <c r="B28" s="244" t="s">
        <v>20</v>
      </c>
      <c r="C28" s="499">
        <v>3</v>
      </c>
      <c r="D28" s="500">
        <v>3</v>
      </c>
      <c r="E28" s="242"/>
    </row>
    <row r="29" spans="1:6" s="243" customFormat="1" ht="16.5" customHeight="1" x14ac:dyDescent="0.2">
      <c r="A29" s="244" t="s">
        <v>288</v>
      </c>
      <c r="B29" s="244" t="s">
        <v>23</v>
      </c>
      <c r="C29" s="499">
        <v>149</v>
      </c>
      <c r="D29" s="499">
        <v>149</v>
      </c>
      <c r="E29" s="241">
        <v>149</v>
      </c>
    </row>
    <row r="30" spans="1:6" s="243" customFormat="1" ht="16.5" customHeight="1" x14ac:dyDescent="0.2">
      <c r="A30" s="95" t="s">
        <v>289</v>
      </c>
      <c r="B30" s="95" t="s">
        <v>21</v>
      </c>
      <c r="C30" s="499">
        <v>244.4</v>
      </c>
      <c r="D30" s="500"/>
      <c r="E30" s="242"/>
    </row>
    <row r="31" spans="1:6" s="3" customFormat="1" ht="16.5" customHeight="1" x14ac:dyDescent="0.2">
      <c r="A31" s="86" t="s">
        <v>34</v>
      </c>
      <c r="B31" s="86" t="s">
        <v>3</v>
      </c>
      <c r="C31" s="461">
        <v>150</v>
      </c>
      <c r="D31" s="462">
        <v>150</v>
      </c>
      <c r="E31" s="239"/>
    </row>
    <row r="32" spans="1:6" s="3" customFormat="1" ht="16.5" customHeight="1" x14ac:dyDescent="0.2">
      <c r="A32" s="86" t="s">
        <v>35</v>
      </c>
      <c r="B32" s="86" t="s">
        <v>4</v>
      </c>
      <c r="C32" s="461"/>
      <c r="D32" s="462"/>
      <c r="E32" s="93"/>
    </row>
    <row r="33" spans="1:5" s="3" customFormat="1" ht="16.5" customHeight="1" x14ac:dyDescent="0.2">
      <c r="A33" s="86" t="s">
        <v>36</v>
      </c>
      <c r="B33" s="86" t="s">
        <v>5</v>
      </c>
      <c r="C33" s="461"/>
      <c r="D33" s="462"/>
      <c r="E33" s="93"/>
    </row>
    <row r="34" spans="1:5" s="3" customFormat="1" ht="31.5" x14ac:dyDescent="0.2">
      <c r="A34" s="86" t="s">
        <v>37</v>
      </c>
      <c r="B34" s="86" t="s">
        <v>63</v>
      </c>
      <c r="C34" s="497">
        <f>SUM(C35:C36)</f>
        <v>1714</v>
      </c>
      <c r="D34" s="497">
        <f>SUM(D35:D36)</f>
        <v>1820</v>
      </c>
      <c r="E34" s="93"/>
    </row>
    <row r="35" spans="1:5" s="3" customFormat="1" ht="16.5" customHeight="1" x14ac:dyDescent="0.2">
      <c r="A35" s="95" t="s">
        <v>290</v>
      </c>
      <c r="B35" s="95" t="s">
        <v>56</v>
      </c>
      <c r="C35" s="461">
        <v>1589</v>
      </c>
      <c r="D35" s="462">
        <v>1695</v>
      </c>
      <c r="E35" s="93"/>
    </row>
    <row r="36" spans="1:5" s="3" customFormat="1" ht="16.5" customHeight="1" x14ac:dyDescent="0.2">
      <c r="A36" s="95" t="s">
        <v>291</v>
      </c>
      <c r="B36" s="95" t="s">
        <v>55</v>
      </c>
      <c r="C36" s="461">
        <v>125</v>
      </c>
      <c r="D36" s="462">
        <v>125</v>
      </c>
      <c r="E36" s="93"/>
    </row>
    <row r="37" spans="1:5" s="3" customFormat="1" ht="16.5" customHeight="1" x14ac:dyDescent="0.2">
      <c r="A37" s="86" t="s">
        <v>38</v>
      </c>
      <c r="B37" s="86" t="s">
        <v>49</v>
      </c>
      <c r="C37" s="461">
        <v>26.75</v>
      </c>
      <c r="D37" s="462">
        <v>26.75</v>
      </c>
      <c r="E37" s="93"/>
    </row>
    <row r="38" spans="1:5" s="3" customFormat="1" ht="16.5" customHeight="1" x14ac:dyDescent="0.2">
      <c r="A38" s="86" t="s">
        <v>39</v>
      </c>
      <c r="B38" s="86" t="s">
        <v>409</v>
      </c>
      <c r="C38" s="497">
        <f>SUM(C39:C44)</f>
        <v>0</v>
      </c>
      <c r="D38" s="497">
        <f>SUM(D39:D44)</f>
        <v>0</v>
      </c>
      <c r="E38" s="93"/>
    </row>
    <row r="39" spans="1:5" s="3" customFormat="1" ht="16.5" customHeight="1" x14ac:dyDescent="0.2">
      <c r="A39" s="17" t="s">
        <v>355</v>
      </c>
      <c r="B39" s="17" t="s">
        <v>359</v>
      </c>
      <c r="C39" s="461"/>
      <c r="D39" s="462"/>
      <c r="E39" s="93"/>
    </row>
    <row r="40" spans="1:5" s="3" customFormat="1" ht="16.5" customHeight="1" x14ac:dyDescent="0.2">
      <c r="A40" s="17" t="s">
        <v>356</v>
      </c>
      <c r="B40" s="17" t="s">
        <v>360</v>
      </c>
      <c r="C40" s="461"/>
      <c r="D40" s="462"/>
      <c r="E40" s="93"/>
    </row>
    <row r="41" spans="1:5" s="3" customFormat="1" ht="16.5" customHeight="1" x14ac:dyDescent="0.2">
      <c r="A41" s="17" t="s">
        <v>357</v>
      </c>
      <c r="B41" s="17" t="s">
        <v>363</v>
      </c>
      <c r="C41" s="461"/>
      <c r="D41" s="462"/>
      <c r="E41" s="93"/>
    </row>
    <row r="42" spans="1:5" s="3" customFormat="1" ht="16.5" customHeight="1" x14ac:dyDescent="0.2">
      <c r="A42" s="17" t="s">
        <v>362</v>
      </c>
      <c r="B42" s="17" t="s">
        <v>364</v>
      </c>
      <c r="C42" s="461"/>
      <c r="D42" s="462"/>
      <c r="E42" s="93"/>
    </row>
    <row r="43" spans="1:5" s="3" customFormat="1" ht="16.5" customHeight="1" x14ac:dyDescent="0.2">
      <c r="A43" s="17" t="s">
        <v>365</v>
      </c>
      <c r="B43" s="17" t="s">
        <v>499</v>
      </c>
      <c r="C43" s="461"/>
      <c r="D43" s="462"/>
      <c r="E43" s="93"/>
    </row>
    <row r="44" spans="1:5" s="3" customFormat="1" ht="16.5" customHeight="1" x14ac:dyDescent="0.2">
      <c r="A44" s="17" t="s">
        <v>500</v>
      </c>
      <c r="B44" s="17" t="s">
        <v>361</v>
      </c>
      <c r="C44" s="461"/>
      <c r="D44" s="462"/>
      <c r="E44" s="93"/>
    </row>
    <row r="45" spans="1:5" s="3" customFormat="1" ht="31.5" x14ac:dyDescent="0.2">
      <c r="A45" s="86" t="s">
        <v>40</v>
      </c>
      <c r="B45" s="86" t="s">
        <v>28</v>
      </c>
      <c r="C45" s="461"/>
      <c r="D45" s="462"/>
      <c r="E45" s="93"/>
    </row>
    <row r="46" spans="1:5" s="3" customFormat="1" ht="16.5" customHeight="1" x14ac:dyDescent="0.2">
      <c r="A46" s="86" t="s">
        <v>41</v>
      </c>
      <c r="B46" s="86" t="s">
        <v>24</v>
      </c>
      <c r="C46" s="461"/>
      <c r="D46" s="462"/>
      <c r="E46" s="93"/>
    </row>
    <row r="47" spans="1:5" s="3" customFormat="1" ht="16.5" customHeight="1" x14ac:dyDescent="0.2">
      <c r="A47" s="86" t="s">
        <v>42</v>
      </c>
      <c r="B47" s="86" t="s">
        <v>25</v>
      </c>
      <c r="C47" s="461"/>
      <c r="D47" s="462"/>
      <c r="E47" s="93"/>
    </row>
    <row r="48" spans="1:5" s="3" customFormat="1" ht="16.5" customHeight="1" x14ac:dyDescent="0.2">
      <c r="A48" s="86" t="s">
        <v>43</v>
      </c>
      <c r="B48" s="86" t="s">
        <v>26</v>
      </c>
      <c r="C48" s="461"/>
      <c r="D48" s="462"/>
      <c r="E48" s="93"/>
    </row>
    <row r="49" spans="1:6" s="3" customFormat="1" ht="16.5" customHeight="1" x14ac:dyDescent="0.2">
      <c r="A49" s="86" t="s">
        <v>44</v>
      </c>
      <c r="B49" s="86" t="s">
        <v>410</v>
      </c>
      <c r="C49" s="497">
        <f>SUM(C50:C52)</f>
        <v>4460.63</v>
      </c>
      <c r="D49" s="497">
        <f>SUM(D50:D52)</f>
        <v>3719.13</v>
      </c>
      <c r="E49" s="93"/>
    </row>
    <row r="50" spans="1:6" s="3" customFormat="1" ht="16.5" customHeight="1" x14ac:dyDescent="0.2">
      <c r="A50" s="95" t="s">
        <v>371</v>
      </c>
      <c r="B50" s="95" t="s">
        <v>374</v>
      </c>
      <c r="C50" s="461">
        <v>3560.63</v>
      </c>
      <c r="D50" s="462">
        <f>3012.63-193.5</f>
        <v>2819.13</v>
      </c>
      <c r="E50" s="93"/>
    </row>
    <row r="51" spans="1:6" s="3" customFormat="1" ht="16.5" customHeight="1" x14ac:dyDescent="0.2">
      <c r="A51" s="95" t="s">
        <v>372</v>
      </c>
      <c r="B51" s="95" t="s">
        <v>373</v>
      </c>
      <c r="C51" s="461">
        <v>900</v>
      </c>
      <c r="D51" s="462">
        <v>900</v>
      </c>
      <c r="E51" s="93"/>
    </row>
    <row r="52" spans="1:6" s="3" customFormat="1" ht="16.5" customHeight="1" x14ac:dyDescent="0.2">
      <c r="A52" s="95" t="s">
        <v>375</v>
      </c>
      <c r="B52" s="95" t="s">
        <v>376</v>
      </c>
      <c r="C52" s="461"/>
      <c r="D52" s="462"/>
      <c r="E52" s="93"/>
    </row>
    <row r="53" spans="1:6" s="3" customFormat="1" ht="31.5" x14ac:dyDescent="0.2">
      <c r="A53" s="86" t="s">
        <v>45</v>
      </c>
      <c r="B53" s="86" t="s">
        <v>29</v>
      </c>
      <c r="C53" s="461"/>
      <c r="D53" s="462"/>
      <c r="E53" s="93"/>
    </row>
    <row r="54" spans="1:6" s="3" customFormat="1" ht="16.5" customHeight="1" x14ac:dyDescent="0.2">
      <c r="A54" s="86" t="s">
        <v>46</v>
      </c>
      <c r="B54" s="86" t="s">
        <v>6</v>
      </c>
      <c r="C54" s="461">
        <v>0</v>
      </c>
      <c r="D54" s="462">
        <v>0</v>
      </c>
      <c r="E54" s="239"/>
      <c r="F54" s="240"/>
    </row>
    <row r="55" spans="1:6" s="3" customFormat="1" ht="31.5" x14ac:dyDescent="0.2">
      <c r="A55" s="85">
        <v>1.3</v>
      </c>
      <c r="B55" s="85" t="s">
        <v>415</v>
      </c>
      <c r="C55" s="498">
        <f>SUM(C56:C57)</f>
        <v>0</v>
      </c>
      <c r="D55" s="498">
        <f>SUM(D56:D57)</f>
        <v>0</v>
      </c>
      <c r="E55" s="239"/>
      <c r="F55" s="240"/>
    </row>
    <row r="56" spans="1:6" s="3" customFormat="1" ht="31.5" x14ac:dyDescent="0.2">
      <c r="A56" s="86" t="s">
        <v>50</v>
      </c>
      <c r="B56" s="86" t="s">
        <v>48</v>
      </c>
      <c r="C56" s="461"/>
      <c r="D56" s="462"/>
      <c r="E56" s="239"/>
      <c r="F56" s="240"/>
    </row>
    <row r="57" spans="1:6" s="3" customFormat="1" ht="16.5" customHeight="1" x14ac:dyDescent="0.2">
      <c r="A57" s="86" t="s">
        <v>51</v>
      </c>
      <c r="B57" s="86" t="s">
        <v>47</v>
      </c>
      <c r="C57" s="461"/>
      <c r="D57" s="462"/>
      <c r="E57" s="239"/>
      <c r="F57" s="240"/>
    </row>
    <row r="58" spans="1:6" s="3" customFormat="1" x14ac:dyDescent="0.2">
      <c r="A58" s="85">
        <v>1.4</v>
      </c>
      <c r="B58" s="85" t="s">
        <v>417</v>
      </c>
      <c r="C58" s="461"/>
      <c r="D58" s="462"/>
      <c r="E58" s="239"/>
      <c r="F58" s="240"/>
    </row>
    <row r="59" spans="1:6" s="243" customFormat="1" x14ac:dyDescent="0.2">
      <c r="A59" s="85">
        <v>1.5</v>
      </c>
      <c r="B59" s="85" t="s">
        <v>7</v>
      </c>
      <c r="C59" s="499"/>
      <c r="D59" s="500"/>
      <c r="E59" s="242"/>
    </row>
    <row r="60" spans="1:6" s="243" customFormat="1" x14ac:dyDescent="0.35">
      <c r="A60" s="85">
        <v>1.6</v>
      </c>
      <c r="B60" s="44" t="s">
        <v>8</v>
      </c>
      <c r="C60" s="501">
        <f>SUM(C61:C65)</f>
        <v>1317.5</v>
      </c>
      <c r="D60" s="501">
        <f>SUM(D61:D65)</f>
        <v>1317.5</v>
      </c>
      <c r="E60" s="242"/>
    </row>
    <row r="61" spans="1:6" s="243" customFormat="1" x14ac:dyDescent="0.2">
      <c r="A61" s="86" t="s">
        <v>297</v>
      </c>
      <c r="B61" s="45" t="s">
        <v>52</v>
      </c>
      <c r="C61" s="499">
        <f>1054+263.5</f>
        <v>1317.5</v>
      </c>
      <c r="D61" s="500">
        <f>1054+263.5</f>
        <v>1317.5</v>
      </c>
      <c r="E61" s="242"/>
    </row>
    <row r="62" spans="1:6" s="243" customFormat="1" ht="31.5" x14ac:dyDescent="0.2">
      <c r="A62" s="86" t="s">
        <v>298</v>
      </c>
      <c r="B62" s="45" t="s">
        <v>54</v>
      </c>
      <c r="C62" s="499"/>
      <c r="D62" s="500"/>
      <c r="E62" s="242"/>
    </row>
    <row r="63" spans="1:6" s="243" customFormat="1" x14ac:dyDescent="0.2">
      <c r="A63" s="86" t="s">
        <v>299</v>
      </c>
      <c r="B63" s="45" t="s">
        <v>53</v>
      </c>
      <c r="C63" s="500"/>
      <c r="D63" s="500"/>
      <c r="E63" s="242"/>
    </row>
    <row r="64" spans="1:6" s="243" customFormat="1" x14ac:dyDescent="0.2">
      <c r="A64" s="86" t="s">
        <v>300</v>
      </c>
      <c r="B64" s="45" t="s">
        <v>27</v>
      </c>
      <c r="C64" s="499"/>
      <c r="D64" s="500"/>
      <c r="E64" s="242"/>
    </row>
    <row r="65" spans="1:5" s="243" customFormat="1" x14ac:dyDescent="0.2">
      <c r="A65" s="86" t="s">
        <v>337</v>
      </c>
      <c r="B65" s="45" t="s">
        <v>338</v>
      </c>
      <c r="C65" s="499"/>
      <c r="D65" s="500"/>
      <c r="E65" s="242"/>
    </row>
    <row r="66" spans="1:5" x14ac:dyDescent="0.35">
      <c r="A66" s="237">
        <v>2</v>
      </c>
      <c r="B66" s="237" t="s">
        <v>411</v>
      </c>
      <c r="C66" s="463"/>
      <c r="D66" s="501">
        <f>SUM(D67:D73)</f>
        <v>0</v>
      </c>
      <c r="E66" s="94"/>
    </row>
    <row r="67" spans="1:5" x14ac:dyDescent="0.35">
      <c r="A67" s="96">
        <v>2.1</v>
      </c>
      <c r="B67" s="245" t="s">
        <v>100</v>
      </c>
      <c r="C67" s="464"/>
      <c r="D67" s="502"/>
      <c r="E67" s="94"/>
    </row>
    <row r="68" spans="1:5" x14ac:dyDescent="0.35">
      <c r="A68" s="96">
        <v>2.2000000000000002</v>
      </c>
      <c r="B68" s="245" t="s">
        <v>412</v>
      </c>
      <c r="C68" s="464"/>
      <c r="D68" s="502"/>
      <c r="E68" s="94"/>
    </row>
    <row r="69" spans="1:5" x14ac:dyDescent="0.35">
      <c r="A69" s="96">
        <v>2.2999999999999998</v>
      </c>
      <c r="B69" s="245" t="s">
        <v>104</v>
      </c>
      <c r="C69" s="464"/>
      <c r="D69" s="502"/>
      <c r="E69" s="94"/>
    </row>
    <row r="70" spans="1:5" x14ac:dyDescent="0.35">
      <c r="A70" s="96">
        <v>2.4</v>
      </c>
      <c r="B70" s="245" t="s">
        <v>103</v>
      </c>
      <c r="C70" s="464"/>
      <c r="D70" s="502"/>
      <c r="E70" s="94"/>
    </row>
    <row r="71" spans="1:5" x14ac:dyDescent="0.35">
      <c r="A71" s="96">
        <v>2.5</v>
      </c>
      <c r="B71" s="245" t="s">
        <v>413</v>
      </c>
      <c r="C71" s="464"/>
      <c r="D71" s="502"/>
      <c r="E71" s="94"/>
    </row>
    <row r="72" spans="1:5" x14ac:dyDescent="0.35">
      <c r="A72" s="96">
        <v>2.6</v>
      </c>
      <c r="B72" s="245" t="s">
        <v>101</v>
      </c>
      <c r="C72" s="464"/>
      <c r="D72" s="502"/>
      <c r="E72" s="94"/>
    </row>
    <row r="73" spans="1:5" x14ac:dyDescent="0.35">
      <c r="A73" s="96">
        <v>2.7</v>
      </c>
      <c r="B73" s="245" t="s">
        <v>102</v>
      </c>
      <c r="C73" s="465"/>
      <c r="D73" s="502"/>
      <c r="E73" s="94"/>
    </row>
    <row r="74" spans="1:5" x14ac:dyDescent="0.35">
      <c r="A74" s="237">
        <v>3</v>
      </c>
      <c r="B74" s="237" t="s">
        <v>451</v>
      </c>
      <c r="C74" s="501"/>
      <c r="D74" s="502"/>
      <c r="E74" s="94"/>
    </row>
    <row r="75" spans="1:5" x14ac:dyDescent="0.35">
      <c r="A75" s="237">
        <v>4</v>
      </c>
      <c r="B75" s="237" t="s">
        <v>252</v>
      </c>
      <c r="C75" s="501"/>
      <c r="D75" s="501">
        <f>SUM(D76:D77)</f>
        <v>0</v>
      </c>
      <c r="E75" s="94"/>
    </row>
    <row r="76" spans="1:5" x14ac:dyDescent="0.35">
      <c r="A76" s="96">
        <v>4.0999999999999996</v>
      </c>
      <c r="B76" s="96" t="s">
        <v>253</v>
      </c>
      <c r="C76" s="464"/>
      <c r="D76" s="503"/>
      <c r="E76" s="94"/>
    </row>
    <row r="77" spans="1:5" x14ac:dyDescent="0.35">
      <c r="A77" s="96">
        <v>4.2</v>
      </c>
      <c r="B77" s="96" t="s">
        <v>254</v>
      </c>
      <c r="C77" s="465"/>
      <c r="D77" s="503"/>
      <c r="E77" s="94"/>
    </row>
    <row r="78" spans="1:5" x14ac:dyDescent="0.35">
      <c r="A78" s="237">
        <v>5</v>
      </c>
      <c r="B78" s="237" t="s">
        <v>279</v>
      </c>
      <c r="C78" s="466"/>
      <c r="D78" s="465"/>
      <c r="E78" s="94"/>
    </row>
    <row r="79" spans="1:5" x14ac:dyDescent="0.35">
      <c r="B79" s="43"/>
    </row>
    <row r="80" spans="1:5" x14ac:dyDescent="0.35">
      <c r="A80" s="515" t="s">
        <v>501</v>
      </c>
      <c r="B80" s="515"/>
      <c r="C80" s="515"/>
      <c r="D80" s="515"/>
      <c r="E80" s="5"/>
    </row>
    <row r="81" spans="1:6" x14ac:dyDescent="0.35">
      <c r="B81" s="43"/>
    </row>
    <row r="82" spans="1:6" s="22" customFormat="1" ht="12.75" x14ac:dyDescent="0.2"/>
    <row r="83" spans="1:6" x14ac:dyDescent="0.35">
      <c r="A83" s="67" t="s">
        <v>107</v>
      </c>
      <c r="E83" s="5"/>
    </row>
    <row r="84" spans="1:6" x14ac:dyDescent="0.35">
      <c r="E84"/>
      <c r="F84"/>
    </row>
    <row r="85" spans="1:6" x14ac:dyDescent="0.35">
      <c r="D85" s="12"/>
      <c r="E85"/>
      <c r="F85"/>
    </row>
    <row r="86" spans="1:6" x14ac:dyDescent="0.35">
      <c r="A86"/>
      <c r="B86" s="67" t="s">
        <v>448</v>
      </c>
      <c r="D86" s="12"/>
      <c r="E86"/>
      <c r="F86"/>
    </row>
    <row r="87" spans="1:6" x14ac:dyDescent="0.35">
      <c r="A87"/>
      <c r="B87" s="2" t="s">
        <v>449</v>
      </c>
      <c r="D87" s="12"/>
      <c r="E87"/>
      <c r="F87"/>
    </row>
    <row r="88" spans="1:6" customFormat="1" ht="12.75" x14ac:dyDescent="0.2">
      <c r="B88" s="63" t="s">
        <v>139</v>
      </c>
    </row>
    <row r="89" spans="1:6" s="22" customFormat="1" ht="12.75" x14ac:dyDescent="0.2"/>
  </sheetData>
  <mergeCells count="3">
    <mergeCell ref="C1:D1"/>
    <mergeCell ref="A80:D80"/>
    <mergeCell ref="C2:E2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I17" sqref="I17"/>
    </sheetView>
  </sheetViews>
  <sheetFormatPr defaultRowHeight="15.75" x14ac:dyDescent="0.3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5">
      <c r="A1" s="72" t="s">
        <v>327</v>
      </c>
      <c r="B1" s="75"/>
      <c r="C1" s="514" t="s">
        <v>109</v>
      </c>
      <c r="D1" s="514"/>
      <c r="E1" s="89"/>
    </row>
    <row r="2" spans="1:5" s="6" customFormat="1" x14ac:dyDescent="0.35">
      <c r="A2" s="72" t="s">
        <v>328</v>
      </c>
      <c r="B2" s="75"/>
      <c r="C2" s="504" t="s">
        <v>516</v>
      </c>
      <c r="D2" s="505"/>
      <c r="E2" s="505"/>
    </row>
    <row r="3" spans="1:5" s="6" customFormat="1" x14ac:dyDescent="0.35">
      <c r="A3" s="74" t="s">
        <v>140</v>
      </c>
      <c r="B3" s="72"/>
      <c r="C3" s="159"/>
      <c r="D3" s="159"/>
      <c r="E3" s="89"/>
    </row>
    <row r="4" spans="1:5" s="6" customFormat="1" x14ac:dyDescent="0.35">
      <c r="A4" s="74"/>
      <c r="B4" s="74"/>
      <c r="C4" s="159"/>
      <c r="D4" s="159"/>
      <c r="E4" s="89"/>
    </row>
    <row r="5" spans="1:5" x14ac:dyDescent="0.35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5">
      <c r="A6" s="26" t="s">
        <v>515</v>
      </c>
      <c r="B6" s="26"/>
      <c r="C6" s="79"/>
      <c r="D6" s="79"/>
      <c r="E6" s="90"/>
    </row>
    <row r="7" spans="1:5" x14ac:dyDescent="0.35">
      <c r="A7" s="75"/>
      <c r="B7" s="75"/>
      <c r="C7" s="74"/>
      <c r="D7" s="74"/>
      <c r="E7" s="90"/>
    </row>
    <row r="8" spans="1:5" s="6" customFormat="1" x14ac:dyDescent="0.35">
      <c r="A8" s="158"/>
      <c r="B8" s="158"/>
      <c r="C8" s="76"/>
      <c r="D8" s="76"/>
      <c r="E8" s="89"/>
    </row>
    <row r="9" spans="1:5" s="6" customFormat="1" ht="31.5" x14ac:dyDescent="0.35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.75" x14ac:dyDescent="0.2">
      <c r="A10" s="96" t="s">
        <v>329</v>
      </c>
      <c r="B10" s="96"/>
      <c r="C10" s="4"/>
      <c r="D10" s="4"/>
      <c r="E10" s="91"/>
    </row>
    <row r="11" spans="1:5" s="10" customFormat="1" x14ac:dyDescent="0.2">
      <c r="A11" s="96" t="s">
        <v>330</v>
      </c>
      <c r="B11" s="96"/>
      <c r="C11" s="4"/>
      <c r="D11" s="4"/>
      <c r="E11" s="92"/>
    </row>
    <row r="12" spans="1:5" s="10" customFormat="1" x14ac:dyDescent="0.2">
      <c r="A12" s="85" t="s">
        <v>278</v>
      </c>
      <c r="B12" s="85"/>
      <c r="C12" s="4"/>
      <c r="D12" s="4"/>
      <c r="E12" s="92"/>
    </row>
    <row r="13" spans="1:5" s="10" customFormat="1" x14ac:dyDescent="0.2">
      <c r="A13" s="85" t="s">
        <v>278</v>
      </c>
      <c r="B13" s="85"/>
      <c r="C13" s="4"/>
      <c r="D13" s="4"/>
      <c r="E13" s="92"/>
    </row>
    <row r="14" spans="1:5" s="10" customFormat="1" x14ac:dyDescent="0.2">
      <c r="A14" s="85" t="s">
        <v>278</v>
      </c>
      <c r="B14" s="85"/>
      <c r="C14" s="4"/>
      <c r="D14" s="4"/>
      <c r="E14" s="92"/>
    </row>
    <row r="15" spans="1:5" s="10" customFormat="1" x14ac:dyDescent="0.2">
      <c r="A15" s="85" t="s">
        <v>278</v>
      </c>
      <c r="B15" s="85"/>
      <c r="C15" s="4"/>
      <c r="D15" s="4"/>
      <c r="E15" s="92"/>
    </row>
    <row r="16" spans="1:5" s="10" customFormat="1" x14ac:dyDescent="0.2">
      <c r="A16" s="85" t="s">
        <v>278</v>
      </c>
      <c r="B16" s="85"/>
      <c r="C16" s="4"/>
      <c r="D16" s="4"/>
      <c r="E16" s="92"/>
    </row>
    <row r="17" spans="1:5" s="10" customFormat="1" ht="23.25" customHeight="1" x14ac:dyDescent="0.2">
      <c r="A17" s="96" t="s">
        <v>331</v>
      </c>
      <c r="B17" s="455"/>
      <c r="C17" s="4"/>
      <c r="D17" s="4"/>
      <c r="E17" s="92"/>
    </row>
    <row r="18" spans="1:5" s="10" customFormat="1" ht="18" customHeight="1" x14ac:dyDescent="0.2">
      <c r="A18" s="96" t="s">
        <v>332</v>
      </c>
      <c r="B18" s="85"/>
      <c r="C18" s="4"/>
      <c r="D18" s="4"/>
      <c r="E18" s="92"/>
    </row>
    <row r="19" spans="1:5" s="10" customFormat="1" x14ac:dyDescent="0.2">
      <c r="A19" s="85" t="s">
        <v>278</v>
      </c>
      <c r="B19" s="85"/>
      <c r="C19" s="4"/>
      <c r="D19" s="4"/>
      <c r="E19" s="92"/>
    </row>
    <row r="20" spans="1:5" s="10" customFormat="1" x14ac:dyDescent="0.2">
      <c r="A20" s="85" t="s">
        <v>278</v>
      </c>
      <c r="B20" s="85"/>
      <c r="C20" s="4"/>
      <c r="D20" s="4"/>
      <c r="E20" s="92"/>
    </row>
    <row r="21" spans="1:5" s="10" customFormat="1" x14ac:dyDescent="0.2">
      <c r="A21" s="85" t="s">
        <v>278</v>
      </c>
      <c r="B21" s="85"/>
      <c r="C21" s="4"/>
      <c r="D21" s="4"/>
      <c r="E21" s="92"/>
    </row>
    <row r="22" spans="1:5" s="10" customFormat="1" x14ac:dyDescent="0.2">
      <c r="A22" s="85" t="s">
        <v>278</v>
      </c>
      <c r="B22" s="85"/>
      <c r="C22" s="4"/>
      <c r="D22" s="4"/>
      <c r="E22" s="92"/>
    </row>
    <row r="23" spans="1:5" s="10" customFormat="1" x14ac:dyDescent="0.2">
      <c r="A23" s="85" t="s">
        <v>278</v>
      </c>
      <c r="B23" s="85"/>
      <c r="C23" s="4"/>
      <c r="D23" s="4"/>
      <c r="E23" s="92"/>
    </row>
    <row r="24" spans="1:5" x14ac:dyDescent="0.35">
      <c r="A24" s="97"/>
      <c r="B24" s="97" t="s">
        <v>336</v>
      </c>
      <c r="C24" s="84">
        <f>SUM(C10:C23)</f>
        <v>0</v>
      </c>
      <c r="D24" s="84">
        <f>SUM(D10:D23)</f>
        <v>0</v>
      </c>
      <c r="E24" s="94"/>
    </row>
    <row r="25" spans="1:5" x14ac:dyDescent="0.35">
      <c r="A25" s="43"/>
      <c r="B25" s="43"/>
    </row>
    <row r="26" spans="1:5" x14ac:dyDescent="0.35">
      <c r="A26" s="253" t="s">
        <v>441</v>
      </c>
      <c r="E26" s="5"/>
    </row>
    <row r="27" spans="1:5" x14ac:dyDescent="0.35">
      <c r="A27" s="2" t="s">
        <v>442</v>
      </c>
    </row>
    <row r="28" spans="1:5" x14ac:dyDescent="0.35">
      <c r="A28" s="213" t="s">
        <v>443</v>
      </c>
    </row>
    <row r="29" spans="1:5" x14ac:dyDescent="0.35">
      <c r="A29" s="213"/>
    </row>
    <row r="30" spans="1:5" x14ac:dyDescent="0.35">
      <c r="A30" s="213" t="s">
        <v>351</v>
      </c>
    </row>
    <row r="31" spans="1:5" s="22" customFormat="1" ht="12.75" x14ac:dyDescent="0.2"/>
    <row r="32" spans="1:5" x14ac:dyDescent="0.35">
      <c r="A32" s="67" t="s">
        <v>107</v>
      </c>
      <c r="E32" s="5"/>
    </row>
    <row r="33" spans="1:9" x14ac:dyDescent="0.35">
      <c r="E33"/>
      <c r="F33"/>
      <c r="G33"/>
      <c r="H33"/>
      <c r="I33"/>
    </row>
    <row r="34" spans="1:9" x14ac:dyDescent="0.35">
      <c r="D34" s="12"/>
      <c r="E34"/>
      <c r="F34"/>
      <c r="G34"/>
      <c r="H34"/>
      <c r="I34"/>
    </row>
    <row r="35" spans="1:9" x14ac:dyDescent="0.35">
      <c r="A35" s="67"/>
      <c r="B35" s="67" t="s">
        <v>271</v>
      </c>
      <c r="D35" s="12"/>
      <c r="E35"/>
      <c r="F35"/>
      <c r="G35"/>
      <c r="H35"/>
      <c r="I35"/>
    </row>
    <row r="36" spans="1:9" x14ac:dyDescent="0.35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3"/>
      <c r="B37" s="63" t="s">
        <v>139</v>
      </c>
    </row>
    <row r="38" spans="1:9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view="pageBreakPreview" topLeftCell="A16" zoomScale="80" zoomScaleNormal="100" zoomScaleSheetLayoutView="80" workbookViewId="0">
      <selection activeCell="A9" sqref="A9:A25"/>
    </sheetView>
  </sheetViews>
  <sheetFormatPr defaultRowHeight="12.75" x14ac:dyDescent="0.2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1" ht="15.75" x14ac:dyDescent="0.35">
      <c r="A1" s="72" t="s">
        <v>414</v>
      </c>
      <c r="B1" s="72"/>
      <c r="C1" s="75"/>
      <c r="D1" s="75"/>
      <c r="E1" s="75"/>
      <c r="F1" s="75"/>
      <c r="G1" s="225"/>
      <c r="H1" s="225"/>
      <c r="I1" s="514" t="s">
        <v>109</v>
      </c>
      <c r="J1" s="514"/>
    </row>
    <row r="2" spans="1:11" ht="15.75" x14ac:dyDescent="0.35">
      <c r="A2" s="74" t="s">
        <v>140</v>
      </c>
      <c r="B2" s="72"/>
      <c r="C2" s="75"/>
      <c r="D2" s="75"/>
      <c r="E2" s="75"/>
      <c r="F2" s="75"/>
      <c r="G2" s="225"/>
      <c r="H2" s="225"/>
      <c r="I2" s="504" t="s">
        <v>516</v>
      </c>
      <c r="J2" s="505"/>
      <c r="K2" s="505"/>
    </row>
    <row r="3" spans="1:11" ht="15.75" x14ac:dyDescent="0.35">
      <c r="A3" s="74"/>
      <c r="B3" s="74"/>
      <c r="C3" s="72"/>
      <c r="D3" s="72"/>
      <c r="E3" s="72"/>
      <c r="F3" s="72"/>
      <c r="G3" s="161"/>
      <c r="H3" s="161"/>
      <c r="I3" s="225"/>
    </row>
    <row r="4" spans="1:11" ht="15.75" x14ac:dyDescent="0.3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  <c r="I4" s="74"/>
    </row>
    <row r="5" spans="1:11" ht="15.75" x14ac:dyDescent="0.35">
      <c r="A5" s="26" t="s">
        <v>515</v>
      </c>
      <c r="B5" s="26"/>
      <c r="C5" s="78"/>
      <c r="D5" s="78"/>
      <c r="E5" s="78"/>
      <c r="F5" s="78"/>
      <c r="G5" s="79"/>
      <c r="H5" s="79"/>
      <c r="I5" s="79"/>
    </row>
    <row r="6" spans="1:11" ht="15.75" x14ac:dyDescent="0.35">
      <c r="A6" s="75"/>
      <c r="B6" s="75"/>
      <c r="C6" s="75"/>
      <c r="D6" s="75"/>
      <c r="E6" s="75"/>
      <c r="F6" s="75"/>
      <c r="G6" s="74"/>
      <c r="H6" s="74"/>
      <c r="I6" s="74"/>
    </row>
    <row r="7" spans="1:11" ht="15.75" x14ac:dyDescent="0.2">
      <c r="A7" s="160"/>
      <c r="B7" s="160"/>
      <c r="C7" s="160"/>
      <c r="D7" s="219"/>
      <c r="E7" s="160"/>
      <c r="F7" s="160"/>
      <c r="G7" s="76"/>
      <c r="H7" s="76"/>
      <c r="I7" s="76"/>
    </row>
    <row r="8" spans="1:11" ht="47.25" x14ac:dyDescent="0.2">
      <c r="A8" s="88" t="s">
        <v>64</v>
      </c>
      <c r="B8" s="88" t="s">
        <v>340</v>
      </c>
      <c r="C8" s="88" t="s">
        <v>341</v>
      </c>
      <c r="D8" s="88" t="s">
        <v>227</v>
      </c>
      <c r="E8" s="88" t="s">
        <v>345</v>
      </c>
      <c r="F8" s="88" t="s">
        <v>349</v>
      </c>
      <c r="G8" s="77" t="s">
        <v>10</v>
      </c>
      <c r="H8" s="77" t="s">
        <v>9</v>
      </c>
      <c r="I8" s="77" t="s">
        <v>396</v>
      </c>
      <c r="J8" s="228" t="s">
        <v>348</v>
      </c>
    </row>
    <row r="9" spans="1:11" ht="15.75" x14ac:dyDescent="0.2">
      <c r="A9" s="96">
        <v>1</v>
      </c>
      <c r="B9" s="449" t="s">
        <v>597</v>
      </c>
      <c r="C9" s="449" t="s">
        <v>522</v>
      </c>
      <c r="D9" s="418" t="s">
        <v>520</v>
      </c>
      <c r="E9" s="450" t="s">
        <v>598</v>
      </c>
      <c r="F9" s="449" t="s">
        <v>348</v>
      </c>
      <c r="G9" s="451">
        <v>600</v>
      </c>
      <c r="H9" s="451">
        <v>300</v>
      </c>
      <c r="I9" s="452">
        <f t="shared" ref="I9:I12" si="0">H9*20%</f>
        <v>60</v>
      </c>
      <c r="J9" s="228" t="s">
        <v>0</v>
      </c>
    </row>
    <row r="10" spans="1:11" ht="15.75" x14ac:dyDescent="0.2">
      <c r="A10" s="96">
        <v>2</v>
      </c>
      <c r="B10" s="449" t="s">
        <v>599</v>
      </c>
      <c r="C10" s="449" t="s">
        <v>600</v>
      </c>
      <c r="D10" s="418" t="s">
        <v>601</v>
      </c>
      <c r="E10" s="450" t="s">
        <v>598</v>
      </c>
      <c r="F10" s="449" t="s">
        <v>348</v>
      </c>
      <c r="G10" s="451">
        <v>600</v>
      </c>
      <c r="H10" s="451">
        <v>600</v>
      </c>
      <c r="I10" s="452">
        <f t="shared" si="0"/>
        <v>120</v>
      </c>
    </row>
    <row r="11" spans="1:11" ht="15.75" x14ac:dyDescent="0.2">
      <c r="A11" s="96">
        <v>3</v>
      </c>
      <c r="B11" s="449" t="s">
        <v>602</v>
      </c>
      <c r="C11" s="449" t="s">
        <v>603</v>
      </c>
      <c r="D11" s="418" t="s">
        <v>604</v>
      </c>
      <c r="E11" s="450" t="s">
        <v>598</v>
      </c>
      <c r="F11" s="449" t="s">
        <v>348</v>
      </c>
      <c r="G11" s="451">
        <v>600</v>
      </c>
      <c r="H11" s="451">
        <v>600</v>
      </c>
      <c r="I11" s="452">
        <f t="shared" si="0"/>
        <v>120</v>
      </c>
    </row>
    <row r="12" spans="1:11" ht="15.75" x14ac:dyDescent="0.2">
      <c r="A12" s="96">
        <v>4</v>
      </c>
      <c r="B12" s="449" t="s">
        <v>605</v>
      </c>
      <c r="C12" s="449" t="s">
        <v>606</v>
      </c>
      <c r="D12" s="449">
        <v>65002007395</v>
      </c>
      <c r="E12" s="450" t="s">
        <v>598</v>
      </c>
      <c r="F12" s="449" t="s">
        <v>348</v>
      </c>
      <c r="G12" s="451">
        <v>600</v>
      </c>
      <c r="H12" s="451">
        <v>600</v>
      </c>
      <c r="I12" s="452">
        <f t="shared" si="0"/>
        <v>120</v>
      </c>
    </row>
    <row r="13" spans="1:11" ht="15.75" x14ac:dyDescent="0.2">
      <c r="A13" s="96">
        <v>5</v>
      </c>
      <c r="B13" s="449" t="s">
        <v>536</v>
      </c>
      <c r="C13" s="449" t="s">
        <v>537</v>
      </c>
      <c r="D13" s="428" t="s">
        <v>628</v>
      </c>
      <c r="E13" s="450" t="s">
        <v>598</v>
      </c>
      <c r="F13" s="449" t="s">
        <v>348</v>
      </c>
      <c r="G13" s="451">
        <v>600</v>
      </c>
      <c r="H13" s="451">
        <v>600</v>
      </c>
      <c r="I13" s="452">
        <f>H13*20%</f>
        <v>120</v>
      </c>
    </row>
    <row r="14" spans="1:11" ht="15.75" x14ac:dyDescent="0.2">
      <c r="A14" s="96">
        <v>6</v>
      </c>
      <c r="B14" s="449" t="s">
        <v>629</v>
      </c>
      <c r="C14" s="449" t="s">
        <v>632</v>
      </c>
      <c r="D14" s="418" t="s">
        <v>633</v>
      </c>
      <c r="E14" s="450" t="s">
        <v>598</v>
      </c>
      <c r="F14" s="449" t="s">
        <v>348</v>
      </c>
      <c r="G14" s="451">
        <v>600</v>
      </c>
      <c r="H14" s="451">
        <v>600</v>
      </c>
      <c r="I14" s="452">
        <f t="shared" ref="I14:I25" si="1">H14*20%</f>
        <v>120</v>
      </c>
    </row>
    <row r="15" spans="1:11" ht="15.75" x14ac:dyDescent="0.2">
      <c r="A15" s="96">
        <v>7</v>
      </c>
      <c r="B15" s="449" t="s">
        <v>630</v>
      </c>
      <c r="C15" s="449" t="s">
        <v>631</v>
      </c>
      <c r="D15" s="418" t="s">
        <v>634</v>
      </c>
      <c r="E15" s="450" t="s">
        <v>598</v>
      </c>
      <c r="F15" s="449" t="s">
        <v>348</v>
      </c>
      <c r="G15" s="451">
        <v>600</v>
      </c>
      <c r="H15" s="451">
        <v>600</v>
      </c>
      <c r="I15" s="452">
        <f t="shared" si="1"/>
        <v>120</v>
      </c>
    </row>
    <row r="16" spans="1:11" ht="15.75" x14ac:dyDescent="0.2">
      <c r="A16" s="96">
        <v>8</v>
      </c>
      <c r="B16" s="449" t="s">
        <v>608</v>
      </c>
      <c r="C16" s="449" t="s">
        <v>527</v>
      </c>
      <c r="D16" s="418" t="s">
        <v>525</v>
      </c>
      <c r="E16" s="450" t="s">
        <v>598</v>
      </c>
      <c r="F16" s="449" t="s">
        <v>348</v>
      </c>
      <c r="G16" s="451">
        <v>600</v>
      </c>
      <c r="H16" s="451">
        <v>600</v>
      </c>
      <c r="I16" s="452">
        <f t="shared" si="1"/>
        <v>120</v>
      </c>
    </row>
    <row r="17" spans="1:9" ht="15.75" x14ac:dyDescent="0.2">
      <c r="A17" s="96">
        <v>9</v>
      </c>
      <c r="B17" s="449" t="s">
        <v>609</v>
      </c>
      <c r="C17" s="449" t="s">
        <v>610</v>
      </c>
      <c r="D17" s="418" t="s">
        <v>611</v>
      </c>
      <c r="E17" s="450" t="s">
        <v>598</v>
      </c>
      <c r="F17" s="449" t="s">
        <v>348</v>
      </c>
      <c r="G17" s="451">
        <v>600</v>
      </c>
      <c r="H17" s="451">
        <v>600</v>
      </c>
      <c r="I17" s="452">
        <f t="shared" si="1"/>
        <v>120</v>
      </c>
    </row>
    <row r="18" spans="1:9" ht="15.75" x14ac:dyDescent="0.2">
      <c r="A18" s="96">
        <v>10</v>
      </c>
      <c r="B18" s="449" t="s">
        <v>612</v>
      </c>
      <c r="C18" s="449" t="s">
        <v>613</v>
      </c>
      <c r="D18" s="418" t="s">
        <v>614</v>
      </c>
      <c r="E18" s="450" t="s">
        <v>598</v>
      </c>
      <c r="F18" s="449" t="s">
        <v>348</v>
      </c>
      <c r="G18" s="451">
        <v>600</v>
      </c>
      <c r="H18" s="451">
        <v>600</v>
      </c>
      <c r="I18" s="452">
        <f t="shared" si="1"/>
        <v>120</v>
      </c>
    </row>
    <row r="19" spans="1:9" ht="15.75" x14ac:dyDescent="0.2">
      <c r="A19" s="96">
        <v>11</v>
      </c>
      <c r="B19" s="449" t="s">
        <v>615</v>
      </c>
      <c r="C19" s="449" t="s">
        <v>616</v>
      </c>
      <c r="D19" s="418" t="s">
        <v>589</v>
      </c>
      <c r="E19" s="450" t="s">
        <v>598</v>
      </c>
      <c r="F19" s="449" t="s">
        <v>348</v>
      </c>
      <c r="G19" s="451">
        <v>600</v>
      </c>
      <c r="H19" s="451">
        <v>600</v>
      </c>
      <c r="I19" s="452">
        <f t="shared" si="1"/>
        <v>120</v>
      </c>
    </row>
    <row r="20" spans="1:9" ht="15.75" x14ac:dyDescent="0.2">
      <c r="A20" s="96">
        <v>12</v>
      </c>
      <c r="B20" s="449" t="s">
        <v>617</v>
      </c>
      <c r="C20" s="449" t="s">
        <v>618</v>
      </c>
      <c r="D20" s="418" t="s">
        <v>555</v>
      </c>
      <c r="E20" s="450" t="s">
        <v>598</v>
      </c>
      <c r="F20" s="449" t="s">
        <v>348</v>
      </c>
      <c r="G20" s="451">
        <v>600</v>
      </c>
      <c r="H20" s="451">
        <v>600</v>
      </c>
      <c r="I20" s="452">
        <f t="shared" si="1"/>
        <v>120</v>
      </c>
    </row>
    <row r="21" spans="1:9" ht="15.75" x14ac:dyDescent="0.2">
      <c r="A21" s="96">
        <v>13</v>
      </c>
      <c r="B21" s="449" t="s">
        <v>533</v>
      </c>
      <c r="C21" s="449" t="s">
        <v>534</v>
      </c>
      <c r="D21" s="418" t="s">
        <v>532</v>
      </c>
      <c r="E21" s="450" t="s">
        <v>598</v>
      </c>
      <c r="F21" s="449" t="s">
        <v>348</v>
      </c>
      <c r="G21" s="451">
        <v>600</v>
      </c>
      <c r="H21" s="451">
        <v>600</v>
      </c>
      <c r="I21" s="452">
        <f t="shared" si="1"/>
        <v>120</v>
      </c>
    </row>
    <row r="22" spans="1:9" ht="15.75" x14ac:dyDescent="0.2">
      <c r="A22" s="96">
        <v>14</v>
      </c>
      <c r="B22" s="449" t="s">
        <v>605</v>
      </c>
      <c r="C22" s="449" t="s">
        <v>619</v>
      </c>
      <c r="D22" s="418" t="s">
        <v>620</v>
      </c>
      <c r="E22" s="450" t="s">
        <v>598</v>
      </c>
      <c r="F22" s="449" t="s">
        <v>348</v>
      </c>
      <c r="G22" s="451">
        <v>600</v>
      </c>
      <c r="H22" s="451">
        <v>600</v>
      </c>
      <c r="I22" s="452">
        <f t="shared" si="1"/>
        <v>120</v>
      </c>
    </row>
    <row r="23" spans="1:9" ht="15.75" x14ac:dyDescent="0.2">
      <c r="A23" s="96">
        <v>15</v>
      </c>
      <c r="B23" s="449" t="s">
        <v>530</v>
      </c>
      <c r="C23" s="449" t="s">
        <v>531</v>
      </c>
      <c r="D23" s="418" t="s">
        <v>621</v>
      </c>
      <c r="E23" s="450" t="s">
        <v>598</v>
      </c>
      <c r="F23" s="449" t="s">
        <v>348</v>
      </c>
      <c r="G23" s="451">
        <v>600</v>
      </c>
      <c r="H23" s="451">
        <v>600</v>
      </c>
      <c r="I23" s="452">
        <f t="shared" si="1"/>
        <v>120</v>
      </c>
    </row>
    <row r="24" spans="1:9" ht="15.75" x14ac:dyDescent="0.2">
      <c r="A24" s="96">
        <v>16</v>
      </c>
      <c r="B24" s="449" t="s">
        <v>622</v>
      </c>
      <c r="C24" s="449" t="s">
        <v>623</v>
      </c>
      <c r="D24" s="418" t="s">
        <v>624</v>
      </c>
      <c r="E24" s="450" t="s">
        <v>598</v>
      </c>
      <c r="F24" s="449" t="s">
        <v>348</v>
      </c>
      <c r="G24" s="451">
        <v>250</v>
      </c>
      <c r="H24" s="451">
        <v>250</v>
      </c>
      <c r="I24" s="452">
        <f>H24*20%</f>
        <v>50</v>
      </c>
    </row>
    <row r="25" spans="1:9" ht="15.75" x14ac:dyDescent="0.2">
      <c r="A25" s="96">
        <v>17</v>
      </c>
      <c r="B25" s="449" t="s">
        <v>625</v>
      </c>
      <c r="C25" s="449" t="s">
        <v>626</v>
      </c>
      <c r="D25" s="418" t="s">
        <v>627</v>
      </c>
      <c r="E25" s="450" t="s">
        <v>598</v>
      </c>
      <c r="F25" s="449" t="s">
        <v>348</v>
      </c>
      <c r="G25" s="451">
        <v>375</v>
      </c>
      <c r="H25" s="451">
        <v>375</v>
      </c>
      <c r="I25" s="452">
        <f t="shared" si="1"/>
        <v>75</v>
      </c>
    </row>
    <row r="26" spans="1:9" ht="15.75" x14ac:dyDescent="0.2">
      <c r="A26" s="85" t="s">
        <v>276</v>
      </c>
      <c r="B26" s="85"/>
      <c r="C26" s="85"/>
      <c r="D26" s="85"/>
      <c r="E26" s="85"/>
      <c r="F26" s="96"/>
      <c r="G26" s="4"/>
      <c r="H26" s="4"/>
      <c r="I26" s="4"/>
    </row>
    <row r="27" spans="1:9" ht="15.75" x14ac:dyDescent="0.35">
      <c r="A27" s="85"/>
      <c r="B27" s="97"/>
      <c r="C27" s="97"/>
      <c r="D27" s="97"/>
      <c r="E27" s="97"/>
      <c r="F27" s="85" t="s">
        <v>456</v>
      </c>
      <c r="G27" s="84">
        <f>SUM(G9:G26)</f>
        <v>9625</v>
      </c>
      <c r="H27" s="84">
        <f>SUM(H9:H26)</f>
        <v>9325</v>
      </c>
      <c r="I27" s="84">
        <f>SUM(I9:I26)</f>
        <v>1865</v>
      </c>
    </row>
    <row r="28" spans="1:9" ht="15.75" x14ac:dyDescent="0.35">
      <c r="A28" s="226"/>
      <c r="B28" s="226"/>
      <c r="C28" s="226"/>
      <c r="D28" s="226"/>
      <c r="E28" s="226"/>
      <c r="F28" s="226"/>
      <c r="G28" s="226"/>
      <c r="H28" s="182"/>
      <c r="I28" s="182"/>
    </row>
    <row r="29" spans="1:9" ht="15.75" x14ac:dyDescent="0.35">
      <c r="A29" s="227" t="s">
        <v>445</v>
      </c>
      <c r="B29" s="227"/>
      <c r="C29" s="226"/>
      <c r="D29" s="226"/>
      <c r="E29" s="226"/>
      <c r="F29" s="226"/>
      <c r="G29" s="226"/>
      <c r="H29" s="182"/>
      <c r="I29" s="182"/>
    </row>
    <row r="30" spans="1:9" x14ac:dyDescent="0.2">
      <c r="A30" s="223"/>
      <c r="B30" s="223"/>
      <c r="C30" s="223"/>
      <c r="D30" s="223"/>
      <c r="E30" s="223"/>
      <c r="F30" s="223"/>
      <c r="G30" s="223"/>
      <c r="H30" s="223"/>
      <c r="I30" s="223"/>
    </row>
    <row r="31" spans="1:9" ht="15.75" x14ac:dyDescent="0.35">
      <c r="A31" s="188" t="s">
        <v>107</v>
      </c>
      <c r="B31" s="188"/>
      <c r="C31" s="182"/>
      <c r="D31" s="182"/>
      <c r="E31" s="182"/>
      <c r="F31" s="182"/>
      <c r="G31" s="182"/>
      <c r="H31" s="182"/>
      <c r="I31" s="182"/>
    </row>
    <row r="32" spans="1:9" ht="15.75" x14ac:dyDescent="0.35">
      <c r="A32" s="182"/>
      <c r="B32" s="182"/>
      <c r="C32" s="182"/>
      <c r="D32" s="182"/>
      <c r="E32" s="182"/>
      <c r="F32" s="182"/>
      <c r="G32" s="182"/>
      <c r="H32" s="182"/>
      <c r="I32" s="182"/>
    </row>
    <row r="33" spans="1:9" ht="15.75" x14ac:dyDescent="0.35">
      <c r="A33" s="182"/>
      <c r="B33" s="182"/>
      <c r="C33" s="182"/>
      <c r="D33" s="182"/>
      <c r="E33" s="186"/>
      <c r="F33" s="186"/>
      <c r="G33" s="186"/>
      <c r="H33" s="182"/>
      <c r="I33" s="182"/>
    </row>
    <row r="34" spans="1:9" ht="15.75" x14ac:dyDescent="0.35">
      <c r="A34" s="188"/>
      <c r="B34" s="188"/>
      <c r="C34" s="188" t="s">
        <v>395</v>
      </c>
      <c r="D34" s="188"/>
      <c r="E34" s="188"/>
      <c r="F34" s="188"/>
      <c r="G34" s="188"/>
      <c r="H34" s="182"/>
      <c r="I34" s="182"/>
    </row>
    <row r="35" spans="1:9" ht="15.75" x14ac:dyDescent="0.35">
      <c r="A35" s="182"/>
      <c r="B35" s="182"/>
      <c r="C35" s="182" t="s">
        <v>394</v>
      </c>
      <c r="D35" s="182"/>
      <c r="E35" s="182"/>
      <c r="F35" s="182"/>
      <c r="G35" s="182"/>
      <c r="H35" s="182"/>
      <c r="I35" s="182"/>
    </row>
    <row r="36" spans="1:9" x14ac:dyDescent="0.2">
      <c r="A36" s="190"/>
      <c r="B36" s="190"/>
      <c r="C36" s="190" t="s">
        <v>139</v>
      </c>
      <c r="D36" s="190"/>
      <c r="E36" s="190"/>
      <c r="F36" s="190"/>
      <c r="G36" s="190"/>
    </row>
  </sheetData>
  <mergeCells count="2">
    <mergeCell ref="I1:J1"/>
    <mergeCell ref="I2:K2"/>
  </mergeCells>
  <printOptions gridLines="1"/>
  <pageMargins left="0.25" right="0.25" top="0.5" bottom="0.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view="pageBreakPreview" zoomScale="80" zoomScaleNormal="100" zoomScaleSheetLayoutView="80" workbookViewId="0">
      <selection activeCell="P44" sqref="P44"/>
    </sheetView>
  </sheetViews>
  <sheetFormatPr defaultRowHeight="12.75" x14ac:dyDescent="0.2"/>
  <cols>
    <col min="1" max="1" width="5" customWidth="1"/>
    <col min="2" max="2" width="15.5703125" customWidth="1"/>
    <col min="3" max="3" width="16.85546875" customWidth="1"/>
    <col min="4" max="4" width="18.5703125" customWidth="1"/>
    <col min="5" max="5" width="20" customWidth="1"/>
    <col min="6" max="6" width="15.140625" customWidth="1"/>
    <col min="7" max="7" width="15" customWidth="1"/>
    <col min="8" max="8" width="12" customWidth="1"/>
    <col min="10" max="10" width="1.42578125" customWidth="1"/>
  </cols>
  <sheetData>
    <row r="1" spans="1:9" ht="15.75" x14ac:dyDescent="0.35">
      <c r="A1" s="72" t="s">
        <v>366</v>
      </c>
      <c r="B1" s="75"/>
      <c r="C1" s="75"/>
      <c r="D1" s="75"/>
      <c r="E1" s="75"/>
      <c r="F1" s="75"/>
      <c r="G1" s="514" t="s">
        <v>109</v>
      </c>
      <c r="H1" s="514"/>
      <c r="I1" s="375"/>
    </row>
    <row r="2" spans="1:9" ht="15.75" x14ac:dyDescent="0.35">
      <c r="A2" s="74" t="s">
        <v>140</v>
      </c>
      <c r="B2" s="75"/>
      <c r="C2" s="75"/>
      <c r="D2" s="75"/>
      <c r="E2" s="75"/>
      <c r="F2" s="75"/>
      <c r="G2" s="504" t="s">
        <v>516</v>
      </c>
      <c r="H2" s="505"/>
      <c r="I2" s="505"/>
    </row>
    <row r="3" spans="1:9" ht="15.75" x14ac:dyDescent="0.35">
      <c r="A3" s="74"/>
      <c r="B3" s="74"/>
      <c r="C3" s="74"/>
      <c r="D3" s="74"/>
      <c r="E3" s="74"/>
      <c r="F3" s="74"/>
      <c r="G3" s="161"/>
      <c r="H3" s="161"/>
      <c r="I3" s="375"/>
    </row>
    <row r="4" spans="1:9" ht="15.75" x14ac:dyDescent="0.3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  <c r="I4" s="74"/>
    </row>
    <row r="5" spans="1:9" ht="15.75" x14ac:dyDescent="0.35">
      <c r="A5" s="26" t="s">
        <v>515</v>
      </c>
      <c r="B5" s="26"/>
      <c r="C5" s="78"/>
      <c r="D5" s="78"/>
      <c r="E5" s="78"/>
      <c r="F5" s="78"/>
      <c r="G5" s="79"/>
      <c r="H5" s="79"/>
      <c r="I5" s="375"/>
    </row>
    <row r="6" spans="1:9" ht="15.75" x14ac:dyDescent="0.35">
      <c r="A6" s="75"/>
      <c r="B6" s="75"/>
      <c r="C6" s="75"/>
      <c r="D6" s="75"/>
      <c r="E6" s="75"/>
      <c r="F6" s="75"/>
      <c r="G6" s="74"/>
      <c r="H6" s="74"/>
      <c r="I6" s="74"/>
    </row>
    <row r="7" spans="1:9" ht="15.75" x14ac:dyDescent="0.35">
      <c r="A7" s="160"/>
      <c r="B7" s="160"/>
      <c r="C7" s="266"/>
      <c r="D7" s="160"/>
      <c r="E7" s="160"/>
      <c r="F7" s="160"/>
      <c r="G7" s="76"/>
      <c r="H7" s="76"/>
      <c r="I7" s="74"/>
    </row>
    <row r="8" spans="1:9" ht="47.25" x14ac:dyDescent="0.2">
      <c r="A8" s="371" t="s">
        <v>64</v>
      </c>
      <c r="B8" s="77" t="s">
        <v>340</v>
      </c>
      <c r="C8" s="88" t="s">
        <v>341</v>
      </c>
      <c r="D8" s="88" t="s">
        <v>227</v>
      </c>
      <c r="E8" s="88" t="s">
        <v>344</v>
      </c>
      <c r="F8" s="88" t="s">
        <v>343</v>
      </c>
      <c r="G8" s="88" t="s">
        <v>390</v>
      </c>
      <c r="H8" s="77" t="s">
        <v>10</v>
      </c>
      <c r="I8" s="77" t="s">
        <v>9</v>
      </c>
    </row>
    <row r="9" spans="1:9" ht="43.5" customHeight="1" x14ac:dyDescent="0.2">
      <c r="A9" s="372">
        <v>1</v>
      </c>
      <c r="B9" s="449" t="s">
        <v>597</v>
      </c>
      <c r="C9" s="449" t="s">
        <v>522</v>
      </c>
      <c r="D9" s="418" t="s">
        <v>520</v>
      </c>
      <c r="E9" s="453" t="s">
        <v>638</v>
      </c>
      <c r="F9" s="453" t="s">
        <v>639</v>
      </c>
      <c r="G9" s="96">
        <v>3</v>
      </c>
      <c r="H9" s="4">
        <v>120</v>
      </c>
      <c r="I9" s="4">
        <v>120</v>
      </c>
    </row>
    <row r="10" spans="1:9" ht="43.5" customHeight="1" x14ac:dyDescent="0.2">
      <c r="A10" s="372">
        <v>2</v>
      </c>
      <c r="B10" s="449" t="s">
        <v>599</v>
      </c>
      <c r="C10" s="449" t="s">
        <v>600</v>
      </c>
      <c r="D10" s="418" t="s">
        <v>601</v>
      </c>
      <c r="E10" s="453" t="s">
        <v>638</v>
      </c>
      <c r="F10" s="453" t="s">
        <v>639</v>
      </c>
      <c r="G10" s="96">
        <v>3</v>
      </c>
      <c r="H10" s="4">
        <v>120</v>
      </c>
      <c r="I10" s="4">
        <v>120</v>
      </c>
    </row>
    <row r="11" spans="1:9" ht="43.5" customHeight="1" x14ac:dyDescent="0.2">
      <c r="A11" s="372">
        <v>3</v>
      </c>
      <c r="B11" s="449" t="s">
        <v>536</v>
      </c>
      <c r="C11" s="449" t="s">
        <v>537</v>
      </c>
      <c r="D11" s="428" t="s">
        <v>628</v>
      </c>
      <c r="E11" s="453" t="s">
        <v>638</v>
      </c>
      <c r="F11" s="453" t="s">
        <v>639</v>
      </c>
      <c r="G11" s="85">
        <v>3</v>
      </c>
      <c r="H11" s="4">
        <v>120</v>
      </c>
      <c r="I11" s="4">
        <v>120</v>
      </c>
    </row>
    <row r="12" spans="1:9" ht="43.5" customHeight="1" x14ac:dyDescent="0.2">
      <c r="A12" s="372">
        <v>4</v>
      </c>
      <c r="B12" s="449" t="s">
        <v>530</v>
      </c>
      <c r="C12" s="449" t="s">
        <v>531</v>
      </c>
      <c r="D12" s="418" t="s">
        <v>621</v>
      </c>
      <c r="E12" s="453" t="s">
        <v>638</v>
      </c>
      <c r="F12" s="453" t="s">
        <v>639</v>
      </c>
      <c r="G12" s="85">
        <v>3</v>
      </c>
      <c r="H12" s="4">
        <v>120</v>
      </c>
      <c r="I12" s="4">
        <v>120</v>
      </c>
    </row>
    <row r="13" spans="1:9" ht="32.25" customHeight="1" x14ac:dyDescent="0.2">
      <c r="A13" s="372">
        <v>1</v>
      </c>
      <c r="B13" s="449" t="s">
        <v>640</v>
      </c>
      <c r="C13" s="449" t="s">
        <v>641</v>
      </c>
      <c r="D13" s="418" t="s">
        <v>601</v>
      </c>
      <c r="E13" s="85" t="s">
        <v>659</v>
      </c>
      <c r="F13" s="85" t="s">
        <v>660</v>
      </c>
      <c r="G13" s="85">
        <v>3</v>
      </c>
      <c r="H13" s="452">
        <v>120</v>
      </c>
      <c r="I13" s="452">
        <v>120</v>
      </c>
    </row>
    <row r="14" spans="1:9" ht="32.25" customHeight="1" x14ac:dyDescent="0.2">
      <c r="A14" s="372">
        <v>2</v>
      </c>
      <c r="B14" s="449" t="s">
        <v>602</v>
      </c>
      <c r="C14" s="449" t="s">
        <v>603</v>
      </c>
      <c r="D14" s="418" t="s">
        <v>604</v>
      </c>
      <c r="E14" s="85" t="s">
        <v>659</v>
      </c>
      <c r="F14" s="85" t="s">
        <v>660</v>
      </c>
      <c r="G14" s="85">
        <v>3</v>
      </c>
      <c r="H14" s="452">
        <v>120</v>
      </c>
      <c r="I14" s="452">
        <v>120</v>
      </c>
    </row>
    <row r="15" spans="1:9" ht="32.25" customHeight="1" x14ac:dyDescent="0.2">
      <c r="A15" s="372">
        <v>3</v>
      </c>
      <c r="B15" s="449" t="s">
        <v>597</v>
      </c>
      <c r="C15" s="449" t="s">
        <v>522</v>
      </c>
      <c r="D15" s="428" t="s">
        <v>520</v>
      </c>
      <c r="E15" s="85" t="s">
        <v>659</v>
      </c>
      <c r="F15" s="85" t="s">
        <v>660</v>
      </c>
      <c r="G15" s="85">
        <v>3</v>
      </c>
      <c r="H15" s="452">
        <v>120</v>
      </c>
      <c r="I15" s="452">
        <v>120</v>
      </c>
    </row>
    <row r="16" spans="1:9" ht="32.25" customHeight="1" x14ac:dyDescent="0.2">
      <c r="A16" s="372">
        <v>4</v>
      </c>
      <c r="B16" s="449" t="s">
        <v>630</v>
      </c>
      <c r="C16" s="449" t="s">
        <v>631</v>
      </c>
      <c r="D16" s="418" t="s">
        <v>634</v>
      </c>
      <c r="E16" s="85" t="s">
        <v>659</v>
      </c>
      <c r="F16" s="85" t="s">
        <v>660</v>
      </c>
      <c r="G16" s="85">
        <v>3</v>
      </c>
      <c r="H16" s="452">
        <v>120</v>
      </c>
      <c r="I16" s="452">
        <v>120</v>
      </c>
    </row>
    <row r="17" spans="1:9" ht="32.25" customHeight="1" x14ac:dyDescent="0.2">
      <c r="A17" s="372">
        <v>5</v>
      </c>
      <c r="B17" s="449" t="s">
        <v>608</v>
      </c>
      <c r="C17" s="449" t="s">
        <v>527</v>
      </c>
      <c r="D17" s="418" t="s">
        <v>525</v>
      </c>
      <c r="E17" s="85" t="s">
        <v>659</v>
      </c>
      <c r="F17" s="85" t="s">
        <v>660</v>
      </c>
      <c r="G17" s="85">
        <v>3</v>
      </c>
      <c r="H17" s="452">
        <v>120</v>
      </c>
      <c r="I17" s="452">
        <v>120</v>
      </c>
    </row>
    <row r="18" spans="1:9" ht="32.25" customHeight="1" x14ac:dyDescent="0.2">
      <c r="A18" s="372">
        <v>6</v>
      </c>
      <c r="B18" s="449" t="s">
        <v>642</v>
      </c>
      <c r="C18" s="449" t="s">
        <v>537</v>
      </c>
      <c r="D18" s="418" t="s">
        <v>535</v>
      </c>
      <c r="E18" s="85" t="s">
        <v>659</v>
      </c>
      <c r="F18" s="85" t="s">
        <v>660</v>
      </c>
      <c r="G18" s="85">
        <v>3</v>
      </c>
      <c r="H18" s="452">
        <v>120</v>
      </c>
      <c r="I18" s="452">
        <v>120</v>
      </c>
    </row>
    <row r="19" spans="1:9" ht="32.25" customHeight="1" x14ac:dyDescent="0.2">
      <c r="A19" s="372">
        <v>7</v>
      </c>
      <c r="B19" s="449" t="s">
        <v>530</v>
      </c>
      <c r="C19" s="449" t="s">
        <v>632</v>
      </c>
      <c r="D19" s="418" t="s">
        <v>633</v>
      </c>
      <c r="E19" s="85" t="s">
        <v>659</v>
      </c>
      <c r="F19" s="85" t="s">
        <v>660</v>
      </c>
      <c r="G19" s="85">
        <v>3</v>
      </c>
      <c r="H19" s="452">
        <v>120</v>
      </c>
      <c r="I19" s="452">
        <v>120</v>
      </c>
    </row>
    <row r="20" spans="1:9" ht="32.25" customHeight="1" x14ac:dyDescent="0.2">
      <c r="A20" s="372">
        <v>8</v>
      </c>
      <c r="B20" s="449" t="s">
        <v>643</v>
      </c>
      <c r="C20" s="449" t="s">
        <v>569</v>
      </c>
      <c r="D20" s="418" t="s">
        <v>653</v>
      </c>
      <c r="E20" s="85" t="s">
        <v>659</v>
      </c>
      <c r="F20" s="85" t="s">
        <v>660</v>
      </c>
      <c r="G20" s="85">
        <v>3</v>
      </c>
      <c r="H20" s="452">
        <v>120</v>
      </c>
      <c r="I20" s="452">
        <v>120</v>
      </c>
    </row>
    <row r="21" spans="1:9" ht="32.25" customHeight="1" x14ac:dyDescent="0.2">
      <c r="A21" s="372">
        <v>9</v>
      </c>
      <c r="B21" s="449" t="s">
        <v>644</v>
      </c>
      <c r="C21" s="449" t="s">
        <v>645</v>
      </c>
      <c r="D21" s="418" t="s">
        <v>654</v>
      </c>
      <c r="E21" s="85" t="s">
        <v>659</v>
      </c>
      <c r="F21" s="85" t="s">
        <v>660</v>
      </c>
      <c r="G21" s="85">
        <v>3</v>
      </c>
      <c r="H21" s="452">
        <v>120</v>
      </c>
      <c r="I21" s="452">
        <v>120</v>
      </c>
    </row>
    <row r="22" spans="1:9" ht="32.25" customHeight="1" x14ac:dyDescent="0.2">
      <c r="A22" s="372">
        <v>10</v>
      </c>
      <c r="B22" s="467" t="s">
        <v>607</v>
      </c>
      <c r="C22" s="449" t="s">
        <v>646</v>
      </c>
      <c r="D22" s="468" t="s">
        <v>655</v>
      </c>
      <c r="E22" s="85" t="s">
        <v>659</v>
      </c>
      <c r="F22" s="85" t="s">
        <v>660</v>
      </c>
      <c r="G22" s="85">
        <v>3</v>
      </c>
      <c r="H22" s="452">
        <v>120</v>
      </c>
      <c r="I22" s="452">
        <v>120</v>
      </c>
    </row>
    <row r="23" spans="1:9" ht="32.25" customHeight="1" x14ac:dyDescent="0.2">
      <c r="A23" s="372">
        <v>11</v>
      </c>
      <c r="B23" s="469" t="s">
        <v>647</v>
      </c>
      <c r="C23" s="469" t="s">
        <v>648</v>
      </c>
      <c r="D23" s="470" t="s">
        <v>656</v>
      </c>
      <c r="E23" s="85" t="s">
        <v>659</v>
      </c>
      <c r="F23" s="85" t="s">
        <v>660</v>
      </c>
      <c r="G23" s="85">
        <v>3</v>
      </c>
      <c r="H23" s="452">
        <v>120</v>
      </c>
      <c r="I23" s="452">
        <v>120</v>
      </c>
    </row>
    <row r="24" spans="1:9" ht="32.25" customHeight="1" x14ac:dyDescent="0.2">
      <c r="A24" s="372">
        <v>12</v>
      </c>
      <c r="B24" s="449" t="s">
        <v>649</v>
      </c>
      <c r="C24" s="449" t="s">
        <v>650</v>
      </c>
      <c r="D24" s="468" t="s">
        <v>657</v>
      </c>
      <c r="E24" s="85" t="s">
        <v>659</v>
      </c>
      <c r="F24" s="85" t="s">
        <v>660</v>
      </c>
      <c r="G24" s="85">
        <v>3</v>
      </c>
      <c r="H24" s="452">
        <v>120</v>
      </c>
      <c r="I24" s="452">
        <v>120</v>
      </c>
    </row>
    <row r="25" spans="1:9" ht="32.25" customHeight="1" x14ac:dyDescent="0.2">
      <c r="A25" s="372">
        <v>13</v>
      </c>
      <c r="B25" s="449" t="s">
        <v>651</v>
      </c>
      <c r="C25" s="449" t="s">
        <v>652</v>
      </c>
      <c r="D25" s="418" t="s">
        <v>658</v>
      </c>
      <c r="E25" s="85" t="s">
        <v>659</v>
      </c>
      <c r="F25" s="85" t="s">
        <v>660</v>
      </c>
      <c r="G25" s="85">
        <v>3</v>
      </c>
      <c r="H25" s="452">
        <v>120</v>
      </c>
      <c r="I25" s="452">
        <v>120</v>
      </c>
    </row>
    <row r="26" spans="1:9" ht="45" customHeight="1" x14ac:dyDescent="0.2">
      <c r="A26" s="372">
        <v>1</v>
      </c>
      <c r="B26" s="449" t="s">
        <v>605</v>
      </c>
      <c r="C26" s="449" t="s">
        <v>606</v>
      </c>
      <c r="D26" s="418">
        <v>65002007395</v>
      </c>
      <c r="E26" s="453" t="s">
        <v>637</v>
      </c>
      <c r="F26" s="85" t="s">
        <v>667</v>
      </c>
      <c r="G26" s="85">
        <v>7</v>
      </c>
      <c r="H26" s="4">
        <v>105</v>
      </c>
      <c r="I26" s="4">
        <v>105</v>
      </c>
    </row>
    <row r="27" spans="1:9" ht="45" customHeight="1" x14ac:dyDescent="0.2">
      <c r="A27" s="372">
        <v>2</v>
      </c>
      <c r="B27" s="449" t="s">
        <v>608</v>
      </c>
      <c r="C27" s="449" t="s">
        <v>527</v>
      </c>
      <c r="D27" s="418" t="s">
        <v>525</v>
      </c>
      <c r="E27" s="453" t="s">
        <v>637</v>
      </c>
      <c r="F27" s="85" t="s">
        <v>667</v>
      </c>
      <c r="G27" s="85">
        <v>7</v>
      </c>
      <c r="H27" s="4">
        <v>105</v>
      </c>
      <c r="I27" s="4">
        <v>105</v>
      </c>
    </row>
    <row r="28" spans="1:9" ht="45" customHeight="1" x14ac:dyDescent="0.2">
      <c r="A28" s="372">
        <v>3</v>
      </c>
      <c r="B28" s="449" t="s">
        <v>642</v>
      </c>
      <c r="C28" s="449" t="s">
        <v>537</v>
      </c>
      <c r="D28" s="418" t="s">
        <v>535</v>
      </c>
      <c r="E28" s="453" t="s">
        <v>637</v>
      </c>
      <c r="F28" s="85" t="s">
        <v>667</v>
      </c>
      <c r="G28" s="85">
        <v>7</v>
      </c>
      <c r="H28" s="4">
        <v>105</v>
      </c>
      <c r="I28" s="4">
        <v>105</v>
      </c>
    </row>
    <row r="29" spans="1:9" ht="45" customHeight="1" x14ac:dyDescent="0.2">
      <c r="A29" s="372">
        <v>4</v>
      </c>
      <c r="B29" s="449" t="s">
        <v>635</v>
      </c>
      <c r="C29" s="449" t="s">
        <v>636</v>
      </c>
      <c r="D29" s="428" t="s">
        <v>586</v>
      </c>
      <c r="E29" s="453" t="s">
        <v>637</v>
      </c>
      <c r="F29" s="85" t="s">
        <v>667</v>
      </c>
      <c r="G29" s="85">
        <v>7</v>
      </c>
      <c r="H29" s="4">
        <v>105</v>
      </c>
      <c r="I29" s="4">
        <v>105</v>
      </c>
    </row>
    <row r="30" spans="1:9" ht="45" customHeight="1" x14ac:dyDescent="0.2">
      <c r="A30" s="372">
        <v>5</v>
      </c>
      <c r="B30" s="449" t="s">
        <v>605</v>
      </c>
      <c r="C30" s="449" t="s">
        <v>619</v>
      </c>
      <c r="D30" s="418" t="s">
        <v>620</v>
      </c>
      <c r="E30" s="453" t="s">
        <v>637</v>
      </c>
      <c r="F30" s="85" t="s">
        <v>667</v>
      </c>
      <c r="G30" s="85">
        <v>7</v>
      </c>
      <c r="H30" s="4">
        <v>105</v>
      </c>
      <c r="I30" s="4">
        <v>105</v>
      </c>
    </row>
    <row r="31" spans="1:9" ht="45" customHeight="1" x14ac:dyDescent="0.2">
      <c r="A31" s="372">
        <v>6</v>
      </c>
      <c r="B31" s="449" t="s">
        <v>530</v>
      </c>
      <c r="C31" s="449" t="s">
        <v>531</v>
      </c>
      <c r="D31" s="418" t="s">
        <v>621</v>
      </c>
      <c r="E31" s="453" t="s">
        <v>637</v>
      </c>
      <c r="F31" s="85" t="s">
        <v>667</v>
      </c>
      <c r="G31" s="85">
        <v>7</v>
      </c>
      <c r="H31" s="4">
        <v>105</v>
      </c>
      <c r="I31" s="4">
        <v>105</v>
      </c>
    </row>
    <row r="32" spans="1:9" ht="45" customHeight="1" x14ac:dyDescent="0.2">
      <c r="A32" s="372">
        <v>7</v>
      </c>
      <c r="B32" s="449" t="s">
        <v>533</v>
      </c>
      <c r="C32" s="449" t="s">
        <v>534</v>
      </c>
      <c r="D32" s="418" t="s">
        <v>532</v>
      </c>
      <c r="E32" s="453" t="s">
        <v>637</v>
      </c>
      <c r="F32" s="85" t="s">
        <v>667</v>
      </c>
      <c r="G32" s="85">
        <v>7</v>
      </c>
      <c r="H32" s="4">
        <v>105</v>
      </c>
      <c r="I32" s="4">
        <v>105</v>
      </c>
    </row>
    <row r="33" spans="1:9" ht="45" customHeight="1" x14ac:dyDescent="0.2">
      <c r="A33" s="372">
        <v>8</v>
      </c>
      <c r="B33" s="449" t="s">
        <v>615</v>
      </c>
      <c r="C33" s="449" t="s">
        <v>616</v>
      </c>
      <c r="D33" s="434" t="s">
        <v>589</v>
      </c>
      <c r="E33" s="453" t="s">
        <v>637</v>
      </c>
      <c r="F33" s="85" t="s">
        <v>667</v>
      </c>
      <c r="G33" s="85">
        <v>7</v>
      </c>
      <c r="H33" s="4">
        <v>105</v>
      </c>
      <c r="I33" s="4">
        <v>105</v>
      </c>
    </row>
    <row r="34" spans="1:9" ht="45" customHeight="1" x14ac:dyDescent="0.2">
      <c r="A34" s="372">
        <v>9</v>
      </c>
      <c r="B34" s="449" t="s">
        <v>661</v>
      </c>
      <c r="C34" s="449" t="s">
        <v>662</v>
      </c>
      <c r="D34" s="418" t="s">
        <v>555</v>
      </c>
      <c r="E34" s="453" t="s">
        <v>637</v>
      </c>
      <c r="F34" s="85" t="s">
        <v>667</v>
      </c>
      <c r="G34" s="85">
        <v>7</v>
      </c>
      <c r="H34" s="4">
        <v>105</v>
      </c>
      <c r="I34" s="4">
        <v>105</v>
      </c>
    </row>
    <row r="35" spans="1:9" ht="45" customHeight="1" x14ac:dyDescent="0.2">
      <c r="A35" s="372">
        <v>10</v>
      </c>
      <c r="B35" s="449" t="s">
        <v>663</v>
      </c>
      <c r="C35" s="449" t="s">
        <v>664</v>
      </c>
      <c r="D35" s="418" t="s">
        <v>588</v>
      </c>
      <c r="E35" s="453" t="s">
        <v>637</v>
      </c>
      <c r="F35" s="85" t="s">
        <v>667</v>
      </c>
      <c r="G35" s="85">
        <v>7</v>
      </c>
      <c r="H35" s="4">
        <v>105</v>
      </c>
      <c r="I35" s="4">
        <v>105</v>
      </c>
    </row>
    <row r="36" spans="1:9" ht="45" customHeight="1" x14ac:dyDescent="0.2">
      <c r="A36" s="372">
        <v>11</v>
      </c>
      <c r="B36" s="449" t="s">
        <v>665</v>
      </c>
      <c r="C36" s="449" t="s">
        <v>666</v>
      </c>
      <c r="D36" s="418" t="s">
        <v>587</v>
      </c>
      <c r="E36" s="453" t="s">
        <v>637</v>
      </c>
      <c r="F36" s="85" t="s">
        <v>667</v>
      </c>
      <c r="G36" s="85">
        <v>7</v>
      </c>
      <c r="H36" s="4">
        <v>105</v>
      </c>
      <c r="I36" s="4">
        <v>105</v>
      </c>
    </row>
    <row r="37" spans="1:9" s="454" customFormat="1" ht="44.25" customHeight="1" x14ac:dyDescent="0.2">
      <c r="A37" s="471">
        <v>1</v>
      </c>
      <c r="B37" s="449" t="s">
        <v>605</v>
      </c>
      <c r="C37" s="449" t="s">
        <v>619</v>
      </c>
      <c r="D37" s="418" t="s">
        <v>620</v>
      </c>
      <c r="E37" s="453" t="s">
        <v>638</v>
      </c>
      <c r="F37" s="472" t="s">
        <v>668</v>
      </c>
      <c r="G37" s="85">
        <v>17</v>
      </c>
      <c r="H37" s="449">
        <v>255</v>
      </c>
      <c r="I37" s="449">
        <v>255</v>
      </c>
    </row>
    <row r="38" spans="1:9" s="454" customFormat="1" ht="38.25" customHeight="1" x14ac:dyDescent="0.2">
      <c r="A38" s="471">
        <v>2</v>
      </c>
      <c r="B38" s="449" t="s">
        <v>530</v>
      </c>
      <c r="C38" s="449" t="s">
        <v>531</v>
      </c>
      <c r="D38" s="418" t="s">
        <v>621</v>
      </c>
      <c r="E38" s="453" t="s">
        <v>638</v>
      </c>
      <c r="F38" s="472" t="s">
        <v>668</v>
      </c>
      <c r="G38" s="85">
        <v>17</v>
      </c>
      <c r="H38" s="449">
        <v>255</v>
      </c>
      <c r="I38" s="449">
        <v>255</v>
      </c>
    </row>
    <row r="39" spans="1:9" s="454" customFormat="1" ht="38.25" customHeight="1" x14ac:dyDescent="0.2">
      <c r="A39" s="471">
        <v>3</v>
      </c>
      <c r="B39" s="449" t="s">
        <v>635</v>
      </c>
      <c r="C39" s="449" t="s">
        <v>636</v>
      </c>
      <c r="D39" s="428" t="s">
        <v>586</v>
      </c>
      <c r="E39" s="453" t="s">
        <v>638</v>
      </c>
      <c r="F39" s="472" t="s">
        <v>669</v>
      </c>
      <c r="G39" s="85">
        <v>17</v>
      </c>
      <c r="H39" s="449">
        <v>255</v>
      </c>
      <c r="I39" s="449">
        <v>255</v>
      </c>
    </row>
    <row r="40" spans="1:9" s="454" customFormat="1" ht="38.25" customHeight="1" x14ac:dyDescent="0.2">
      <c r="A40" s="471">
        <v>4</v>
      </c>
      <c r="B40" s="449" t="s">
        <v>533</v>
      </c>
      <c r="C40" s="449" t="s">
        <v>534</v>
      </c>
      <c r="D40" s="418" t="s">
        <v>532</v>
      </c>
      <c r="E40" s="453" t="s">
        <v>638</v>
      </c>
      <c r="F40" s="472" t="s">
        <v>669</v>
      </c>
      <c r="G40" s="85">
        <v>17</v>
      </c>
      <c r="H40" s="449">
        <v>255</v>
      </c>
      <c r="I40" s="449">
        <v>255</v>
      </c>
    </row>
    <row r="41" spans="1:9" s="454" customFormat="1" ht="15.75" x14ac:dyDescent="0.2">
      <c r="A41" s="471"/>
      <c r="B41" s="85"/>
      <c r="C41" s="85"/>
      <c r="D41" s="85"/>
      <c r="E41" s="85"/>
      <c r="F41" s="85"/>
      <c r="G41" s="85"/>
      <c r="H41" s="452"/>
      <c r="I41" s="452"/>
    </row>
    <row r="42" spans="1:9" s="454" customFormat="1" ht="15.75" x14ac:dyDescent="0.2">
      <c r="A42" s="471"/>
      <c r="B42" s="85"/>
      <c r="C42" s="85"/>
      <c r="D42" s="85"/>
      <c r="E42" s="85"/>
      <c r="F42" s="85"/>
      <c r="G42" s="85"/>
      <c r="H42" s="452"/>
      <c r="I42" s="452"/>
    </row>
    <row r="43" spans="1:9" s="454" customFormat="1" ht="15.75" x14ac:dyDescent="0.2">
      <c r="A43" s="471"/>
      <c r="B43" s="85"/>
      <c r="C43" s="85"/>
      <c r="D43" s="85"/>
      <c r="E43" s="85"/>
      <c r="F43" s="85"/>
      <c r="G43" s="85"/>
      <c r="H43" s="452"/>
      <c r="I43" s="452"/>
    </row>
    <row r="44" spans="1:9" s="454" customFormat="1" ht="15.75" x14ac:dyDescent="0.2">
      <c r="A44" s="471"/>
      <c r="B44" s="85"/>
      <c r="C44" s="85"/>
      <c r="D44" s="85"/>
      <c r="E44" s="85"/>
      <c r="F44" s="85"/>
      <c r="G44" s="85"/>
      <c r="H44" s="452"/>
      <c r="I44" s="452"/>
    </row>
    <row r="45" spans="1:9" s="454" customFormat="1" ht="15.75" x14ac:dyDescent="0.2">
      <c r="A45" s="471"/>
      <c r="B45" s="85"/>
      <c r="C45" s="85"/>
      <c r="D45" s="85"/>
      <c r="E45" s="85"/>
      <c r="F45" s="85"/>
      <c r="G45" s="85"/>
      <c r="H45" s="452"/>
      <c r="I45" s="452"/>
    </row>
    <row r="46" spans="1:9" ht="15.75" x14ac:dyDescent="0.2">
      <c r="A46" s="372"/>
      <c r="B46" s="373"/>
      <c r="C46" s="85"/>
      <c r="D46" s="85"/>
      <c r="E46" s="85"/>
      <c r="F46" s="85"/>
      <c r="G46" s="85"/>
      <c r="H46" s="4"/>
      <c r="I46" s="4"/>
    </row>
    <row r="47" spans="1:9" ht="15.75" x14ac:dyDescent="0.35">
      <c r="A47" s="372"/>
      <c r="B47" s="374"/>
      <c r="C47" s="97"/>
      <c r="D47" s="97"/>
      <c r="E47" s="97"/>
      <c r="F47" s="97"/>
      <c r="G47" s="97" t="s">
        <v>339</v>
      </c>
      <c r="H47" s="84">
        <f>SUM(H9:H46)</f>
        <v>4215</v>
      </c>
      <c r="I47" s="84">
        <f>SUM(I9:I46)</f>
        <v>4215</v>
      </c>
    </row>
    <row r="48" spans="1:9" ht="15.75" x14ac:dyDescent="0.35">
      <c r="A48" s="226"/>
      <c r="B48" s="226"/>
      <c r="C48" s="226"/>
      <c r="D48" s="226"/>
      <c r="E48" s="226"/>
      <c r="F48" s="226"/>
      <c r="G48" s="182"/>
      <c r="H48" s="182"/>
      <c r="I48" s="187"/>
    </row>
    <row r="49" spans="1:9" ht="15.75" x14ac:dyDescent="0.35">
      <c r="A49" s="227" t="s">
        <v>350</v>
      </c>
      <c r="B49" s="226"/>
      <c r="C49" s="226"/>
      <c r="D49" s="226"/>
      <c r="E49" s="226"/>
      <c r="F49" s="226"/>
      <c r="G49" s="182"/>
      <c r="H49" s="182"/>
      <c r="I49" s="187"/>
    </row>
    <row r="50" spans="1:9" ht="15.75" x14ac:dyDescent="0.35">
      <c r="A50" s="227" t="s">
        <v>353</v>
      </c>
      <c r="B50" s="226"/>
      <c r="C50" s="226"/>
      <c r="D50" s="226"/>
      <c r="E50" s="226"/>
      <c r="F50" s="226"/>
      <c r="G50" s="182"/>
      <c r="H50" s="182"/>
      <c r="I50" s="187"/>
    </row>
    <row r="51" spans="1:9" ht="15.75" x14ac:dyDescent="0.35">
      <c r="A51" s="227"/>
      <c r="B51" s="182"/>
      <c r="C51" s="182"/>
      <c r="D51" s="182"/>
      <c r="E51" s="182"/>
      <c r="F51" s="182"/>
      <c r="G51" s="182"/>
      <c r="H51" s="182"/>
      <c r="I51" s="187"/>
    </row>
    <row r="52" spans="1:9" ht="15.75" x14ac:dyDescent="0.35">
      <c r="A52" s="227"/>
      <c r="B52" s="182"/>
      <c r="C52" s="182"/>
      <c r="D52" s="182"/>
      <c r="E52" s="182"/>
      <c r="G52" s="182"/>
      <c r="H52" s="182"/>
      <c r="I52" s="187"/>
    </row>
    <row r="53" spans="1:9" x14ac:dyDescent="0.2">
      <c r="A53" s="223"/>
      <c r="B53" s="223"/>
      <c r="C53" s="223"/>
      <c r="D53" s="223"/>
      <c r="E53" s="223"/>
      <c r="F53" s="223"/>
      <c r="G53" s="223"/>
      <c r="H53" s="223"/>
      <c r="I53" s="187"/>
    </row>
    <row r="54" spans="1:9" ht="15.75" x14ac:dyDescent="0.35">
      <c r="A54" s="188" t="s">
        <v>107</v>
      </c>
      <c r="B54" s="182"/>
      <c r="C54" s="182"/>
      <c r="D54" s="182"/>
      <c r="E54" s="182"/>
      <c r="F54" s="182"/>
      <c r="G54" s="182"/>
      <c r="H54" s="182"/>
      <c r="I54" s="187"/>
    </row>
    <row r="55" spans="1:9" ht="15.75" x14ac:dyDescent="0.35">
      <c r="A55" s="182"/>
      <c r="B55" s="182"/>
      <c r="C55" s="182"/>
      <c r="D55" s="182"/>
      <c r="E55" s="182"/>
      <c r="F55" s="182"/>
      <c r="G55" s="182"/>
      <c r="H55" s="182"/>
      <c r="I55" s="187"/>
    </row>
    <row r="56" spans="1:9" ht="15.75" x14ac:dyDescent="0.35">
      <c r="A56" s="182"/>
      <c r="B56" s="182"/>
      <c r="C56" s="182"/>
      <c r="D56" s="182"/>
      <c r="E56" s="182"/>
      <c r="F56" s="182"/>
      <c r="G56" s="182"/>
      <c r="H56" s="189"/>
      <c r="I56" s="187"/>
    </row>
    <row r="57" spans="1:9" ht="15.75" x14ac:dyDescent="0.35">
      <c r="A57" s="188"/>
      <c r="B57" s="188" t="s">
        <v>271</v>
      </c>
      <c r="C57" s="188"/>
      <c r="D57" s="188"/>
      <c r="E57" s="188"/>
      <c r="F57" s="188"/>
      <c r="G57" s="182"/>
      <c r="H57" s="189"/>
      <c r="I57" s="187"/>
    </row>
    <row r="58" spans="1:9" ht="15.75" x14ac:dyDescent="0.35">
      <c r="A58" s="182"/>
      <c r="B58" s="182" t="s">
        <v>270</v>
      </c>
      <c r="C58" s="182"/>
      <c r="D58" s="182"/>
      <c r="E58" s="182"/>
      <c r="F58" s="182"/>
      <c r="G58" s="182"/>
      <c r="H58" s="189"/>
      <c r="I58" s="187"/>
    </row>
    <row r="59" spans="1:9" x14ac:dyDescent="0.2">
      <c r="A59" s="190"/>
      <c r="B59" s="190" t="s">
        <v>139</v>
      </c>
      <c r="C59" s="190"/>
      <c r="D59" s="190"/>
      <c r="E59" s="190"/>
      <c r="F59" s="190"/>
      <c r="G59" s="183"/>
      <c r="H59" s="183"/>
      <c r="I59" s="183"/>
    </row>
  </sheetData>
  <mergeCells count="2">
    <mergeCell ref="G1:H1"/>
    <mergeCell ref="G2:I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22 D24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I2"/>
    </sheetView>
  </sheetViews>
  <sheetFormatPr defaultRowHeight="12.75" x14ac:dyDescent="0.2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.75" x14ac:dyDescent="0.35">
      <c r="A1" s="72" t="s">
        <v>465</v>
      </c>
      <c r="B1" s="72"/>
      <c r="C1" s="75"/>
      <c r="D1" s="75"/>
      <c r="E1" s="75"/>
      <c r="F1" s="75"/>
      <c r="G1" s="514" t="s">
        <v>109</v>
      </c>
      <c r="H1" s="514"/>
    </row>
    <row r="2" spans="1:10" ht="15.75" x14ac:dyDescent="0.35">
      <c r="A2" s="74" t="s">
        <v>140</v>
      </c>
      <c r="B2" s="72"/>
      <c r="C2" s="75"/>
      <c r="D2" s="75"/>
      <c r="E2" s="75"/>
      <c r="F2" s="75"/>
      <c r="G2" s="504" t="s">
        <v>516</v>
      </c>
      <c r="H2" s="505"/>
      <c r="I2" s="505"/>
    </row>
    <row r="3" spans="1:10" ht="15.75" x14ac:dyDescent="0.35">
      <c r="A3" s="74"/>
      <c r="B3" s="74"/>
      <c r="C3" s="74"/>
      <c r="D3" s="74"/>
      <c r="E3" s="74"/>
      <c r="F3" s="74"/>
      <c r="G3" s="217"/>
      <c r="H3" s="217"/>
    </row>
    <row r="4" spans="1:10" ht="15.75" x14ac:dyDescent="0.3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</row>
    <row r="5" spans="1:10" ht="15.75" x14ac:dyDescent="0.35">
      <c r="A5" s="26" t="s">
        <v>515</v>
      </c>
      <c r="B5" s="78"/>
      <c r="C5" s="78"/>
      <c r="D5" s="78"/>
      <c r="E5" s="78"/>
      <c r="F5" s="78"/>
      <c r="G5" s="79"/>
      <c r="H5" s="79"/>
    </row>
    <row r="6" spans="1:10" ht="15.75" x14ac:dyDescent="0.35">
      <c r="A6" s="75"/>
      <c r="B6" s="75"/>
      <c r="C6" s="75"/>
      <c r="D6" s="75"/>
      <c r="E6" s="75"/>
      <c r="F6" s="75"/>
      <c r="G6" s="74"/>
      <c r="H6" s="74"/>
    </row>
    <row r="7" spans="1:10" ht="15.75" x14ac:dyDescent="0.2">
      <c r="A7" s="216"/>
      <c r="B7" s="216"/>
      <c r="C7" s="216"/>
      <c r="D7" s="219"/>
      <c r="E7" s="216"/>
      <c r="F7" s="216"/>
      <c r="G7" s="76"/>
      <c r="H7" s="76"/>
    </row>
    <row r="8" spans="1:10" ht="31.5" x14ac:dyDescent="0.2">
      <c r="A8" s="88" t="s">
        <v>64</v>
      </c>
      <c r="B8" s="88" t="s">
        <v>340</v>
      </c>
      <c r="C8" s="88" t="s">
        <v>341</v>
      </c>
      <c r="D8" s="88" t="s">
        <v>227</v>
      </c>
      <c r="E8" s="88" t="s">
        <v>349</v>
      </c>
      <c r="F8" s="88" t="s">
        <v>342</v>
      </c>
      <c r="G8" s="77" t="s">
        <v>10</v>
      </c>
      <c r="H8" s="77" t="s">
        <v>9</v>
      </c>
      <c r="J8" s="228" t="s">
        <v>348</v>
      </c>
    </row>
    <row r="9" spans="1:10" ht="15.75" x14ac:dyDescent="0.2">
      <c r="A9" s="96"/>
      <c r="B9" s="96"/>
      <c r="C9" s="96"/>
      <c r="D9" s="96"/>
      <c r="E9" s="96"/>
      <c r="F9" s="96"/>
      <c r="G9" s="4"/>
      <c r="H9" s="4"/>
      <c r="J9" s="228" t="s">
        <v>0</v>
      </c>
    </row>
    <row r="10" spans="1:10" ht="15.75" x14ac:dyDescent="0.2">
      <c r="A10" s="96"/>
      <c r="B10" s="96"/>
      <c r="C10" s="96"/>
      <c r="D10" s="96"/>
      <c r="E10" s="96"/>
      <c r="F10" s="96"/>
      <c r="G10" s="4"/>
      <c r="H10" s="4"/>
    </row>
    <row r="11" spans="1:10" ht="15.75" x14ac:dyDescent="0.2">
      <c r="A11" s="85"/>
      <c r="B11" s="85"/>
      <c r="C11" s="85"/>
      <c r="D11" s="85"/>
      <c r="E11" s="85"/>
      <c r="F11" s="85"/>
      <c r="G11" s="4"/>
      <c r="H11" s="4"/>
    </row>
    <row r="12" spans="1:10" ht="15.75" x14ac:dyDescent="0.2">
      <c r="A12" s="85"/>
      <c r="B12" s="85"/>
      <c r="C12" s="85"/>
      <c r="D12" s="85"/>
      <c r="E12" s="85"/>
      <c r="F12" s="85"/>
      <c r="G12" s="4"/>
      <c r="H12" s="4"/>
    </row>
    <row r="13" spans="1:10" ht="15.75" x14ac:dyDescent="0.2">
      <c r="A13" s="85"/>
      <c r="B13" s="85"/>
      <c r="C13" s="85"/>
      <c r="D13" s="85"/>
      <c r="E13" s="85"/>
      <c r="F13" s="85"/>
      <c r="G13" s="4"/>
      <c r="H13" s="4"/>
    </row>
    <row r="14" spans="1:10" ht="15.75" x14ac:dyDescent="0.2">
      <c r="A14" s="85"/>
      <c r="B14" s="85"/>
      <c r="C14" s="85"/>
      <c r="D14" s="85"/>
      <c r="E14" s="85"/>
      <c r="F14" s="85"/>
      <c r="G14" s="4"/>
      <c r="H14" s="4"/>
    </row>
    <row r="15" spans="1:10" ht="15.75" x14ac:dyDescent="0.2">
      <c r="A15" s="85"/>
      <c r="B15" s="85"/>
      <c r="C15" s="85"/>
      <c r="D15" s="85"/>
      <c r="E15" s="85"/>
      <c r="F15" s="85"/>
      <c r="G15" s="4"/>
      <c r="H15" s="4"/>
    </row>
    <row r="16" spans="1:10" ht="15.75" x14ac:dyDescent="0.2">
      <c r="A16" s="85"/>
      <c r="B16" s="85"/>
      <c r="C16" s="85"/>
      <c r="D16" s="85"/>
      <c r="E16" s="85"/>
      <c r="F16" s="85"/>
      <c r="G16" s="4"/>
      <c r="H16" s="4"/>
    </row>
    <row r="17" spans="1:8" ht="15.75" x14ac:dyDescent="0.2">
      <c r="A17" s="85"/>
      <c r="B17" s="85"/>
      <c r="C17" s="85"/>
      <c r="D17" s="85"/>
      <c r="E17" s="85"/>
      <c r="F17" s="85"/>
      <c r="G17" s="4"/>
      <c r="H17" s="4"/>
    </row>
    <row r="18" spans="1:8" ht="15.75" x14ac:dyDescent="0.2">
      <c r="A18" s="85"/>
      <c r="B18" s="85"/>
      <c r="C18" s="85"/>
      <c r="D18" s="85"/>
      <c r="E18" s="85"/>
      <c r="F18" s="85"/>
      <c r="G18" s="4"/>
      <c r="H18" s="4"/>
    </row>
    <row r="19" spans="1:8" ht="15.75" x14ac:dyDescent="0.2">
      <c r="A19" s="85"/>
      <c r="B19" s="85"/>
      <c r="C19" s="85"/>
      <c r="D19" s="85"/>
      <c r="E19" s="85"/>
      <c r="F19" s="85"/>
      <c r="G19" s="4"/>
      <c r="H19" s="4"/>
    </row>
    <row r="20" spans="1:8" ht="15.75" x14ac:dyDescent="0.2">
      <c r="A20" s="85"/>
      <c r="B20" s="85"/>
      <c r="C20" s="85"/>
      <c r="D20" s="85"/>
      <c r="E20" s="85"/>
      <c r="F20" s="85"/>
      <c r="G20" s="4"/>
      <c r="H20" s="4"/>
    </row>
    <row r="21" spans="1:8" ht="15.75" x14ac:dyDescent="0.2">
      <c r="A21" s="85"/>
      <c r="B21" s="85"/>
      <c r="C21" s="85"/>
      <c r="D21" s="85"/>
      <c r="E21" s="85"/>
      <c r="F21" s="85"/>
      <c r="G21" s="4"/>
      <c r="H21" s="4"/>
    </row>
    <row r="22" spans="1:8" ht="15.75" x14ac:dyDescent="0.2">
      <c r="A22" s="85"/>
      <c r="B22" s="85"/>
      <c r="C22" s="85"/>
      <c r="D22" s="85"/>
      <c r="E22" s="85"/>
      <c r="F22" s="85"/>
      <c r="G22" s="4"/>
      <c r="H22" s="4"/>
    </row>
    <row r="23" spans="1:8" ht="15.75" x14ac:dyDescent="0.2">
      <c r="A23" s="85"/>
      <c r="B23" s="85"/>
      <c r="C23" s="85"/>
      <c r="D23" s="85"/>
      <c r="E23" s="85"/>
      <c r="F23" s="85"/>
      <c r="G23" s="4"/>
      <c r="H23" s="4"/>
    </row>
    <row r="24" spans="1:8" ht="15.75" x14ac:dyDescent="0.2">
      <c r="A24" s="85"/>
      <c r="B24" s="85"/>
      <c r="C24" s="85"/>
      <c r="D24" s="85"/>
      <c r="E24" s="85"/>
      <c r="F24" s="85"/>
      <c r="G24" s="4"/>
      <c r="H24" s="4"/>
    </row>
    <row r="25" spans="1:8" ht="15.75" x14ac:dyDescent="0.2">
      <c r="A25" s="85"/>
      <c r="B25" s="85"/>
      <c r="C25" s="85"/>
      <c r="D25" s="85"/>
      <c r="E25" s="85"/>
      <c r="F25" s="85"/>
      <c r="G25" s="4"/>
      <c r="H25" s="4"/>
    </row>
    <row r="26" spans="1:8" ht="15.75" x14ac:dyDescent="0.2">
      <c r="A26" s="85"/>
      <c r="B26" s="85"/>
      <c r="C26" s="85"/>
      <c r="D26" s="85"/>
      <c r="E26" s="85"/>
      <c r="F26" s="85"/>
      <c r="G26" s="4"/>
      <c r="H26" s="4"/>
    </row>
    <row r="27" spans="1:8" ht="15.75" x14ac:dyDescent="0.2">
      <c r="A27" s="85"/>
      <c r="B27" s="85"/>
      <c r="C27" s="85"/>
      <c r="D27" s="85"/>
      <c r="E27" s="85"/>
      <c r="F27" s="85"/>
      <c r="G27" s="4"/>
      <c r="H27" s="4"/>
    </row>
    <row r="28" spans="1:8" ht="15.75" x14ac:dyDescent="0.2">
      <c r="A28" s="85"/>
      <c r="B28" s="85"/>
      <c r="C28" s="85"/>
      <c r="D28" s="85"/>
      <c r="E28" s="85"/>
      <c r="F28" s="85"/>
      <c r="G28" s="4"/>
      <c r="H28" s="4"/>
    </row>
    <row r="29" spans="1:8" ht="15.75" x14ac:dyDescent="0.2">
      <c r="A29" s="85"/>
      <c r="B29" s="85"/>
      <c r="C29" s="85"/>
      <c r="D29" s="85"/>
      <c r="E29" s="85"/>
      <c r="F29" s="85"/>
      <c r="G29" s="4"/>
      <c r="H29" s="4"/>
    </row>
    <row r="30" spans="1:8" ht="15.75" x14ac:dyDescent="0.2">
      <c r="A30" s="85"/>
      <c r="B30" s="85"/>
      <c r="C30" s="85"/>
      <c r="D30" s="85"/>
      <c r="E30" s="85"/>
      <c r="F30" s="85"/>
      <c r="G30" s="4"/>
      <c r="H30" s="4"/>
    </row>
    <row r="31" spans="1:8" ht="15.75" x14ac:dyDescent="0.2">
      <c r="A31" s="85"/>
      <c r="B31" s="85"/>
      <c r="C31" s="85"/>
      <c r="D31" s="85"/>
      <c r="E31" s="85"/>
      <c r="F31" s="85"/>
      <c r="G31" s="4"/>
      <c r="H31" s="4"/>
    </row>
    <row r="32" spans="1:8" ht="15.75" x14ac:dyDescent="0.2">
      <c r="A32" s="85"/>
      <c r="B32" s="85"/>
      <c r="C32" s="85"/>
      <c r="D32" s="85"/>
      <c r="E32" s="85"/>
      <c r="F32" s="85"/>
      <c r="G32" s="4"/>
      <c r="H32" s="4"/>
    </row>
    <row r="33" spans="1:9" ht="15.75" x14ac:dyDescent="0.2">
      <c r="A33" s="85"/>
      <c r="B33" s="85"/>
      <c r="C33" s="85"/>
      <c r="D33" s="85"/>
      <c r="E33" s="85"/>
      <c r="F33" s="85"/>
      <c r="G33" s="4"/>
      <c r="H33" s="4"/>
    </row>
    <row r="34" spans="1:9" ht="15.75" x14ac:dyDescent="0.35">
      <c r="A34" s="85"/>
      <c r="B34" s="97"/>
      <c r="C34" s="97"/>
      <c r="D34" s="97"/>
      <c r="E34" s="97"/>
      <c r="F34" s="97" t="s">
        <v>347</v>
      </c>
      <c r="G34" s="84">
        <f>SUM(G9:G33)</f>
        <v>0</v>
      </c>
      <c r="H34" s="84">
        <f>SUM(H9:H33)</f>
        <v>0</v>
      </c>
    </row>
    <row r="35" spans="1:9" ht="15.75" x14ac:dyDescent="0.35">
      <c r="A35" s="226"/>
      <c r="B35" s="226"/>
      <c r="C35" s="226"/>
      <c r="D35" s="226"/>
      <c r="E35" s="226"/>
      <c r="F35" s="226"/>
      <c r="G35" s="226"/>
      <c r="H35" s="182"/>
      <c r="I35" s="182"/>
    </row>
    <row r="36" spans="1:9" ht="15.75" x14ac:dyDescent="0.35">
      <c r="A36" s="227" t="s">
        <v>401</v>
      </c>
      <c r="B36" s="227"/>
      <c r="C36" s="226"/>
      <c r="D36" s="226"/>
      <c r="E36" s="226"/>
      <c r="F36" s="226"/>
      <c r="G36" s="226"/>
      <c r="H36" s="182"/>
      <c r="I36" s="182"/>
    </row>
    <row r="37" spans="1:9" ht="15.75" x14ac:dyDescent="0.35">
      <c r="A37" s="227" t="s">
        <v>346</v>
      </c>
      <c r="B37" s="227"/>
      <c r="C37" s="226"/>
      <c r="D37" s="226"/>
      <c r="E37" s="226"/>
      <c r="F37" s="226"/>
      <c r="G37" s="226"/>
      <c r="H37" s="182"/>
      <c r="I37" s="182"/>
    </row>
    <row r="38" spans="1:9" ht="15.75" x14ac:dyDescent="0.35">
      <c r="A38" s="227"/>
      <c r="B38" s="227"/>
      <c r="C38" s="182"/>
      <c r="D38" s="182"/>
      <c r="E38" s="182"/>
      <c r="F38" s="182"/>
      <c r="G38" s="182"/>
      <c r="H38" s="182"/>
      <c r="I38" s="182"/>
    </row>
    <row r="39" spans="1:9" ht="15.75" x14ac:dyDescent="0.35">
      <c r="A39" s="227"/>
      <c r="B39" s="227"/>
      <c r="C39" s="182"/>
      <c r="D39" s="182"/>
      <c r="E39" s="182"/>
      <c r="F39" s="182"/>
      <c r="G39" s="182"/>
      <c r="H39" s="182"/>
      <c r="I39" s="182"/>
    </row>
    <row r="40" spans="1:9" x14ac:dyDescent="0.2">
      <c r="A40" s="223"/>
      <c r="B40" s="223"/>
      <c r="C40" s="223"/>
      <c r="D40" s="223"/>
      <c r="E40" s="223"/>
      <c r="F40" s="223"/>
      <c r="G40" s="223"/>
      <c r="H40" s="223"/>
      <c r="I40" s="223"/>
    </row>
    <row r="41" spans="1:9" ht="15.75" x14ac:dyDescent="0.35">
      <c r="A41" s="188" t="s">
        <v>107</v>
      </c>
      <c r="B41" s="188"/>
      <c r="C41" s="182"/>
      <c r="D41" s="182"/>
      <c r="E41" s="182"/>
      <c r="F41" s="182"/>
      <c r="G41" s="182"/>
      <c r="H41" s="182"/>
      <c r="I41" s="182"/>
    </row>
    <row r="42" spans="1:9" ht="15.75" x14ac:dyDescent="0.3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.75" x14ac:dyDescent="0.3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.75" x14ac:dyDescent="0.35">
      <c r="A44" s="188"/>
      <c r="B44" s="188"/>
      <c r="C44" s="188" t="s">
        <v>434</v>
      </c>
      <c r="D44" s="188"/>
      <c r="E44" s="226"/>
      <c r="F44" s="188"/>
      <c r="G44" s="188"/>
      <c r="H44" s="182"/>
      <c r="I44" s="189"/>
    </row>
    <row r="45" spans="1:9" ht="15.75" x14ac:dyDescent="0.35">
      <c r="A45" s="182"/>
      <c r="B45" s="182"/>
      <c r="C45" s="182" t="s">
        <v>270</v>
      </c>
      <c r="D45" s="182"/>
      <c r="E45" s="182"/>
      <c r="F45" s="182"/>
      <c r="G45" s="182"/>
      <c r="H45" s="182"/>
      <c r="I45" s="189"/>
    </row>
    <row r="46" spans="1:9" x14ac:dyDescent="0.2">
      <c r="A46" s="190"/>
      <c r="B46" s="190"/>
      <c r="C46" s="190" t="s">
        <v>139</v>
      </c>
      <c r="D46" s="190"/>
      <c r="E46" s="190"/>
      <c r="F46" s="190"/>
      <c r="G46" s="190"/>
    </row>
  </sheetData>
  <mergeCells count="2">
    <mergeCell ref="G1:H1"/>
    <mergeCell ref="G2:I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K3" sqref="K3:M3"/>
    </sheetView>
  </sheetViews>
  <sheetFormatPr defaultRowHeight="12.75" x14ac:dyDescent="0.2"/>
  <cols>
    <col min="1" max="1" width="5.42578125" style="183" customWidth="1"/>
    <col min="2" max="2" width="27.5703125" style="183" customWidth="1"/>
    <col min="3" max="3" width="19.28515625" style="183" customWidth="1"/>
    <col min="4" max="4" width="16.85546875" style="183" customWidth="1"/>
    <col min="5" max="5" width="13.140625" style="183" customWidth="1"/>
    <col min="6" max="6" width="17" style="183" customWidth="1"/>
    <col min="7" max="7" width="13.7109375" style="183" customWidth="1"/>
    <col min="8" max="8" width="19.42578125" style="183" bestFit="1" customWidth="1"/>
    <col min="9" max="9" width="18.5703125" style="183" bestFit="1" customWidth="1"/>
    <col min="10" max="10" width="16.7109375" style="183" customWidth="1"/>
    <col min="11" max="11" width="17.7109375" style="183" customWidth="1"/>
    <col min="12" max="12" width="12.85546875" style="183" customWidth="1"/>
    <col min="13" max="16384" width="9.140625" style="183"/>
  </cols>
  <sheetData>
    <row r="2" spans="1:13" ht="15.75" x14ac:dyDescent="0.35">
      <c r="A2" s="517" t="s">
        <v>512</v>
      </c>
      <c r="B2" s="517"/>
      <c r="C2" s="517"/>
      <c r="D2" s="517"/>
      <c r="E2" s="379"/>
      <c r="F2" s="75"/>
      <c r="G2" s="75"/>
      <c r="H2" s="75"/>
      <c r="I2" s="75"/>
      <c r="J2" s="380"/>
      <c r="K2" s="381"/>
      <c r="L2" s="381" t="s">
        <v>109</v>
      </c>
    </row>
    <row r="3" spans="1:13" ht="15.75" x14ac:dyDescent="0.35">
      <c r="A3" s="74" t="s">
        <v>140</v>
      </c>
      <c r="B3" s="72"/>
      <c r="C3" s="75"/>
      <c r="D3" s="75"/>
      <c r="E3" s="75"/>
      <c r="F3" s="75"/>
      <c r="G3" s="75"/>
      <c r="H3" s="75"/>
      <c r="I3" s="75"/>
      <c r="J3" s="380"/>
      <c r="K3" s="504" t="s">
        <v>516</v>
      </c>
      <c r="L3" s="505"/>
      <c r="M3" s="505"/>
    </row>
    <row r="4" spans="1:13" ht="15.75" x14ac:dyDescent="0.35">
      <c r="A4" s="74"/>
      <c r="B4" s="74"/>
      <c r="C4" s="72"/>
      <c r="D4" s="72"/>
      <c r="E4" s="72"/>
      <c r="F4" s="72"/>
      <c r="G4" s="72"/>
      <c r="H4" s="72"/>
      <c r="I4" s="72"/>
      <c r="J4" s="380"/>
      <c r="K4" s="380"/>
      <c r="L4" s="380"/>
    </row>
    <row r="5" spans="1:13" ht="15.75" x14ac:dyDescent="0.35">
      <c r="A5" s="75" t="s">
        <v>274</v>
      </c>
      <c r="B5" s="75"/>
      <c r="C5" s="75"/>
      <c r="D5" s="75"/>
      <c r="E5" s="75"/>
      <c r="F5" s="75"/>
      <c r="G5" s="75"/>
      <c r="H5" s="75"/>
      <c r="I5" s="75"/>
      <c r="J5" s="74"/>
      <c r="K5" s="74"/>
      <c r="L5" s="74"/>
    </row>
    <row r="6" spans="1:13" ht="15.75" x14ac:dyDescent="0.35">
      <c r="A6" s="26" t="s">
        <v>515</v>
      </c>
      <c r="B6" s="78"/>
      <c r="C6" s="78"/>
      <c r="D6" s="78"/>
      <c r="E6" s="78"/>
      <c r="F6" s="78"/>
      <c r="G6" s="78"/>
      <c r="H6" s="78"/>
      <c r="I6" s="78"/>
      <c r="J6" s="79"/>
      <c r="K6" s="79"/>
    </row>
    <row r="7" spans="1:13" ht="15.75" x14ac:dyDescent="0.35">
      <c r="A7" s="75"/>
      <c r="B7" s="75"/>
      <c r="C7" s="75"/>
      <c r="D7" s="75"/>
      <c r="E7" s="75"/>
      <c r="F7" s="75"/>
      <c r="G7" s="75"/>
      <c r="H7" s="75"/>
      <c r="I7" s="75"/>
      <c r="J7" s="74"/>
      <c r="K7" s="74"/>
      <c r="L7" s="74"/>
    </row>
    <row r="8" spans="1:13" ht="15.75" x14ac:dyDescent="0.2">
      <c r="A8" s="377"/>
      <c r="B8" s="377"/>
      <c r="C8" s="377"/>
      <c r="D8" s="377"/>
      <c r="E8" s="377"/>
      <c r="F8" s="377"/>
      <c r="G8" s="377"/>
      <c r="H8" s="377"/>
      <c r="I8" s="377"/>
      <c r="J8" s="76"/>
      <c r="K8" s="76"/>
      <c r="L8" s="76"/>
    </row>
    <row r="9" spans="1:13" ht="47.25" x14ac:dyDescent="0.2">
      <c r="A9" s="88" t="s">
        <v>64</v>
      </c>
      <c r="B9" s="88" t="s">
        <v>483</v>
      </c>
      <c r="C9" s="88" t="s">
        <v>484</v>
      </c>
      <c r="D9" s="88" t="s">
        <v>485</v>
      </c>
      <c r="E9" s="88" t="s">
        <v>486</v>
      </c>
      <c r="F9" s="88" t="s">
        <v>487</v>
      </c>
      <c r="G9" s="88" t="s">
        <v>488</v>
      </c>
      <c r="H9" s="88" t="s">
        <v>489</v>
      </c>
      <c r="I9" s="88" t="s">
        <v>490</v>
      </c>
      <c r="J9" s="88" t="s">
        <v>491</v>
      </c>
      <c r="K9" s="88" t="s">
        <v>492</v>
      </c>
      <c r="L9" s="88" t="s">
        <v>318</v>
      </c>
    </row>
    <row r="10" spans="1:13" ht="15.75" x14ac:dyDescent="0.2">
      <c r="A10" s="96">
        <v>1</v>
      </c>
      <c r="B10" s="363"/>
      <c r="C10" s="96"/>
      <c r="D10" s="96"/>
      <c r="E10" s="96"/>
      <c r="F10" s="96"/>
      <c r="G10" s="96"/>
      <c r="H10" s="96"/>
      <c r="I10" s="96"/>
      <c r="J10" s="4"/>
      <c r="K10" s="4"/>
      <c r="L10" s="96"/>
    </row>
    <row r="11" spans="1:13" ht="15.75" x14ac:dyDescent="0.2">
      <c r="A11" s="96">
        <v>2</v>
      </c>
      <c r="B11" s="363"/>
      <c r="C11" s="96"/>
      <c r="D11" s="96"/>
      <c r="E11" s="96"/>
      <c r="F11" s="96"/>
      <c r="G11" s="96"/>
      <c r="H11" s="96"/>
      <c r="I11" s="96"/>
      <c r="J11" s="4"/>
      <c r="K11" s="4"/>
      <c r="L11" s="96"/>
    </row>
    <row r="12" spans="1:13" ht="15.75" x14ac:dyDescent="0.2">
      <c r="A12" s="96">
        <v>3</v>
      </c>
      <c r="B12" s="363"/>
      <c r="C12" s="85"/>
      <c r="D12" s="85"/>
      <c r="E12" s="85"/>
      <c r="F12" s="85"/>
      <c r="G12" s="85"/>
      <c r="H12" s="85"/>
      <c r="I12" s="85"/>
      <c r="J12" s="4"/>
      <c r="K12" s="4"/>
      <c r="L12" s="85"/>
    </row>
    <row r="13" spans="1:13" ht="15.75" x14ac:dyDescent="0.2">
      <c r="A13" s="96">
        <v>4</v>
      </c>
      <c r="B13" s="363"/>
      <c r="C13" s="85"/>
      <c r="D13" s="85"/>
      <c r="E13" s="85"/>
      <c r="F13" s="85"/>
      <c r="G13" s="85"/>
      <c r="H13" s="85"/>
      <c r="I13" s="85"/>
      <c r="J13" s="4"/>
      <c r="K13" s="4"/>
      <c r="L13" s="85"/>
    </row>
    <row r="14" spans="1:13" ht="15.75" x14ac:dyDescent="0.2">
      <c r="A14" s="96">
        <v>5</v>
      </c>
      <c r="B14" s="363"/>
      <c r="C14" s="85"/>
      <c r="D14" s="85"/>
      <c r="E14" s="85"/>
      <c r="F14" s="85"/>
      <c r="G14" s="85"/>
      <c r="H14" s="85"/>
      <c r="I14" s="85"/>
      <c r="J14" s="4"/>
      <c r="K14" s="4"/>
      <c r="L14" s="85"/>
    </row>
    <row r="15" spans="1:13" ht="15.75" x14ac:dyDescent="0.2">
      <c r="A15" s="96">
        <v>6</v>
      </c>
      <c r="B15" s="363"/>
      <c r="C15" s="85"/>
      <c r="D15" s="85"/>
      <c r="E15" s="85"/>
      <c r="F15" s="85"/>
      <c r="G15" s="85"/>
      <c r="H15" s="85"/>
      <c r="I15" s="85"/>
      <c r="J15" s="4"/>
      <c r="K15" s="4"/>
      <c r="L15" s="85"/>
    </row>
    <row r="16" spans="1:13" ht="15.75" x14ac:dyDescent="0.2">
      <c r="A16" s="96">
        <v>7</v>
      </c>
      <c r="B16" s="363"/>
      <c r="C16" s="85"/>
      <c r="D16" s="85"/>
      <c r="E16" s="85"/>
      <c r="F16" s="85"/>
      <c r="G16" s="85"/>
      <c r="H16" s="85"/>
      <c r="I16" s="85"/>
      <c r="J16" s="4"/>
      <c r="K16" s="4"/>
      <c r="L16" s="85"/>
    </row>
    <row r="17" spans="1:12" ht="15.75" x14ac:dyDescent="0.2">
      <c r="A17" s="96">
        <v>8</v>
      </c>
      <c r="B17" s="363"/>
      <c r="C17" s="85"/>
      <c r="D17" s="85"/>
      <c r="E17" s="85"/>
      <c r="F17" s="85"/>
      <c r="G17" s="85"/>
      <c r="H17" s="85"/>
      <c r="I17" s="85"/>
      <c r="J17" s="4"/>
      <c r="K17" s="4"/>
      <c r="L17" s="85"/>
    </row>
    <row r="18" spans="1:12" ht="15.75" x14ac:dyDescent="0.2">
      <c r="A18" s="96">
        <v>9</v>
      </c>
      <c r="B18" s="363"/>
      <c r="C18" s="85"/>
      <c r="D18" s="85"/>
      <c r="E18" s="85"/>
      <c r="F18" s="85"/>
      <c r="G18" s="85"/>
      <c r="H18" s="85"/>
      <c r="I18" s="85"/>
      <c r="J18" s="4"/>
      <c r="K18" s="4"/>
      <c r="L18" s="85"/>
    </row>
    <row r="19" spans="1:12" ht="15.75" x14ac:dyDescent="0.2">
      <c r="A19" s="96">
        <v>10</v>
      </c>
      <c r="B19" s="363"/>
      <c r="C19" s="85"/>
      <c r="D19" s="85"/>
      <c r="E19" s="85"/>
      <c r="F19" s="85"/>
      <c r="G19" s="85"/>
      <c r="H19" s="85"/>
      <c r="I19" s="85"/>
      <c r="J19" s="4"/>
      <c r="K19" s="4"/>
      <c r="L19" s="85"/>
    </row>
    <row r="20" spans="1:12" ht="15.75" x14ac:dyDescent="0.2">
      <c r="A20" s="96">
        <v>11</v>
      </c>
      <c r="B20" s="363"/>
      <c r="C20" s="85"/>
      <c r="D20" s="85"/>
      <c r="E20" s="85"/>
      <c r="F20" s="85"/>
      <c r="G20" s="85"/>
      <c r="H20" s="85"/>
      <c r="I20" s="85"/>
      <c r="J20" s="4"/>
      <c r="K20" s="4"/>
      <c r="L20" s="85"/>
    </row>
    <row r="21" spans="1:12" ht="15.75" x14ac:dyDescent="0.2">
      <c r="A21" s="96">
        <v>12</v>
      </c>
      <c r="B21" s="363"/>
      <c r="C21" s="85"/>
      <c r="D21" s="85"/>
      <c r="E21" s="85"/>
      <c r="F21" s="85"/>
      <c r="G21" s="85"/>
      <c r="H21" s="85"/>
      <c r="I21" s="85"/>
      <c r="J21" s="4"/>
      <c r="K21" s="4"/>
      <c r="L21" s="85"/>
    </row>
    <row r="22" spans="1:12" ht="15.75" x14ac:dyDescent="0.2">
      <c r="A22" s="96">
        <v>13</v>
      </c>
      <c r="B22" s="363"/>
      <c r="C22" s="85"/>
      <c r="D22" s="85"/>
      <c r="E22" s="85"/>
      <c r="F22" s="85"/>
      <c r="G22" s="85"/>
      <c r="H22" s="85"/>
      <c r="I22" s="85"/>
      <c r="J22" s="4"/>
      <c r="K22" s="4"/>
      <c r="L22" s="85"/>
    </row>
    <row r="23" spans="1:12" ht="15.75" x14ac:dyDescent="0.2">
      <c r="A23" s="96">
        <v>14</v>
      </c>
      <c r="B23" s="363"/>
      <c r="C23" s="85"/>
      <c r="D23" s="85"/>
      <c r="E23" s="85"/>
      <c r="F23" s="85"/>
      <c r="G23" s="85"/>
      <c r="H23" s="85"/>
      <c r="I23" s="85"/>
      <c r="J23" s="4"/>
      <c r="K23" s="4"/>
      <c r="L23" s="85"/>
    </row>
    <row r="24" spans="1:12" ht="15.75" x14ac:dyDescent="0.2">
      <c r="A24" s="96">
        <v>15</v>
      </c>
      <c r="B24" s="363"/>
      <c r="C24" s="85"/>
      <c r="D24" s="85"/>
      <c r="E24" s="85"/>
      <c r="F24" s="85"/>
      <c r="G24" s="85"/>
      <c r="H24" s="85"/>
      <c r="I24" s="85"/>
      <c r="J24" s="4"/>
      <c r="K24" s="4"/>
      <c r="L24" s="85"/>
    </row>
    <row r="25" spans="1:12" ht="15.75" x14ac:dyDescent="0.2">
      <c r="A25" s="96">
        <v>16</v>
      </c>
      <c r="B25" s="363"/>
      <c r="C25" s="85"/>
      <c r="D25" s="85"/>
      <c r="E25" s="85"/>
      <c r="F25" s="85"/>
      <c r="G25" s="85"/>
      <c r="H25" s="85"/>
      <c r="I25" s="85"/>
      <c r="J25" s="4"/>
      <c r="K25" s="4"/>
      <c r="L25" s="85"/>
    </row>
    <row r="26" spans="1:12" ht="15.75" x14ac:dyDescent="0.2">
      <c r="A26" s="96">
        <v>17</v>
      </c>
      <c r="B26" s="363"/>
      <c r="C26" s="85"/>
      <c r="D26" s="85"/>
      <c r="E26" s="85"/>
      <c r="F26" s="85"/>
      <c r="G26" s="85"/>
      <c r="H26" s="85"/>
      <c r="I26" s="85"/>
      <c r="J26" s="4"/>
      <c r="K26" s="4"/>
      <c r="L26" s="85"/>
    </row>
    <row r="27" spans="1:12" ht="15.75" x14ac:dyDescent="0.2">
      <c r="A27" s="96">
        <v>18</v>
      </c>
      <c r="B27" s="363"/>
      <c r="C27" s="85"/>
      <c r="D27" s="85"/>
      <c r="E27" s="85"/>
      <c r="F27" s="85"/>
      <c r="G27" s="85"/>
      <c r="H27" s="85"/>
      <c r="I27" s="85"/>
      <c r="J27" s="4"/>
      <c r="K27" s="4"/>
      <c r="L27" s="85"/>
    </row>
    <row r="28" spans="1:12" ht="15.75" x14ac:dyDescent="0.2">
      <c r="A28" s="96">
        <v>19</v>
      </c>
      <c r="B28" s="363"/>
      <c r="C28" s="85"/>
      <c r="D28" s="85"/>
      <c r="E28" s="85"/>
      <c r="F28" s="85"/>
      <c r="G28" s="85"/>
      <c r="H28" s="85"/>
      <c r="I28" s="85"/>
      <c r="J28" s="4"/>
      <c r="K28" s="4"/>
      <c r="L28" s="85"/>
    </row>
    <row r="29" spans="1:12" ht="15.75" x14ac:dyDescent="0.2">
      <c r="A29" s="96">
        <v>20</v>
      </c>
      <c r="B29" s="363"/>
      <c r="C29" s="85"/>
      <c r="D29" s="85"/>
      <c r="E29" s="85"/>
      <c r="F29" s="85"/>
      <c r="G29" s="85"/>
      <c r="H29" s="85"/>
      <c r="I29" s="85"/>
      <c r="J29" s="4"/>
      <c r="K29" s="4"/>
      <c r="L29" s="85"/>
    </row>
    <row r="30" spans="1:12" ht="15.75" x14ac:dyDescent="0.2">
      <c r="A30" s="96">
        <v>21</v>
      </c>
      <c r="B30" s="363"/>
      <c r="C30" s="85"/>
      <c r="D30" s="85"/>
      <c r="E30" s="85"/>
      <c r="F30" s="85"/>
      <c r="G30" s="85"/>
      <c r="H30" s="85"/>
      <c r="I30" s="85"/>
      <c r="J30" s="4"/>
      <c r="K30" s="4"/>
      <c r="L30" s="85"/>
    </row>
    <row r="31" spans="1:12" ht="15.75" x14ac:dyDescent="0.2">
      <c r="A31" s="96">
        <v>22</v>
      </c>
      <c r="B31" s="363"/>
      <c r="C31" s="85"/>
      <c r="D31" s="85"/>
      <c r="E31" s="85"/>
      <c r="F31" s="85"/>
      <c r="G31" s="85"/>
      <c r="H31" s="85"/>
      <c r="I31" s="85"/>
      <c r="J31" s="4"/>
      <c r="K31" s="4"/>
      <c r="L31" s="85"/>
    </row>
    <row r="32" spans="1:12" ht="15.75" x14ac:dyDescent="0.2">
      <c r="A32" s="96">
        <v>23</v>
      </c>
      <c r="B32" s="363"/>
      <c r="C32" s="85"/>
      <c r="D32" s="85"/>
      <c r="E32" s="85"/>
      <c r="F32" s="85"/>
      <c r="G32" s="85"/>
      <c r="H32" s="85"/>
      <c r="I32" s="85"/>
      <c r="J32" s="4"/>
      <c r="K32" s="4"/>
      <c r="L32" s="85"/>
    </row>
    <row r="33" spans="1:12" ht="15.75" x14ac:dyDescent="0.2">
      <c r="A33" s="96">
        <v>24</v>
      </c>
      <c r="B33" s="363"/>
      <c r="C33" s="85"/>
      <c r="D33" s="85"/>
      <c r="E33" s="85"/>
      <c r="F33" s="85"/>
      <c r="G33" s="85"/>
      <c r="H33" s="85"/>
      <c r="I33" s="85"/>
      <c r="J33" s="4"/>
      <c r="K33" s="4"/>
      <c r="L33" s="85"/>
    </row>
    <row r="34" spans="1:12" ht="15.75" x14ac:dyDescent="0.2">
      <c r="A34" s="85" t="s">
        <v>276</v>
      </c>
      <c r="B34" s="363"/>
      <c r="C34" s="85"/>
      <c r="D34" s="85"/>
      <c r="E34" s="85"/>
      <c r="F34" s="85"/>
      <c r="G34" s="85"/>
      <c r="H34" s="85"/>
      <c r="I34" s="85"/>
      <c r="J34" s="4"/>
      <c r="K34" s="4"/>
      <c r="L34" s="85"/>
    </row>
    <row r="35" spans="1:12" ht="15.75" x14ac:dyDescent="0.35">
      <c r="A35" s="85"/>
      <c r="B35" s="363"/>
      <c r="C35" s="97"/>
      <c r="D35" s="97"/>
      <c r="E35" s="97"/>
      <c r="F35" s="97"/>
      <c r="G35" s="85"/>
      <c r="H35" s="85"/>
      <c r="I35" s="85"/>
      <c r="J35" s="85" t="s">
        <v>493</v>
      </c>
      <c r="K35" s="84">
        <f>SUM(K10:K34)</f>
        <v>0</v>
      </c>
      <c r="L35" s="85"/>
    </row>
    <row r="36" spans="1:12" ht="15.75" x14ac:dyDescent="0.3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182"/>
    </row>
    <row r="37" spans="1:12" ht="15.75" x14ac:dyDescent="0.35">
      <c r="A37" s="227" t="s">
        <v>494</v>
      </c>
      <c r="B37" s="227"/>
      <c r="C37" s="226"/>
      <c r="D37" s="226"/>
      <c r="E37" s="226"/>
      <c r="F37" s="226"/>
      <c r="G37" s="226"/>
      <c r="H37" s="226"/>
      <c r="I37" s="226"/>
      <c r="J37" s="226"/>
      <c r="K37" s="182"/>
    </row>
    <row r="38" spans="1:12" ht="15.75" x14ac:dyDescent="0.35">
      <c r="A38" s="227" t="s">
        <v>495</v>
      </c>
      <c r="B38" s="227"/>
      <c r="C38" s="226"/>
      <c r="D38" s="226"/>
      <c r="E38" s="226"/>
      <c r="F38" s="226"/>
      <c r="G38" s="226"/>
      <c r="H38" s="226"/>
      <c r="I38" s="226"/>
      <c r="J38" s="226"/>
      <c r="K38" s="182"/>
    </row>
    <row r="39" spans="1:12" ht="15.75" x14ac:dyDescent="0.35">
      <c r="A39" s="213" t="s">
        <v>496</v>
      </c>
      <c r="B39" s="227"/>
      <c r="C39" s="182"/>
      <c r="D39" s="182"/>
      <c r="E39" s="182"/>
      <c r="F39" s="182"/>
      <c r="G39" s="182"/>
      <c r="H39" s="182"/>
      <c r="I39" s="182"/>
      <c r="J39" s="182"/>
      <c r="K39" s="182"/>
    </row>
    <row r="40" spans="1:12" ht="15.75" x14ac:dyDescent="0.35">
      <c r="A40" s="213" t="s">
        <v>513</v>
      </c>
      <c r="B40" s="227"/>
      <c r="C40" s="182"/>
      <c r="D40" s="182"/>
      <c r="E40" s="182"/>
      <c r="F40" s="182"/>
      <c r="G40" s="182"/>
      <c r="H40" s="182"/>
      <c r="I40" s="182"/>
      <c r="J40" s="182"/>
      <c r="K40" s="182"/>
    </row>
    <row r="41" spans="1:12" ht="15.75" customHeight="1" x14ac:dyDescent="0.2">
      <c r="A41" s="522" t="s">
        <v>514</v>
      </c>
      <c r="B41" s="522"/>
      <c r="C41" s="522"/>
      <c r="D41" s="522"/>
      <c r="E41" s="522"/>
      <c r="F41" s="522"/>
      <c r="G41" s="522"/>
      <c r="H41" s="522"/>
      <c r="I41" s="522"/>
      <c r="J41" s="522"/>
      <c r="K41" s="522"/>
    </row>
    <row r="42" spans="1:12" ht="15.75" customHeight="1" x14ac:dyDescent="0.2">
      <c r="A42" s="522"/>
      <c r="B42" s="522"/>
      <c r="C42" s="522"/>
      <c r="D42" s="522"/>
      <c r="E42" s="522"/>
      <c r="F42" s="522"/>
      <c r="G42" s="522"/>
      <c r="H42" s="522"/>
      <c r="I42" s="522"/>
      <c r="J42" s="522"/>
      <c r="K42" s="522"/>
    </row>
    <row r="43" spans="1:12" x14ac:dyDescent="0.2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</row>
    <row r="44" spans="1:12" ht="15.75" x14ac:dyDescent="0.35">
      <c r="A44" s="518" t="s">
        <v>107</v>
      </c>
      <c r="B44" s="518"/>
      <c r="C44" s="364"/>
      <c r="D44" s="365"/>
      <c r="E44" s="365"/>
      <c r="F44" s="364"/>
      <c r="G44" s="364"/>
      <c r="H44" s="364"/>
      <c r="I44" s="364"/>
      <c r="J44" s="364"/>
      <c r="K44" s="182"/>
    </row>
    <row r="45" spans="1:12" ht="15.75" x14ac:dyDescent="0.35">
      <c r="A45" s="364"/>
      <c r="B45" s="365"/>
      <c r="C45" s="364"/>
      <c r="D45" s="365"/>
      <c r="E45" s="365"/>
      <c r="F45" s="364"/>
      <c r="G45" s="364"/>
      <c r="H45" s="364"/>
      <c r="I45" s="364"/>
      <c r="J45" s="366"/>
      <c r="K45" s="182"/>
    </row>
    <row r="46" spans="1:12" ht="15" customHeight="1" x14ac:dyDescent="0.35">
      <c r="A46" s="364"/>
      <c r="B46" s="365"/>
      <c r="C46" s="519" t="s">
        <v>268</v>
      </c>
      <c r="D46" s="519"/>
      <c r="E46" s="378"/>
      <c r="F46" s="368"/>
      <c r="G46" s="520" t="s">
        <v>498</v>
      </c>
      <c r="H46" s="520"/>
      <c r="I46" s="520"/>
      <c r="J46" s="369"/>
      <c r="K46" s="182"/>
    </row>
    <row r="47" spans="1:12" ht="15.75" x14ac:dyDescent="0.35">
      <c r="A47" s="364"/>
      <c r="B47" s="365"/>
      <c r="C47" s="364"/>
      <c r="D47" s="365"/>
      <c r="E47" s="365"/>
      <c r="F47" s="364"/>
      <c r="G47" s="521"/>
      <c r="H47" s="521"/>
      <c r="I47" s="521"/>
      <c r="J47" s="369"/>
      <c r="K47" s="182"/>
    </row>
    <row r="48" spans="1:12" ht="15.75" x14ac:dyDescent="0.35">
      <c r="A48" s="364"/>
      <c r="B48" s="365"/>
      <c r="C48" s="516" t="s">
        <v>139</v>
      </c>
      <c r="D48" s="516"/>
      <c r="E48" s="378"/>
      <c r="F48" s="368"/>
      <c r="G48" s="364"/>
      <c r="H48" s="364"/>
      <c r="I48" s="364"/>
      <c r="J48" s="364"/>
      <c r="K48" s="182"/>
    </row>
  </sheetData>
  <mergeCells count="7">
    <mergeCell ref="C48:D48"/>
    <mergeCell ref="A2:D2"/>
    <mergeCell ref="A44:B44"/>
    <mergeCell ref="C46:D46"/>
    <mergeCell ref="G46:I47"/>
    <mergeCell ref="A41:K42"/>
    <mergeCell ref="K3:M3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</cp:lastModifiedBy>
  <cp:lastPrinted>2017-07-06T10:07:36Z</cp:lastPrinted>
  <dcterms:created xsi:type="dcterms:W3CDTF">2011-12-27T13:20:18Z</dcterms:created>
  <dcterms:modified xsi:type="dcterms:W3CDTF">2017-07-07T07:37:23Z</dcterms:modified>
</cp:coreProperties>
</file>