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450" windowWidth="14940" windowHeight="7215" tabRatio="954" firstSheet="16" activeTab="2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4.2'!$A$1:$I$50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5.2'!$A$1:$I$28</definedName>
    <definedName name="_xlnm.Print_Area" localSheetId="13">'ფორმა 5.4'!$A$1:$H$46</definedName>
    <definedName name="_xlnm.Print_Area" localSheetId="14">'ფორმა 5.5'!$A$1:$L$31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9.7'!$A$1:$I$41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5621"/>
</workbook>
</file>

<file path=xl/calcChain.xml><?xml version="1.0" encoding="utf-8"?>
<calcChain xmlns="http://schemas.openxmlformats.org/spreadsheetml/2006/main">
  <c r="A11" i="33" l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10" i="33"/>
  <c r="A5" i="33"/>
  <c r="A4" i="33"/>
  <c r="D67" i="12" l="1"/>
  <c r="D23" i="40"/>
  <c r="D46" i="40"/>
  <c r="G38" i="29" l="1"/>
  <c r="C66" i="40" l="1"/>
  <c r="K17" i="46"/>
  <c r="A6" i="46"/>
  <c r="I15" i="43"/>
  <c r="H15" i="43"/>
  <c r="G15" i="43"/>
  <c r="A5" i="43"/>
  <c r="A5" i="47"/>
  <c r="I36" i="29"/>
  <c r="H36" i="29"/>
  <c r="I35" i="29"/>
  <c r="H35" i="29"/>
  <c r="I34" i="29"/>
  <c r="H34" i="29"/>
  <c r="I33" i="29"/>
  <c r="H33" i="29"/>
  <c r="I32" i="29"/>
  <c r="H32" i="29"/>
  <c r="I31" i="29"/>
  <c r="H31" i="29"/>
  <c r="I30" i="29"/>
  <c r="H30" i="29"/>
  <c r="I29" i="29"/>
  <c r="H29" i="29"/>
  <c r="I28" i="29"/>
  <c r="H28" i="29"/>
  <c r="I27" i="29"/>
  <c r="H27" i="29"/>
  <c r="I26" i="29"/>
  <c r="H26" i="29"/>
  <c r="I25" i="29"/>
  <c r="H25" i="29"/>
  <c r="I24" i="29"/>
  <c r="H24" i="29"/>
  <c r="I23" i="29"/>
  <c r="H23" i="29"/>
  <c r="I22" i="29"/>
  <c r="H22" i="29"/>
  <c r="I21" i="29"/>
  <c r="H21" i="29"/>
  <c r="I20" i="29"/>
  <c r="H20" i="29"/>
  <c r="I19" i="29"/>
  <c r="H19" i="29"/>
  <c r="I18" i="29"/>
  <c r="H18" i="29"/>
  <c r="I17" i="29"/>
  <c r="H17" i="29"/>
  <c r="I16" i="29"/>
  <c r="H16" i="29"/>
  <c r="I15" i="29"/>
  <c r="H15" i="29"/>
  <c r="I14" i="29"/>
  <c r="H14" i="29"/>
  <c r="I13" i="29"/>
  <c r="H13" i="29"/>
  <c r="I12" i="29"/>
  <c r="H12" i="29"/>
  <c r="I11" i="29"/>
  <c r="H11" i="29"/>
  <c r="I10" i="29"/>
  <c r="H10" i="29"/>
  <c r="I9" i="29"/>
  <c r="H9" i="29"/>
  <c r="A4" i="29"/>
  <c r="J16" i="10"/>
  <c r="G19" i="10"/>
  <c r="G18" i="10"/>
  <c r="G20" i="10"/>
  <c r="G22" i="10"/>
  <c r="J23" i="10"/>
  <c r="J15" i="10"/>
  <c r="J39" i="10"/>
  <c r="I39" i="10"/>
  <c r="I36" i="10" s="1"/>
  <c r="H39" i="10"/>
  <c r="G39" i="10"/>
  <c r="G36" i="10" s="1"/>
  <c r="F39" i="10"/>
  <c r="F36" i="10" s="1"/>
  <c r="E39" i="10"/>
  <c r="E36" i="10" s="1"/>
  <c r="D39" i="10"/>
  <c r="D36" i="10" s="1"/>
  <c r="C39" i="10"/>
  <c r="C36" i="10" s="1"/>
  <c r="B39" i="10"/>
  <c r="J36" i="10"/>
  <c r="H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I23" i="10"/>
  <c r="J21" i="10"/>
  <c r="J19" i="10" s="1"/>
  <c r="I21" i="10"/>
  <c r="I19" i="10" s="1"/>
  <c r="I17" i="10" s="1"/>
  <c r="H19" i="10"/>
  <c r="F19" i="10"/>
  <c r="F17" i="10" s="1"/>
  <c r="E19" i="10"/>
  <c r="E17" i="10" s="1"/>
  <c r="E9" i="10" s="1"/>
  <c r="D19" i="10"/>
  <c r="C19" i="10"/>
  <c r="C17" i="10" s="1"/>
  <c r="B19" i="10"/>
  <c r="H17" i="10"/>
  <c r="D17" i="10"/>
  <c r="B17" i="10"/>
  <c r="I16" i="10"/>
  <c r="I15" i="10"/>
  <c r="H14" i="10"/>
  <c r="F14" i="10"/>
  <c r="E14" i="10"/>
  <c r="D14" i="10"/>
  <c r="C14" i="10"/>
  <c r="B14" i="10"/>
  <c r="J10" i="10"/>
  <c r="I10" i="10"/>
  <c r="H10" i="10"/>
  <c r="G10" i="10"/>
  <c r="F10" i="10"/>
  <c r="E10" i="10"/>
  <c r="D10" i="10"/>
  <c r="C10" i="10"/>
  <c r="B10" i="10"/>
  <c r="B9" i="10" s="1"/>
  <c r="A5" i="10"/>
  <c r="A4" i="10"/>
  <c r="I10" i="9"/>
  <c r="D31" i="7"/>
  <c r="C31" i="7"/>
  <c r="D27" i="7"/>
  <c r="D26" i="7" s="1"/>
  <c r="C27" i="7"/>
  <c r="C26" i="7" s="1"/>
  <c r="D19" i="7"/>
  <c r="C19" i="7"/>
  <c r="D17" i="7"/>
  <c r="D16" i="7" s="1"/>
  <c r="C16" i="7"/>
  <c r="D13" i="7"/>
  <c r="D12" i="7" s="1"/>
  <c r="C12" i="7"/>
  <c r="A5" i="7"/>
  <c r="A4" i="7"/>
  <c r="I38" i="29" l="1"/>
  <c r="D9" i="10"/>
  <c r="G17" i="10"/>
  <c r="H9" i="10"/>
  <c r="J14" i="10"/>
  <c r="I14" i="10"/>
  <c r="I9" i="10" s="1"/>
  <c r="F9" i="10"/>
  <c r="J17" i="10"/>
  <c r="C10" i="7"/>
  <c r="C9" i="7" s="1"/>
  <c r="H38" i="29"/>
  <c r="G14" i="10"/>
  <c r="C9" i="10"/>
  <c r="G9" i="10"/>
  <c r="D10" i="7"/>
  <c r="D9" i="7" s="1"/>
  <c r="J9" i="10" l="1"/>
  <c r="D21" i="42"/>
  <c r="I31" i="35" l="1"/>
  <c r="A5" i="9"/>
  <c r="K35" i="55" l="1"/>
  <c r="A6" i="55"/>
  <c r="A5" i="35" l="1"/>
  <c r="A5" i="39"/>
  <c r="A5" i="32"/>
  <c r="A5" i="25"/>
  <c r="A5" i="17"/>
  <c r="A5" i="16"/>
  <c r="A5" i="18"/>
  <c r="A5" i="12"/>
  <c r="A6" i="28"/>
  <c r="A6" i="5"/>
  <c r="A5" i="45"/>
  <c r="A5" i="44"/>
  <c r="A6" i="27"/>
  <c r="A5" i="34"/>
  <c r="A5" i="30"/>
  <c r="A6" i="26"/>
  <c r="A7" i="40"/>
  <c r="A5" i="3"/>
  <c r="I34" i="44" l="1"/>
  <c r="H34" i="44"/>
  <c r="D31" i="3" l="1"/>
  <c r="C31" i="3"/>
  <c r="H34" i="45" l="1"/>
  <c r="G34" i="45"/>
  <c r="D27" i="3" l="1"/>
  <c r="C27" i="3"/>
  <c r="D17" i="28" l="1"/>
  <c r="C17" i="28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A4" i="39" l="1"/>
  <c r="A4" i="35" l="1"/>
  <c r="H34" i="34" l="1"/>
  <c r="G34" i="34"/>
  <c r="A4" i="34"/>
  <c r="A4" i="32" l="1"/>
  <c r="I34" i="30" l="1"/>
  <c r="H34" i="30"/>
  <c r="A4" i="30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17" l="1"/>
  <c r="A4" i="16"/>
  <c r="A4" i="9"/>
  <c r="A4" i="12"/>
  <c r="A5" i="5"/>
  <c r="D45" i="12" l="1"/>
  <c r="C45" i="12"/>
  <c r="D34" i="12"/>
  <c r="C34" i="12"/>
  <c r="D11" i="12"/>
  <c r="C11" i="12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D10" i="12"/>
  <c r="D44" i="12"/>
  <c r="D26" i="3"/>
  <c r="C10" i="12"/>
  <c r="C44" i="12"/>
  <c r="C9" i="3" l="1"/>
  <c r="D9" i="3"/>
</calcChain>
</file>

<file path=xl/comments1.xml><?xml version="1.0" encoding="utf-8"?>
<comments xmlns="http://schemas.openxmlformats.org/spreadsheetml/2006/main">
  <authors>
    <author>n.barnabishvili</author>
  </authors>
  <commentList>
    <comment ref="D13" authorId="0">
      <text>
        <r>
          <rPr>
            <b/>
            <sz val="9"/>
            <color indexed="81"/>
            <rFont val="Tahoma"/>
            <charset val="1"/>
          </rPr>
          <t>n.barnabishvili:</t>
        </r>
        <r>
          <rPr>
            <sz val="9"/>
            <color indexed="81"/>
            <rFont val="Tahoma"/>
            <charset val="1"/>
          </rPr>
          <t xml:space="preserve">
5200 - საშემოსავლოა
</t>
        </r>
      </text>
    </comment>
  </commentList>
</comments>
</file>

<file path=xl/sharedStrings.xml><?xml version="1.0" encoding="utf-8"?>
<sst xmlns="http://schemas.openxmlformats.org/spreadsheetml/2006/main" count="1226" uniqueCount="640">
  <si>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</si>
  <si>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</si>
  <si>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</si>
  <si>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</si>
  <si>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</si>
  <si>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</si>
  <si>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</si>
  <si>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</si>
  <si>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</si>
  <si>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</si>
  <si>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</si>
  <si>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</si>
  <si>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</si>
  <si>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</si>
  <si>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</si>
  <si>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</si>
  <si>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</si>
  <si>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</si>
  <si>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</si>
  <si>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</si>
  <si>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</si>
  <si>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</si>
  <si>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</si>
  <si>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</si>
  <si>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</si>
  <si>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</si>
  <si>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</si>
  <si>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</si>
  <si>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</si>
  <si>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</si>
  <si>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</si>
  <si>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</si>
  <si>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</si>
  <si>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</si>
  <si>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</si>
  <si>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</si>
  <si>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</si>
  <si>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</si>
  <si>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</si>
  <si>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</si>
  <si>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</si>
  <si>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</si>
  <si>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</si>
  <si>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</si>
  <si>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</si>
  <si>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</si>
  <si>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</si>
  <si>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</si>
  <si>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</si>
  <si>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</si>
  <si>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</si>
  <si>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</si>
  <si>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</si>
  <si>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</si>
  <si>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</si>
  <si>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</si>
  <si>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</si>
  <si>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</si>
  <si>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</si>
  <si>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</si>
  <si>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</si>
  <si>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</si>
  <si>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</si>
  <si>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</si>
  <si>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</si>
  <si>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</si>
  <si>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</si>
  <si>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</si>
  <si>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</si>
  <si>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</si>
  <si>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</si>
  <si>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</si>
  <si>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</si>
  <si>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</si>
  <si>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</si>
  <si>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</si>
  <si>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</si>
  <si>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</si>
  <si>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</si>
  <si>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</si>
  <si>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</si>
  <si>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</si>
  <si>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</si>
  <si>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</si>
  <si>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</si>
  <si>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</si>
  <si>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</si>
  <si>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</si>
  <si>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</si>
  <si>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</si>
  <si>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</si>
  <si>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</si>
  <si>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</si>
  <si>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</si>
  <si>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</si>
  <si>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</si>
  <si>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</si>
  <si>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</si>
  <si>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</si>
  <si>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</si>
  <si>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</si>
  <si>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</si>
  <si>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</si>
  <si>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</si>
  <si>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</si>
  <si>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</si>
  <si>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</si>
  <si>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</si>
  <si>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</si>
  <si>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</si>
  <si>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</si>
  <si>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</si>
  <si>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</si>
  <si>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</si>
  <si>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</si>
  <si>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</si>
  <si>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</si>
  <si>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</si>
  <si>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</si>
  <si>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</si>
  <si>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</si>
  <si>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</si>
  <si>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</si>
  <si>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</si>
  <si>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</si>
  <si>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</si>
  <si>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</si>
  <si>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</si>
  <si>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</si>
  <si>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</si>
  <si>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</si>
  <si>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</si>
  <si>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</si>
  <si>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</si>
  <si>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</si>
  <si>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</si>
  <si>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</si>
  <si>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</si>
  <si>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</si>
  <si>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</si>
  <si>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</si>
  <si>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</si>
  <si>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</si>
  <si>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</si>
  <si>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</si>
  <si>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</si>
  <si>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</si>
  <si>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</si>
  <si>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</si>
  <si>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</si>
  <si>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</si>
  <si>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</si>
  <si>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</si>
  <si>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</si>
  <si>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</si>
  <si>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</si>
  <si>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</si>
  <si>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</si>
  <si>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</si>
  <si>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</si>
  <si>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</si>
  <si>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</si>
  <si>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</si>
  <si>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</si>
  <si>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</si>
  <si>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</si>
  <si>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</si>
  <si>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</si>
  <si>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</si>
  <si>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</si>
  <si>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</si>
  <si>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</si>
  <si>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</si>
  <si>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</si>
  <si>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</si>
  <si>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</si>
  <si>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</si>
  <si>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</si>
  <si>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</si>
  <si>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</si>
  <si>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</si>
  <si>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</si>
  <si>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</si>
  <si>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</si>
  <si>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</si>
  <si>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</si>
  <si>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</si>
  <si>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</si>
  <si>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</si>
  <si>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</si>
  <si>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</si>
  <si>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</si>
  <si>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</si>
  <si>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</si>
  <si>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</si>
  <si>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</si>
  <si>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</si>
  <si>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</si>
  <si>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</si>
  <si>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</si>
  <si>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</si>
  <si>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</si>
  <si>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</si>
  <si>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</si>
  <si>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</si>
  <si>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</si>
  <si>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</si>
  <si>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</si>
  <si>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</si>
  <si>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</si>
  <si>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</si>
  <si>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</si>
  <si>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</si>
  <si>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</si>
  <si>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</si>
  <si>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</si>
  <si>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</si>
  <si>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</si>
  <si>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</si>
  <si>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</si>
  <si>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</si>
  <si>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</si>
  <si>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</si>
  <si>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</si>
  <si>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</si>
  <si>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</si>
  <si>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</si>
  <si>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</si>
  <si>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</si>
  <si>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</si>
  <si>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</si>
  <si>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</si>
  <si>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</si>
  <si>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</si>
  <si>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</si>
  <si>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</si>
  <si>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</si>
  <si>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</si>
  <si>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</si>
  <si>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</si>
  <si>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</si>
  <si>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</si>
  <si>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</si>
  <si>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</si>
  <si>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</si>
  <si>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</si>
  <si>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</si>
  <si>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</si>
  <si>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</si>
  <si>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</si>
  <si>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</si>
  <si>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</si>
  <si>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</si>
  <si>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</si>
  <si>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</si>
  <si>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</si>
  <si>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</si>
  <si>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</si>
  <si>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</si>
  <si>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</si>
  <si>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</si>
  <si>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</si>
  <si>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</si>
  <si>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</si>
  <si>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</si>
  <si>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</si>
  <si>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</si>
  <si>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</si>
  <si>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</si>
  <si>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</si>
  <si>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</si>
  <si>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</si>
  <si>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</si>
  <si>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</si>
  <si>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</si>
  <si>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</si>
  <si>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</si>
  <si>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</si>
  <si>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</si>
  <si>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</si>
  <si>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</si>
  <si>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</si>
  <si>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</si>
  <si>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</si>
  <si>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</si>
  <si>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</si>
  <si>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</si>
  <si>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</si>
  <si>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</si>
  <si>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</si>
  <si>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</si>
  <si>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</si>
  <si>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</si>
  <si>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</si>
  <si>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</si>
  <si>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</si>
  <si>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</si>
  <si>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</si>
  <si>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</si>
  <si>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</si>
  <si>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</si>
  <si>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</si>
  <si>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</si>
  <si>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</si>
  <si>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</si>
  <si>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</si>
  <si>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</si>
  <si>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</si>
  <si>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</si>
  <si>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</si>
  <si>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</si>
  <si>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</si>
  <si>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</si>
  <si>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</si>
  <si>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</si>
  <si>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</si>
  <si>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</si>
  <si>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</si>
  <si>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</si>
  <si>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</si>
  <si>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</si>
  <si>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</si>
  <si>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</si>
  <si>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</si>
  <si>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</si>
  <si>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</si>
  <si>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</si>
  <si>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</si>
  <si>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</si>
  <si>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</si>
  <si>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</si>
  <si>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</si>
  <si>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</si>
  <si>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</si>
  <si>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</si>
  <si>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</si>
  <si>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</si>
  <si>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</si>
  <si>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</si>
  <si>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</si>
  <si>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</si>
  <si>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</si>
  <si>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</si>
  <si>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</si>
  <si>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</si>
  <si>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</si>
  <si>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</si>
  <si>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</si>
  <si>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</si>
  <si>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</si>
  <si>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</si>
  <si>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</si>
  <si>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</si>
  <si>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</si>
  <si>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</si>
  <si>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</si>
  <si>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</si>
  <si>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</si>
  <si>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</si>
  <si>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</si>
  <si>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</si>
  <si>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</si>
  <si>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</si>
  <si>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</si>
  <si>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</si>
  <si>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</si>
  <si>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</si>
  <si>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</si>
  <si>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</si>
  <si>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</si>
  <si>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</si>
  <si>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</si>
  <si>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</si>
  <si>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</si>
  <si>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</si>
  <si>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</si>
  <si>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</si>
  <si>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</si>
  <si>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</si>
  <si>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</si>
  <si>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</si>
  <si>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</si>
  <si>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</si>
  <si>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</si>
  <si>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</si>
  <si>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</si>
  <si>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</si>
  <si>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</si>
  <si>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</si>
  <si>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</si>
  <si>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</si>
  <si>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</si>
  <si>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</si>
  <si>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</si>
  <si>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</si>
  <si>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</si>
  <si>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</si>
  <si>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</si>
  <si>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</si>
  <si>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</si>
  <si>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</si>
  <si>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</si>
  <si>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</si>
  <si>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</si>
  <si>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</si>
  <si>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</si>
  <si>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</si>
  <si>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</si>
  <si>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</si>
  <si>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</si>
  <si>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</si>
  <si>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</si>
  <si>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</si>
  <si>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</si>
  <si>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</si>
  <si>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</si>
  <si>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</si>
  <si>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</si>
  <si>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</si>
  <si>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</si>
  <si>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</si>
  <si>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</si>
  <si>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</si>
  <si>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</si>
  <si>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</si>
  <si>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</si>
  <si>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</si>
  <si>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</si>
  <si>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</si>
  <si>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</si>
  <si>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</si>
  <si>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</si>
  <si>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</si>
  <si>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</si>
  <si>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</si>
  <si>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</si>
  <si>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</si>
  <si>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</si>
  <si>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</si>
  <si>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</si>
  <si>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</si>
  <si>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</si>
  <si>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</si>
  <si>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</si>
  <si>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</si>
  <si>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</si>
  <si>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</si>
  <si>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</si>
  <si>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</si>
  <si>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</si>
  <si>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</si>
  <si>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</si>
  <si>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</si>
  <si>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</si>
  <si>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</si>
  <si>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</si>
  <si>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</si>
  <si>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</si>
  <si>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</si>
  <si>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</si>
  <si>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</si>
  <si>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</si>
  <si>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</si>
  <si>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</si>
  <si>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</si>
  <si>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</si>
  <si>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</si>
  <si>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</si>
  <si>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</si>
  <si>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</si>
  <si>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</si>
  <si>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</si>
  <si>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</si>
  <si>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</si>
  <si>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</si>
  <si>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</si>
  <si>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</si>
  <si>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</si>
  <si>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</si>
  <si>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</si>
  <si>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</si>
  <si>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</si>
  <si>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</si>
  <si>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</si>
  <si>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</si>
  <si>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</si>
  <si>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</si>
  <si>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</si>
  <si>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</si>
  <si>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</si>
  <si>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</si>
  <si>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</si>
  <si>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</si>
  <si>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</si>
  <si>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</si>
  <si>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</si>
  <si>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</si>
  <si>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</si>
  <si>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</si>
  <si>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</si>
  <si>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</si>
  <si>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</si>
  <si>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</si>
  <si>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</si>
  <si>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</si>
  <si>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</si>
  <si>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</si>
  <si>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</si>
  <si>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</si>
  <si>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</si>
  <si>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</si>
  <si>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</si>
  <si>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</si>
  <si>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 "გაერთიანებული დემოკრატიული მოძრაობა "</t>
  </si>
  <si>
    <t>01.01.16-31.12.16</t>
  </si>
  <si>
    <t>დიმიტრი ლორთქიფანიძე</t>
  </si>
  <si>
    <t>01005008393</t>
  </si>
  <si>
    <t>01003003378</t>
  </si>
  <si>
    <t>დავით ბენიძე</t>
  </si>
  <si>
    <t>01025000786</t>
  </si>
  <si>
    <t>გიორგი ახვლედიანი</t>
  </si>
  <si>
    <t>01017017510</t>
  </si>
  <si>
    <t>სხვა ფულადი შემოსავლები (შეცდომით ჩარიცხული)</t>
  </si>
  <si>
    <t>შემოწირულებები ფიზიკური პირებისაგან (იჯარა)</t>
  </si>
  <si>
    <t>შემოწირულებები ფიზიკური პირებისაგან (სააგიტაციო მასალა)</t>
  </si>
  <si>
    <t>თიბისი</t>
  </si>
  <si>
    <t>GE07TB1113336080100005</t>
  </si>
  <si>
    <t>GEL</t>
  </si>
  <si>
    <t>მსუბუქი მაღალი გამავლობის</t>
  </si>
  <si>
    <t>მიცუბიში</t>
  </si>
  <si>
    <t>პაჯერო</t>
  </si>
  <si>
    <t>X X507</t>
  </si>
  <si>
    <t>მუშა მდგომარეობაში</t>
  </si>
  <si>
    <t>აბულაძის 8</t>
  </si>
  <si>
    <t>იჯარა</t>
  </si>
  <si>
    <t>3000$ ექვივალენტი ლარში</t>
  </si>
  <si>
    <t>ცირა</t>
  </si>
  <si>
    <t>შენგელია</t>
  </si>
  <si>
    <t>გლდანის ა მ/რ 52</t>
  </si>
  <si>
    <t>600 $ ექვივალენტი ლარში</t>
  </si>
  <si>
    <t>01001061149</t>
  </si>
  <si>
    <t xml:space="preserve">გიორგი </t>
  </si>
  <si>
    <t>კაკაბაძე</t>
  </si>
  <si>
    <t>თბილისი ლეხ კაჩინსკის 6</t>
  </si>
  <si>
    <t>450 $ ექვივალენტი ლარში</t>
  </si>
  <si>
    <t>01028006949</t>
  </si>
  <si>
    <t xml:space="preserve">შორენა </t>
  </si>
  <si>
    <t>აფციაური</t>
  </si>
  <si>
    <t>თბილისი. კარტოზიას 6 ბ. 2</t>
  </si>
  <si>
    <t>625 $ ექვივალენტი ლარში</t>
  </si>
  <si>
    <t>01009013000</t>
  </si>
  <si>
    <t xml:space="preserve">დიანა </t>
  </si>
  <si>
    <t>ხვედელიანი</t>
  </si>
  <si>
    <t>თბილისი ს.მეტრეველის 18</t>
  </si>
  <si>
    <t>687.5 $ ექვივალენტი ლარში</t>
  </si>
  <si>
    <t>თბილისი აღმაშენებლის 5</t>
  </si>
  <si>
    <t>500 $ ექვივალენტი ლარში</t>
  </si>
  <si>
    <t>62011003643</t>
  </si>
  <si>
    <t xml:space="preserve">ბაბულია </t>
  </si>
  <si>
    <t>ყაზარაშვილი</t>
  </si>
  <si>
    <t>მანანა</t>
  </si>
  <si>
    <t>ქუთაისი. ცისფერყანწელ. 7</t>
  </si>
  <si>
    <t>27001003325</t>
  </si>
  <si>
    <t xml:space="preserve">შოთა </t>
  </si>
  <si>
    <t>ბაკურაძე</t>
  </si>
  <si>
    <t>გორი,წერეთლის 22</t>
  </si>
  <si>
    <t>გოჩა</t>
  </si>
  <si>
    <t>ქ. თელავი, ერეკლე 2 მოედანი</t>
  </si>
  <si>
    <t>20001003107</t>
  </si>
  <si>
    <t>დავით</t>
  </si>
  <si>
    <t>ლუაშვილი</t>
  </si>
  <si>
    <t>შპს"ჯი სი ეს"</t>
  </si>
  <si>
    <t>სტიკერების დამზადება</t>
  </si>
  <si>
    <t>შპს გამომცემლობა გრიფონი</t>
  </si>
  <si>
    <t>ბუკლეტების დამზადება</t>
  </si>
  <si>
    <t>შაქრია ზურაშვილი</t>
  </si>
  <si>
    <t>40001005904</t>
  </si>
  <si>
    <t>ქეთევან ჩქარეული</t>
  </si>
  <si>
    <t>01017035751</t>
  </si>
  <si>
    <t>ნონა მამფორია</t>
  </si>
  <si>
    <t>01019046814</t>
  </si>
  <si>
    <t>ნანა ბარნაბიშვილი</t>
  </si>
  <si>
    <t>13001011933</t>
  </si>
  <si>
    <t>ირაკლი ჯანიაშვილი</t>
  </si>
  <si>
    <t>01002012305</t>
  </si>
  <si>
    <t>დავითი ნიკურაძე</t>
  </si>
  <si>
    <t>01019083784</t>
  </si>
  <si>
    <t>გრიგოლ ბარამიძე</t>
  </si>
  <si>
    <t>01018002112</t>
  </si>
  <si>
    <t>გიორგი რევიშვილი</t>
  </si>
  <si>
    <t>01024068919</t>
  </si>
  <si>
    <t>ამირან მერებაშვილი</t>
  </si>
  <si>
    <t>01029000496</t>
  </si>
  <si>
    <t>ალექსანდრე გურასპაშვილი</t>
  </si>
  <si>
    <t>24001012169</t>
  </si>
  <si>
    <t>ოთარ თავართქილაძე</t>
  </si>
  <si>
    <t>01025005044</t>
  </si>
  <si>
    <t>ნინო ჭეიშვილი</t>
  </si>
  <si>
    <t>60001016694</t>
  </si>
  <si>
    <t>მამუკა აჩბა</t>
  </si>
  <si>
    <t>62001000351</t>
  </si>
  <si>
    <t>ლევან ძინძიბაძე</t>
  </si>
  <si>
    <t>01019028759</t>
  </si>
  <si>
    <t>ბესიკი დანელია</t>
  </si>
  <si>
    <t>გვანცა გვენეტაძე</t>
  </si>
  <si>
    <t>01001074422</t>
  </si>
  <si>
    <t>სხვადასხვა ხარჯები(შეცდომით გადარიცხულები)</t>
  </si>
  <si>
    <t>1.6.4.3</t>
  </si>
  <si>
    <t>ქეთევანი ზაქარეიშვილი</t>
  </si>
  <si>
    <t>გიორგი კორკოტაშვილი</t>
  </si>
  <si>
    <t>01017027991</t>
  </si>
  <si>
    <t>25001005513</t>
  </si>
  <si>
    <t xml:space="preserve">სხვა ფულადი შემოსავლები(არასწორად გადარიცხულის უკან დაბრუნება) </t>
  </si>
  <si>
    <t>სხვადასხვა ხარჯები(შეცდომით გადარიცხული)</t>
  </si>
  <si>
    <t>მიხეილი ტაბატაძე</t>
  </si>
  <si>
    <t>35001115336</t>
  </si>
  <si>
    <t>01.06.17-30.06.17</t>
  </si>
  <si>
    <t>01.02.-01.07.2017</t>
  </si>
  <si>
    <t>562.5 $ ექვივალენტი ლარში</t>
  </si>
  <si>
    <t>01.03.-01.11.2017</t>
  </si>
  <si>
    <t>01009018386</t>
  </si>
  <si>
    <t>მაჩაიძე</t>
  </si>
  <si>
    <t>თბილისი, პუშკინის N 125</t>
  </si>
  <si>
    <t>13001005901</t>
  </si>
  <si>
    <t>ნათიძე</t>
  </si>
  <si>
    <t>ოზურგეთი, ჭაჭავაძის ქ N10</t>
  </si>
  <si>
    <t>33001056327</t>
  </si>
  <si>
    <t>თამარ</t>
  </si>
  <si>
    <t>ქარცივაძე</t>
  </si>
  <si>
    <t>ქ.ზუგდიდი, ცოტნე დადიანის 6/2</t>
  </si>
  <si>
    <t>19001006062</t>
  </si>
  <si>
    <t xml:space="preserve">ლაშა </t>
  </si>
  <si>
    <t>ჭითანავა</t>
  </si>
  <si>
    <t>38001037627</t>
  </si>
  <si>
    <t>მაჭარაშვილი</t>
  </si>
  <si>
    <t>ქ.რუსთავი ვ.ფშაველას 4-3</t>
  </si>
  <si>
    <t>01016000511</t>
  </si>
  <si>
    <t>თეიმურაზ</t>
  </si>
  <si>
    <t>ეჯოშვილი</t>
  </si>
  <si>
    <t>01.07-30.11.2017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</si>
</sst>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  <numFmt numFmtId="168" formatCode="#,##0.0"/>
    <numFmt numFmtId="169" formatCode="#,##0.000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BPG Arial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43" fontId="34" fillId="0" borderId="0" applyFont="0" applyFill="0" applyBorder="0" applyAlignment="0" applyProtection="0"/>
  </cellStyleXfs>
  <cellXfs count="49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5" xfId="2" applyFont="1" applyFill="1" applyBorder="1" applyAlignment="1" applyProtection="1">
      <alignment horizontal="center" vertical="top" wrapText="1"/>
    </xf>
    <xf numFmtId="1" fontId="23" fillId="5" borderId="25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6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7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8" xfId="2" applyFont="1" applyFill="1" applyBorder="1" applyAlignment="1" applyProtection="1">
      <alignment horizontal="left" vertical="top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2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3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1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2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14" fontId="33" fillId="0" borderId="21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8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9" xfId="9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9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9" xfId="9" applyFont="1" applyFill="1" applyBorder="1" applyAlignment="1" applyProtection="1">
      <alignment vertical="center"/>
    </xf>
    <xf numFmtId="14" fontId="18" fillId="0" borderId="38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39" xfId="0" applyFont="1" applyFill="1" applyBorder="1" applyAlignment="1" applyProtection="1">
      <alignment vertical="center"/>
    </xf>
    <xf numFmtId="0" fontId="18" fillId="5" borderId="38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9" xfId="0" applyFont="1" applyFill="1" applyBorder="1" applyAlignment="1" applyProtection="1">
      <alignment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8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39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4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28" fillId="5" borderId="40" xfId="9" applyFont="1" applyFill="1" applyBorder="1" applyAlignment="1" applyProtection="1">
      <alignment horizontal="center" vertical="center"/>
    </xf>
    <xf numFmtId="0" fontId="28" fillId="5" borderId="41" xfId="9" applyFont="1" applyFill="1" applyBorder="1" applyAlignment="1" applyProtection="1">
      <alignment horizontal="center" vertical="center"/>
    </xf>
    <xf numFmtId="0" fontId="28" fillId="5" borderId="42" xfId="9" applyFont="1" applyFill="1" applyBorder="1" applyAlignment="1" applyProtection="1">
      <alignment horizontal="center" vertical="center"/>
    </xf>
    <xf numFmtId="0" fontId="28" fillId="5" borderId="43" xfId="9" applyFont="1" applyFill="1" applyBorder="1" applyAlignment="1" applyProtection="1">
      <alignment horizontal="center" vertical="center"/>
    </xf>
    <xf numFmtId="0" fontId="28" fillId="5" borderId="44" xfId="9" applyFont="1" applyFill="1" applyBorder="1" applyAlignment="1" applyProtection="1">
      <alignment horizontal="center" vertical="center"/>
    </xf>
    <xf numFmtId="49" fontId="35" fillId="0" borderId="45" xfId="0" applyNumberFormat="1" applyFont="1" applyBorder="1" applyAlignment="1">
      <alignment horizontal="left" wrapText="1"/>
    </xf>
    <xf numFmtId="0" fontId="35" fillId="0" borderId="45" xfId="0" applyNumberFormat="1" applyFont="1" applyBorder="1" applyAlignment="1">
      <alignment horizontal="left" wrapText="1"/>
    </xf>
    <xf numFmtId="14" fontId="26" fillId="0" borderId="2" xfId="8" applyNumberFormat="1" applyFont="1" applyBorder="1" applyAlignment="1" applyProtection="1">
      <alignment wrapText="1"/>
      <protection locked="0"/>
    </xf>
    <xf numFmtId="0" fontId="18" fillId="2" borderId="2" xfId="4" applyFont="1" applyFill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/>
    </xf>
    <xf numFmtId="0" fontId="38" fillId="2" borderId="1" xfId="0" applyFont="1" applyFill="1" applyBorder="1" applyAlignment="1">
      <alignment horizontal="left"/>
    </xf>
    <xf numFmtId="0" fontId="23" fillId="2" borderId="46" xfId="2" applyFont="1" applyFill="1" applyBorder="1" applyAlignment="1" applyProtection="1">
      <alignment horizontal="left" vertical="top" wrapText="1"/>
      <protection locked="0"/>
    </xf>
    <xf numFmtId="0" fontId="23" fillId="2" borderId="31" xfId="2" applyFont="1" applyFill="1" applyBorder="1" applyAlignment="1" applyProtection="1">
      <alignment horizontal="left" vertical="top" wrapText="1"/>
      <protection locked="0"/>
    </xf>
    <xf numFmtId="0" fontId="16" fillId="2" borderId="5" xfId="0" applyFont="1" applyFill="1" applyBorder="1" applyProtection="1">
      <protection locked="0"/>
    </xf>
    <xf numFmtId="14" fontId="10" fillId="2" borderId="1" xfId="3" applyNumberFormat="1" applyFill="1" applyBorder="1" applyProtection="1">
      <protection locked="0"/>
    </xf>
    <xf numFmtId="1" fontId="23" fillId="2" borderId="31" xfId="2" applyNumberFormat="1" applyFont="1" applyFill="1" applyBorder="1" applyAlignment="1" applyProtection="1">
      <alignment horizontal="left" vertical="top" wrapText="1"/>
      <protection locked="0"/>
    </xf>
    <xf numFmtId="0" fontId="23" fillId="2" borderId="1" xfId="2" applyFont="1" applyFill="1" applyBorder="1" applyAlignment="1" applyProtection="1">
      <alignment horizontal="left" vertical="top" wrapText="1"/>
      <protection locked="0"/>
    </xf>
    <xf numFmtId="0" fontId="23" fillId="2" borderId="5" xfId="0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top" wrapText="1"/>
    </xf>
    <xf numFmtId="0" fontId="23" fillId="2" borderId="47" xfId="2" applyFont="1" applyFill="1" applyBorder="1" applyAlignment="1" applyProtection="1">
      <alignment horizontal="left" vertical="top" wrapText="1"/>
      <protection locked="0"/>
    </xf>
    <xf numFmtId="43" fontId="16" fillId="0" borderId="1" xfId="15" applyFont="1" applyFill="1" applyBorder="1" applyAlignment="1" applyProtection="1">
      <alignment horizontal="right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 applyAlignment="1">
      <alignment horizontal="left"/>
    </xf>
    <xf numFmtId="0" fontId="21" fillId="2" borderId="1" xfId="0" applyFont="1" applyFill="1" applyBorder="1" applyProtection="1">
      <protection locked="0"/>
    </xf>
    <xf numFmtId="3" fontId="21" fillId="2" borderId="1" xfId="0" applyNumberFormat="1" applyFont="1" applyFill="1" applyBorder="1" applyProtection="1"/>
    <xf numFmtId="49" fontId="10" fillId="0" borderId="1" xfId="0" applyNumberFormat="1" applyFont="1" applyBorder="1"/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2" borderId="1" xfId="0" applyNumberFormat="1" applyFont="1" applyFill="1" applyBorder="1"/>
    <xf numFmtId="0" fontId="0" fillId="0" borderId="1" xfId="0" applyBorder="1"/>
    <xf numFmtId="49" fontId="21" fillId="0" borderId="1" xfId="1" applyNumberFormat="1" applyFont="1" applyFill="1" applyBorder="1" applyAlignment="1" applyProtection="1">
      <alignment horizontal="left" vertical="center" wrapText="1" indent="1"/>
    </xf>
    <xf numFmtId="0" fontId="31" fillId="0" borderId="1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168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169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2" borderId="1" xfId="0" applyNumberFormat="1" applyFont="1" applyFill="1" applyBorder="1" applyProtection="1"/>
    <xf numFmtId="0" fontId="16" fillId="0" borderId="0" xfId="0" applyFont="1" applyAlignment="1" applyProtection="1">
      <alignment horizontal="center" vertical="center"/>
      <protection locked="0"/>
    </xf>
    <xf numFmtId="49" fontId="0" fillId="0" borderId="48" xfId="0" applyNumberFormat="1" applyBorder="1"/>
    <xf numFmtId="49" fontId="0" fillId="2" borderId="48" xfId="0" applyNumberFormat="1" applyFill="1" applyBorder="1"/>
    <xf numFmtId="0" fontId="28" fillId="5" borderId="49" xfId="9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20" fillId="2" borderId="35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5" xfId="10" applyNumberFormat="1" applyFont="1" applyFill="1" applyBorder="1" applyAlignment="1" applyProtection="1">
      <alignment horizontal="center" vertical="center"/>
    </xf>
    <xf numFmtId="14" fontId="20" fillId="2" borderId="35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  <xf numFmtId="0" fontId="20" fillId="5" borderId="50" xfId="4" applyFont="1" applyFill="1" applyBorder="1" applyAlignment="1" applyProtection="1">
      <alignment horizontal="left" vertical="center" wrapText="1"/>
    </xf>
    <xf numFmtId="0" fontId="20" fillId="5" borderId="48" xfId="4" applyFont="1" applyFill="1" applyBorder="1" applyAlignment="1" applyProtection="1">
      <alignment horizontal="center" vertical="center" wrapText="1"/>
    </xf>
    <xf numFmtId="0" fontId="20" fillId="5" borderId="50" xfId="4" applyFont="1" applyFill="1" applyBorder="1" applyAlignment="1" applyProtection="1">
      <alignment horizontal="center" vertical="center" wrapText="1"/>
    </xf>
    <xf numFmtId="0" fontId="18" fillId="0" borderId="48" xfId="4" applyFont="1" applyBorder="1" applyAlignment="1" applyProtection="1">
      <alignment horizontal="center" vertical="center" wrapText="1"/>
      <protection locked="0"/>
    </xf>
    <xf numFmtId="0" fontId="0" fillId="2" borderId="48" xfId="0" applyFill="1" applyBorder="1"/>
    <xf numFmtId="0" fontId="18" fillId="2" borderId="48" xfId="4" applyFont="1" applyFill="1" applyBorder="1" applyAlignment="1" applyProtection="1">
      <alignment vertical="center" wrapText="1"/>
      <protection locked="0"/>
    </xf>
    <xf numFmtId="14" fontId="18" fillId="2" borderId="48" xfId="4" applyNumberFormat="1" applyFont="1" applyFill="1" applyBorder="1" applyAlignment="1" applyProtection="1">
      <alignment horizontal="center" vertical="center" wrapText="1"/>
      <protection locked="0"/>
    </xf>
    <xf numFmtId="0" fontId="18" fillId="2" borderId="48" xfId="4" applyFont="1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>
      <alignment horizontal="left"/>
    </xf>
    <xf numFmtId="14" fontId="0" fillId="2" borderId="48" xfId="0" applyNumberFormat="1" applyFill="1" applyBorder="1" applyAlignment="1">
      <alignment horizontal="center"/>
    </xf>
    <xf numFmtId="49" fontId="0" fillId="0" borderId="48" xfId="0" applyNumberFormat="1" applyBorder="1" applyAlignment="1">
      <alignment horizontal="left"/>
    </xf>
    <xf numFmtId="0" fontId="19" fillId="2" borderId="48" xfId="0" applyFont="1" applyFill="1" applyBorder="1" applyAlignment="1">
      <alignment horizontal="left" vertical="center"/>
    </xf>
    <xf numFmtId="0" fontId="0" fillId="2" borderId="48" xfId="0" applyFill="1" applyBorder="1" applyAlignment="1">
      <alignment horizontal="left" vertical="center"/>
    </xf>
    <xf numFmtId="49" fontId="0" fillId="2" borderId="48" xfId="0" applyNumberFormat="1" applyFill="1" applyBorder="1" applyAlignment="1">
      <alignment horizontal="left" vertical="center"/>
    </xf>
    <xf numFmtId="0" fontId="36" fillId="2" borderId="48" xfId="0" applyFont="1" applyFill="1" applyBorder="1" applyAlignment="1">
      <alignment horizontal="left" vertical="center"/>
    </xf>
    <xf numFmtId="0" fontId="37" fillId="2" borderId="48" xfId="0" applyFont="1" applyFill="1" applyBorder="1"/>
    <xf numFmtId="0" fontId="0" fillId="2" borderId="48" xfId="0" applyFill="1" applyBorder="1" applyAlignment="1">
      <alignment horizontal="center"/>
    </xf>
    <xf numFmtId="49" fontId="0" fillId="2" borderId="48" xfId="0" applyNumberFormat="1" applyFill="1" applyBorder="1" applyAlignment="1">
      <alignment horizontal="left"/>
    </xf>
    <xf numFmtId="0" fontId="37" fillId="0" borderId="48" xfId="0" applyFont="1" applyFill="1" applyBorder="1"/>
    <xf numFmtId="49" fontId="0" fillId="0" borderId="48" xfId="0" applyNumberFormat="1" applyFill="1" applyBorder="1" applyAlignment="1">
      <alignment horizontal="left"/>
    </xf>
    <xf numFmtId="0" fontId="37" fillId="0" borderId="48" xfId="0" applyFont="1" applyFill="1" applyBorder="1" applyAlignment="1">
      <alignment horizontal="left" vertical="center"/>
    </xf>
    <xf numFmtId="0" fontId="0" fillId="2" borderId="48" xfId="0" applyFill="1" applyBorder="1" applyAlignment="1">
      <alignment horizontal="center" vertical="center"/>
    </xf>
    <xf numFmtId="49" fontId="0" fillId="0" borderId="48" xfId="0" applyNumberFormat="1" applyBorder="1" applyAlignment="1">
      <alignment horizontal="left" vertical="center"/>
    </xf>
    <xf numFmtId="0" fontId="37" fillId="0" borderId="48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18" fillId="0" borderId="48" xfId="4" applyFont="1" applyBorder="1" applyAlignment="1" applyProtection="1">
      <alignment vertical="center" wrapText="1"/>
      <protection locked="0"/>
    </xf>
  </cellXfs>
  <cellStyles count="16">
    <cellStyle name="Comma" xfId="15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195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171450</xdr:rowOff>
    </xdr:from>
    <xdr:to>
      <xdr:col>2</xdr:col>
      <xdr:colOff>1495425</xdr:colOff>
      <xdr:row>23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11953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3" name="Picture 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4" name="Picture 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5" name="Picture 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6" name="Picture 5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6</xdr:col>
      <xdr:colOff>9525</xdr:colOff>
      <xdr:row>75</xdr:row>
      <xdr:rowOff>9525</xdr:rowOff>
    </xdr:to>
    <xdr:pic>
      <xdr:nvPicPr>
        <xdr:cNvPr id="7" name="Picture 6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154114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8" name="Picture 7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9" name="Picture 8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0" name="Picture 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1" name="Picture 10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2" name="Picture 1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3" name="Picture 1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4" name="Picture 1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5" name="Picture 1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6" name="Picture 15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7" name="Picture 16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8" name="Picture 17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" name="Picture 18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0" name="Picture 19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1" name="Picture 20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2" name="Picture 2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3" name="Picture 22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4" name="Picture 23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25" name="Picture 24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0" y="47910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8629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86391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46</xdr:row>
      <xdr:rowOff>171450</xdr:rowOff>
    </xdr:from>
    <xdr:to>
      <xdr:col>2</xdr:col>
      <xdr:colOff>1495425</xdr:colOff>
      <xdr:row>46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216693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4" name="Straight Connector 3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5" name="Straight Connector 4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6" name="Straight Connector 5"/>
        <xdr:cNvCxnSpPr/>
      </xdr:nvCxnSpPr>
      <xdr:spPr>
        <a:xfrm>
          <a:off x="775607" y="17297400"/>
          <a:ext cx="1590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7" name="Straight Connector 6"/>
        <xdr:cNvCxnSpPr/>
      </xdr:nvCxnSpPr>
      <xdr:spPr>
        <a:xfrm>
          <a:off x="313424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08.06.16-08.10.16-QDMsaarchevno-periodis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.barnabishvili/Downloads/burj-01.15/cliuri_deklaraciis_formebi-1%20kvart.2016%20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>
        <row r="4">
          <cell r="D4" t="str">
            <v>მპგ  "გაერთიანებული დემოკრატიული მოძრაობა "</v>
          </cell>
        </row>
      </sheetData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L43"/>
  <sheetViews>
    <sheetView showGridLines="0" view="pageBreakPreview" zoomScale="80" zoomScaleSheetLayoutView="80" workbookViewId="0">
      <selection activeCell="K2" sqref="K2"/>
    </sheetView>
  </sheetViews>
  <sheetFormatPr defaultRowHeight="15"/>
  <cols>
    <col min="1" max="1" width="6.28515625" style="295" bestFit="1" customWidth="1"/>
    <col min="2" max="2" width="13.140625" style="295" customWidth="1"/>
    <col min="3" max="3" width="17.85546875" style="295" customWidth="1"/>
    <col min="4" max="4" width="15.140625" style="295" customWidth="1"/>
    <col min="5" max="5" width="24.5703125" style="295" customWidth="1"/>
    <col min="6" max="8" width="19.140625" style="296" customWidth="1"/>
    <col min="9" max="9" width="16.42578125" style="295" bestFit="1" customWidth="1"/>
    <col min="10" max="10" width="17.42578125" style="295" customWidth="1"/>
    <col min="11" max="11" width="13.140625" style="295" bestFit="1" customWidth="1"/>
    <col min="12" max="12" width="15.28515625" style="295" customWidth="1"/>
    <col min="13" max="16384" width="9.140625" style="295"/>
  </cols>
  <sheetData>
    <row r="1" spans="1:12" s="306" customFormat="1">
      <c r="A1" s="362" t="s">
        <v>306</v>
      </c>
      <c r="B1" s="347"/>
      <c r="C1" s="347"/>
      <c r="D1" s="347"/>
      <c r="E1" s="348"/>
      <c r="F1" s="342"/>
      <c r="G1" s="348"/>
      <c r="H1" s="361"/>
      <c r="I1" s="347"/>
      <c r="J1" s="348"/>
      <c r="K1" s="348"/>
      <c r="L1" s="360" t="s">
        <v>108</v>
      </c>
    </row>
    <row r="2" spans="1:12" s="306" customFormat="1">
      <c r="A2" s="359" t="s">
        <v>139</v>
      </c>
      <c r="B2" s="347"/>
      <c r="C2" s="347"/>
      <c r="D2" s="347"/>
      <c r="E2" s="348"/>
      <c r="F2" s="342"/>
      <c r="G2" s="348"/>
      <c r="H2" s="358"/>
      <c r="I2" s="347"/>
      <c r="J2" s="348"/>
      <c r="K2" s="348" t="s">
        <v>616</v>
      </c>
      <c r="L2" s="357"/>
    </row>
    <row r="3" spans="1:12" s="306" customFormat="1">
      <c r="A3" s="356"/>
      <c r="B3" s="347"/>
      <c r="C3" s="355"/>
      <c r="D3" s="354"/>
      <c r="E3" s="348"/>
      <c r="F3" s="353"/>
      <c r="G3" s="348"/>
      <c r="H3" s="348"/>
      <c r="I3" s="342"/>
      <c r="J3" s="347"/>
      <c r="K3" s="347"/>
      <c r="L3" s="346"/>
    </row>
    <row r="4" spans="1:12" s="306" customFormat="1">
      <c r="A4" s="389" t="s">
        <v>273</v>
      </c>
      <c r="B4" s="342"/>
      <c r="C4" s="342"/>
      <c r="D4" s="391" t="s">
        <v>513</v>
      </c>
      <c r="E4" s="381"/>
      <c r="F4" s="305"/>
      <c r="G4" s="298"/>
      <c r="H4" s="382"/>
      <c r="I4" s="381"/>
      <c r="J4" s="383"/>
      <c r="K4" s="298"/>
      <c r="L4" s="384"/>
    </row>
    <row r="5" spans="1:12" s="306" customFormat="1" ht="15.75" thickBot="1">
      <c r="A5" s="352"/>
      <c r="B5" s="348"/>
      <c r="C5" s="351"/>
      <c r="D5" s="350"/>
      <c r="E5" s="348"/>
      <c r="F5" s="349"/>
      <c r="G5" s="349"/>
      <c r="H5" s="349"/>
      <c r="I5" s="348"/>
      <c r="J5" s="347"/>
      <c r="K5" s="347"/>
      <c r="L5" s="346"/>
    </row>
    <row r="6" spans="1:12" ht="15.75" thickBot="1">
      <c r="A6" s="345"/>
      <c r="B6" s="344"/>
      <c r="C6" s="343"/>
      <c r="D6" s="343"/>
      <c r="E6" s="343"/>
      <c r="F6" s="342"/>
      <c r="G6" s="342"/>
      <c r="H6" s="342"/>
      <c r="I6" s="442" t="s">
        <v>473</v>
      </c>
      <c r="J6" s="443"/>
      <c r="K6" s="444"/>
      <c r="L6" s="341"/>
    </row>
    <row r="7" spans="1:12" s="329" customFormat="1" ht="51.75" thickBot="1">
      <c r="A7" s="340" t="s">
        <v>63</v>
      </c>
      <c r="B7" s="339" t="s">
        <v>140</v>
      </c>
      <c r="C7" s="339" t="s">
        <v>472</v>
      </c>
      <c r="D7" s="338" t="s">
        <v>279</v>
      </c>
      <c r="E7" s="337" t="s">
        <v>471</v>
      </c>
      <c r="F7" s="336" t="s">
        <v>470</v>
      </c>
      <c r="G7" s="335" t="s">
        <v>227</v>
      </c>
      <c r="H7" s="334" t="s">
        <v>224</v>
      </c>
      <c r="I7" s="333" t="s">
        <v>469</v>
      </c>
      <c r="J7" s="332" t="s">
        <v>276</v>
      </c>
      <c r="K7" s="331" t="s">
        <v>228</v>
      </c>
      <c r="L7" s="330" t="s">
        <v>229</v>
      </c>
    </row>
    <row r="8" spans="1:12" s="328" customFormat="1">
      <c r="A8" s="401">
        <v>1</v>
      </c>
      <c r="B8" s="402">
        <v>2</v>
      </c>
      <c r="C8" s="440">
        <v>3</v>
      </c>
      <c r="D8" s="403">
        <v>4</v>
      </c>
      <c r="E8" s="401">
        <v>5</v>
      </c>
      <c r="F8" s="402">
        <v>6</v>
      </c>
      <c r="G8" s="403">
        <v>7</v>
      </c>
      <c r="H8" s="402">
        <v>8</v>
      </c>
      <c r="I8" s="401">
        <v>9</v>
      </c>
      <c r="J8" s="402">
        <v>10</v>
      </c>
      <c r="K8" s="404">
        <v>11</v>
      </c>
      <c r="L8" s="405">
        <v>12</v>
      </c>
    </row>
    <row r="9" spans="1:12" s="328" customFormat="1">
      <c r="A9" s="327">
        <v>1</v>
      </c>
      <c r="B9" s="406"/>
      <c r="C9" s="325"/>
      <c r="D9" s="407"/>
      <c r="E9" s="406"/>
      <c r="F9" s="406"/>
      <c r="G9" s="406"/>
      <c r="H9" s="406"/>
      <c r="I9" s="321"/>
      <c r="J9" s="320"/>
      <c r="K9" s="319"/>
      <c r="L9" s="318"/>
    </row>
    <row r="10" spans="1:12" s="328" customFormat="1">
      <c r="A10" s="327">
        <v>2</v>
      </c>
      <c r="B10" s="406"/>
      <c r="C10" s="325"/>
      <c r="D10" s="407"/>
      <c r="E10" s="406"/>
      <c r="F10" s="406"/>
      <c r="G10" s="406"/>
      <c r="H10" s="406"/>
      <c r="I10" s="321"/>
      <c r="J10" s="320"/>
      <c r="K10" s="319"/>
      <c r="L10" s="318"/>
    </row>
    <row r="11" spans="1:12" s="328" customFormat="1">
      <c r="A11" s="327">
        <v>3</v>
      </c>
      <c r="B11" s="406"/>
      <c r="C11" s="325"/>
      <c r="D11" s="407"/>
      <c r="E11" s="406"/>
      <c r="F11" s="406"/>
      <c r="G11" s="406"/>
      <c r="H11" s="406"/>
      <c r="I11" s="321"/>
      <c r="J11" s="320"/>
      <c r="K11" s="319"/>
      <c r="L11" s="318"/>
    </row>
    <row r="12" spans="1:12" s="328" customFormat="1">
      <c r="A12" s="327">
        <v>4</v>
      </c>
      <c r="B12" s="406"/>
      <c r="C12" s="325"/>
      <c r="D12" s="407"/>
      <c r="E12" s="406"/>
      <c r="F12" s="406"/>
      <c r="G12" s="406"/>
      <c r="H12" s="406"/>
      <c r="I12" s="321"/>
      <c r="J12" s="320"/>
      <c r="K12" s="319"/>
      <c r="L12" s="318"/>
    </row>
    <row r="13" spans="1:12" s="328" customFormat="1">
      <c r="A13" s="327">
        <v>5</v>
      </c>
      <c r="B13" s="406"/>
      <c r="C13" s="325"/>
      <c r="D13" s="407"/>
      <c r="E13" s="406"/>
      <c r="F13" s="406"/>
      <c r="G13" s="406"/>
      <c r="H13" s="406"/>
      <c r="I13" s="321"/>
      <c r="J13" s="320"/>
      <c r="K13" s="319"/>
      <c r="L13" s="318"/>
    </row>
    <row r="14" spans="1:12" s="328" customFormat="1">
      <c r="A14" s="327">
        <v>6</v>
      </c>
      <c r="B14" s="406"/>
      <c r="C14" s="325"/>
      <c r="D14" s="407"/>
      <c r="E14" s="406"/>
      <c r="F14" s="406"/>
      <c r="G14" s="406"/>
      <c r="H14" s="406"/>
      <c r="I14" s="321"/>
      <c r="J14" s="320"/>
      <c r="K14" s="319"/>
      <c r="L14" s="318"/>
    </row>
    <row r="15" spans="1:12" s="328" customFormat="1">
      <c r="A15" s="327">
        <v>7</v>
      </c>
      <c r="B15" s="406"/>
      <c r="C15" s="325"/>
      <c r="D15" s="407"/>
      <c r="E15" s="406"/>
      <c r="F15" s="406"/>
      <c r="G15" s="406"/>
      <c r="H15" s="406"/>
      <c r="I15" s="321"/>
      <c r="J15" s="320"/>
      <c r="K15" s="319"/>
      <c r="L15" s="318"/>
    </row>
    <row r="16" spans="1:12" s="328" customFormat="1">
      <c r="A16" s="327">
        <v>8</v>
      </c>
      <c r="B16" s="406"/>
      <c r="C16" s="325"/>
      <c r="D16" s="407"/>
      <c r="E16" s="406"/>
      <c r="F16" s="406"/>
      <c r="G16" s="406"/>
      <c r="H16" s="406"/>
      <c r="I16" s="321"/>
      <c r="J16" s="320"/>
      <c r="K16" s="319"/>
      <c r="L16" s="318"/>
    </row>
    <row r="17" spans="1:12" s="328" customFormat="1">
      <c r="A17" s="327">
        <v>9</v>
      </c>
      <c r="B17" s="406"/>
      <c r="C17" s="325"/>
      <c r="D17" s="407"/>
      <c r="E17" s="406"/>
      <c r="F17" s="406"/>
      <c r="G17" s="406"/>
      <c r="H17" s="406"/>
      <c r="I17" s="321"/>
      <c r="J17" s="320"/>
      <c r="K17" s="319"/>
      <c r="L17" s="318"/>
    </row>
    <row r="18" spans="1:12" s="328" customFormat="1">
      <c r="A18" s="327">
        <v>10</v>
      </c>
      <c r="B18" s="326"/>
      <c r="C18" s="325"/>
      <c r="D18" s="324"/>
      <c r="E18" s="323"/>
      <c r="F18" s="322"/>
      <c r="G18" s="322"/>
      <c r="H18" s="406"/>
      <c r="I18" s="321"/>
      <c r="J18" s="320"/>
      <c r="K18" s="319"/>
      <c r="L18" s="318"/>
    </row>
    <row r="19" spans="1:12" s="328" customFormat="1">
      <c r="A19" s="327"/>
      <c r="B19" s="406"/>
      <c r="C19" s="325"/>
      <c r="D19" s="407"/>
      <c r="E19" s="406"/>
      <c r="F19" s="406"/>
      <c r="G19" s="406"/>
      <c r="H19" s="406"/>
      <c r="I19" s="321"/>
      <c r="J19" s="320"/>
      <c r="K19" s="319"/>
      <c r="L19" s="318"/>
    </row>
    <row r="20" spans="1:12">
      <c r="A20" s="327">
        <v>19</v>
      </c>
      <c r="B20" s="326"/>
      <c r="C20" s="325"/>
      <c r="D20" s="324"/>
      <c r="E20" s="323"/>
      <c r="F20" s="322"/>
      <c r="G20" s="322"/>
      <c r="H20" s="322"/>
      <c r="I20" s="321"/>
      <c r="J20" s="320"/>
      <c r="K20" s="319"/>
      <c r="L20" s="318"/>
    </row>
    <row r="21" spans="1:12" ht="15.75" thickBot="1">
      <c r="A21" s="317" t="s">
        <v>275</v>
      </c>
      <c r="B21" s="316"/>
      <c r="C21" s="315"/>
      <c r="D21" s="314">
        <f>SUM(D9:D20)</f>
        <v>0</v>
      </c>
      <c r="E21" s="313"/>
      <c r="F21" s="312"/>
      <c r="G21" s="312"/>
      <c r="H21" s="312"/>
      <c r="I21" s="311"/>
      <c r="J21" s="310"/>
      <c r="K21" s="309"/>
      <c r="L21" s="308"/>
    </row>
    <row r="22" spans="1:12">
      <c r="A22" s="298"/>
      <c r="B22" s="299"/>
      <c r="C22" s="298"/>
      <c r="D22" s="299"/>
      <c r="E22" s="298"/>
      <c r="F22" s="299"/>
      <c r="G22" s="298"/>
      <c r="H22" s="299"/>
      <c r="I22" s="298"/>
      <c r="J22" s="299"/>
      <c r="K22" s="298"/>
      <c r="L22" s="299"/>
    </row>
    <row r="23" spans="1:12">
      <c r="A23" s="298"/>
      <c r="B23" s="305"/>
      <c r="C23" s="298"/>
      <c r="D23" s="305"/>
      <c r="E23" s="298"/>
      <c r="F23" s="305"/>
      <c r="G23" s="298"/>
      <c r="H23" s="305"/>
      <c r="I23" s="298"/>
      <c r="J23" s="305"/>
      <c r="K23" s="298"/>
      <c r="L23" s="305"/>
    </row>
    <row r="24" spans="1:12" s="306" customFormat="1">
      <c r="A24" s="445" t="s">
        <v>432</v>
      </c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</row>
    <row r="25" spans="1:12" s="307" customFormat="1" ht="12.75">
      <c r="A25" s="445" t="s">
        <v>468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</row>
    <row r="26" spans="1:12" s="307" customFormat="1" ht="12.75">
      <c r="A26" s="445"/>
      <c r="B26" s="445"/>
      <c r="C26" s="445"/>
      <c r="D26" s="445"/>
      <c r="E26" s="445"/>
      <c r="F26" s="445"/>
      <c r="G26" s="445"/>
      <c r="H26" s="445"/>
      <c r="I26" s="445"/>
      <c r="J26" s="445"/>
      <c r="K26" s="445"/>
      <c r="L26" s="445"/>
    </row>
    <row r="27" spans="1:12" s="306" customFormat="1">
      <c r="A27" s="445" t="s">
        <v>467</v>
      </c>
      <c r="B27" s="445"/>
      <c r="C27" s="445"/>
      <c r="D27" s="445"/>
      <c r="E27" s="445"/>
      <c r="F27" s="445"/>
      <c r="G27" s="445"/>
      <c r="H27" s="445"/>
      <c r="I27" s="445"/>
      <c r="J27" s="445"/>
      <c r="K27" s="445"/>
      <c r="L27" s="445"/>
    </row>
    <row r="28" spans="1:12" s="306" customFormat="1">
      <c r="A28" s="445"/>
      <c r="B28" s="445"/>
      <c r="C28" s="445"/>
      <c r="D28" s="445"/>
      <c r="E28" s="445"/>
      <c r="F28" s="445"/>
      <c r="G28" s="445"/>
      <c r="H28" s="445"/>
      <c r="I28" s="445"/>
      <c r="J28" s="445"/>
      <c r="K28" s="445"/>
      <c r="L28" s="445"/>
    </row>
    <row r="29" spans="1:12" s="306" customFormat="1">
      <c r="A29" s="445" t="s">
        <v>466</v>
      </c>
      <c r="B29" s="445"/>
      <c r="C29" s="445"/>
      <c r="D29" s="445"/>
      <c r="E29" s="445"/>
      <c r="F29" s="445"/>
      <c r="G29" s="445"/>
      <c r="H29" s="445"/>
      <c r="I29" s="445"/>
      <c r="J29" s="445"/>
      <c r="K29" s="445"/>
      <c r="L29" s="445"/>
    </row>
    <row r="30" spans="1:12" s="306" customFormat="1">
      <c r="A30" s="298"/>
      <c r="B30" s="299"/>
      <c r="C30" s="298"/>
      <c r="D30" s="299"/>
      <c r="E30" s="298"/>
      <c r="F30" s="299"/>
      <c r="G30" s="298"/>
      <c r="H30" s="299"/>
      <c r="I30" s="298"/>
      <c r="J30" s="299"/>
      <c r="K30" s="298"/>
      <c r="L30" s="299"/>
    </row>
    <row r="31" spans="1:12" s="306" customFormat="1">
      <c r="A31" s="298"/>
      <c r="B31" s="305"/>
      <c r="C31" s="298"/>
      <c r="D31" s="305"/>
      <c r="E31" s="298"/>
      <c r="F31" s="305"/>
      <c r="G31" s="298"/>
      <c r="H31" s="305"/>
      <c r="I31" s="298"/>
      <c r="J31" s="305"/>
      <c r="K31" s="298"/>
      <c r="L31" s="305"/>
    </row>
    <row r="32" spans="1:12" s="306" customFormat="1">
      <c r="A32" s="298"/>
      <c r="B32" s="299"/>
      <c r="C32" s="298"/>
      <c r="D32" s="299"/>
      <c r="E32" s="298"/>
      <c r="F32" s="299"/>
      <c r="G32" s="298"/>
      <c r="H32" s="299"/>
      <c r="I32" s="298"/>
      <c r="J32" s="299"/>
      <c r="K32" s="298"/>
      <c r="L32" s="299"/>
    </row>
    <row r="33" spans="1:12">
      <c r="A33" s="298"/>
      <c r="B33" s="305"/>
      <c r="C33" s="298"/>
      <c r="D33" s="305"/>
      <c r="E33" s="298"/>
      <c r="F33" s="305"/>
      <c r="G33" s="298"/>
      <c r="H33" s="305"/>
      <c r="I33" s="298"/>
      <c r="J33" s="305"/>
      <c r="K33" s="298"/>
      <c r="L33" s="305"/>
    </row>
    <row r="34" spans="1:12" s="300" customFormat="1">
      <c r="A34" s="446" t="s">
        <v>106</v>
      </c>
      <c r="B34" s="446"/>
      <c r="C34" s="299"/>
      <c r="D34" s="298"/>
      <c r="E34" s="299"/>
      <c r="F34" s="299"/>
      <c r="G34" s="298"/>
      <c r="H34" s="299"/>
      <c r="I34" s="299"/>
      <c r="J34" s="298"/>
      <c r="K34" s="299"/>
      <c r="L34" s="298"/>
    </row>
    <row r="35" spans="1:12" s="300" customFormat="1">
      <c r="A35" s="299"/>
      <c r="B35" s="298"/>
      <c r="C35" s="303"/>
      <c r="D35" s="304"/>
      <c r="E35" s="303"/>
      <c r="F35" s="299"/>
      <c r="G35" s="298"/>
      <c r="H35" s="302"/>
      <c r="I35" s="299"/>
      <c r="J35" s="298"/>
      <c r="K35" s="299"/>
      <c r="L35" s="298"/>
    </row>
    <row r="36" spans="1:12" s="300" customFormat="1" ht="15" customHeight="1">
      <c r="A36" s="299"/>
      <c r="B36" s="298"/>
      <c r="C36" s="441" t="s">
        <v>267</v>
      </c>
      <c r="D36" s="441"/>
      <c r="E36" s="441"/>
      <c r="F36" s="299"/>
      <c r="G36" s="298"/>
      <c r="H36" s="447" t="s">
        <v>465</v>
      </c>
      <c r="I36" s="301"/>
      <c r="J36" s="298"/>
      <c r="K36" s="299"/>
      <c r="L36" s="298"/>
    </row>
    <row r="37" spans="1:12" s="300" customFormat="1">
      <c r="A37" s="299"/>
      <c r="B37" s="298"/>
      <c r="C37" s="299"/>
      <c r="D37" s="298"/>
      <c r="E37" s="299"/>
      <c r="F37" s="299"/>
      <c r="G37" s="298"/>
      <c r="H37" s="448"/>
      <c r="I37" s="301"/>
      <c r="J37" s="298"/>
      <c r="K37" s="299"/>
      <c r="L37" s="298"/>
    </row>
    <row r="38" spans="1:12" s="297" customFormat="1">
      <c r="A38" s="299"/>
      <c r="B38" s="298"/>
      <c r="C38" s="441" t="s">
        <v>138</v>
      </c>
      <c r="D38" s="441"/>
      <c r="E38" s="441"/>
      <c r="F38" s="299"/>
      <c r="G38" s="298"/>
      <c r="H38" s="299"/>
      <c r="I38" s="299"/>
      <c r="J38" s="298"/>
      <c r="K38" s="299"/>
      <c r="L38" s="298"/>
    </row>
    <row r="39" spans="1:12" s="297" customFormat="1">
      <c r="E39" s="295"/>
    </row>
    <row r="40" spans="1:12" s="297" customFormat="1">
      <c r="E40" s="295"/>
    </row>
    <row r="41" spans="1:12" s="297" customFormat="1">
      <c r="E41" s="295"/>
    </row>
    <row r="42" spans="1:12" s="297" customFormat="1">
      <c r="E42" s="295"/>
    </row>
    <row r="43" spans="1:12" s="297" customFormat="1"/>
  </sheetData>
  <mergeCells count="9">
    <mergeCell ref="C38:E38"/>
    <mergeCell ref="I6:K6"/>
    <mergeCell ref="A24:L24"/>
    <mergeCell ref="A25:L26"/>
    <mergeCell ref="A27:L28"/>
    <mergeCell ref="A29:L29"/>
    <mergeCell ref="A34:B34"/>
    <mergeCell ref="C36:E36"/>
    <mergeCell ref="H36:H3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20:F21 F9:H1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1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301</v>
      </c>
      <c r="B1" s="116"/>
      <c r="C1" s="451" t="s">
        <v>108</v>
      </c>
      <c r="D1" s="451"/>
      <c r="E1" s="155"/>
    </row>
    <row r="2" spans="1:12">
      <c r="A2" s="78" t="s">
        <v>139</v>
      </c>
      <c r="B2" s="116"/>
      <c r="C2" s="449" t="s">
        <v>616</v>
      </c>
      <c r="D2" s="450"/>
      <c r="E2" s="155"/>
    </row>
    <row r="3" spans="1:12">
      <c r="A3" s="78"/>
      <c r="B3" s="116"/>
      <c r="C3" s="398"/>
      <c r="D3" s="398"/>
      <c r="E3" s="155"/>
    </row>
    <row r="4" spans="1:12" s="2" customFormat="1">
      <c r="A4" s="79" t="s">
        <v>273</v>
      </c>
      <c r="B4" s="79"/>
      <c r="C4" s="78"/>
      <c r="D4" s="78"/>
      <c r="E4" s="110"/>
      <c r="L4" s="21"/>
    </row>
    <row r="5" spans="1:12" s="2" customFormat="1">
      <c r="A5" s="121" t="str">
        <f>'[1]ფორმა N1'!D4</f>
        <v>მპგ  "გაერთიანებული დემოკრატიული მოძრაობა "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94"/>
      <c r="B7" s="394"/>
      <c r="C7" s="80"/>
      <c r="D7" s="80"/>
      <c r="E7" s="156"/>
    </row>
    <row r="8" spans="1:12" s="6" customFormat="1" ht="30">
      <c r="A8" s="108" t="s">
        <v>63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56</v>
      </c>
      <c r="C9" s="84"/>
      <c r="D9" s="84"/>
      <c r="E9" s="157"/>
    </row>
    <row r="10" spans="1:12" s="9" customFormat="1" ht="18">
      <c r="A10" s="14">
        <v>1.1000000000000001</v>
      </c>
      <c r="B10" s="14" t="s">
        <v>57</v>
      </c>
      <c r="C10" s="86"/>
      <c r="D10" s="86"/>
      <c r="E10" s="157"/>
    </row>
    <row r="11" spans="1:12" s="9" customFormat="1" ht="16.5" customHeight="1">
      <c r="A11" s="16" t="s">
        <v>29</v>
      </c>
      <c r="B11" s="16" t="s">
        <v>58</v>
      </c>
      <c r="C11" s="4"/>
      <c r="D11" s="4"/>
      <c r="E11" s="157"/>
    </row>
    <row r="12" spans="1:12" ht="16.5" customHeight="1">
      <c r="A12" s="16" t="s">
        <v>30</v>
      </c>
      <c r="B12" s="16" t="s">
        <v>0</v>
      </c>
      <c r="C12" s="34"/>
      <c r="D12" s="35"/>
      <c r="E12" s="155"/>
    </row>
    <row r="13" spans="1:12">
      <c r="A13" s="14">
        <v>1.2</v>
      </c>
      <c r="B13" s="14" t="s">
        <v>59</v>
      </c>
      <c r="C13" s="86"/>
      <c r="D13" s="86"/>
      <c r="E13" s="155"/>
    </row>
    <row r="14" spans="1:12">
      <c r="A14" s="16" t="s">
        <v>31</v>
      </c>
      <c r="B14" s="16" t="s">
        <v>1</v>
      </c>
      <c r="C14" s="85"/>
      <c r="D14" s="85"/>
      <c r="E14" s="155"/>
    </row>
    <row r="15" spans="1:12" ht="17.25" customHeight="1">
      <c r="A15" s="17" t="s">
        <v>97</v>
      </c>
      <c r="B15" s="17" t="s">
        <v>60</v>
      </c>
      <c r="C15" s="36"/>
      <c r="D15" s="37"/>
      <c r="E15" s="155"/>
    </row>
    <row r="16" spans="1:12" ht="17.25" customHeight="1">
      <c r="A16" s="17" t="s">
        <v>98</v>
      </c>
      <c r="B16" s="17" t="s">
        <v>61</v>
      </c>
      <c r="C16" s="36"/>
      <c r="D16" s="37"/>
      <c r="E16" s="155"/>
    </row>
    <row r="17" spans="1:5">
      <c r="A17" s="16" t="s">
        <v>32</v>
      </c>
      <c r="B17" s="16" t="s">
        <v>2</v>
      </c>
      <c r="C17" s="85"/>
      <c r="D17" s="85"/>
      <c r="E17" s="155"/>
    </row>
    <row r="18" spans="1:5" ht="30">
      <c r="A18" s="17" t="s">
        <v>12</v>
      </c>
      <c r="B18" s="17" t="s">
        <v>249</v>
      </c>
      <c r="C18" s="38"/>
      <c r="D18" s="421"/>
      <c r="E18" s="155"/>
    </row>
    <row r="19" spans="1:5">
      <c r="A19" s="17" t="s">
        <v>13</v>
      </c>
      <c r="B19" s="17" t="s">
        <v>14</v>
      </c>
      <c r="C19" s="38"/>
      <c r="D19" s="39"/>
      <c r="E19" s="155"/>
    </row>
    <row r="20" spans="1:5" ht="30">
      <c r="A20" s="17" t="s">
        <v>280</v>
      </c>
      <c r="B20" s="17" t="s">
        <v>22</v>
      </c>
      <c r="C20" s="38"/>
      <c r="D20" s="40"/>
      <c r="E20" s="155"/>
    </row>
    <row r="21" spans="1:5">
      <c r="A21" s="17" t="s">
        <v>281</v>
      </c>
      <c r="B21" s="17" t="s">
        <v>15</v>
      </c>
      <c r="C21" s="38"/>
      <c r="D21" s="40"/>
      <c r="E21" s="155"/>
    </row>
    <row r="22" spans="1:5">
      <c r="A22" s="17" t="s">
        <v>282</v>
      </c>
      <c r="B22" s="17" t="s">
        <v>16</v>
      </c>
      <c r="C22" s="38"/>
      <c r="D22" s="40"/>
      <c r="E22" s="155"/>
    </row>
    <row r="23" spans="1:5">
      <c r="A23" s="17" t="s">
        <v>283</v>
      </c>
      <c r="B23" s="17" t="s">
        <v>17</v>
      </c>
      <c r="C23" s="119"/>
      <c r="D23" s="119"/>
      <c r="E23" s="155"/>
    </row>
    <row r="24" spans="1:5" ht="16.5" customHeight="1">
      <c r="A24" s="18" t="s">
        <v>284</v>
      </c>
      <c r="B24" s="18" t="s">
        <v>18</v>
      </c>
      <c r="C24" s="38"/>
      <c r="D24" s="40"/>
      <c r="E24" s="155"/>
    </row>
    <row r="25" spans="1:5" ht="16.5" customHeight="1">
      <c r="A25" s="18" t="s">
        <v>285</v>
      </c>
      <c r="B25" s="18" t="s">
        <v>19</v>
      </c>
      <c r="C25" s="38"/>
      <c r="D25" s="40"/>
      <c r="E25" s="155"/>
    </row>
    <row r="26" spans="1:5" ht="16.5" customHeight="1">
      <c r="A26" s="18" t="s">
        <v>286</v>
      </c>
      <c r="B26" s="18" t="s">
        <v>20</v>
      </c>
      <c r="C26" s="40"/>
      <c r="D26" s="40"/>
      <c r="E26" s="155"/>
    </row>
    <row r="27" spans="1:5" ht="16.5" customHeight="1">
      <c r="A27" s="18" t="s">
        <v>287</v>
      </c>
      <c r="B27" s="18" t="s">
        <v>23</v>
      </c>
      <c r="C27" s="38"/>
      <c r="D27" s="421"/>
      <c r="E27" s="155"/>
    </row>
    <row r="28" spans="1:5">
      <c r="A28" s="17" t="s">
        <v>288</v>
      </c>
      <c r="B28" s="17" t="s">
        <v>21</v>
      </c>
      <c r="C28" s="38"/>
      <c r="D28" s="41"/>
      <c r="E28" s="155"/>
    </row>
    <row r="29" spans="1:5">
      <c r="A29" s="16" t="s">
        <v>33</v>
      </c>
      <c r="B29" s="16" t="s">
        <v>3</v>
      </c>
      <c r="C29" s="34"/>
      <c r="D29" s="35"/>
      <c r="E29" s="155"/>
    </row>
    <row r="30" spans="1:5">
      <c r="A30" s="16" t="s">
        <v>34</v>
      </c>
      <c r="B30" s="16" t="s">
        <v>4</v>
      </c>
      <c r="C30" s="34"/>
      <c r="D30" s="35"/>
      <c r="E30" s="155"/>
    </row>
    <row r="31" spans="1:5">
      <c r="A31" s="16" t="s">
        <v>35</v>
      </c>
      <c r="B31" s="16" t="s">
        <v>5</v>
      </c>
      <c r="C31" s="34"/>
      <c r="D31" s="35"/>
      <c r="E31" s="155"/>
    </row>
    <row r="32" spans="1:5">
      <c r="A32" s="16" t="s">
        <v>36</v>
      </c>
      <c r="B32" s="16" t="s">
        <v>62</v>
      </c>
      <c r="C32" s="85"/>
      <c r="D32" s="85"/>
      <c r="E32" s="155"/>
    </row>
    <row r="33" spans="1:5">
      <c r="A33" s="17" t="s">
        <v>289</v>
      </c>
      <c r="B33" s="17" t="s">
        <v>55</v>
      </c>
      <c r="C33" s="34"/>
      <c r="D33" s="35"/>
      <c r="E33" s="155"/>
    </row>
    <row r="34" spans="1:5">
      <c r="A34" s="17" t="s">
        <v>290</v>
      </c>
      <c r="B34" s="17" t="s">
        <v>54</v>
      </c>
      <c r="C34" s="34"/>
      <c r="D34" s="35"/>
      <c r="E34" s="155"/>
    </row>
    <row r="35" spans="1:5">
      <c r="A35" s="16" t="s">
        <v>37</v>
      </c>
      <c r="B35" s="16" t="s">
        <v>48</v>
      </c>
      <c r="C35" s="34"/>
      <c r="D35" s="35"/>
      <c r="E35" s="155"/>
    </row>
    <row r="36" spans="1:5">
      <c r="A36" s="16" t="s">
        <v>38</v>
      </c>
      <c r="B36" s="16" t="s">
        <v>357</v>
      </c>
      <c r="C36" s="85"/>
      <c r="D36" s="85"/>
      <c r="E36" s="155"/>
    </row>
    <row r="37" spans="1:5">
      <c r="A37" s="17" t="s">
        <v>354</v>
      </c>
      <c r="B37" s="17" t="s">
        <v>358</v>
      </c>
      <c r="C37" s="34"/>
      <c r="D37" s="34"/>
      <c r="E37" s="155"/>
    </row>
    <row r="38" spans="1:5">
      <c r="A38" s="17" t="s">
        <v>355</v>
      </c>
      <c r="B38" s="17" t="s">
        <v>359</v>
      </c>
      <c r="C38" s="34"/>
      <c r="D38" s="34"/>
      <c r="E38" s="155"/>
    </row>
    <row r="39" spans="1:5">
      <c r="A39" s="17" t="s">
        <v>356</v>
      </c>
      <c r="B39" s="17" t="s">
        <v>362</v>
      </c>
      <c r="C39" s="34"/>
      <c r="D39" s="35"/>
      <c r="E39" s="155"/>
    </row>
    <row r="40" spans="1:5">
      <c r="A40" s="17" t="s">
        <v>361</v>
      </c>
      <c r="B40" s="17" t="s">
        <v>363</v>
      </c>
      <c r="E40" s="155"/>
    </row>
    <row r="41" spans="1:5">
      <c r="A41" s="17" t="s">
        <v>364</v>
      </c>
      <c r="B41" s="17" t="s">
        <v>497</v>
      </c>
      <c r="C41" s="34"/>
      <c r="D41" s="35"/>
      <c r="E41" s="155"/>
    </row>
    <row r="42" spans="1:5">
      <c r="A42" s="17" t="s">
        <v>498</v>
      </c>
      <c r="B42" s="17" t="s">
        <v>360</v>
      </c>
      <c r="C42" s="34"/>
      <c r="D42" s="35"/>
      <c r="E42" s="155"/>
    </row>
    <row r="43" spans="1:5" ht="30">
      <c r="A43" s="16" t="s">
        <v>39</v>
      </c>
      <c r="B43" s="16" t="s">
        <v>27</v>
      </c>
      <c r="C43" s="34"/>
      <c r="D43" s="35"/>
      <c r="E43" s="155"/>
    </row>
    <row r="44" spans="1:5">
      <c r="A44" s="16" t="s">
        <v>40</v>
      </c>
      <c r="B44" s="16" t="s">
        <v>24</v>
      </c>
      <c r="C44" s="34"/>
      <c r="D44" s="35"/>
      <c r="E44" s="155"/>
    </row>
    <row r="45" spans="1:5">
      <c r="A45" s="16" t="s">
        <v>41</v>
      </c>
      <c r="B45" s="16" t="s">
        <v>25</v>
      </c>
      <c r="C45" s="34"/>
      <c r="D45" s="35"/>
      <c r="E45" s="155"/>
    </row>
    <row r="46" spans="1:5">
      <c r="A46" s="16" t="s">
        <v>42</v>
      </c>
      <c r="B46" s="16" t="s">
        <v>26</v>
      </c>
      <c r="C46" s="34"/>
      <c r="D46" s="35"/>
      <c r="E46" s="155"/>
    </row>
    <row r="47" spans="1:5">
      <c r="A47" s="16" t="s">
        <v>43</v>
      </c>
      <c r="B47" s="16" t="s">
        <v>295</v>
      </c>
      <c r="C47" s="85"/>
      <c r="D47" s="85"/>
      <c r="E47" s="155"/>
    </row>
    <row r="48" spans="1:5">
      <c r="A48" s="99" t="s">
        <v>370</v>
      </c>
      <c r="B48" s="99" t="s">
        <v>373</v>
      </c>
      <c r="C48" s="34"/>
      <c r="D48" s="35"/>
      <c r="E48" s="155"/>
    </row>
    <row r="49" spans="1:5">
      <c r="A49" s="99" t="s">
        <v>371</v>
      </c>
      <c r="B49" s="99" t="s">
        <v>372</v>
      </c>
      <c r="C49" s="34"/>
      <c r="D49" s="35"/>
      <c r="E49" s="155"/>
    </row>
    <row r="50" spans="1:5">
      <c r="A50" s="99" t="s">
        <v>374</v>
      </c>
      <c r="B50" s="99" t="s">
        <v>375</v>
      </c>
      <c r="C50" s="34"/>
      <c r="D50" s="35"/>
      <c r="E50" s="155"/>
    </row>
    <row r="51" spans="1:5" ht="26.25" customHeight="1">
      <c r="A51" s="16" t="s">
        <v>44</v>
      </c>
      <c r="B51" s="16" t="s">
        <v>28</v>
      </c>
      <c r="C51" s="34"/>
      <c r="D51" s="35"/>
      <c r="E51" s="155"/>
    </row>
    <row r="52" spans="1:5">
      <c r="A52" s="16" t="s">
        <v>45</v>
      </c>
      <c r="B52" s="16" t="s">
        <v>6</v>
      </c>
      <c r="C52" s="34"/>
      <c r="D52" s="35"/>
      <c r="E52" s="155"/>
    </row>
    <row r="53" spans="1:5" ht="30">
      <c r="A53" s="14">
        <v>1.3</v>
      </c>
      <c r="B53" s="89" t="s">
        <v>414</v>
      </c>
      <c r="C53" s="86"/>
      <c r="D53" s="86"/>
      <c r="E53" s="155"/>
    </row>
    <row r="54" spans="1:5" ht="30">
      <c r="A54" s="16" t="s">
        <v>49</v>
      </c>
      <c r="B54" s="16" t="s">
        <v>47</v>
      </c>
      <c r="C54" s="34"/>
      <c r="D54" s="35"/>
      <c r="E54" s="155"/>
    </row>
    <row r="55" spans="1:5">
      <c r="A55" s="16" t="s">
        <v>50</v>
      </c>
      <c r="B55" s="16" t="s">
        <v>46</v>
      </c>
      <c r="C55" s="34"/>
      <c r="D55" s="35"/>
      <c r="E55" s="155"/>
    </row>
    <row r="56" spans="1:5">
      <c r="A56" s="14">
        <v>1.4</v>
      </c>
      <c r="B56" s="14" t="s">
        <v>416</v>
      </c>
      <c r="C56" s="34"/>
      <c r="D56" s="35"/>
      <c r="E56" s="155"/>
    </row>
    <row r="57" spans="1:5">
      <c r="A57" s="14">
        <v>1.5</v>
      </c>
      <c r="B57" s="14" t="s">
        <v>7</v>
      </c>
      <c r="C57" s="38"/>
      <c r="D57" s="40"/>
      <c r="E57" s="155"/>
    </row>
    <row r="58" spans="1:5">
      <c r="A58" s="14">
        <v>1.6</v>
      </c>
      <c r="B58" s="45" t="s">
        <v>8</v>
      </c>
      <c r="C58" s="86"/>
      <c r="D58" s="86"/>
      <c r="E58" s="155"/>
    </row>
    <row r="59" spans="1:5">
      <c r="A59" s="16" t="s">
        <v>296</v>
      </c>
      <c r="B59" s="46" t="s">
        <v>51</v>
      </c>
      <c r="C59" s="38"/>
      <c r="D59" s="40"/>
      <c r="E59" s="155"/>
    </row>
    <row r="60" spans="1:5" ht="30">
      <c r="A60" s="16" t="s">
        <v>297</v>
      </c>
      <c r="B60" s="46" t="s">
        <v>53</v>
      </c>
      <c r="C60" s="38"/>
      <c r="D60" s="40"/>
      <c r="E60" s="155"/>
    </row>
    <row r="61" spans="1:5">
      <c r="A61" s="16" t="s">
        <v>298</v>
      </c>
      <c r="B61" s="46" t="s">
        <v>52</v>
      </c>
      <c r="C61" s="40"/>
      <c r="D61" s="40"/>
      <c r="E61" s="155"/>
    </row>
    <row r="62" spans="1:5">
      <c r="A62" s="16" t="s">
        <v>299</v>
      </c>
      <c r="B62" s="46" t="s">
        <v>606</v>
      </c>
      <c r="C62" s="38"/>
      <c r="D62" s="40"/>
      <c r="E62" s="155"/>
    </row>
    <row r="63" spans="1:5">
      <c r="A63" s="16" t="s">
        <v>336</v>
      </c>
      <c r="B63" s="222" t="s">
        <v>337</v>
      </c>
      <c r="C63" s="38"/>
      <c r="D63" s="223"/>
      <c r="E63" s="155"/>
    </row>
    <row r="64" spans="1:5">
      <c r="A64" s="13">
        <v>2</v>
      </c>
      <c r="B64" s="47" t="s">
        <v>105</v>
      </c>
      <c r="C64" s="287"/>
      <c r="D64" s="120"/>
      <c r="E64" s="155"/>
    </row>
    <row r="65" spans="1:5">
      <c r="A65" s="15">
        <v>2.1</v>
      </c>
      <c r="B65" s="48" t="s">
        <v>99</v>
      </c>
      <c r="C65" s="287"/>
      <c r="D65" s="42"/>
      <c r="E65" s="155"/>
    </row>
    <row r="66" spans="1:5">
      <c r="A66" s="15">
        <v>2.2000000000000002</v>
      </c>
      <c r="B66" s="48" t="s">
        <v>103</v>
      </c>
      <c r="C66" s="289"/>
      <c r="D66" s="43"/>
      <c r="E66" s="155"/>
    </row>
    <row r="67" spans="1:5">
      <c r="A67" s="15">
        <v>2.2999999999999998</v>
      </c>
      <c r="B67" s="48" t="s">
        <v>102</v>
      </c>
      <c r="C67" s="289"/>
      <c r="D67" s="43"/>
      <c r="E67" s="155"/>
    </row>
    <row r="68" spans="1:5">
      <c r="A68" s="15">
        <v>2.4</v>
      </c>
      <c r="B68" s="48" t="s">
        <v>104</v>
      </c>
      <c r="C68" s="289"/>
      <c r="D68" s="22"/>
      <c r="E68" s="155"/>
    </row>
    <row r="69" spans="1:5">
      <c r="A69" s="15">
        <v>2.5</v>
      </c>
      <c r="B69" s="48" t="s">
        <v>100</v>
      </c>
      <c r="C69" s="289"/>
      <c r="D69" s="43"/>
      <c r="E69" s="155"/>
    </row>
    <row r="70" spans="1:5">
      <c r="A70" s="15">
        <v>2.6</v>
      </c>
      <c r="B70" s="48" t="s">
        <v>101</v>
      </c>
      <c r="C70" s="289"/>
      <c r="D70" s="43"/>
      <c r="E70" s="155"/>
    </row>
    <row r="71" spans="1:5" s="2" customFormat="1">
      <c r="A71" s="13">
        <v>3</v>
      </c>
      <c r="B71" s="285" t="s">
        <v>450</v>
      </c>
      <c r="C71" s="288"/>
      <c r="D71" s="286"/>
      <c r="E71" s="107"/>
    </row>
    <row r="72" spans="1:5" s="2" customFormat="1">
      <c r="A72" s="13">
        <v>4</v>
      </c>
      <c r="B72" s="13" t="s">
        <v>251</v>
      </c>
      <c r="C72" s="288"/>
      <c r="D72" s="87"/>
      <c r="E72" s="107"/>
    </row>
    <row r="73" spans="1:5" s="2" customFormat="1">
      <c r="A73" s="15">
        <v>4.0999999999999996</v>
      </c>
      <c r="B73" s="15" t="s">
        <v>252</v>
      </c>
      <c r="C73" s="8"/>
      <c r="D73" s="8"/>
      <c r="E73" s="107"/>
    </row>
    <row r="74" spans="1:5" s="2" customFormat="1">
      <c r="A74" s="15">
        <v>4.2</v>
      </c>
      <c r="B74" s="15" t="s">
        <v>253</v>
      </c>
      <c r="C74" s="8"/>
      <c r="D74" s="8"/>
      <c r="E74" s="107"/>
    </row>
    <row r="75" spans="1:5" s="2" customFormat="1">
      <c r="A75" s="13">
        <v>5</v>
      </c>
      <c r="B75" s="283" t="s">
        <v>278</v>
      </c>
      <c r="C75" s="8"/>
      <c r="D75" s="87"/>
      <c r="E75" s="107"/>
    </row>
    <row r="76" spans="1:5" s="2" customFormat="1">
      <c r="A76" s="369"/>
      <c r="B76" s="369"/>
      <c r="C76" s="12"/>
      <c r="D76" s="12"/>
      <c r="E76" s="107"/>
    </row>
    <row r="77" spans="1:5" s="2" customFormat="1" ht="15" customHeight="1">
      <c r="A77" s="454" t="s">
        <v>499</v>
      </c>
      <c r="B77" s="454"/>
      <c r="C77" s="454"/>
      <c r="D77" s="454"/>
      <c r="E77" s="107"/>
    </row>
    <row r="78" spans="1:5" s="2" customFormat="1">
      <c r="A78" s="369"/>
      <c r="B78" s="369"/>
      <c r="C78" s="12"/>
      <c r="D78" s="12"/>
      <c r="E78" s="107"/>
    </row>
    <row r="79" spans="1:5" s="23" customFormat="1" ht="12.75"/>
    <row r="80" spans="1:5" s="2" customFormat="1">
      <c r="A80" s="71" t="s">
        <v>106</v>
      </c>
      <c r="E80" s="397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500</v>
      </c>
      <c r="D83" s="12"/>
      <c r="E83"/>
      <c r="F83"/>
      <c r="G83"/>
      <c r="H83"/>
      <c r="I83"/>
    </row>
    <row r="84" spans="1:9" s="2" customFormat="1">
      <c r="A84"/>
      <c r="B84" s="462" t="s">
        <v>501</v>
      </c>
      <c r="C84" s="462"/>
      <c r="D84" s="462"/>
      <c r="E84"/>
      <c r="F84"/>
      <c r="G84"/>
      <c r="H84"/>
      <c r="I84"/>
    </row>
    <row r="85" spans="1:9" customFormat="1" ht="12.75">
      <c r="B85" s="67" t="s">
        <v>502</v>
      </c>
    </row>
    <row r="86" spans="1:9" s="2" customFormat="1">
      <c r="A86" s="11"/>
      <c r="B86" s="462" t="s">
        <v>503</v>
      </c>
      <c r="C86" s="462"/>
      <c r="D86" s="462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0.41" right="0.36" top="1" bottom="1" header="0.5" footer="0.5"/>
  <pageSetup paperSize="9" scale="80" fitToHeight="2" orientation="portrait" r:id="rId1"/>
  <headerFooter alignWithMargins="0"/>
  <rowBreaks count="1" manualBreakCount="1">
    <brk id="52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333</v>
      </c>
      <c r="B1" s="79"/>
      <c r="C1" s="451" t="s">
        <v>108</v>
      </c>
      <c r="D1" s="451"/>
      <c r="E1" s="93"/>
    </row>
    <row r="2" spans="1:5" s="6" customFormat="1">
      <c r="A2" s="76" t="s">
        <v>327</v>
      </c>
      <c r="B2" s="79"/>
      <c r="C2" s="449" t="s">
        <v>616</v>
      </c>
      <c r="D2" s="449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/>
      <c r="C10" s="4"/>
      <c r="D10" s="4"/>
      <c r="E10" s="95"/>
    </row>
    <row r="11" spans="1:5" s="10" customFormat="1">
      <c r="A11" s="100" t="s">
        <v>328</v>
      </c>
      <c r="B11" s="100"/>
      <c r="C11" s="4"/>
      <c r="D11" s="4"/>
      <c r="E11" s="96"/>
    </row>
    <row r="12" spans="1:5" s="10" customFormat="1">
      <c r="A12" s="100" t="s">
        <v>328</v>
      </c>
      <c r="B12" s="100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334</v>
      </c>
      <c r="C25" s="88">
        <f>SUM(C10:C24)</f>
        <v>0</v>
      </c>
      <c r="D25" s="88">
        <f>SUM(D10:D24)</f>
        <v>0</v>
      </c>
      <c r="E25" s="98"/>
    </row>
    <row r="26" spans="1:5">
      <c r="A26" s="44"/>
      <c r="B26" s="44"/>
    </row>
    <row r="27" spans="1:5">
      <c r="A27" s="2" t="s">
        <v>434</v>
      </c>
      <c r="E27" s="5"/>
    </row>
    <row r="28" spans="1:5">
      <c r="A28" s="2" t="s">
        <v>418</v>
      </c>
    </row>
    <row r="29" spans="1:5">
      <c r="A29" s="221" t="s">
        <v>419</v>
      </c>
    </row>
    <row r="30" spans="1:5">
      <c r="A30" s="221"/>
    </row>
    <row r="31" spans="1:5">
      <c r="A31" s="221" t="s">
        <v>351</v>
      </c>
    </row>
    <row r="32" spans="1:5" s="23" customFormat="1" ht="12.75"/>
    <row r="33" spans="1:9">
      <c r="A33" s="71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270</v>
      </c>
      <c r="D36" s="12"/>
      <c r="E36"/>
      <c r="F36"/>
      <c r="G36"/>
      <c r="H36"/>
      <c r="I36"/>
    </row>
    <row r="37" spans="1:9">
      <c r="B37" s="2" t="s">
        <v>269</v>
      </c>
      <c r="D37" s="12"/>
      <c r="E37"/>
      <c r="F37"/>
      <c r="G37"/>
      <c r="H37"/>
      <c r="I37"/>
    </row>
    <row r="38" spans="1:9" customFormat="1" ht="12.75">
      <c r="A38" s="67"/>
      <c r="B38" s="67" t="s">
        <v>138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2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9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6" t="s">
        <v>474</v>
      </c>
      <c r="B1" s="76"/>
      <c r="C1" s="79"/>
      <c r="D1" s="79"/>
      <c r="E1" s="79"/>
      <c r="F1" s="79"/>
      <c r="G1" s="398"/>
      <c r="H1" s="398"/>
      <c r="I1" s="451" t="s">
        <v>108</v>
      </c>
      <c r="J1" s="451"/>
    </row>
    <row r="2" spans="1:10" ht="15">
      <c r="A2" s="78" t="s">
        <v>139</v>
      </c>
      <c r="B2" s="76"/>
      <c r="C2" s="79"/>
      <c r="D2" s="79"/>
      <c r="E2" s="79"/>
      <c r="F2" s="79"/>
      <c r="G2" s="398"/>
      <c r="H2" s="398"/>
      <c r="I2" s="449" t="s">
        <v>616</v>
      </c>
      <c r="J2" s="449"/>
    </row>
    <row r="3" spans="1:10" ht="15">
      <c r="A3" s="78"/>
      <c r="B3" s="78"/>
      <c r="C3" s="76"/>
      <c r="D3" s="76"/>
      <c r="E3" s="76"/>
      <c r="F3" s="76"/>
      <c r="G3" s="398"/>
      <c r="H3" s="398"/>
      <c r="I3" s="398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tr">
        <f>'[1]ფორმა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394"/>
      <c r="B7" s="394"/>
      <c r="C7" s="394"/>
      <c r="D7" s="394"/>
      <c r="E7" s="394"/>
      <c r="F7" s="394"/>
      <c r="G7" s="80"/>
      <c r="H7" s="80"/>
      <c r="I7" s="80"/>
    </row>
    <row r="8" spans="1:10" ht="45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100">
        <v>1</v>
      </c>
      <c r="B9" s="432"/>
      <c r="C9" s="89"/>
      <c r="D9" s="433"/>
      <c r="E9" s="89"/>
      <c r="F9" s="100"/>
      <c r="G9" s="4"/>
      <c r="H9" s="4"/>
      <c r="I9" s="4"/>
      <c r="J9" s="236"/>
    </row>
    <row r="10" spans="1:10" ht="15">
      <c r="A10" s="100">
        <v>2</v>
      </c>
      <c r="B10" s="432"/>
      <c r="C10" s="89"/>
      <c r="D10" s="433"/>
      <c r="E10" s="89"/>
      <c r="F10" s="100"/>
      <c r="G10" s="4"/>
      <c r="H10" s="4"/>
      <c r="I10" s="4"/>
      <c r="J10" s="236"/>
    </row>
    <row r="11" spans="1:10" ht="15">
      <c r="A11" s="100">
        <v>3</v>
      </c>
      <c r="B11" s="432"/>
      <c r="C11" s="89"/>
      <c r="D11" s="433"/>
      <c r="E11" s="89"/>
      <c r="F11" s="100"/>
      <c r="G11" s="4"/>
      <c r="H11" s="4"/>
      <c r="I11" s="4"/>
      <c r="J11" s="236"/>
    </row>
    <row r="12" spans="1:10" ht="15">
      <c r="A12" s="100">
        <v>4</v>
      </c>
      <c r="B12" s="432"/>
      <c r="C12" s="89"/>
      <c r="D12" s="433"/>
      <c r="E12" s="89"/>
      <c r="F12" s="100"/>
      <c r="G12" s="4"/>
      <c r="H12" s="4"/>
      <c r="I12" s="4"/>
      <c r="J12" s="236"/>
    </row>
    <row r="13" spans="1:10" ht="15">
      <c r="A13" s="100">
        <v>5</v>
      </c>
      <c r="B13" s="432"/>
      <c r="C13" s="89"/>
      <c r="D13" s="433"/>
      <c r="E13" s="89"/>
      <c r="F13" s="100"/>
      <c r="G13" s="4"/>
      <c r="H13" s="4"/>
      <c r="I13" s="4"/>
      <c r="J13" s="236"/>
    </row>
    <row r="14" spans="1:10" ht="15">
      <c r="A14" s="89" t="s">
        <v>275</v>
      </c>
      <c r="B14" s="89"/>
      <c r="C14" s="89"/>
      <c r="D14" s="89"/>
      <c r="E14" s="89"/>
      <c r="F14" s="100"/>
      <c r="G14" s="4"/>
      <c r="H14" s="4"/>
      <c r="I14" s="4"/>
    </row>
    <row r="15" spans="1:10" ht="15">
      <c r="A15" s="89"/>
      <c r="B15" s="101"/>
      <c r="C15" s="101"/>
      <c r="D15" s="101"/>
      <c r="E15" s="101"/>
      <c r="F15" s="89" t="s">
        <v>454</v>
      </c>
      <c r="G15" s="88">
        <f>SUM(G9:G14)</f>
        <v>0</v>
      </c>
      <c r="H15" s="88">
        <f>SUM(H10:H14)</f>
        <v>0</v>
      </c>
      <c r="I15" s="88">
        <f>SUM(I10:I14)</f>
        <v>0</v>
      </c>
    </row>
    <row r="16" spans="1:10" ht="15">
      <c r="A16" s="234"/>
      <c r="B16" s="234"/>
      <c r="C16" s="234"/>
      <c r="D16" s="234"/>
      <c r="E16" s="234"/>
      <c r="F16" s="234"/>
      <c r="G16" s="234"/>
      <c r="H16" s="189"/>
      <c r="I16" s="189"/>
    </row>
    <row r="17" spans="1:9" ht="15">
      <c r="A17" s="235" t="s">
        <v>475</v>
      </c>
      <c r="B17" s="235"/>
      <c r="C17" s="234"/>
      <c r="D17" s="234"/>
      <c r="E17" s="234"/>
      <c r="F17" s="234"/>
      <c r="G17" s="234"/>
      <c r="H17" s="189"/>
      <c r="I17" s="189"/>
    </row>
    <row r="18" spans="1:9" ht="15">
      <c r="A18" s="235"/>
      <c r="B18" s="235"/>
      <c r="C18" s="234"/>
      <c r="D18" s="234"/>
      <c r="E18" s="234"/>
      <c r="F18" s="234"/>
      <c r="G18" s="234"/>
      <c r="H18" s="189"/>
      <c r="I18" s="189"/>
    </row>
    <row r="19" spans="1:9" ht="15">
      <c r="A19" s="235"/>
      <c r="B19" s="235"/>
      <c r="C19" s="189"/>
      <c r="D19" s="189"/>
      <c r="E19" s="189"/>
      <c r="F19" s="189"/>
      <c r="G19" s="189"/>
      <c r="H19" s="189"/>
      <c r="I19" s="189"/>
    </row>
    <row r="20" spans="1:9" ht="15">
      <c r="A20" s="235"/>
      <c r="B20" s="235"/>
      <c r="C20" s="189"/>
      <c r="D20" s="189"/>
      <c r="E20" s="189"/>
      <c r="F20" s="189"/>
      <c r="G20" s="189"/>
      <c r="H20" s="189"/>
      <c r="I20" s="189"/>
    </row>
    <row r="21" spans="1:9">
      <c r="A21" s="232"/>
      <c r="B21" s="232"/>
      <c r="C21" s="232"/>
      <c r="D21" s="232"/>
      <c r="E21" s="232"/>
      <c r="F21" s="232"/>
      <c r="G21" s="232"/>
      <c r="H21" s="232"/>
      <c r="I21" s="232"/>
    </row>
    <row r="22" spans="1:9" ht="15">
      <c r="A22" s="195" t="s">
        <v>106</v>
      </c>
      <c r="B22" s="195"/>
      <c r="C22" s="189"/>
      <c r="D22" s="189"/>
      <c r="E22" s="189"/>
      <c r="F22" s="189"/>
      <c r="G22" s="189"/>
      <c r="H22" s="189"/>
      <c r="I22" s="189"/>
    </row>
    <row r="23" spans="1:9" ht="15">
      <c r="A23" s="189"/>
      <c r="B23" s="189"/>
      <c r="C23" s="189"/>
      <c r="D23" s="189"/>
      <c r="E23" s="189"/>
      <c r="F23" s="189"/>
      <c r="G23" s="189"/>
      <c r="H23" s="189"/>
      <c r="I23" s="189"/>
    </row>
    <row r="24" spans="1:9" ht="15">
      <c r="A24" s="189"/>
      <c r="B24" s="189"/>
      <c r="C24" s="189"/>
      <c r="D24" s="189"/>
      <c r="E24" s="193"/>
      <c r="F24" s="193"/>
      <c r="G24" s="193"/>
      <c r="H24" s="189"/>
      <c r="I24" s="189"/>
    </row>
    <row r="25" spans="1:9" ht="15">
      <c r="A25" s="195"/>
      <c r="B25" s="195"/>
      <c r="C25" s="195" t="s">
        <v>394</v>
      </c>
      <c r="D25" s="195"/>
      <c r="E25" s="195"/>
      <c r="F25" s="195"/>
      <c r="G25" s="195"/>
      <c r="H25" s="189"/>
      <c r="I25" s="189"/>
    </row>
    <row r="26" spans="1:9" ht="15">
      <c r="A26" s="189"/>
      <c r="B26" s="189"/>
      <c r="C26" s="189" t="s">
        <v>393</v>
      </c>
      <c r="D26" s="189"/>
      <c r="E26" s="189"/>
      <c r="F26" s="189"/>
      <c r="G26" s="189"/>
      <c r="H26" s="189"/>
      <c r="I26" s="189"/>
    </row>
    <row r="27" spans="1:9">
      <c r="A27" s="197"/>
      <c r="B27" s="197"/>
      <c r="C27" s="197" t="s">
        <v>138</v>
      </c>
      <c r="D27" s="197"/>
      <c r="E27" s="197"/>
      <c r="F27" s="197"/>
      <c r="G2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2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476</v>
      </c>
      <c r="B1" s="79"/>
      <c r="C1" s="79"/>
      <c r="D1" s="79"/>
      <c r="E1" s="79"/>
      <c r="F1" s="79"/>
      <c r="G1" s="451" t="s">
        <v>108</v>
      </c>
      <c r="H1" s="451"/>
      <c r="I1" s="374"/>
    </row>
    <row r="2" spans="1:9" ht="15">
      <c r="A2" s="78" t="s">
        <v>139</v>
      </c>
      <c r="B2" s="79"/>
      <c r="C2" s="79"/>
      <c r="D2" s="79"/>
      <c r="E2" s="79"/>
      <c r="F2" s="79"/>
      <c r="G2" s="449" t="s">
        <v>616</v>
      </c>
      <c r="H2" s="449"/>
      <c r="I2" s="78"/>
    </row>
    <row r="3" spans="1:9" ht="15">
      <c r="A3" s="78"/>
      <c r="B3" s="78"/>
      <c r="C3" s="78"/>
      <c r="D3" s="78"/>
      <c r="E3" s="78"/>
      <c r="F3" s="78"/>
      <c r="G3" s="294"/>
      <c r="H3" s="294"/>
      <c r="I3" s="374"/>
    </row>
    <row r="4" spans="1:9" ht="15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93"/>
      <c r="B7" s="293"/>
      <c r="C7" s="293"/>
      <c r="D7" s="293"/>
      <c r="E7" s="293"/>
      <c r="F7" s="293"/>
      <c r="G7" s="80"/>
      <c r="H7" s="80"/>
      <c r="I7" s="374"/>
    </row>
    <row r="8" spans="1:9" ht="45">
      <c r="A8" s="370" t="s">
        <v>63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71"/>
      <c r="B9" s="100"/>
      <c r="C9" s="100"/>
      <c r="D9" s="427"/>
      <c r="E9" s="100"/>
      <c r="F9" s="100"/>
      <c r="G9" s="15"/>
      <c r="H9" s="428"/>
      <c r="I9" s="428"/>
    </row>
    <row r="10" spans="1:9" ht="15">
      <c r="A10" s="371"/>
      <c r="B10" s="100"/>
      <c r="C10" s="100"/>
      <c r="D10" s="427"/>
      <c r="E10" s="100"/>
      <c r="F10" s="100"/>
      <c r="G10" s="15"/>
      <c r="H10" s="428"/>
      <c r="I10" s="428"/>
    </row>
    <row r="11" spans="1:9" ht="15">
      <c r="A11" s="371"/>
      <c r="B11" s="100"/>
      <c r="C11" s="100"/>
      <c r="D11" s="427"/>
      <c r="E11" s="100"/>
      <c r="F11" s="100"/>
      <c r="G11" s="15"/>
      <c r="H11" s="428"/>
      <c r="I11" s="428"/>
    </row>
    <row r="12" spans="1:9" ht="15">
      <c r="A12" s="371"/>
      <c r="B12" s="100"/>
      <c r="C12" s="100"/>
      <c r="D12" s="427"/>
      <c r="E12" s="100"/>
      <c r="F12" s="100"/>
      <c r="G12" s="15"/>
      <c r="H12" s="428"/>
      <c r="I12" s="428"/>
    </row>
    <row r="13" spans="1:9" ht="15">
      <c r="A13" s="371"/>
      <c r="B13" s="89"/>
      <c r="C13" s="89"/>
      <c r="D13" s="429"/>
      <c r="E13" s="89"/>
      <c r="F13" s="100"/>
      <c r="G13" s="14"/>
      <c r="H13" s="410"/>
      <c r="I13" s="4"/>
    </row>
    <row r="14" spans="1:9" ht="15">
      <c r="A14" s="371"/>
      <c r="B14" s="89"/>
      <c r="C14" s="89"/>
      <c r="D14" s="429"/>
      <c r="E14" s="89"/>
      <c r="F14" s="89"/>
      <c r="G14" s="14"/>
      <c r="H14" s="410"/>
      <c r="I14" s="4"/>
    </row>
    <row r="15" spans="1:9" ht="15">
      <c r="A15" s="371"/>
      <c r="B15" s="89"/>
      <c r="C15" s="89"/>
      <c r="D15" s="89"/>
      <c r="E15" s="89"/>
      <c r="F15" s="89"/>
      <c r="G15" s="89"/>
      <c r="H15" s="410"/>
      <c r="I15" s="4"/>
    </row>
    <row r="16" spans="1:9" ht="15">
      <c r="A16" s="371"/>
      <c r="B16" s="89"/>
      <c r="C16" s="89"/>
      <c r="D16" s="429"/>
      <c r="E16" s="89"/>
      <c r="F16" s="89"/>
      <c r="G16" s="89"/>
      <c r="H16" s="410"/>
      <c r="I16" s="4"/>
    </row>
    <row r="17" spans="1:9" ht="15">
      <c r="A17" s="371"/>
      <c r="B17" s="100"/>
      <c r="C17" s="100"/>
      <c r="D17" s="427"/>
      <c r="E17" s="100"/>
      <c r="F17" s="100"/>
      <c r="G17" s="15"/>
      <c r="H17" s="428"/>
      <c r="I17" s="4"/>
    </row>
    <row r="18" spans="1:9" ht="15">
      <c r="A18" s="371"/>
      <c r="B18" s="100"/>
      <c r="C18" s="100"/>
      <c r="D18" s="427"/>
      <c r="E18" s="100"/>
      <c r="F18" s="100"/>
      <c r="G18" s="15"/>
      <c r="H18" s="428"/>
      <c r="I18" s="4"/>
    </row>
    <row r="19" spans="1:9" ht="15">
      <c r="A19" s="371"/>
      <c r="B19" s="89"/>
      <c r="C19" s="89"/>
      <c r="D19" s="429"/>
      <c r="E19" s="89"/>
      <c r="F19" s="100"/>
      <c r="G19" s="14"/>
      <c r="H19" s="410"/>
      <c r="I19" s="4"/>
    </row>
    <row r="20" spans="1:9" ht="15">
      <c r="A20" s="371"/>
      <c r="B20" s="372"/>
      <c r="C20" s="89"/>
      <c r="D20" s="89"/>
      <c r="E20" s="89"/>
      <c r="F20" s="89"/>
      <c r="G20" s="89"/>
      <c r="H20" s="4"/>
      <c r="I20" s="4"/>
    </row>
    <row r="21" spans="1:9" ht="15">
      <c r="A21" s="371"/>
      <c r="B21" s="372"/>
      <c r="C21" s="89"/>
      <c r="D21" s="89"/>
      <c r="E21" s="89"/>
      <c r="F21" s="89"/>
      <c r="G21" s="89"/>
      <c r="H21" s="4"/>
      <c r="I21" s="4"/>
    </row>
    <row r="22" spans="1:9" ht="15">
      <c r="A22" s="371"/>
      <c r="B22" s="372"/>
      <c r="C22" s="89"/>
      <c r="D22" s="89"/>
      <c r="E22" s="89"/>
      <c r="F22" s="89"/>
      <c r="G22" s="89"/>
      <c r="H22" s="4"/>
      <c r="I22" s="4"/>
    </row>
    <row r="23" spans="1:9" ht="15">
      <c r="A23" s="371"/>
      <c r="B23" s="372"/>
      <c r="C23" s="89"/>
      <c r="D23" s="89"/>
      <c r="E23" s="89"/>
      <c r="F23" s="89"/>
      <c r="G23" s="89"/>
      <c r="H23" s="4"/>
      <c r="I23" s="4"/>
    </row>
    <row r="24" spans="1:9" ht="15">
      <c r="A24" s="371"/>
      <c r="B24" s="372"/>
      <c r="C24" s="89"/>
      <c r="D24" s="89"/>
      <c r="E24" s="89"/>
      <c r="F24" s="89"/>
      <c r="G24" s="89"/>
      <c r="H24" s="4"/>
      <c r="I24" s="4"/>
    </row>
    <row r="25" spans="1:9" ht="15">
      <c r="A25" s="371"/>
      <c r="B25" s="372"/>
      <c r="C25" s="89"/>
      <c r="D25" s="89"/>
      <c r="E25" s="89"/>
      <c r="F25" s="89"/>
      <c r="G25" s="89"/>
      <c r="H25" s="4"/>
      <c r="I25" s="4"/>
    </row>
    <row r="26" spans="1:9" ht="15">
      <c r="A26" s="371"/>
      <c r="B26" s="372"/>
      <c r="C26" s="89"/>
      <c r="D26" s="89"/>
      <c r="E26" s="89"/>
      <c r="F26" s="89"/>
      <c r="G26" s="89"/>
      <c r="H26" s="4"/>
      <c r="I26" s="4"/>
    </row>
    <row r="27" spans="1:9" ht="15">
      <c r="A27" s="371"/>
      <c r="B27" s="372"/>
      <c r="C27" s="89"/>
      <c r="D27" s="89"/>
      <c r="E27" s="89"/>
      <c r="F27" s="89"/>
      <c r="G27" s="89"/>
      <c r="H27" s="4"/>
      <c r="I27" s="4"/>
    </row>
    <row r="28" spans="1:9" ht="15">
      <c r="A28" s="371"/>
      <c r="B28" s="372"/>
      <c r="C28" s="89"/>
      <c r="D28" s="89"/>
      <c r="E28" s="89"/>
      <c r="F28" s="89"/>
      <c r="G28" s="89"/>
      <c r="H28" s="4"/>
      <c r="I28" s="4"/>
    </row>
    <row r="29" spans="1:9" ht="15">
      <c r="A29" s="371"/>
      <c r="B29" s="372"/>
      <c r="C29" s="89"/>
      <c r="D29" s="89"/>
      <c r="E29" s="89"/>
      <c r="F29" s="89"/>
      <c r="G29" s="89"/>
      <c r="H29" s="4"/>
      <c r="I29" s="4"/>
    </row>
    <row r="30" spans="1:9" ht="15">
      <c r="A30" s="371"/>
      <c r="B30" s="372"/>
      <c r="C30" s="89"/>
      <c r="D30" s="89"/>
      <c r="E30" s="89"/>
      <c r="F30" s="89"/>
      <c r="G30" s="89"/>
      <c r="H30" s="4"/>
      <c r="I30" s="4"/>
    </row>
    <row r="31" spans="1:9" ht="15">
      <c r="A31" s="371"/>
      <c r="B31" s="372"/>
      <c r="C31" s="89"/>
      <c r="D31" s="89"/>
      <c r="E31" s="89"/>
      <c r="F31" s="89"/>
      <c r="G31" s="89"/>
      <c r="H31" s="4"/>
      <c r="I31" s="4"/>
    </row>
    <row r="32" spans="1:9" ht="15">
      <c r="A32" s="371"/>
      <c r="B32" s="372"/>
      <c r="C32" s="89"/>
      <c r="D32" s="89"/>
      <c r="E32" s="89"/>
      <c r="F32" s="89"/>
      <c r="G32" s="89"/>
      <c r="H32" s="4"/>
      <c r="I32" s="4"/>
    </row>
    <row r="33" spans="1:9" ht="15">
      <c r="A33" s="371"/>
      <c r="B33" s="372"/>
      <c r="C33" s="89"/>
      <c r="D33" s="89"/>
      <c r="E33" s="89"/>
      <c r="F33" s="89"/>
      <c r="G33" s="89"/>
      <c r="H33" s="4"/>
      <c r="I33" s="4"/>
    </row>
    <row r="34" spans="1:9" ht="15">
      <c r="A34" s="371"/>
      <c r="B34" s="373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21" t="s">
        <v>477</v>
      </c>
      <c r="B36" s="44"/>
      <c r="C36" s="44"/>
      <c r="D36" s="44"/>
      <c r="E36" s="44"/>
      <c r="F36" s="44"/>
      <c r="G36" s="2"/>
      <c r="H36" s="2"/>
    </row>
    <row r="37" spans="1:9" ht="15">
      <c r="A37" s="221"/>
      <c r="B37" s="44"/>
      <c r="C37" s="44"/>
      <c r="D37" s="44"/>
      <c r="E37" s="44"/>
      <c r="F37" s="44"/>
      <c r="G37" s="2"/>
      <c r="H37" s="2"/>
    </row>
    <row r="38" spans="1:9" ht="15">
      <c r="A38" s="221"/>
      <c r="B38" s="2"/>
      <c r="C38" s="2"/>
      <c r="D38" s="2"/>
      <c r="E38" s="2"/>
      <c r="F38" s="2"/>
      <c r="G38" s="2"/>
      <c r="H38" s="2"/>
    </row>
    <row r="39" spans="1:9" ht="15">
      <c r="A39" s="221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106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270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269</v>
      </c>
      <c r="C45" s="2"/>
      <c r="D45" s="2"/>
      <c r="E45" s="2"/>
      <c r="F45" s="2"/>
      <c r="G45" s="2"/>
      <c r="H45" s="12"/>
    </row>
    <row r="46" spans="1:9">
      <c r="A46" s="67"/>
      <c r="B46" s="67" t="s">
        <v>138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6" t="s">
        <v>478</v>
      </c>
      <c r="B1" s="76"/>
      <c r="C1" s="79"/>
      <c r="D1" s="79"/>
      <c r="E1" s="79"/>
      <c r="F1" s="79"/>
      <c r="G1" s="451" t="s">
        <v>108</v>
      </c>
      <c r="H1" s="451"/>
    </row>
    <row r="2" spans="1:10" ht="15">
      <c r="A2" s="78" t="s">
        <v>139</v>
      </c>
      <c r="B2" s="76"/>
      <c r="C2" s="79"/>
      <c r="D2" s="79"/>
      <c r="E2" s="79"/>
      <c r="F2" s="79"/>
      <c r="G2" s="449" t="s">
        <v>616</v>
      </c>
      <c r="H2" s="449"/>
    </row>
    <row r="3" spans="1:10" ht="15">
      <c r="A3" s="78"/>
      <c r="B3" s="78"/>
      <c r="C3" s="78"/>
      <c r="D3" s="78"/>
      <c r="E3" s="78"/>
      <c r="F3" s="78"/>
      <c r="G3" s="294"/>
      <c r="H3" s="294"/>
    </row>
    <row r="4" spans="1:10" ht="15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93"/>
      <c r="B7" s="293"/>
      <c r="C7" s="293"/>
      <c r="D7" s="293"/>
      <c r="E7" s="293"/>
      <c r="F7" s="293"/>
      <c r="G7" s="80"/>
      <c r="H7" s="80"/>
    </row>
    <row r="8" spans="1:10" ht="30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479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/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5" t="s">
        <v>106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433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269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138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2:L30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56" t="s">
        <v>480</v>
      </c>
      <c r="B2" s="456"/>
      <c r="C2" s="456"/>
      <c r="D2" s="456"/>
      <c r="E2" s="396"/>
      <c r="F2" s="79"/>
      <c r="G2" s="79"/>
      <c r="H2" s="79"/>
      <c r="I2" s="79"/>
      <c r="J2" s="398"/>
      <c r="K2" s="399"/>
      <c r="L2" s="399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98"/>
      <c r="K3" s="449" t="s">
        <v>616</v>
      </c>
      <c r="L3" s="449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98"/>
      <c r="K4" s="398"/>
      <c r="L4" s="398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'[1]ფორმა N1'!D4</f>
        <v>მპგ  "გაერთიანებული დემოკრატიული მოძრაობა 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94"/>
      <c r="B8" s="394"/>
      <c r="C8" s="394"/>
      <c r="D8" s="394"/>
      <c r="E8" s="394"/>
      <c r="F8" s="394"/>
      <c r="G8" s="394"/>
      <c r="H8" s="394"/>
      <c r="I8" s="394"/>
      <c r="J8" s="80"/>
      <c r="K8" s="80"/>
      <c r="L8" s="80"/>
    </row>
    <row r="9" spans="1:12" ht="45">
      <c r="A9" s="92" t="s">
        <v>63</v>
      </c>
      <c r="B9" s="92" t="s">
        <v>481</v>
      </c>
      <c r="C9" s="92" t="s">
        <v>482</v>
      </c>
      <c r="D9" s="92" t="s">
        <v>483</v>
      </c>
      <c r="E9" s="92" t="s">
        <v>484</v>
      </c>
      <c r="F9" s="92" t="s">
        <v>485</v>
      </c>
      <c r="G9" s="92" t="s">
        <v>486</v>
      </c>
      <c r="H9" s="92" t="s">
        <v>487</v>
      </c>
      <c r="I9" s="92" t="s">
        <v>488</v>
      </c>
      <c r="J9" s="92" t="s">
        <v>489</v>
      </c>
      <c r="K9" s="92" t="s">
        <v>490</v>
      </c>
      <c r="L9" s="92" t="s">
        <v>317</v>
      </c>
    </row>
    <row r="10" spans="1:12" ht="15">
      <c r="A10" s="92">
        <v>1</v>
      </c>
      <c r="B10" s="363"/>
      <c r="C10" s="100"/>
      <c r="D10" s="100"/>
      <c r="E10" s="100"/>
      <c r="F10" s="100"/>
      <c r="G10" s="100"/>
      <c r="H10" s="100"/>
      <c r="I10" s="100"/>
      <c r="J10" s="434"/>
      <c r="K10" s="4"/>
      <c r="L10" s="100"/>
    </row>
    <row r="11" spans="1:12" ht="15">
      <c r="A11" s="92"/>
      <c r="B11" s="363"/>
      <c r="C11" s="100"/>
      <c r="D11" s="100"/>
      <c r="E11" s="100"/>
      <c r="F11" s="100"/>
      <c r="G11" s="100"/>
      <c r="H11" s="100"/>
      <c r="I11" s="100"/>
      <c r="J11" s="435"/>
      <c r="K11" s="4"/>
      <c r="L11" s="100"/>
    </row>
    <row r="12" spans="1:12" ht="15">
      <c r="A12" s="92"/>
      <c r="B12" s="363"/>
      <c r="C12" s="100"/>
      <c r="D12" s="100"/>
      <c r="E12" s="100"/>
      <c r="F12" s="100"/>
      <c r="G12" s="100"/>
      <c r="H12" s="100"/>
      <c r="I12" s="100"/>
      <c r="J12" s="4"/>
      <c r="K12" s="4"/>
      <c r="L12" s="100"/>
    </row>
    <row r="13" spans="1:12" ht="15">
      <c r="A13" s="100"/>
      <c r="B13" s="363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/>
      <c r="B14" s="363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/>
      <c r="B15" s="363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89" t="s">
        <v>275</v>
      </c>
      <c r="B16" s="363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89"/>
      <c r="B17" s="363"/>
      <c r="C17" s="101"/>
      <c r="D17" s="101"/>
      <c r="E17" s="101"/>
      <c r="F17" s="101"/>
      <c r="G17" s="89"/>
      <c r="H17" s="89"/>
      <c r="I17" s="89"/>
      <c r="J17" s="89" t="s">
        <v>491</v>
      </c>
      <c r="K17" s="88">
        <f>SUM(K10:K12)</f>
        <v>0</v>
      </c>
      <c r="L17" s="89"/>
    </row>
    <row r="18" spans="1:12" ht="15">
      <c r="A18" s="234"/>
      <c r="B18" s="234"/>
      <c r="C18" s="234"/>
      <c r="D18" s="234"/>
      <c r="E18" s="234"/>
      <c r="F18" s="234"/>
      <c r="G18" s="234"/>
      <c r="H18" s="234"/>
      <c r="I18" s="234"/>
      <c r="J18" s="234"/>
      <c r="K18" s="189"/>
    </row>
    <row r="19" spans="1:12" ht="15">
      <c r="A19" s="235" t="s">
        <v>492</v>
      </c>
      <c r="B19" s="235"/>
      <c r="C19" s="234"/>
      <c r="D19" s="234"/>
      <c r="E19" s="234"/>
      <c r="F19" s="234"/>
      <c r="G19" s="234"/>
      <c r="H19" s="234"/>
      <c r="I19" s="234"/>
      <c r="J19" s="234"/>
      <c r="K19" s="189"/>
    </row>
    <row r="20" spans="1:12" ht="15">
      <c r="A20" s="235" t="s">
        <v>493</v>
      </c>
      <c r="B20" s="235"/>
      <c r="C20" s="234"/>
      <c r="D20" s="234"/>
      <c r="E20" s="234"/>
      <c r="F20" s="234"/>
      <c r="G20" s="234"/>
      <c r="H20" s="234"/>
      <c r="I20" s="234"/>
      <c r="J20" s="234"/>
      <c r="K20" s="189"/>
    </row>
    <row r="21" spans="1:12" ht="15">
      <c r="A21" s="221" t="s">
        <v>494</v>
      </c>
      <c r="B21" s="235"/>
      <c r="C21" s="189"/>
      <c r="D21" s="189"/>
      <c r="E21" s="189"/>
      <c r="F21" s="189"/>
      <c r="G21" s="189"/>
      <c r="H21" s="189"/>
      <c r="I21" s="189"/>
      <c r="J21" s="189"/>
      <c r="K21" s="189"/>
    </row>
    <row r="22" spans="1:12" ht="15">
      <c r="A22" s="221" t="s">
        <v>495</v>
      </c>
      <c r="B22" s="235"/>
      <c r="C22" s="189"/>
      <c r="D22" s="189"/>
      <c r="E22" s="189"/>
      <c r="F22" s="189"/>
      <c r="G22" s="189"/>
      <c r="H22" s="189"/>
      <c r="I22" s="189"/>
      <c r="J22" s="189"/>
      <c r="K22" s="189"/>
    </row>
    <row r="23" spans="1:12" ht="15" customHeight="1">
      <c r="A23" s="461" t="s">
        <v>512</v>
      </c>
      <c r="B23" s="461"/>
      <c r="C23" s="461"/>
      <c r="D23" s="461"/>
      <c r="E23" s="461"/>
      <c r="F23" s="461"/>
      <c r="G23" s="461"/>
      <c r="H23" s="461"/>
      <c r="I23" s="461"/>
      <c r="J23" s="461"/>
      <c r="K23" s="461"/>
    </row>
    <row r="24" spans="1:12">
      <c r="A24" s="461"/>
      <c r="B24" s="461"/>
      <c r="C24" s="461"/>
      <c r="D24" s="461"/>
      <c r="E24" s="461"/>
      <c r="F24" s="461"/>
      <c r="G24" s="461"/>
      <c r="H24" s="461"/>
      <c r="I24" s="461"/>
      <c r="J24" s="461"/>
      <c r="K24" s="461"/>
    </row>
    <row r="25" spans="1:12" ht="15">
      <c r="A25" s="393"/>
      <c r="B25" s="393"/>
      <c r="C25" s="393"/>
      <c r="D25" s="393"/>
      <c r="E25" s="393"/>
      <c r="F25" s="393"/>
      <c r="G25" s="393"/>
      <c r="H25" s="393"/>
      <c r="I25" s="393"/>
      <c r="J25" s="393"/>
      <c r="K25" s="393"/>
    </row>
    <row r="26" spans="1:12" ht="15">
      <c r="A26" s="457" t="s">
        <v>106</v>
      </c>
      <c r="B26" s="457"/>
      <c r="C26" s="364"/>
      <c r="D26" s="365"/>
      <c r="E26" s="365"/>
      <c r="F26" s="364"/>
      <c r="G26" s="364"/>
      <c r="H26" s="364"/>
      <c r="I26" s="364"/>
      <c r="J26" s="364"/>
      <c r="K26" s="189"/>
    </row>
    <row r="27" spans="1:12" ht="15">
      <c r="A27" s="364"/>
      <c r="B27" s="365"/>
      <c r="C27" s="364"/>
      <c r="D27" s="365"/>
      <c r="E27" s="365"/>
      <c r="F27" s="364"/>
      <c r="G27" s="364"/>
      <c r="H27" s="364"/>
      <c r="I27" s="364"/>
      <c r="J27" s="366"/>
      <c r="K27" s="189"/>
    </row>
    <row r="28" spans="1:12" ht="15">
      <c r="A28" s="364"/>
      <c r="B28" s="365"/>
      <c r="C28" s="458" t="s">
        <v>267</v>
      </c>
      <c r="D28" s="458"/>
      <c r="E28" s="395"/>
      <c r="F28" s="367"/>
      <c r="G28" s="459" t="s">
        <v>496</v>
      </c>
      <c r="H28" s="459"/>
      <c r="I28" s="459"/>
      <c r="J28" s="368"/>
      <c r="K28" s="189"/>
    </row>
    <row r="29" spans="1:12" ht="15">
      <c r="A29" s="364"/>
      <c r="B29" s="365"/>
      <c r="C29" s="364"/>
      <c r="D29" s="365"/>
      <c r="E29" s="365"/>
      <c r="F29" s="364"/>
      <c r="G29" s="460"/>
      <c r="H29" s="460"/>
      <c r="I29" s="460"/>
      <c r="J29" s="368"/>
      <c r="K29" s="189"/>
    </row>
    <row r="30" spans="1:12" ht="15">
      <c r="A30" s="364"/>
      <c r="B30" s="365"/>
      <c r="C30" s="455" t="s">
        <v>138</v>
      </c>
      <c r="D30" s="455"/>
      <c r="E30" s="395"/>
      <c r="F30" s="367"/>
      <c r="G30" s="364"/>
      <c r="H30" s="364"/>
      <c r="I30" s="364"/>
      <c r="J30" s="364"/>
      <c r="K30" s="189"/>
    </row>
  </sheetData>
  <mergeCells count="7">
    <mergeCell ref="C30:D30"/>
    <mergeCell ref="A2:D2"/>
    <mergeCell ref="K3:L3"/>
    <mergeCell ref="A23:K24"/>
    <mergeCell ref="A26:B26"/>
    <mergeCell ref="C28:D28"/>
    <mergeCell ref="G28:I29"/>
  </mergeCells>
  <dataValidations count="1">
    <dataValidation type="list" allowBlank="1" showInputMessage="1" showErrorMessage="1" sqref="B10:B1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/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6" t="s">
        <v>456</v>
      </c>
      <c r="B1" s="78"/>
      <c r="C1" s="463" t="s">
        <v>108</v>
      </c>
      <c r="D1" s="463"/>
    </row>
    <row r="2" spans="1:5">
      <c r="A2" s="76" t="s">
        <v>457</v>
      </c>
      <c r="B2" s="78"/>
      <c r="C2" s="449" t="s">
        <v>616</v>
      </c>
      <c r="D2" s="450"/>
    </row>
    <row r="3" spans="1:5">
      <c r="A3" s="78" t="s">
        <v>139</v>
      </c>
      <c r="B3" s="78"/>
      <c r="C3" s="77"/>
      <c r="D3" s="77"/>
    </row>
    <row r="4" spans="1:5">
      <c r="A4" s="76"/>
      <c r="B4" s="78"/>
      <c r="C4" s="77"/>
      <c r="D4" s="77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>
      <c r="A6" s="121" t="str">
        <f>'ფორმა N1'!D4</f>
        <v>მპგ  "გაერთიანებული დემოკრატიული მოძრაობა "</v>
      </c>
      <c r="B6" s="122"/>
      <c r="C6" s="122"/>
      <c r="D6" s="59"/>
      <c r="E6" s="5"/>
    </row>
    <row r="7" spans="1:5">
      <c r="A7" s="79"/>
      <c r="B7" s="79"/>
      <c r="C7" s="79"/>
      <c r="D7" s="78"/>
      <c r="E7" s="5"/>
    </row>
    <row r="8" spans="1:5" s="6" customFormat="1">
      <c r="A8" s="102"/>
      <c r="B8" s="102"/>
      <c r="C8" s="80"/>
      <c r="D8" s="80"/>
    </row>
    <row r="9" spans="1:5" s="6" customFormat="1" ht="30">
      <c r="A9" s="108" t="s">
        <v>63</v>
      </c>
      <c r="B9" s="81" t="s">
        <v>11</v>
      </c>
      <c r="C9" s="81" t="s">
        <v>10</v>
      </c>
      <c r="D9" s="81" t="s">
        <v>9</v>
      </c>
    </row>
    <row r="10" spans="1:5" s="7" customFormat="1">
      <c r="A10" s="13">
        <v>1</v>
      </c>
      <c r="B10" s="13" t="s">
        <v>107</v>
      </c>
      <c r="C10" s="84">
        <f>SUM(C11,C14,C17,C20:C22)</f>
        <v>0</v>
      </c>
      <c r="D10" s="84">
        <f>SUM(D11,D14,D17,D20:D22)</f>
        <v>0</v>
      </c>
    </row>
    <row r="11" spans="1:5" s="9" customFormat="1" ht="18">
      <c r="A11" s="14">
        <v>1.1000000000000001</v>
      </c>
      <c r="B11" s="14" t="s">
        <v>67</v>
      </c>
      <c r="C11" s="84">
        <f>SUM(C12:C13)</f>
        <v>0</v>
      </c>
      <c r="D11" s="84">
        <f>SUM(D12:D13)</f>
        <v>0</v>
      </c>
    </row>
    <row r="12" spans="1:5" s="9" customFormat="1" ht="18">
      <c r="A12" s="16" t="s">
        <v>29</v>
      </c>
      <c r="B12" s="16" t="s">
        <v>69</v>
      </c>
      <c r="C12" s="34"/>
      <c r="D12" s="35"/>
    </row>
    <row r="13" spans="1:5" s="9" customFormat="1" ht="18">
      <c r="A13" s="16" t="s">
        <v>30</v>
      </c>
      <c r="B13" s="16" t="s">
        <v>70</v>
      </c>
      <c r="C13" s="34"/>
      <c r="D13" s="35"/>
    </row>
    <row r="14" spans="1:5" s="3" customFormat="1">
      <c r="A14" s="14">
        <v>1.2</v>
      </c>
      <c r="B14" s="14" t="s">
        <v>68</v>
      </c>
      <c r="C14" s="84">
        <f>SUM(C15:C16)</f>
        <v>0</v>
      </c>
      <c r="D14" s="84">
        <f>SUM(D15:D16)</f>
        <v>0</v>
      </c>
    </row>
    <row r="15" spans="1:5">
      <c r="A15" s="16" t="s">
        <v>31</v>
      </c>
      <c r="B15" s="16" t="s">
        <v>71</v>
      </c>
      <c r="C15" s="34"/>
      <c r="D15" s="35"/>
    </row>
    <row r="16" spans="1:5">
      <c r="A16" s="16" t="s">
        <v>32</v>
      </c>
      <c r="B16" s="16" t="s">
        <v>72</v>
      </c>
      <c r="C16" s="34"/>
      <c r="D16" s="35"/>
    </row>
    <row r="17" spans="1:9">
      <c r="A17" s="14">
        <v>1.3</v>
      </c>
      <c r="B17" s="14" t="s">
        <v>73</v>
      </c>
      <c r="C17" s="84">
        <f>SUM(C18:C19)</f>
        <v>0</v>
      </c>
      <c r="D17" s="84">
        <f>SUM(D18:D19)</f>
        <v>0</v>
      </c>
    </row>
    <row r="18" spans="1:9">
      <c r="A18" s="16" t="s">
        <v>49</v>
      </c>
      <c r="B18" s="16" t="s">
        <v>74</v>
      </c>
      <c r="C18" s="34"/>
      <c r="D18" s="35"/>
    </row>
    <row r="19" spans="1:9">
      <c r="A19" s="16" t="s">
        <v>50</v>
      </c>
      <c r="B19" s="16" t="s">
        <v>75</v>
      </c>
      <c r="C19" s="34"/>
      <c r="D19" s="35"/>
    </row>
    <row r="20" spans="1:9">
      <c r="A20" s="14">
        <v>1.4</v>
      </c>
      <c r="B20" s="14" t="s">
        <v>76</v>
      </c>
      <c r="C20" s="34"/>
      <c r="D20" s="35"/>
    </row>
    <row r="21" spans="1:9">
      <c r="A21" s="14">
        <v>1.5</v>
      </c>
      <c r="B21" s="14" t="s">
        <v>77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1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1" t="s">
        <v>270</v>
      </c>
      <c r="D29" s="12"/>
      <c r="E29"/>
      <c r="F29"/>
      <c r="G29"/>
      <c r="H29"/>
      <c r="I29"/>
    </row>
    <row r="30" spans="1:9">
      <c r="A30"/>
      <c r="B30" s="2" t="s">
        <v>269</v>
      </c>
      <c r="D30" s="12"/>
      <c r="E30"/>
      <c r="F30"/>
      <c r="G30"/>
      <c r="H30"/>
      <c r="I30"/>
    </row>
    <row r="31" spans="1:9" customFormat="1" ht="12.75">
      <c r="B31" s="67" t="s">
        <v>138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458</v>
      </c>
      <c r="B1" s="79"/>
      <c r="C1" s="451" t="s">
        <v>108</v>
      </c>
      <c r="D1" s="451"/>
      <c r="E1" s="93"/>
    </row>
    <row r="2" spans="1:5" s="6" customFormat="1">
      <c r="A2" s="76" t="s">
        <v>455</v>
      </c>
      <c r="B2" s="79"/>
      <c r="C2" s="449" t="s">
        <v>616</v>
      </c>
      <c r="D2" s="449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296</v>
      </c>
      <c r="B10" s="100"/>
      <c r="C10" s="4"/>
      <c r="D10" s="4"/>
      <c r="E10" s="95"/>
    </row>
    <row r="11" spans="1:5" s="10" customFormat="1">
      <c r="A11" s="100" t="s">
        <v>297</v>
      </c>
      <c r="B11" s="100"/>
      <c r="C11" s="4"/>
      <c r="D11" s="4"/>
      <c r="E11" s="96"/>
    </row>
    <row r="12" spans="1:5" s="10" customFormat="1">
      <c r="A12" s="100" t="s">
        <v>298</v>
      </c>
      <c r="B12" s="89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9">
      <c r="A17" s="101"/>
      <c r="B17" s="101" t="s">
        <v>334</v>
      </c>
      <c r="C17" s="88">
        <f>SUM(C10:C16)</f>
        <v>0</v>
      </c>
      <c r="D17" s="88">
        <f>SUM(D10:D16)</f>
        <v>0</v>
      </c>
      <c r="E17" s="98"/>
    </row>
    <row r="18" spans="1:9">
      <c r="A18" s="44"/>
      <c r="B18" s="44"/>
    </row>
    <row r="19" spans="1:9">
      <c r="A19" s="2" t="s">
        <v>401</v>
      </c>
      <c r="E19" s="5"/>
    </row>
    <row r="20" spans="1:9">
      <c r="A20" s="2" t="s">
        <v>403</v>
      </c>
    </row>
    <row r="21" spans="1:9">
      <c r="A21" s="221"/>
    </row>
    <row r="22" spans="1:9">
      <c r="A22" s="221" t="s">
        <v>402</v>
      </c>
    </row>
    <row r="23" spans="1:9" s="23" customFormat="1" ht="12.75"/>
    <row r="24" spans="1:9">
      <c r="A24" s="71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1"/>
      <c r="B27" s="71" t="s">
        <v>447</v>
      </c>
      <c r="D27" s="12"/>
      <c r="E27"/>
      <c r="F27"/>
      <c r="G27"/>
      <c r="H27"/>
      <c r="I27"/>
    </row>
    <row r="28" spans="1:9">
      <c r="B28" s="2" t="s">
        <v>448</v>
      </c>
      <c r="D28" s="12"/>
      <c r="E28"/>
      <c r="F28"/>
      <c r="G28"/>
      <c r="H28"/>
      <c r="I28"/>
    </row>
    <row r="29" spans="1:9" customFormat="1" ht="12.75">
      <c r="A29" s="67"/>
      <c r="B29" s="67" t="s">
        <v>138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223</v>
      </c>
      <c r="B1" s="123"/>
      <c r="C1" s="464" t="s">
        <v>197</v>
      </c>
      <c r="D1" s="464"/>
      <c r="E1" s="107"/>
    </row>
    <row r="2" spans="1:5">
      <c r="A2" s="78" t="s">
        <v>139</v>
      </c>
      <c r="B2" s="123"/>
      <c r="C2" s="348" t="s">
        <v>616</v>
      </c>
      <c r="D2" s="231"/>
      <c r="E2" s="107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59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112</v>
      </c>
      <c r="B8" s="126" t="s">
        <v>189</v>
      </c>
      <c r="C8" s="126" t="s">
        <v>302</v>
      </c>
      <c r="D8" s="126" t="s">
        <v>256</v>
      </c>
      <c r="E8" s="107"/>
    </row>
    <row r="9" spans="1:5">
      <c r="A9" s="49"/>
      <c r="B9" s="50"/>
      <c r="C9" s="159"/>
      <c r="D9" s="159"/>
      <c r="E9" s="107"/>
    </row>
    <row r="10" spans="1:5">
      <c r="A10" s="51" t="s">
        <v>190</v>
      </c>
      <c r="B10" s="52"/>
      <c r="C10" s="127">
        <f>SUM(C11,C34)</f>
        <v>234190.07</v>
      </c>
      <c r="D10" s="127">
        <f>SUM(D11,D34)</f>
        <v>235498.41</v>
      </c>
      <c r="E10" s="107"/>
    </row>
    <row r="11" spans="1:5">
      <c r="A11" s="53" t="s">
        <v>191</v>
      </c>
      <c r="B11" s="54"/>
      <c r="C11" s="87">
        <f>SUM(C14:C32)</f>
        <v>196213.63</v>
      </c>
      <c r="D11" s="87">
        <f>SUM(D12:D32)</f>
        <v>196582.07</v>
      </c>
      <c r="E11" s="107"/>
    </row>
    <row r="12" spans="1:5">
      <c r="A12" s="57">
        <v>1110</v>
      </c>
      <c r="B12" s="56" t="s">
        <v>141</v>
      </c>
      <c r="C12" s="8"/>
      <c r="D12" s="8"/>
      <c r="E12" s="107"/>
    </row>
    <row r="13" spans="1:5">
      <c r="A13" s="57">
        <v>1120</v>
      </c>
      <c r="B13" s="56" t="s">
        <v>142</v>
      </c>
      <c r="C13" s="8"/>
      <c r="D13" s="8"/>
      <c r="E13" s="107"/>
    </row>
    <row r="14" spans="1:5">
      <c r="A14" s="57">
        <v>1211</v>
      </c>
      <c r="B14" s="56" t="s">
        <v>143</v>
      </c>
      <c r="C14" s="8">
        <v>5.65</v>
      </c>
      <c r="D14" s="8">
        <v>257.08999999999997</v>
      </c>
      <c r="E14" s="107"/>
    </row>
    <row r="15" spans="1:5">
      <c r="A15" s="57">
        <v>1212</v>
      </c>
      <c r="B15" s="56" t="s">
        <v>144</v>
      </c>
      <c r="C15" s="8"/>
      <c r="D15" s="8"/>
      <c r="E15" s="107"/>
    </row>
    <row r="16" spans="1:5">
      <c r="A16" s="57">
        <v>1213</v>
      </c>
      <c r="B16" s="56" t="s">
        <v>145</v>
      </c>
      <c r="C16" s="8"/>
      <c r="D16" s="8"/>
      <c r="E16" s="107"/>
    </row>
    <row r="17" spans="1:5">
      <c r="A17" s="57">
        <v>1214</v>
      </c>
      <c r="B17" s="56" t="s">
        <v>146</v>
      </c>
      <c r="C17" s="8"/>
      <c r="D17" s="8"/>
      <c r="E17" s="107"/>
    </row>
    <row r="18" spans="1:5">
      <c r="A18" s="57">
        <v>1215</v>
      </c>
      <c r="B18" s="56" t="s">
        <v>147</v>
      </c>
      <c r="C18" s="8"/>
      <c r="D18" s="8"/>
      <c r="E18" s="107"/>
    </row>
    <row r="19" spans="1:5">
      <c r="A19" s="57">
        <v>1300</v>
      </c>
      <c r="B19" s="56" t="s">
        <v>148</v>
      </c>
      <c r="C19" s="8"/>
      <c r="D19" s="8"/>
      <c r="E19" s="107"/>
    </row>
    <row r="20" spans="1:5">
      <c r="A20" s="57">
        <v>1410</v>
      </c>
      <c r="B20" s="56" t="s">
        <v>149</v>
      </c>
      <c r="C20" s="8"/>
      <c r="D20" s="8"/>
      <c r="E20" s="107"/>
    </row>
    <row r="21" spans="1:5">
      <c r="A21" s="57">
        <v>1421</v>
      </c>
      <c r="B21" s="56" t="s">
        <v>150</v>
      </c>
      <c r="C21" s="8"/>
      <c r="D21" s="8"/>
      <c r="E21" s="107"/>
    </row>
    <row r="22" spans="1:5">
      <c r="A22" s="57">
        <v>1422</v>
      </c>
      <c r="B22" s="56" t="s">
        <v>151</v>
      </c>
      <c r="C22" s="8"/>
      <c r="D22" s="8"/>
      <c r="E22" s="107"/>
    </row>
    <row r="23" spans="1:5">
      <c r="A23" s="57">
        <v>1423</v>
      </c>
      <c r="B23" s="56" t="s">
        <v>152</v>
      </c>
      <c r="C23" s="8"/>
      <c r="D23" s="8"/>
      <c r="E23" s="107"/>
    </row>
    <row r="24" spans="1:5">
      <c r="A24" s="57">
        <v>1431</v>
      </c>
      <c r="B24" s="56" t="s">
        <v>153</v>
      </c>
      <c r="C24" s="8"/>
      <c r="D24" s="8"/>
      <c r="E24" s="107"/>
    </row>
    <row r="25" spans="1:5">
      <c r="A25" s="57">
        <v>1432</v>
      </c>
      <c r="B25" s="56" t="s">
        <v>154</v>
      </c>
      <c r="C25" s="8"/>
      <c r="D25" s="8"/>
      <c r="E25" s="107"/>
    </row>
    <row r="26" spans="1:5">
      <c r="A26" s="57">
        <v>1433</v>
      </c>
      <c r="B26" s="56" t="s">
        <v>155</v>
      </c>
      <c r="C26" s="8"/>
      <c r="D26" s="8"/>
      <c r="E26" s="107"/>
    </row>
    <row r="27" spans="1:5">
      <c r="A27" s="57">
        <v>1441</v>
      </c>
      <c r="B27" s="56" t="s">
        <v>156</v>
      </c>
      <c r="C27" s="8"/>
      <c r="D27" s="8"/>
      <c r="E27" s="107"/>
    </row>
    <row r="28" spans="1:5">
      <c r="A28" s="57">
        <v>1442</v>
      </c>
      <c r="B28" s="56" t="s">
        <v>157</v>
      </c>
      <c r="C28" s="8"/>
      <c r="D28" s="8">
        <v>117</v>
      </c>
      <c r="E28" s="107"/>
    </row>
    <row r="29" spans="1:5">
      <c r="A29" s="57">
        <v>1443</v>
      </c>
      <c r="B29" s="56" t="s">
        <v>158</v>
      </c>
      <c r="C29" s="8"/>
      <c r="D29" s="8"/>
      <c r="E29" s="107"/>
    </row>
    <row r="30" spans="1:5">
      <c r="A30" s="57">
        <v>1444</v>
      </c>
      <c r="B30" s="56" t="s">
        <v>159</v>
      </c>
      <c r="C30" s="8"/>
      <c r="D30" s="8"/>
      <c r="E30" s="107"/>
    </row>
    <row r="31" spans="1:5">
      <c r="A31" s="57">
        <v>1445</v>
      </c>
      <c r="B31" s="56" t="s">
        <v>160</v>
      </c>
      <c r="C31" s="8"/>
      <c r="D31" s="8"/>
      <c r="E31" s="107"/>
    </row>
    <row r="32" spans="1:5">
      <c r="A32" s="57">
        <v>1446</v>
      </c>
      <c r="B32" s="56" t="s">
        <v>161</v>
      </c>
      <c r="C32" s="8">
        <v>196207.98</v>
      </c>
      <c r="D32" s="8">
        <v>196207.98</v>
      </c>
      <c r="E32" s="107"/>
    </row>
    <row r="33" spans="1:5">
      <c r="A33" s="31"/>
      <c r="E33" s="107"/>
    </row>
    <row r="34" spans="1:5">
      <c r="A34" s="58" t="s">
        <v>192</v>
      </c>
      <c r="B34" s="56"/>
      <c r="C34" s="87">
        <f>SUM(C35:C42)</f>
        <v>37976.44</v>
      </c>
      <c r="D34" s="87">
        <f>SUM(D35:D42)</f>
        <v>38916.339999999997</v>
      </c>
      <c r="E34" s="107"/>
    </row>
    <row r="35" spans="1:5">
      <c r="A35" s="57">
        <v>2110</v>
      </c>
      <c r="B35" s="56" t="s">
        <v>99</v>
      </c>
      <c r="C35" s="8"/>
      <c r="D35" s="8"/>
      <c r="E35" s="107"/>
    </row>
    <row r="36" spans="1:5">
      <c r="A36" s="57">
        <v>2120</v>
      </c>
      <c r="B36" s="56" t="s">
        <v>162</v>
      </c>
      <c r="C36" s="8">
        <v>27287.360000000001</v>
      </c>
      <c r="D36" s="8">
        <v>30068.28</v>
      </c>
      <c r="E36" s="107"/>
    </row>
    <row r="37" spans="1:5">
      <c r="A37" s="57">
        <v>2130</v>
      </c>
      <c r="B37" s="56" t="s">
        <v>100</v>
      </c>
      <c r="C37" s="8">
        <v>10689.08</v>
      </c>
      <c r="D37" s="8">
        <v>8848.06</v>
      </c>
      <c r="E37" s="107"/>
    </row>
    <row r="38" spans="1:5">
      <c r="A38" s="57">
        <v>2140</v>
      </c>
      <c r="B38" s="56" t="s">
        <v>411</v>
      </c>
      <c r="C38" s="8"/>
      <c r="D38" s="8"/>
      <c r="E38" s="107"/>
    </row>
    <row r="39" spans="1:5">
      <c r="A39" s="57">
        <v>2150</v>
      </c>
      <c r="B39" s="56" t="s">
        <v>415</v>
      </c>
      <c r="C39" s="8"/>
      <c r="D39" s="8"/>
      <c r="E39" s="107"/>
    </row>
    <row r="40" spans="1:5">
      <c r="A40" s="57">
        <v>2220</v>
      </c>
      <c r="B40" s="56" t="s">
        <v>101</v>
      </c>
      <c r="C40" s="8"/>
      <c r="D40" s="8"/>
      <c r="E40" s="107"/>
    </row>
    <row r="41" spans="1:5">
      <c r="A41" s="57">
        <v>2300</v>
      </c>
      <c r="B41" s="56" t="s">
        <v>163</v>
      </c>
      <c r="C41" s="8"/>
      <c r="D41" s="8"/>
      <c r="E41" s="107"/>
    </row>
    <row r="42" spans="1:5">
      <c r="A42" s="57">
        <v>2400</v>
      </c>
      <c r="B42" s="56" t="s">
        <v>164</v>
      </c>
      <c r="C42" s="8"/>
      <c r="D42" s="8"/>
      <c r="E42" s="107"/>
    </row>
    <row r="43" spans="1:5">
      <c r="A43" s="32"/>
      <c r="E43" s="107"/>
    </row>
    <row r="44" spans="1:5">
      <c r="A44" s="55" t="s">
        <v>196</v>
      </c>
      <c r="B44" s="56"/>
      <c r="C44" s="87">
        <f>SUM(C45,C64)</f>
        <v>234190.07</v>
      </c>
      <c r="D44" s="87">
        <f>SUM(D45,D64)</f>
        <v>235498.41000000003</v>
      </c>
      <c r="E44" s="107"/>
    </row>
    <row r="45" spans="1:5">
      <c r="A45" s="58" t="s">
        <v>193</v>
      </c>
      <c r="B45" s="56"/>
      <c r="C45" s="87">
        <f>SUM(C46:C61)</f>
        <v>154381.39000000001</v>
      </c>
      <c r="D45" s="87">
        <f>SUM(D46:D61)</f>
        <v>163099.70000000001</v>
      </c>
      <c r="E45" s="107"/>
    </row>
    <row r="46" spans="1:5">
      <c r="A46" s="57">
        <v>3100</v>
      </c>
      <c r="B46" s="56" t="s">
        <v>165</v>
      </c>
      <c r="C46" s="8"/>
      <c r="D46" s="8"/>
      <c r="E46" s="107"/>
    </row>
    <row r="47" spans="1:5">
      <c r="A47" s="57">
        <v>3210</v>
      </c>
      <c r="B47" s="56" t="s">
        <v>166</v>
      </c>
      <c r="C47" s="8">
        <v>150545</v>
      </c>
      <c r="D47" s="8">
        <v>149942</v>
      </c>
      <c r="E47" s="107"/>
    </row>
    <row r="48" spans="1:5">
      <c r="A48" s="57">
        <v>3221</v>
      </c>
      <c r="B48" s="56" t="s">
        <v>167</v>
      </c>
      <c r="C48" s="8"/>
      <c r="D48" s="8"/>
      <c r="E48" s="107"/>
    </row>
    <row r="49" spans="1:5">
      <c r="A49" s="57">
        <v>3222</v>
      </c>
      <c r="B49" s="56" t="s">
        <v>168</v>
      </c>
      <c r="C49" s="8">
        <v>3836.39</v>
      </c>
      <c r="D49" s="8">
        <v>13157.7</v>
      </c>
      <c r="E49" s="107"/>
    </row>
    <row r="50" spans="1:5">
      <c r="A50" s="57">
        <v>3223</v>
      </c>
      <c r="B50" s="56" t="s">
        <v>169</v>
      </c>
      <c r="C50" s="8"/>
      <c r="D50" s="8"/>
      <c r="E50" s="107"/>
    </row>
    <row r="51" spans="1:5">
      <c r="A51" s="57">
        <v>3224</v>
      </c>
      <c r="B51" s="56" t="s">
        <v>170</v>
      </c>
      <c r="C51" s="8"/>
      <c r="D51" s="8"/>
      <c r="E51" s="107"/>
    </row>
    <row r="52" spans="1:5">
      <c r="A52" s="57">
        <v>3231</v>
      </c>
      <c r="B52" s="56" t="s">
        <v>171</v>
      </c>
      <c r="C52" s="8"/>
      <c r="D52" s="8"/>
      <c r="E52" s="107"/>
    </row>
    <row r="53" spans="1:5">
      <c r="A53" s="57">
        <v>3232</v>
      </c>
      <c r="B53" s="56" t="s">
        <v>172</v>
      </c>
      <c r="C53" s="8"/>
      <c r="D53" s="8"/>
      <c r="E53" s="107"/>
    </row>
    <row r="54" spans="1:5">
      <c r="A54" s="57">
        <v>3234</v>
      </c>
      <c r="B54" s="56" t="s">
        <v>173</v>
      </c>
      <c r="C54" s="8"/>
      <c r="D54" s="8"/>
      <c r="E54" s="107"/>
    </row>
    <row r="55" spans="1:5" ht="30">
      <c r="A55" s="57">
        <v>3236</v>
      </c>
      <c r="B55" s="56" t="s">
        <v>188</v>
      </c>
      <c r="C55" s="8"/>
      <c r="D55" s="8"/>
      <c r="E55" s="107"/>
    </row>
    <row r="56" spans="1:5" ht="45">
      <c r="A56" s="57">
        <v>3237</v>
      </c>
      <c r="B56" s="56" t="s">
        <v>174</v>
      </c>
      <c r="C56" s="8"/>
      <c r="D56" s="8"/>
      <c r="E56" s="107"/>
    </row>
    <row r="57" spans="1:5">
      <c r="A57" s="57">
        <v>3241</v>
      </c>
      <c r="B57" s="56" t="s">
        <v>175</v>
      </c>
      <c r="C57" s="8"/>
      <c r="D57" s="8"/>
      <c r="E57" s="107"/>
    </row>
    <row r="58" spans="1:5">
      <c r="A58" s="57">
        <v>3242</v>
      </c>
      <c r="B58" s="56" t="s">
        <v>176</v>
      </c>
      <c r="C58" s="8"/>
      <c r="D58" s="8"/>
      <c r="E58" s="107"/>
    </row>
    <row r="59" spans="1:5">
      <c r="A59" s="57">
        <v>3243</v>
      </c>
      <c r="B59" s="56" t="s">
        <v>177</v>
      </c>
      <c r="C59" s="8"/>
      <c r="D59" s="8"/>
      <c r="E59" s="107"/>
    </row>
    <row r="60" spans="1:5">
      <c r="A60" s="57">
        <v>3245</v>
      </c>
      <c r="B60" s="56" t="s">
        <v>178</v>
      </c>
      <c r="C60" s="8">
        <v>0</v>
      </c>
      <c r="D60" s="8"/>
      <c r="E60" s="107"/>
    </row>
    <row r="61" spans="1:5">
      <c r="A61" s="57">
        <v>3246</v>
      </c>
      <c r="B61" s="56" t="s">
        <v>179</v>
      </c>
      <c r="C61" s="8"/>
      <c r="D61" s="8"/>
      <c r="E61" s="107"/>
    </row>
    <row r="62" spans="1:5">
      <c r="A62" s="32"/>
      <c r="E62" s="107"/>
    </row>
    <row r="63" spans="1:5">
      <c r="A63" s="33"/>
      <c r="E63" s="107"/>
    </row>
    <row r="64" spans="1:5">
      <c r="A64" s="58" t="s">
        <v>194</v>
      </c>
      <c r="B64" s="56"/>
      <c r="C64" s="87">
        <f>SUM(C65:C67)</f>
        <v>79808.679999999993</v>
      </c>
      <c r="D64" s="87">
        <f>SUM(D65:D67)</f>
        <v>72398.710000000006</v>
      </c>
      <c r="E64" s="107"/>
    </row>
    <row r="65" spans="1:5">
      <c r="A65" s="57">
        <v>5100</v>
      </c>
      <c r="B65" s="56" t="s">
        <v>254</v>
      </c>
      <c r="C65" s="8"/>
      <c r="D65" s="8"/>
      <c r="E65" s="107"/>
    </row>
    <row r="66" spans="1:5">
      <c r="A66" s="57">
        <v>5220</v>
      </c>
      <c r="B66" s="56" t="s">
        <v>435</v>
      </c>
      <c r="C66" s="8"/>
      <c r="D66" s="8"/>
      <c r="E66" s="107"/>
    </row>
    <row r="67" spans="1:5">
      <c r="A67" s="57">
        <v>5230</v>
      </c>
      <c r="B67" s="56" t="s">
        <v>436</v>
      </c>
      <c r="C67" s="8">
        <v>79808.679999999993</v>
      </c>
      <c r="D67" s="8">
        <f>72399.3-0.59</f>
        <v>72398.710000000006</v>
      </c>
      <c r="E67" s="107"/>
    </row>
    <row r="68" spans="1:5">
      <c r="A68" s="32"/>
      <c r="E68" s="107"/>
    </row>
    <row r="69" spans="1:5">
      <c r="A69" s="2"/>
      <c r="E69" s="107"/>
    </row>
    <row r="70" spans="1:5">
      <c r="A70" s="55" t="s">
        <v>195</v>
      </c>
      <c r="B70" s="56"/>
      <c r="C70" s="8"/>
      <c r="D70" s="8"/>
      <c r="E70" s="107"/>
    </row>
    <row r="71" spans="1:5" ht="30">
      <c r="A71" s="57">
        <v>1</v>
      </c>
      <c r="B71" s="56" t="s">
        <v>180</v>
      </c>
      <c r="C71" s="8"/>
      <c r="D71" s="8"/>
      <c r="E71" s="107"/>
    </row>
    <row r="72" spans="1:5">
      <c r="A72" s="57">
        <v>2</v>
      </c>
      <c r="B72" s="56" t="s">
        <v>181</v>
      </c>
      <c r="C72" s="8"/>
      <c r="D72" s="8"/>
      <c r="E72" s="107"/>
    </row>
    <row r="73" spans="1:5">
      <c r="A73" s="57">
        <v>3</v>
      </c>
      <c r="B73" s="56" t="s">
        <v>182</v>
      </c>
      <c r="C73" s="8"/>
      <c r="D73" s="8"/>
      <c r="E73" s="107"/>
    </row>
    <row r="74" spans="1:5">
      <c r="A74" s="57">
        <v>4</v>
      </c>
      <c r="B74" s="56" t="s">
        <v>366</v>
      </c>
      <c r="C74" s="8"/>
      <c r="D74" s="8"/>
      <c r="E74" s="107"/>
    </row>
    <row r="75" spans="1:5">
      <c r="A75" s="57">
        <v>5</v>
      </c>
      <c r="B75" s="56" t="s">
        <v>183</v>
      </c>
      <c r="C75" s="8"/>
      <c r="D75" s="8"/>
      <c r="E75" s="107"/>
    </row>
    <row r="76" spans="1:5">
      <c r="A76" s="57">
        <v>6</v>
      </c>
      <c r="B76" s="56" t="s">
        <v>184</v>
      </c>
      <c r="C76" s="8"/>
      <c r="D76" s="8"/>
      <c r="E76" s="107"/>
    </row>
    <row r="77" spans="1:5">
      <c r="A77" s="57">
        <v>7</v>
      </c>
      <c r="B77" s="56" t="s">
        <v>185</v>
      </c>
      <c r="C77" s="8"/>
      <c r="D77" s="8"/>
      <c r="E77" s="107"/>
    </row>
    <row r="78" spans="1:5">
      <c r="A78" s="57">
        <v>8</v>
      </c>
      <c r="B78" s="56" t="s">
        <v>186</v>
      </c>
      <c r="C78" s="8"/>
      <c r="D78" s="8"/>
      <c r="E78" s="107"/>
    </row>
    <row r="79" spans="1:5">
      <c r="A79" s="57">
        <v>9</v>
      </c>
      <c r="B79" s="56" t="s">
        <v>187</v>
      </c>
      <c r="C79" s="8"/>
      <c r="D79" s="8"/>
      <c r="E79" s="107"/>
    </row>
    <row r="83" spans="1:9">
      <c r="A83" s="2"/>
      <c r="B83" s="2"/>
    </row>
    <row r="84" spans="1:9">
      <c r="A84" s="71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447</v>
      </c>
      <c r="D87" s="12"/>
      <c r="E87"/>
      <c r="F87"/>
      <c r="G87"/>
      <c r="H87"/>
      <c r="I87"/>
    </row>
    <row r="88" spans="1:9">
      <c r="A88"/>
      <c r="B88" s="2" t="s">
        <v>448</v>
      </c>
      <c r="D88" s="12"/>
      <c r="E88"/>
      <c r="F88"/>
      <c r="G88"/>
      <c r="H88"/>
      <c r="I88"/>
    </row>
    <row r="89" spans="1:9" customFormat="1" ht="12.75">
      <c r="B89" s="67" t="s">
        <v>138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18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/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452</v>
      </c>
      <c r="B1" s="78"/>
      <c r="C1" s="78"/>
      <c r="D1" s="78"/>
      <c r="E1" s="78"/>
      <c r="F1" s="78"/>
      <c r="G1" s="78"/>
      <c r="H1" s="78"/>
      <c r="I1" s="451" t="s">
        <v>108</v>
      </c>
      <c r="J1" s="451"/>
      <c r="K1" s="107"/>
    </row>
    <row r="2" spans="1:11">
      <c r="A2" s="78" t="s">
        <v>139</v>
      </c>
      <c r="B2" s="78"/>
      <c r="C2" s="78"/>
      <c r="D2" s="78"/>
      <c r="E2" s="78"/>
      <c r="F2" s="78"/>
      <c r="G2" s="78"/>
      <c r="H2" s="78"/>
      <c r="I2" s="449" t="s">
        <v>616</v>
      </c>
      <c r="J2" s="450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8" t="str">
        <f>'ფორმა N1'!D4</f>
        <v>მპგ  "გაერთიანებული დემოკრატიული მოძრაობა "</v>
      </c>
      <c r="B5" s="387"/>
      <c r="C5" s="387"/>
      <c r="D5" s="387"/>
      <c r="E5" s="387"/>
      <c r="F5" s="388"/>
      <c r="G5" s="387"/>
      <c r="H5" s="387"/>
      <c r="I5" s="387"/>
      <c r="J5" s="387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63</v>
      </c>
      <c r="B8" s="131" t="s">
        <v>110</v>
      </c>
      <c r="C8" s="132" t="s">
        <v>112</v>
      </c>
      <c r="D8" s="132" t="s">
        <v>274</v>
      </c>
      <c r="E8" s="132" t="s">
        <v>111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113</v>
      </c>
      <c r="K8" s="107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7"/>
    </row>
    <row r="10" spans="1:11" s="27" customFormat="1" ht="30">
      <c r="A10" s="160">
        <v>1</v>
      </c>
      <c r="B10" s="63" t="s">
        <v>525</v>
      </c>
      <c r="C10" s="161" t="s">
        <v>526</v>
      </c>
      <c r="D10" s="162" t="s">
        <v>527</v>
      </c>
      <c r="E10" s="158">
        <v>39836</v>
      </c>
      <c r="F10" s="28">
        <v>5.65</v>
      </c>
      <c r="G10" s="28">
        <v>83147.759999999995</v>
      </c>
      <c r="H10" s="28">
        <v>82896.320000000007</v>
      </c>
      <c r="I10" s="28">
        <f>F10+G10-H10</f>
        <v>257.08999999998196</v>
      </c>
      <c r="J10" s="28"/>
      <c r="K10" s="107"/>
    </row>
    <row r="11" spans="1:11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39" t="s">
        <v>106</v>
      </c>
      <c r="C15" s="106"/>
      <c r="D15" s="106"/>
      <c r="E15" s="106"/>
      <c r="F15" s="240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91"/>
      <c r="D17" s="106"/>
      <c r="E17" s="106"/>
      <c r="F17" s="291"/>
      <c r="G17" s="292"/>
      <c r="H17" s="292"/>
      <c r="I17" s="103"/>
      <c r="J17" s="103"/>
    </row>
    <row r="18" spans="1:10">
      <c r="A18" s="103"/>
      <c r="B18" s="106"/>
      <c r="C18" s="241" t="s">
        <v>267</v>
      </c>
      <c r="D18" s="241"/>
      <c r="E18" s="106"/>
      <c r="F18" s="106" t="s">
        <v>272</v>
      </c>
      <c r="G18" s="103"/>
      <c r="H18" s="103"/>
      <c r="I18" s="103"/>
      <c r="J18" s="103"/>
    </row>
    <row r="19" spans="1:10">
      <c r="A19" s="103"/>
      <c r="B19" s="106"/>
      <c r="C19" s="242" t="s">
        <v>138</v>
      </c>
      <c r="D19" s="106"/>
      <c r="E19" s="106"/>
      <c r="F19" s="106" t="s">
        <v>268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42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300</v>
      </c>
      <c r="B1" s="78"/>
      <c r="C1" s="451" t="s">
        <v>108</v>
      </c>
      <c r="D1" s="451"/>
      <c r="E1" s="110"/>
    </row>
    <row r="2" spans="1:7">
      <c r="A2" s="78" t="s">
        <v>139</v>
      </c>
      <c r="B2" s="78"/>
      <c r="C2" s="449" t="s">
        <v>616</v>
      </c>
      <c r="D2" s="450"/>
      <c r="E2" s="110"/>
    </row>
    <row r="3" spans="1:7">
      <c r="A3" s="76"/>
      <c r="B3" s="78"/>
      <c r="C3" s="77"/>
      <c r="D3" s="77"/>
      <c r="E3" s="110"/>
    </row>
    <row r="4" spans="1:7">
      <c r="A4" s="79" t="s">
        <v>273</v>
      </c>
      <c r="B4" s="104"/>
      <c r="C4" s="105"/>
      <c r="D4" s="78"/>
      <c r="E4" s="110"/>
    </row>
    <row r="5" spans="1:7">
      <c r="A5" s="390" t="str">
        <f>'ფორმა N1'!D4</f>
        <v>მპგ  "გაერთიანებული დემოკრატიული მოძრაობა "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63</v>
      </c>
      <c r="B8" s="81" t="s">
        <v>248</v>
      </c>
      <c r="C8" s="81" t="s">
        <v>65</v>
      </c>
      <c r="D8" s="81" t="s">
        <v>66</v>
      </c>
      <c r="E8" s="110"/>
    </row>
    <row r="9" spans="1:7" s="7" customFormat="1" ht="16.5" customHeight="1">
      <c r="A9" s="246">
        <v>1</v>
      </c>
      <c r="B9" s="246" t="s">
        <v>64</v>
      </c>
      <c r="C9" s="87">
        <f>SUM(C10,C26)</f>
        <v>83086</v>
      </c>
      <c r="D9" s="87">
        <f>SUM(D10,D26)</f>
        <v>83147.759999999995</v>
      </c>
      <c r="E9" s="110"/>
    </row>
    <row r="10" spans="1:7" s="7" customFormat="1" ht="16.5" customHeight="1">
      <c r="A10" s="89">
        <v>1.1000000000000001</v>
      </c>
      <c r="B10" s="89" t="s">
        <v>79</v>
      </c>
      <c r="C10" s="87">
        <f>SUM(C11,C12,C16,C19,C25,C26)</f>
        <v>83086</v>
      </c>
      <c r="D10" s="87">
        <f>SUM(D11,D12,D16,D19,D24,D25)</f>
        <v>83147.759999999995</v>
      </c>
      <c r="E10" s="110"/>
    </row>
    <row r="11" spans="1:7" s="9" customFormat="1" ht="16.5" customHeight="1">
      <c r="A11" s="90" t="s">
        <v>29</v>
      </c>
      <c r="B11" s="90" t="s">
        <v>78</v>
      </c>
      <c r="C11" s="8"/>
      <c r="D11" s="8"/>
      <c r="E11" s="110"/>
    </row>
    <row r="12" spans="1:7" s="10" customFormat="1" ht="16.5" customHeight="1">
      <c r="A12" s="90" t="s">
        <v>30</v>
      </c>
      <c r="B12" s="90" t="s">
        <v>307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80</v>
      </c>
      <c r="B13" s="99" t="s">
        <v>310</v>
      </c>
      <c r="C13" s="8"/>
      <c r="D13" s="8"/>
      <c r="E13" s="110"/>
    </row>
    <row r="14" spans="1:7" s="3" customFormat="1" ht="16.5" customHeight="1">
      <c r="A14" s="99" t="s">
        <v>505</v>
      </c>
      <c r="B14" s="99" t="s">
        <v>504</v>
      </c>
      <c r="C14" s="8"/>
      <c r="D14" s="8"/>
      <c r="E14" s="110"/>
    </row>
    <row r="15" spans="1:7" s="3" customFormat="1" ht="16.5" customHeight="1">
      <c r="A15" s="99" t="s">
        <v>506</v>
      </c>
      <c r="B15" s="99" t="s">
        <v>96</v>
      </c>
      <c r="C15" s="8"/>
      <c r="D15" s="8"/>
      <c r="E15" s="110"/>
    </row>
    <row r="16" spans="1:7" s="3" customFormat="1" ht="16.5" customHeight="1">
      <c r="A16" s="90" t="s">
        <v>81</v>
      </c>
      <c r="B16" s="90" t="s">
        <v>82</v>
      </c>
      <c r="C16" s="109">
        <f>SUM(C17:C18)</f>
        <v>83086</v>
      </c>
      <c r="D16" s="109">
        <f>SUM(D17:D18)</f>
        <v>83086</v>
      </c>
      <c r="E16" s="110"/>
    </row>
    <row r="17" spans="1:5" s="3" customFormat="1" ht="16.5" customHeight="1">
      <c r="A17" s="99" t="s">
        <v>83</v>
      </c>
      <c r="B17" s="99" t="s">
        <v>85</v>
      </c>
      <c r="C17" s="8">
        <v>83086</v>
      </c>
      <c r="D17" s="8">
        <v>83086</v>
      </c>
      <c r="E17" s="110"/>
    </row>
    <row r="18" spans="1:5" s="3" customFormat="1" ht="30">
      <c r="A18" s="99" t="s">
        <v>84</v>
      </c>
      <c r="B18" s="99" t="s">
        <v>109</v>
      </c>
      <c r="C18" s="8"/>
      <c r="D18" s="8"/>
      <c r="E18" s="110"/>
    </row>
    <row r="19" spans="1:5" s="3" customFormat="1" ht="16.5" customHeigh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87</v>
      </c>
      <c r="B20" s="99" t="s">
        <v>88</v>
      </c>
      <c r="C20" s="8"/>
      <c r="D20" s="8"/>
      <c r="E20" s="110"/>
    </row>
    <row r="21" spans="1:5" s="3" customFormat="1" ht="30">
      <c r="A21" s="99" t="s">
        <v>91</v>
      </c>
      <c r="B21" s="99" t="s">
        <v>89</v>
      </c>
      <c r="C21" s="8"/>
      <c r="D21" s="8"/>
      <c r="E21" s="110"/>
    </row>
    <row r="22" spans="1:5" s="3" customFormat="1" ht="16.5" customHeight="1">
      <c r="A22" s="99" t="s">
        <v>92</v>
      </c>
      <c r="B22" s="99" t="s">
        <v>90</v>
      </c>
      <c r="C22" s="8"/>
      <c r="D22" s="8"/>
      <c r="E22" s="110"/>
    </row>
    <row r="23" spans="1:5" s="3" customFormat="1" ht="16.5" customHeight="1">
      <c r="A23" s="99" t="s">
        <v>93</v>
      </c>
      <c r="B23" s="99" t="s">
        <v>445</v>
      </c>
      <c r="C23" s="8"/>
      <c r="D23" s="8"/>
      <c r="E23" s="110"/>
    </row>
    <row r="24" spans="1:5" s="3" customFormat="1" ht="16.5" customHeight="1">
      <c r="A24" s="90" t="s">
        <v>94</v>
      </c>
      <c r="B24" s="90" t="s">
        <v>446</v>
      </c>
      <c r="C24" s="282"/>
      <c r="D24" s="8"/>
      <c r="E24" s="110"/>
    </row>
    <row r="25" spans="1:5" s="3" customFormat="1">
      <c r="A25" s="90" t="s">
        <v>250</v>
      </c>
      <c r="B25" s="90" t="s">
        <v>612</v>
      </c>
      <c r="C25" s="8"/>
      <c r="D25" s="8">
        <v>61.76</v>
      </c>
      <c r="E25" s="110"/>
    </row>
    <row r="26" spans="1:5" ht="16.5" customHeight="1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31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>
      <c r="A28" s="254" t="s">
        <v>97</v>
      </c>
      <c r="B28" s="254" t="s">
        <v>308</v>
      </c>
      <c r="C28" s="8"/>
      <c r="D28" s="8"/>
      <c r="E28" s="110"/>
    </row>
    <row r="29" spans="1:5">
      <c r="A29" s="254" t="s">
        <v>98</v>
      </c>
      <c r="B29" s="254" t="s">
        <v>311</v>
      </c>
      <c r="C29" s="8"/>
      <c r="D29" s="8"/>
      <c r="E29" s="110"/>
    </row>
    <row r="30" spans="1:5">
      <c r="A30" s="254" t="s">
        <v>453</v>
      </c>
      <c r="B30" s="254" t="s">
        <v>309</v>
      </c>
      <c r="C30" s="8"/>
      <c r="D30" s="8"/>
      <c r="E30" s="110"/>
    </row>
    <row r="31" spans="1:5">
      <c r="A31" s="90" t="s">
        <v>32</v>
      </c>
      <c r="B31" s="90" t="s">
        <v>504</v>
      </c>
      <c r="C31" s="109">
        <f>SUM(C32:C34)</f>
        <v>0</v>
      </c>
      <c r="D31" s="109">
        <f>SUM(D32:D34)</f>
        <v>0</v>
      </c>
      <c r="E31" s="110"/>
    </row>
    <row r="32" spans="1:5">
      <c r="A32" s="254" t="s">
        <v>12</v>
      </c>
      <c r="B32" s="254" t="s">
        <v>507</v>
      </c>
      <c r="C32" s="8"/>
      <c r="D32" s="8"/>
      <c r="E32" s="110"/>
    </row>
    <row r="33" spans="1:9">
      <c r="A33" s="254" t="s">
        <v>13</v>
      </c>
      <c r="B33" s="254" t="s">
        <v>508</v>
      </c>
      <c r="C33" s="8"/>
      <c r="D33" s="8"/>
      <c r="E33" s="110"/>
    </row>
    <row r="34" spans="1:9">
      <c r="A34" s="254" t="s">
        <v>280</v>
      </c>
      <c r="B34" s="254" t="s">
        <v>509</v>
      </c>
      <c r="C34" s="8"/>
      <c r="D34" s="8"/>
      <c r="E34" s="110"/>
    </row>
    <row r="35" spans="1:9">
      <c r="A35" s="90" t="s">
        <v>33</v>
      </c>
      <c r="B35" s="267" t="s">
        <v>451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106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270</v>
      </c>
      <c r="D43" s="113"/>
      <c r="E43" s="112"/>
      <c r="F43" s="112"/>
      <c r="G43"/>
      <c r="H43"/>
      <c r="I43"/>
    </row>
    <row r="44" spans="1:9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>
      <c r="B45" s="67" t="s">
        <v>138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>
      <c r="A1" s="76" t="s">
        <v>369</v>
      </c>
      <c r="B1" s="78"/>
      <c r="C1" s="78"/>
      <c r="D1" s="78"/>
      <c r="E1" s="78"/>
      <c r="F1" s="78"/>
      <c r="G1" s="169" t="s">
        <v>108</v>
      </c>
      <c r="H1" s="170"/>
    </row>
    <row r="2" spans="1:8">
      <c r="A2" s="78" t="s">
        <v>139</v>
      </c>
      <c r="B2" s="78"/>
      <c r="C2" s="78"/>
      <c r="D2" s="78"/>
      <c r="E2" s="78"/>
      <c r="F2" s="78"/>
      <c r="G2" s="348" t="s">
        <v>616</v>
      </c>
      <c r="H2" s="170"/>
    </row>
    <row r="3" spans="1:8">
      <c r="A3" s="78"/>
      <c r="B3" s="78"/>
      <c r="C3" s="78"/>
      <c r="D3" s="78"/>
      <c r="E3" s="78"/>
      <c r="F3" s="78"/>
      <c r="G3" s="104"/>
      <c r="H3" s="170"/>
    </row>
    <row r="4" spans="1:8">
      <c r="A4" s="79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8" t="str">
        <f>'ფორმა N1'!D4</f>
        <v>მპგ  "გაერთიანებული დემოკრატიული მოძრაობა "</v>
      </c>
      <c r="B5" s="228"/>
      <c r="C5" s="228"/>
      <c r="D5" s="228"/>
      <c r="E5" s="228"/>
      <c r="F5" s="228"/>
      <c r="G5" s="228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71" t="s">
        <v>312</v>
      </c>
      <c r="B8" s="171" t="s">
        <v>140</v>
      </c>
      <c r="C8" s="172" t="s">
        <v>367</v>
      </c>
      <c r="D8" s="172" t="s">
        <v>368</v>
      </c>
      <c r="E8" s="172" t="s">
        <v>274</v>
      </c>
      <c r="F8" s="171" t="s">
        <v>319</v>
      </c>
      <c r="G8" s="172" t="s">
        <v>313</v>
      </c>
      <c r="H8" s="107"/>
    </row>
    <row r="9" spans="1:8">
      <c r="A9" s="173" t="s">
        <v>314</v>
      </c>
      <c r="B9" s="174"/>
      <c r="C9" s="175"/>
      <c r="D9" s="176"/>
      <c r="E9" s="176"/>
      <c r="F9" s="176"/>
      <c r="G9" s="177"/>
      <c r="H9" s="107"/>
    </row>
    <row r="10" spans="1:8" ht="15.75">
      <c r="A10" s="174">
        <v>1</v>
      </c>
      <c r="B10" s="158"/>
      <c r="C10" s="178"/>
      <c r="D10" s="179"/>
      <c r="E10" s="179"/>
      <c r="F10" s="179"/>
      <c r="G10" s="180" t="str">
        <f>IF(ISBLANK(B10),"",G9+C10-D10)</f>
        <v/>
      </c>
      <c r="H10" s="107"/>
    </row>
    <row r="11" spans="1:8" ht="15.75">
      <c r="A11" s="174">
        <v>2</v>
      </c>
      <c r="B11" s="158"/>
      <c r="C11" s="178"/>
      <c r="D11" s="179"/>
      <c r="E11" s="179"/>
      <c r="F11" s="179"/>
      <c r="G11" s="180" t="str">
        <f t="shared" ref="G11:G38" si="0">IF(ISBLANK(B11),"",G10+C11-D11)</f>
        <v/>
      </c>
      <c r="H11" s="107"/>
    </row>
    <row r="12" spans="1:8" ht="15.75">
      <c r="A12" s="174">
        <v>3</v>
      </c>
      <c r="B12" s="158"/>
      <c r="C12" s="178"/>
      <c r="D12" s="179"/>
      <c r="E12" s="179"/>
      <c r="F12" s="179"/>
      <c r="G12" s="180" t="str">
        <f t="shared" si="0"/>
        <v/>
      </c>
      <c r="H12" s="107"/>
    </row>
    <row r="13" spans="1:8" ht="15.75">
      <c r="A13" s="174">
        <v>4</v>
      </c>
      <c r="B13" s="158"/>
      <c r="C13" s="178"/>
      <c r="D13" s="179"/>
      <c r="E13" s="179"/>
      <c r="F13" s="179"/>
      <c r="G13" s="180" t="str">
        <f t="shared" si="0"/>
        <v/>
      </c>
      <c r="H13" s="107"/>
    </row>
    <row r="14" spans="1:8" ht="15.75">
      <c r="A14" s="174">
        <v>5</v>
      </c>
      <c r="B14" s="158"/>
      <c r="C14" s="178"/>
      <c r="D14" s="179"/>
      <c r="E14" s="179"/>
      <c r="F14" s="179"/>
      <c r="G14" s="180" t="str">
        <f t="shared" si="0"/>
        <v/>
      </c>
      <c r="H14" s="107"/>
    </row>
    <row r="15" spans="1:8" ht="15.75">
      <c r="A15" s="174">
        <v>6</v>
      </c>
      <c r="B15" s="158"/>
      <c r="C15" s="178"/>
      <c r="D15" s="179"/>
      <c r="E15" s="179"/>
      <c r="F15" s="179"/>
      <c r="G15" s="180" t="str">
        <f t="shared" si="0"/>
        <v/>
      </c>
      <c r="H15" s="107"/>
    </row>
    <row r="16" spans="1:8" ht="15.75">
      <c r="A16" s="174">
        <v>7</v>
      </c>
      <c r="B16" s="158"/>
      <c r="C16" s="178"/>
      <c r="D16" s="179"/>
      <c r="E16" s="179"/>
      <c r="F16" s="179"/>
      <c r="G16" s="180" t="str">
        <f t="shared" si="0"/>
        <v/>
      </c>
      <c r="H16" s="107"/>
    </row>
    <row r="17" spans="1:8" ht="15.75">
      <c r="A17" s="174">
        <v>8</v>
      </c>
      <c r="B17" s="158"/>
      <c r="C17" s="178"/>
      <c r="D17" s="179"/>
      <c r="E17" s="179"/>
      <c r="F17" s="179"/>
      <c r="G17" s="180" t="str">
        <f t="shared" si="0"/>
        <v/>
      </c>
      <c r="H17" s="107"/>
    </row>
    <row r="18" spans="1:8" ht="15.75">
      <c r="A18" s="174">
        <v>9</v>
      </c>
      <c r="B18" s="158"/>
      <c r="C18" s="178"/>
      <c r="D18" s="179"/>
      <c r="E18" s="179"/>
      <c r="F18" s="179"/>
      <c r="G18" s="180" t="str">
        <f t="shared" si="0"/>
        <v/>
      </c>
      <c r="H18" s="107"/>
    </row>
    <row r="19" spans="1:8" ht="15.75">
      <c r="A19" s="174">
        <v>10</v>
      </c>
      <c r="B19" s="158"/>
      <c r="C19" s="178"/>
      <c r="D19" s="179"/>
      <c r="E19" s="179"/>
      <c r="F19" s="179"/>
      <c r="G19" s="180" t="str">
        <f t="shared" si="0"/>
        <v/>
      </c>
      <c r="H19" s="107"/>
    </row>
    <row r="20" spans="1:8" ht="15.75">
      <c r="A20" s="174">
        <v>11</v>
      </c>
      <c r="B20" s="158"/>
      <c r="C20" s="178"/>
      <c r="D20" s="179"/>
      <c r="E20" s="179"/>
      <c r="F20" s="179"/>
      <c r="G20" s="180" t="str">
        <f t="shared" si="0"/>
        <v/>
      </c>
      <c r="H20" s="107"/>
    </row>
    <row r="21" spans="1:8" ht="15.75">
      <c r="A21" s="174">
        <v>12</v>
      </c>
      <c r="B21" s="158"/>
      <c r="C21" s="178"/>
      <c r="D21" s="179"/>
      <c r="E21" s="179"/>
      <c r="F21" s="179"/>
      <c r="G21" s="180" t="str">
        <f t="shared" si="0"/>
        <v/>
      </c>
      <c r="H21" s="107"/>
    </row>
    <row r="22" spans="1:8" ht="15.75">
      <c r="A22" s="174">
        <v>13</v>
      </c>
      <c r="B22" s="158"/>
      <c r="C22" s="178"/>
      <c r="D22" s="179"/>
      <c r="E22" s="179"/>
      <c r="F22" s="179"/>
      <c r="G22" s="180" t="str">
        <f t="shared" si="0"/>
        <v/>
      </c>
      <c r="H22" s="107"/>
    </row>
    <row r="23" spans="1:8" ht="15.75">
      <c r="A23" s="174">
        <v>14</v>
      </c>
      <c r="B23" s="158"/>
      <c r="C23" s="178"/>
      <c r="D23" s="179"/>
      <c r="E23" s="179"/>
      <c r="F23" s="179"/>
      <c r="G23" s="180" t="str">
        <f t="shared" si="0"/>
        <v/>
      </c>
      <c r="H23" s="107"/>
    </row>
    <row r="24" spans="1:8" ht="15.75">
      <c r="A24" s="174">
        <v>15</v>
      </c>
      <c r="B24" s="158"/>
      <c r="C24" s="178"/>
      <c r="D24" s="179"/>
      <c r="E24" s="179"/>
      <c r="F24" s="179"/>
      <c r="G24" s="180" t="str">
        <f t="shared" si="0"/>
        <v/>
      </c>
      <c r="H24" s="107"/>
    </row>
    <row r="25" spans="1:8" ht="15.75">
      <c r="A25" s="174">
        <v>16</v>
      </c>
      <c r="B25" s="158"/>
      <c r="C25" s="178"/>
      <c r="D25" s="179"/>
      <c r="E25" s="179"/>
      <c r="F25" s="179"/>
      <c r="G25" s="180" t="str">
        <f t="shared" si="0"/>
        <v/>
      </c>
      <c r="H25" s="107"/>
    </row>
    <row r="26" spans="1:8" ht="15.75">
      <c r="A26" s="174">
        <v>17</v>
      </c>
      <c r="B26" s="158"/>
      <c r="C26" s="178"/>
      <c r="D26" s="179"/>
      <c r="E26" s="179"/>
      <c r="F26" s="179"/>
      <c r="G26" s="180" t="str">
        <f t="shared" si="0"/>
        <v/>
      </c>
      <c r="H26" s="107"/>
    </row>
    <row r="27" spans="1:8" ht="15.75">
      <c r="A27" s="174">
        <v>18</v>
      </c>
      <c r="B27" s="158"/>
      <c r="C27" s="178"/>
      <c r="D27" s="179"/>
      <c r="E27" s="179"/>
      <c r="F27" s="179"/>
      <c r="G27" s="180" t="str">
        <f t="shared" si="0"/>
        <v/>
      </c>
      <c r="H27" s="107"/>
    </row>
    <row r="28" spans="1:8" ht="15.75">
      <c r="A28" s="174">
        <v>19</v>
      </c>
      <c r="B28" s="158"/>
      <c r="C28" s="178"/>
      <c r="D28" s="179"/>
      <c r="E28" s="179"/>
      <c r="F28" s="179"/>
      <c r="G28" s="180" t="str">
        <f t="shared" si="0"/>
        <v/>
      </c>
      <c r="H28" s="107"/>
    </row>
    <row r="29" spans="1:8" ht="15.75">
      <c r="A29" s="174">
        <v>20</v>
      </c>
      <c r="B29" s="158"/>
      <c r="C29" s="178"/>
      <c r="D29" s="179"/>
      <c r="E29" s="179"/>
      <c r="F29" s="179"/>
      <c r="G29" s="180" t="str">
        <f t="shared" si="0"/>
        <v/>
      </c>
      <c r="H29" s="107"/>
    </row>
    <row r="30" spans="1:8" ht="15.75">
      <c r="A30" s="174">
        <v>21</v>
      </c>
      <c r="B30" s="158"/>
      <c r="C30" s="181"/>
      <c r="D30" s="182"/>
      <c r="E30" s="182"/>
      <c r="F30" s="182"/>
      <c r="G30" s="180" t="str">
        <f t="shared" si="0"/>
        <v/>
      </c>
      <c r="H30" s="107"/>
    </row>
    <row r="31" spans="1:8" ht="15.75">
      <c r="A31" s="174">
        <v>22</v>
      </c>
      <c r="B31" s="158"/>
      <c r="C31" s="181"/>
      <c r="D31" s="182"/>
      <c r="E31" s="182"/>
      <c r="F31" s="182"/>
      <c r="G31" s="180" t="str">
        <f t="shared" si="0"/>
        <v/>
      </c>
      <c r="H31" s="107"/>
    </row>
    <row r="32" spans="1:8" ht="15.75">
      <c r="A32" s="174">
        <v>23</v>
      </c>
      <c r="B32" s="158"/>
      <c r="C32" s="181"/>
      <c r="D32" s="182"/>
      <c r="E32" s="182"/>
      <c r="F32" s="182"/>
      <c r="G32" s="180" t="str">
        <f t="shared" si="0"/>
        <v/>
      </c>
      <c r="H32" s="107"/>
    </row>
    <row r="33" spans="1:10" ht="15.75">
      <c r="A33" s="174">
        <v>24</v>
      </c>
      <c r="B33" s="158"/>
      <c r="C33" s="181"/>
      <c r="D33" s="182"/>
      <c r="E33" s="182"/>
      <c r="F33" s="182"/>
      <c r="G33" s="180" t="str">
        <f t="shared" si="0"/>
        <v/>
      </c>
      <c r="H33" s="107"/>
    </row>
    <row r="34" spans="1:10" ht="15.75">
      <c r="A34" s="174">
        <v>25</v>
      </c>
      <c r="B34" s="158"/>
      <c r="C34" s="181"/>
      <c r="D34" s="182"/>
      <c r="E34" s="182"/>
      <c r="F34" s="182"/>
      <c r="G34" s="180" t="str">
        <f t="shared" si="0"/>
        <v/>
      </c>
      <c r="H34" s="107"/>
    </row>
    <row r="35" spans="1:10" ht="15.75">
      <c r="A35" s="174">
        <v>26</v>
      </c>
      <c r="B35" s="158"/>
      <c r="C35" s="181"/>
      <c r="D35" s="182"/>
      <c r="E35" s="182"/>
      <c r="F35" s="182"/>
      <c r="G35" s="180" t="str">
        <f t="shared" si="0"/>
        <v/>
      </c>
      <c r="H35" s="107"/>
    </row>
    <row r="36" spans="1:10" ht="15.75">
      <c r="A36" s="174">
        <v>27</v>
      </c>
      <c r="B36" s="158"/>
      <c r="C36" s="181"/>
      <c r="D36" s="182"/>
      <c r="E36" s="182"/>
      <c r="F36" s="182"/>
      <c r="G36" s="180" t="str">
        <f t="shared" si="0"/>
        <v/>
      </c>
      <c r="H36" s="107"/>
    </row>
    <row r="37" spans="1:10" ht="15.75">
      <c r="A37" s="174">
        <v>28</v>
      </c>
      <c r="B37" s="158"/>
      <c r="C37" s="181"/>
      <c r="D37" s="182"/>
      <c r="E37" s="182"/>
      <c r="F37" s="182"/>
      <c r="G37" s="180" t="str">
        <f t="shared" si="0"/>
        <v/>
      </c>
      <c r="H37" s="107"/>
    </row>
    <row r="38" spans="1:10" ht="15.75">
      <c r="A38" s="174">
        <v>29</v>
      </c>
      <c r="B38" s="158"/>
      <c r="C38" s="181"/>
      <c r="D38" s="182"/>
      <c r="E38" s="182"/>
      <c r="F38" s="182"/>
      <c r="G38" s="180" t="str">
        <f t="shared" si="0"/>
        <v/>
      </c>
      <c r="H38" s="107"/>
    </row>
    <row r="39" spans="1:10" ht="15.75">
      <c r="A39" s="174" t="s">
        <v>277</v>
      </c>
      <c r="B39" s="158"/>
      <c r="C39" s="181"/>
      <c r="D39" s="182"/>
      <c r="E39" s="182"/>
      <c r="F39" s="182"/>
      <c r="G39" s="180" t="str">
        <f>IF(ISBLANK(B39),"",#REF!+C39-D39)</f>
        <v/>
      </c>
      <c r="H39" s="107"/>
    </row>
    <row r="40" spans="1:10">
      <c r="A40" s="183" t="s">
        <v>315</v>
      </c>
      <c r="B40" s="184"/>
      <c r="C40" s="185"/>
      <c r="D40" s="186"/>
      <c r="E40" s="186"/>
      <c r="F40" s="187"/>
      <c r="G40" s="188" t="str">
        <f>G39</f>
        <v/>
      </c>
      <c r="H40" s="107"/>
    </row>
    <row r="44" spans="1:10">
      <c r="B44" s="191" t="s">
        <v>106</v>
      </c>
      <c r="F44" s="192"/>
    </row>
    <row r="45" spans="1:10">
      <c r="F45" s="190"/>
      <c r="G45" s="190"/>
      <c r="H45" s="190"/>
      <c r="I45" s="190"/>
      <c r="J45" s="190"/>
    </row>
    <row r="46" spans="1:10">
      <c r="C46" s="193"/>
      <c r="F46" s="193"/>
      <c r="G46" s="194"/>
      <c r="H46" s="190"/>
      <c r="I46" s="190"/>
      <c r="J46" s="190"/>
    </row>
    <row r="47" spans="1:10">
      <c r="A47" s="190"/>
      <c r="C47" s="195" t="s">
        <v>267</v>
      </c>
      <c r="F47" s="196" t="s">
        <v>272</v>
      </c>
      <c r="G47" s="194"/>
      <c r="H47" s="190"/>
      <c r="I47" s="190"/>
      <c r="J47" s="190"/>
    </row>
    <row r="48" spans="1:10">
      <c r="A48" s="190"/>
      <c r="C48" s="197" t="s">
        <v>138</v>
      </c>
      <c r="F48" s="189" t="s">
        <v>268</v>
      </c>
      <c r="G48" s="190"/>
      <c r="H48" s="190"/>
      <c r="I48" s="190"/>
      <c r="J48" s="190"/>
    </row>
    <row r="49" spans="2:2" s="190" customFormat="1">
      <c r="B49" s="189"/>
    </row>
    <row r="50" spans="2:2" s="190" customFormat="1" ht="12.75"/>
    <row r="51" spans="2:2" s="190" customFormat="1" ht="12.75"/>
    <row r="52" spans="2:2" s="190" customFormat="1" ht="12.75"/>
    <row r="53" spans="2:2" s="190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/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303</v>
      </c>
      <c r="B1" s="140"/>
      <c r="C1" s="140"/>
      <c r="D1" s="140"/>
      <c r="E1" s="140"/>
      <c r="F1" s="80"/>
      <c r="G1" s="80"/>
      <c r="H1" s="80"/>
      <c r="I1" s="463" t="s">
        <v>108</v>
      </c>
      <c r="J1" s="463"/>
      <c r="K1" s="146"/>
    </row>
    <row r="2" spans="1:12" s="23" customFormat="1" ht="15">
      <c r="A2" s="107" t="s">
        <v>139</v>
      </c>
      <c r="B2" s="140"/>
      <c r="C2" s="140"/>
      <c r="D2" s="140"/>
      <c r="E2" s="140"/>
      <c r="F2" s="141"/>
      <c r="G2" s="142"/>
      <c r="H2" s="142"/>
      <c r="I2" s="449" t="s">
        <v>616</v>
      </c>
      <c r="J2" s="450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398"/>
      <c r="K3" s="146"/>
    </row>
    <row r="4" spans="1:12" s="2" customFormat="1" ht="15">
      <c r="A4" s="78" t="str">
        <f>'[1]ფორმა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tr">
        <f>'[1]ფორმა N1'!D4</f>
        <v>მპგ  "გაერთიანებული დემოკრატიული მოძრაობა "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65" t="s">
        <v>219</v>
      </c>
      <c r="C7" s="465"/>
      <c r="D7" s="465" t="s">
        <v>291</v>
      </c>
      <c r="E7" s="465"/>
      <c r="F7" s="465" t="s">
        <v>292</v>
      </c>
      <c r="G7" s="465"/>
      <c r="H7" s="400" t="s">
        <v>278</v>
      </c>
      <c r="I7" s="465" t="s">
        <v>222</v>
      </c>
      <c r="J7" s="465"/>
      <c r="K7" s="147"/>
    </row>
    <row r="8" spans="1:12" ht="15">
      <c r="A8" s="136" t="s">
        <v>114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>
      <c r="A9" s="60" t="s">
        <v>115</v>
      </c>
      <c r="B9" s="84">
        <f>SUM(B10,B14,B17)</f>
        <v>405</v>
      </c>
      <c r="C9" s="84">
        <f>SUM(C10,C14,C17)</f>
        <v>38916.335999999996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405</v>
      </c>
      <c r="J9" s="84">
        <f t="shared" si="0"/>
        <v>38916.335999999996</v>
      </c>
      <c r="K9" s="147"/>
    </row>
    <row r="10" spans="1:12" ht="15">
      <c r="A10" s="61" t="s">
        <v>116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>
      <c r="A11" s="61" t="s">
        <v>117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1" t="s">
        <v>118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1" t="s">
        <v>119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1" t="s">
        <v>120</v>
      </c>
      <c r="B14" s="135">
        <f>SUM(B15:B16)</f>
        <v>248</v>
      </c>
      <c r="C14" s="135">
        <f>SUM(C15:C16)</f>
        <v>30068.28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248</v>
      </c>
      <c r="J14" s="135">
        <f t="shared" si="2"/>
        <v>30068.28</v>
      </c>
      <c r="K14" s="147"/>
    </row>
    <row r="15" spans="1:12" ht="15">
      <c r="A15" s="61" t="s">
        <v>121</v>
      </c>
      <c r="B15" s="26">
        <v>1</v>
      </c>
      <c r="C15" s="26">
        <v>3342.3359999999998</v>
      </c>
      <c r="D15" s="26"/>
      <c r="E15" s="26"/>
      <c r="F15" s="26"/>
      <c r="G15" s="26">
        <v>0</v>
      </c>
      <c r="H15" s="26"/>
      <c r="I15" s="26">
        <f>B15</f>
        <v>1</v>
      </c>
      <c r="J15" s="26">
        <f>C15+E15-G15</f>
        <v>3342.3359999999998</v>
      </c>
      <c r="K15" s="147"/>
    </row>
    <row r="16" spans="1:12" ht="15">
      <c r="A16" s="61" t="s">
        <v>122</v>
      </c>
      <c r="B16" s="26">
        <v>247</v>
      </c>
      <c r="C16" s="26">
        <v>26725.944</v>
      </c>
      <c r="D16" s="26">
        <v>0</v>
      </c>
      <c r="E16" s="26">
        <v>0</v>
      </c>
      <c r="F16" s="26"/>
      <c r="G16" s="26">
        <v>0</v>
      </c>
      <c r="H16" s="26"/>
      <c r="I16" s="26">
        <f>B16+D16</f>
        <v>247</v>
      </c>
      <c r="J16" s="26">
        <f>C16+E16-G16</f>
        <v>26725.944</v>
      </c>
      <c r="K16" s="147"/>
    </row>
    <row r="17" spans="1:11" ht="15">
      <c r="A17" s="61" t="s">
        <v>123</v>
      </c>
      <c r="B17" s="135">
        <f>SUM(B18:B19,B22,B23)</f>
        <v>157</v>
      </c>
      <c r="C17" s="135">
        <f>SUM(C18:C19,C22,C23)</f>
        <v>8848.0560000000005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 t="shared" si="3"/>
        <v>0</v>
      </c>
      <c r="H17" s="135">
        <f>SUM(H18:H19,H22,H23)</f>
        <v>0</v>
      </c>
      <c r="I17" s="135">
        <f>SUM(I18:I19,I22,I23)</f>
        <v>157</v>
      </c>
      <c r="J17" s="135">
        <f t="shared" si="3"/>
        <v>8848.0560000000005</v>
      </c>
      <c r="K17" s="147"/>
    </row>
    <row r="18" spans="1:11" ht="15">
      <c r="A18" s="61" t="s">
        <v>124</v>
      </c>
      <c r="B18" s="26"/>
      <c r="C18" s="26"/>
      <c r="D18" s="26"/>
      <c r="E18" s="26"/>
      <c r="F18" s="26"/>
      <c r="G18" s="26">
        <f t="shared" ref="G18:G22" si="4">C18*0.2</f>
        <v>0</v>
      </c>
      <c r="H18" s="26"/>
      <c r="I18" s="26"/>
      <c r="J18" s="26"/>
      <c r="K18" s="147"/>
    </row>
    <row r="19" spans="1:11" ht="15">
      <c r="A19" s="61" t="s">
        <v>125</v>
      </c>
      <c r="B19" s="135">
        <f>SUM(B20:B21)</f>
        <v>3</v>
      </c>
      <c r="C19" s="135">
        <f>SUM(C20:C21)</f>
        <v>1483.96</v>
      </c>
      <c r="D19" s="135">
        <f t="shared" ref="D19:J19" si="5">SUM(D20:D21)</f>
        <v>0</v>
      </c>
      <c r="E19" s="135">
        <f>SUM(E20:E21)</f>
        <v>0</v>
      </c>
      <c r="F19" s="135">
        <f t="shared" si="5"/>
        <v>0</v>
      </c>
      <c r="G19" s="135">
        <f t="shared" si="5"/>
        <v>0</v>
      </c>
      <c r="H19" s="135">
        <f>SUM(H20:H21)</f>
        <v>0</v>
      </c>
      <c r="I19" s="135">
        <f>SUM(I20:I21)</f>
        <v>3</v>
      </c>
      <c r="J19" s="135">
        <f t="shared" si="5"/>
        <v>1483.96</v>
      </c>
      <c r="K19" s="147"/>
    </row>
    <row r="20" spans="1:11" ht="15">
      <c r="A20" s="61" t="s">
        <v>126</v>
      </c>
      <c r="B20" s="26"/>
      <c r="C20" s="26"/>
      <c r="D20" s="26"/>
      <c r="E20" s="26"/>
      <c r="F20" s="26"/>
      <c r="G20" s="26">
        <f t="shared" si="4"/>
        <v>0</v>
      </c>
      <c r="H20" s="26"/>
      <c r="I20" s="26"/>
      <c r="J20" s="26"/>
      <c r="K20" s="147"/>
    </row>
    <row r="21" spans="1:11" ht="15">
      <c r="A21" s="61" t="s">
        <v>127</v>
      </c>
      <c r="B21" s="26">
        <v>3</v>
      </c>
      <c r="C21" s="26">
        <v>1483.96</v>
      </c>
      <c r="D21" s="26"/>
      <c r="E21" s="26"/>
      <c r="F21" s="26"/>
      <c r="G21" s="26">
        <v>0</v>
      </c>
      <c r="H21" s="26"/>
      <c r="I21" s="26">
        <f>B21</f>
        <v>3</v>
      </c>
      <c r="J21" s="26">
        <f>C21</f>
        <v>1483.96</v>
      </c>
      <c r="K21" s="147"/>
    </row>
    <row r="22" spans="1:11" ht="15">
      <c r="A22" s="61" t="s">
        <v>128</v>
      </c>
      <c r="B22" s="26"/>
      <c r="C22" s="26"/>
      <c r="D22" s="26"/>
      <c r="E22" s="26"/>
      <c r="F22" s="26"/>
      <c r="G22" s="26">
        <f t="shared" si="4"/>
        <v>0</v>
      </c>
      <c r="H22" s="26"/>
      <c r="I22" s="26"/>
      <c r="J22" s="26"/>
      <c r="K22" s="147"/>
    </row>
    <row r="23" spans="1:11" ht="15">
      <c r="A23" s="61" t="s">
        <v>129</v>
      </c>
      <c r="B23" s="26">
        <v>154</v>
      </c>
      <c r="C23" s="26">
        <v>7364.0959999999995</v>
      </c>
      <c r="D23" s="26"/>
      <c r="E23" s="26"/>
      <c r="F23" s="26"/>
      <c r="G23" s="26">
        <v>0</v>
      </c>
      <c r="H23" s="26"/>
      <c r="I23" s="26">
        <f>B23+D23-H23</f>
        <v>154</v>
      </c>
      <c r="J23" s="26">
        <f>C23+E23-G23</f>
        <v>7364.0959999999995</v>
      </c>
      <c r="K23" s="147"/>
    </row>
    <row r="24" spans="1:11" ht="15">
      <c r="A24" s="60" t="s">
        <v>130</v>
      </c>
      <c r="B24" s="84">
        <f>SUM(B25:B31)</f>
        <v>0</v>
      </c>
      <c r="C24" s="84">
        <f t="shared" ref="C24:J24" si="6">SUM(C25:C31)</f>
        <v>0</v>
      </c>
      <c r="D24" s="84">
        <f t="shared" si="6"/>
        <v>0</v>
      </c>
      <c r="E24" s="84">
        <f t="shared" si="6"/>
        <v>0</v>
      </c>
      <c r="F24" s="84">
        <f t="shared" si="6"/>
        <v>0</v>
      </c>
      <c r="G24" s="84">
        <f t="shared" si="6"/>
        <v>0</v>
      </c>
      <c r="H24" s="84">
        <f t="shared" si="6"/>
        <v>0</v>
      </c>
      <c r="I24" s="84">
        <f t="shared" si="6"/>
        <v>0</v>
      </c>
      <c r="J24" s="84">
        <f t="shared" si="6"/>
        <v>0</v>
      </c>
      <c r="K24" s="147"/>
    </row>
    <row r="25" spans="1:11" ht="15">
      <c r="A25" s="61" t="s">
        <v>257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1" t="s">
        <v>258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1" t="s">
        <v>259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1" t="s">
        <v>260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1" t="s">
        <v>261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1" t="s">
        <v>262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1" t="s">
        <v>263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0" t="s">
        <v>131</v>
      </c>
      <c r="B32" s="84">
        <f>SUM(B33:B35)</f>
        <v>0</v>
      </c>
      <c r="C32" s="84">
        <f>SUM(C33:C35)</f>
        <v>0</v>
      </c>
      <c r="D32" s="84">
        <f t="shared" ref="D32:J32" si="7">SUM(D33:D35)</f>
        <v>0</v>
      </c>
      <c r="E32" s="84">
        <f>SUM(E33:E35)</f>
        <v>0</v>
      </c>
      <c r="F32" s="84">
        <f t="shared" si="7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7"/>
        <v>0</v>
      </c>
      <c r="K32" s="147"/>
    </row>
    <row r="33" spans="1:11" ht="15">
      <c r="A33" s="61" t="s">
        <v>264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1" t="s">
        <v>265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1" t="s">
        <v>266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0" t="s">
        <v>132</v>
      </c>
      <c r="B36" s="84">
        <f t="shared" ref="B36:J36" si="8">SUM(B37:B39,B42)</f>
        <v>0</v>
      </c>
      <c r="C36" s="84">
        <f t="shared" si="8"/>
        <v>0</v>
      </c>
      <c r="D36" s="84">
        <f t="shared" si="8"/>
        <v>0</v>
      </c>
      <c r="E36" s="84">
        <f t="shared" si="8"/>
        <v>0</v>
      </c>
      <c r="F36" s="84">
        <f t="shared" si="8"/>
        <v>0</v>
      </c>
      <c r="G36" s="84">
        <f t="shared" si="8"/>
        <v>0</v>
      </c>
      <c r="H36" s="84">
        <f t="shared" si="8"/>
        <v>0</v>
      </c>
      <c r="I36" s="84">
        <f t="shared" si="8"/>
        <v>0</v>
      </c>
      <c r="J36" s="84">
        <f t="shared" si="8"/>
        <v>0</v>
      </c>
      <c r="K36" s="147"/>
    </row>
    <row r="37" spans="1:11" ht="15">
      <c r="A37" s="61" t="s">
        <v>133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1" t="s">
        <v>134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1" t="s">
        <v>135</v>
      </c>
      <c r="B39" s="135">
        <f t="shared" ref="B39:J39" si="9">SUM(B40:B41)</f>
        <v>0</v>
      </c>
      <c r="C39" s="135">
        <f t="shared" si="9"/>
        <v>0</v>
      </c>
      <c r="D39" s="135">
        <f t="shared" si="9"/>
        <v>0</v>
      </c>
      <c r="E39" s="135">
        <f t="shared" si="9"/>
        <v>0</v>
      </c>
      <c r="F39" s="135">
        <f t="shared" si="9"/>
        <v>0</v>
      </c>
      <c r="G39" s="135">
        <f t="shared" si="9"/>
        <v>0</v>
      </c>
      <c r="H39" s="135">
        <f t="shared" si="9"/>
        <v>0</v>
      </c>
      <c r="I39" s="135">
        <f t="shared" si="9"/>
        <v>0</v>
      </c>
      <c r="J39" s="135">
        <f t="shared" si="9"/>
        <v>0</v>
      </c>
      <c r="K39" s="147"/>
    </row>
    <row r="40" spans="1:11" ht="30">
      <c r="A40" s="61" t="s">
        <v>437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1" t="s">
        <v>136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1" t="s">
        <v>137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106</v>
      </c>
      <c r="D46" s="397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267</v>
      </c>
      <c r="F49" s="12" t="s">
        <v>272</v>
      </c>
      <c r="G49" s="74"/>
      <c r="I49"/>
      <c r="J49"/>
    </row>
    <row r="50" spans="1:10" s="2" customFormat="1" ht="15">
      <c r="B50" s="67" t="s">
        <v>138</v>
      </c>
      <c r="F50" s="2" t="s">
        <v>268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/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8"/>
      <c r="H2" s="348" t="s">
        <v>616</v>
      </c>
      <c r="I2" s="14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63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8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8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8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8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8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8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8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8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8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8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8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8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8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8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8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8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8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8"/>
      <c r="H26" s="26"/>
      <c r="I26" s="146"/>
      <c r="J26" s="65"/>
      <c r="K26" s="65"/>
      <c r="L26" s="65"/>
    </row>
    <row r="27" spans="1:12" s="23" customFormat="1" ht="15">
      <c r="A27" s="69" t="s">
        <v>277</v>
      </c>
      <c r="B27" s="26"/>
      <c r="C27" s="26"/>
      <c r="D27" s="26"/>
      <c r="E27" s="26"/>
      <c r="F27" s="26"/>
      <c r="G27" s="158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106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/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305</v>
      </c>
      <c r="B1" s="140"/>
      <c r="C1" s="140"/>
      <c r="D1" s="140"/>
      <c r="E1" s="140"/>
      <c r="F1" s="140"/>
      <c r="G1" s="140"/>
      <c r="H1" s="146"/>
      <c r="I1" s="375" t="s">
        <v>197</v>
      </c>
      <c r="J1" s="153"/>
    </row>
    <row r="2" spans="1:12" s="2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348" t="s">
        <v>616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tr">
        <f>'ფორმა N1'!D4</f>
        <v>მპგ  "გაერთიანებული დემოკრატიული მოძრაობა "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63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30">
      <c r="A9" s="69">
        <v>1</v>
      </c>
      <c r="B9" s="26" t="s">
        <v>528</v>
      </c>
      <c r="C9" s="26" t="s">
        <v>529</v>
      </c>
      <c r="D9" s="26" t="s">
        <v>530</v>
      </c>
      <c r="E9" s="26">
        <v>1998</v>
      </c>
      <c r="F9" s="26" t="s">
        <v>531</v>
      </c>
      <c r="G9" s="26">
        <v>3342.34</v>
      </c>
      <c r="H9" s="408">
        <v>40673</v>
      </c>
      <c r="I9" s="26" t="s">
        <v>532</v>
      </c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8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8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8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8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8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8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8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8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8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8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8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8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8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8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8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8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8"/>
      <c r="I26" s="26"/>
      <c r="J26" s="148"/>
    </row>
    <row r="27" spans="1:10" s="23" customFormat="1" ht="15">
      <c r="A27" s="69" t="s">
        <v>277</v>
      </c>
      <c r="B27" s="26"/>
      <c r="C27" s="26"/>
      <c r="D27" s="26"/>
      <c r="E27" s="26"/>
      <c r="F27" s="26"/>
      <c r="G27" s="26"/>
      <c r="H27" s="158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106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>
      <c r="A34"/>
      <c r="C34" s="67" t="s">
        <v>138</v>
      </c>
      <c r="E34" s="2" t="s">
        <v>268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8" customWidth="1"/>
    <col min="2" max="2" width="37.42578125" style="218" customWidth="1"/>
    <col min="3" max="3" width="21.5703125" style="218" customWidth="1"/>
    <col min="4" max="4" width="20" style="218" customWidth="1"/>
    <col min="5" max="5" width="18.7109375" style="218" customWidth="1"/>
    <col min="6" max="6" width="24.140625" style="218" customWidth="1"/>
    <col min="7" max="7" width="27.140625" style="218" customWidth="1"/>
    <col min="8" max="8" width="0.7109375" style="218" customWidth="1"/>
    <col min="9" max="16384" width="9.140625" style="218"/>
  </cols>
  <sheetData>
    <row r="1" spans="1:8" s="202" customFormat="1" ht="15">
      <c r="A1" s="198" t="s">
        <v>325</v>
      </c>
      <c r="B1" s="199"/>
      <c r="C1" s="199"/>
      <c r="D1" s="199"/>
      <c r="E1" s="199"/>
      <c r="F1" s="80"/>
      <c r="G1" s="80" t="s">
        <v>108</v>
      </c>
      <c r="H1" s="203"/>
    </row>
    <row r="2" spans="1:8" s="202" customFormat="1" ht="15">
      <c r="A2" s="203" t="s">
        <v>316</v>
      </c>
      <c r="B2" s="199"/>
      <c r="C2" s="199"/>
      <c r="D2" s="199"/>
      <c r="E2" s="200"/>
      <c r="F2" s="200"/>
      <c r="G2" s="348" t="s">
        <v>616</v>
      </c>
      <c r="H2" s="203"/>
    </row>
    <row r="3" spans="1:8" s="202" customFormat="1">
      <c r="A3" s="203"/>
      <c r="B3" s="199"/>
      <c r="C3" s="199"/>
      <c r="D3" s="199"/>
      <c r="E3" s="200"/>
      <c r="F3" s="200"/>
      <c r="G3" s="200"/>
      <c r="H3" s="203"/>
    </row>
    <row r="4" spans="1:8" s="202" customFormat="1" ht="15">
      <c r="A4" s="116" t="s">
        <v>273</v>
      </c>
      <c r="B4" s="199"/>
      <c r="C4" s="199"/>
      <c r="D4" s="199"/>
      <c r="E4" s="204"/>
      <c r="F4" s="204"/>
      <c r="G4" s="200"/>
      <c r="H4" s="203"/>
    </row>
    <row r="5" spans="1:8" s="202" customFormat="1">
      <c r="A5" s="205" t="str">
        <f>'ფორმა N1'!D4</f>
        <v>მპგ  "გაერთიანებული დემოკრატიული მოძრაობა "</v>
      </c>
      <c r="B5" s="205"/>
      <c r="C5" s="205"/>
      <c r="D5" s="205"/>
      <c r="E5" s="205"/>
      <c r="F5" s="205"/>
      <c r="G5" s="206"/>
      <c r="H5" s="203"/>
    </row>
    <row r="6" spans="1:8" s="219" customFormat="1">
      <c r="A6" s="207"/>
      <c r="B6" s="207"/>
      <c r="C6" s="207"/>
      <c r="D6" s="207"/>
      <c r="E6" s="207"/>
      <c r="F6" s="207"/>
      <c r="G6" s="207"/>
      <c r="H6" s="204"/>
    </row>
    <row r="7" spans="1:8" s="202" customFormat="1" ht="51">
      <c r="A7" s="238" t="s">
        <v>63</v>
      </c>
      <c r="B7" s="210" t="s">
        <v>320</v>
      </c>
      <c r="C7" s="210" t="s">
        <v>321</v>
      </c>
      <c r="D7" s="210" t="s">
        <v>322</v>
      </c>
      <c r="E7" s="210" t="s">
        <v>323</v>
      </c>
      <c r="F7" s="210" t="s">
        <v>324</v>
      </c>
      <c r="G7" s="210" t="s">
        <v>317</v>
      </c>
      <c r="H7" s="203"/>
    </row>
    <row r="8" spans="1:8" s="202" customFormat="1">
      <c r="A8" s="208">
        <v>1</v>
      </c>
      <c r="B8" s="209">
        <v>2</v>
      </c>
      <c r="C8" s="209">
        <v>3</v>
      </c>
      <c r="D8" s="209">
        <v>4</v>
      </c>
      <c r="E8" s="210">
        <v>5</v>
      </c>
      <c r="F8" s="210">
        <v>6</v>
      </c>
      <c r="G8" s="210">
        <v>7</v>
      </c>
      <c r="H8" s="203"/>
    </row>
    <row r="9" spans="1:8" s="202" customFormat="1">
      <c r="A9" s="220">
        <v>1</v>
      </c>
      <c r="B9" s="211"/>
      <c r="C9" s="211"/>
      <c r="D9" s="212"/>
      <c r="E9" s="211"/>
      <c r="F9" s="211"/>
      <c r="G9" s="211"/>
      <c r="H9" s="203"/>
    </row>
    <row r="10" spans="1:8" s="202" customFormat="1">
      <c r="A10" s="220">
        <v>2</v>
      </c>
      <c r="B10" s="211"/>
      <c r="C10" s="211"/>
      <c r="D10" s="212"/>
      <c r="E10" s="211"/>
      <c r="F10" s="211"/>
      <c r="G10" s="211"/>
      <c r="H10" s="203"/>
    </row>
    <row r="11" spans="1:8" s="202" customFormat="1">
      <c r="A11" s="220">
        <v>3</v>
      </c>
      <c r="B11" s="211"/>
      <c r="C11" s="211"/>
      <c r="D11" s="212"/>
      <c r="E11" s="211"/>
      <c r="F11" s="211"/>
      <c r="G11" s="211"/>
      <c r="H11" s="203"/>
    </row>
    <row r="12" spans="1:8" s="202" customFormat="1">
      <c r="A12" s="220">
        <v>4</v>
      </c>
      <c r="B12" s="211"/>
      <c r="C12" s="211"/>
      <c r="D12" s="212"/>
      <c r="E12" s="211"/>
      <c r="F12" s="211"/>
      <c r="G12" s="211"/>
      <c r="H12" s="203"/>
    </row>
    <row r="13" spans="1:8" s="202" customFormat="1">
      <c r="A13" s="220">
        <v>5</v>
      </c>
      <c r="B13" s="211"/>
      <c r="C13" s="211"/>
      <c r="D13" s="212"/>
      <c r="E13" s="211"/>
      <c r="F13" s="211"/>
      <c r="G13" s="211"/>
      <c r="H13" s="203"/>
    </row>
    <row r="14" spans="1:8" s="202" customFormat="1">
      <c r="A14" s="220">
        <v>6</v>
      </c>
      <c r="B14" s="211"/>
      <c r="C14" s="211"/>
      <c r="D14" s="212"/>
      <c r="E14" s="211"/>
      <c r="F14" s="211"/>
      <c r="G14" s="211"/>
      <c r="H14" s="203"/>
    </row>
    <row r="15" spans="1:8" s="202" customFormat="1">
      <c r="A15" s="220">
        <v>7</v>
      </c>
      <c r="B15" s="211"/>
      <c r="C15" s="211"/>
      <c r="D15" s="212"/>
      <c r="E15" s="211"/>
      <c r="F15" s="211"/>
      <c r="G15" s="211"/>
      <c r="H15" s="203"/>
    </row>
    <row r="16" spans="1:8" s="202" customFormat="1">
      <c r="A16" s="220">
        <v>8</v>
      </c>
      <c r="B16" s="211"/>
      <c r="C16" s="211"/>
      <c r="D16" s="212"/>
      <c r="E16" s="211"/>
      <c r="F16" s="211"/>
      <c r="G16" s="211"/>
      <c r="H16" s="203"/>
    </row>
    <row r="17" spans="1:11" s="202" customFormat="1">
      <c r="A17" s="220">
        <v>9</v>
      </c>
      <c r="B17" s="211"/>
      <c r="C17" s="211"/>
      <c r="D17" s="212"/>
      <c r="E17" s="211"/>
      <c r="F17" s="211"/>
      <c r="G17" s="211"/>
      <c r="H17" s="203"/>
    </row>
    <row r="18" spans="1:11" s="202" customFormat="1">
      <c r="A18" s="220">
        <v>10</v>
      </c>
      <c r="B18" s="211"/>
      <c r="C18" s="211"/>
      <c r="D18" s="212"/>
      <c r="E18" s="211"/>
      <c r="F18" s="211"/>
      <c r="G18" s="211"/>
      <c r="H18" s="203"/>
    </row>
    <row r="19" spans="1:11" s="202" customFormat="1">
      <c r="A19" s="220" t="s">
        <v>275</v>
      </c>
      <c r="B19" s="211"/>
      <c r="C19" s="211"/>
      <c r="D19" s="212"/>
      <c r="E19" s="211"/>
      <c r="F19" s="211"/>
      <c r="G19" s="211"/>
      <c r="H19" s="203"/>
    </row>
    <row r="22" spans="1:11" s="202" customFormat="1"/>
    <row r="23" spans="1:11" s="202" customFormat="1"/>
    <row r="24" spans="1:11" s="21" customFormat="1" ht="15">
      <c r="B24" s="213" t="s">
        <v>106</v>
      </c>
      <c r="C24" s="213"/>
    </row>
    <row r="25" spans="1:11" s="21" customFormat="1" ht="15">
      <c r="B25" s="213"/>
      <c r="C25" s="213"/>
    </row>
    <row r="26" spans="1:11" s="21" customFormat="1" ht="15">
      <c r="C26" s="215"/>
      <c r="F26" s="215"/>
      <c r="G26" s="215"/>
      <c r="H26" s="214"/>
    </row>
    <row r="27" spans="1:11" s="21" customFormat="1" ht="15">
      <c r="C27" s="216" t="s">
        <v>267</v>
      </c>
      <c r="F27" s="213" t="s">
        <v>318</v>
      </c>
      <c r="J27" s="214"/>
      <c r="K27" s="214"/>
    </row>
    <row r="28" spans="1:11" s="21" customFormat="1" ht="15">
      <c r="C28" s="216" t="s">
        <v>138</v>
      </c>
      <c r="F28" s="217" t="s">
        <v>268</v>
      </c>
      <c r="J28" s="214"/>
      <c r="K28" s="214"/>
    </row>
    <row r="29" spans="1:11" s="202" customFormat="1" ht="15">
      <c r="C29" s="216"/>
      <c r="J29" s="219"/>
      <c r="K29" s="219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30"/>
  <sheetViews>
    <sheetView tabSelected="1" view="pageBreakPreview" zoomScale="80" zoomScaleNormal="80" zoomScaleSheetLayoutView="80" workbookViewId="0">
      <selection activeCell="G35" sqref="G35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459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108</v>
      </c>
    </row>
    <row r="2" spans="1:11" ht="15">
      <c r="A2" s="107" t="s">
        <v>139</v>
      </c>
      <c r="B2" s="140"/>
      <c r="C2" s="140"/>
      <c r="D2" s="140"/>
      <c r="E2" s="140"/>
      <c r="F2" s="140"/>
      <c r="G2" s="140"/>
      <c r="H2" s="140"/>
      <c r="I2" s="140"/>
      <c r="J2" s="140"/>
      <c r="K2" s="348" t="s">
        <v>616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8" t="str">
        <f>'[1]ფორმა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0" customFormat="1" ht="15">
      <c r="A5" s="228" t="str">
        <f>'[1]ფორმა N1'!D4</f>
        <v>მპგ  "გაერთიანებული დემოკრატიული მოძრაობა "</v>
      </c>
      <c r="B5" s="82"/>
      <c r="C5" s="82"/>
      <c r="D5" s="82"/>
      <c r="E5" s="229"/>
      <c r="F5" s="230"/>
      <c r="G5" s="230"/>
      <c r="H5" s="230"/>
      <c r="I5" s="230"/>
      <c r="J5" s="230"/>
      <c r="K5" s="229"/>
    </row>
    <row r="6" spans="1:11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467" t="s">
        <v>63</v>
      </c>
      <c r="B7" s="468" t="s">
        <v>380</v>
      </c>
      <c r="C7" s="468" t="s">
        <v>381</v>
      </c>
      <c r="D7" s="468" t="s">
        <v>383</v>
      </c>
      <c r="E7" s="468" t="s">
        <v>382</v>
      </c>
      <c r="F7" s="468" t="s">
        <v>391</v>
      </c>
      <c r="G7" s="468" t="s">
        <v>392</v>
      </c>
      <c r="H7" s="468" t="s">
        <v>386</v>
      </c>
      <c r="I7" s="468" t="s">
        <v>387</v>
      </c>
      <c r="J7" s="468" t="s">
        <v>399</v>
      </c>
      <c r="K7" s="468" t="s">
        <v>388</v>
      </c>
    </row>
    <row r="8" spans="1:11" ht="15">
      <c r="A8" s="469">
        <v>1</v>
      </c>
      <c r="B8" s="469">
        <v>2</v>
      </c>
      <c r="C8" s="468">
        <v>3</v>
      </c>
      <c r="D8" s="469">
        <v>4</v>
      </c>
      <c r="E8" s="468">
        <v>5</v>
      </c>
      <c r="F8" s="469">
        <v>6</v>
      </c>
      <c r="G8" s="468">
        <v>7</v>
      </c>
      <c r="H8" s="469">
        <v>8</v>
      </c>
      <c r="I8" s="468">
        <v>9</v>
      </c>
      <c r="J8" s="469">
        <v>10</v>
      </c>
      <c r="K8" s="468">
        <v>11</v>
      </c>
    </row>
    <row r="9" spans="1:11" ht="30">
      <c r="A9" s="470">
        <v>1</v>
      </c>
      <c r="B9" s="471" t="s">
        <v>533</v>
      </c>
      <c r="C9" s="472" t="s">
        <v>534</v>
      </c>
      <c r="D9" s="473"/>
      <c r="E9" s="474">
        <v>318</v>
      </c>
      <c r="F9" s="472" t="s">
        <v>535</v>
      </c>
      <c r="G9" s="475">
        <v>65002001337</v>
      </c>
      <c r="H9" s="409" t="s">
        <v>536</v>
      </c>
      <c r="I9" s="409" t="s">
        <v>537</v>
      </c>
      <c r="J9" s="409"/>
      <c r="K9" s="472"/>
    </row>
    <row r="10" spans="1:11" ht="15">
      <c r="A10" s="470">
        <f>A9+1</f>
        <v>2</v>
      </c>
      <c r="B10" s="471" t="s">
        <v>538</v>
      </c>
      <c r="C10" s="472" t="s">
        <v>534</v>
      </c>
      <c r="D10" s="476">
        <v>42830</v>
      </c>
      <c r="E10" s="472"/>
      <c r="F10" s="475" t="s">
        <v>539</v>
      </c>
      <c r="G10" s="477" t="s">
        <v>540</v>
      </c>
      <c r="H10" s="475" t="s">
        <v>541</v>
      </c>
      <c r="I10" s="475" t="s">
        <v>542</v>
      </c>
      <c r="J10" s="409"/>
      <c r="K10" s="472"/>
    </row>
    <row r="11" spans="1:11" ht="15">
      <c r="A11" s="470">
        <f t="shared" ref="A11:A21" si="0">A10+1</f>
        <v>3</v>
      </c>
      <c r="B11" s="478" t="s">
        <v>543</v>
      </c>
      <c r="C11" s="472" t="s">
        <v>534</v>
      </c>
      <c r="D11" s="476">
        <v>43040</v>
      </c>
      <c r="E11" s="472"/>
      <c r="F11" s="479" t="s">
        <v>544</v>
      </c>
      <c r="G11" s="480" t="s">
        <v>545</v>
      </c>
      <c r="H11" s="479" t="s">
        <v>546</v>
      </c>
      <c r="I11" s="479" t="s">
        <v>547</v>
      </c>
      <c r="J11" s="409"/>
      <c r="K11" s="472"/>
    </row>
    <row r="12" spans="1:11" ht="15">
      <c r="A12" s="470">
        <f t="shared" si="0"/>
        <v>4</v>
      </c>
      <c r="B12" s="481" t="s">
        <v>548</v>
      </c>
      <c r="C12" s="472" t="s">
        <v>534</v>
      </c>
      <c r="D12" s="476" t="s">
        <v>617</v>
      </c>
      <c r="E12" s="472"/>
      <c r="F12" s="479" t="s">
        <v>618</v>
      </c>
      <c r="G12" s="480" t="s">
        <v>550</v>
      </c>
      <c r="H12" s="479" t="s">
        <v>551</v>
      </c>
      <c r="I12" s="479" t="s">
        <v>552</v>
      </c>
      <c r="J12" s="409"/>
      <c r="K12" s="472"/>
    </row>
    <row r="13" spans="1:11" ht="15">
      <c r="A13" s="470">
        <f t="shared" si="0"/>
        <v>5</v>
      </c>
      <c r="B13" s="482" t="s">
        <v>553</v>
      </c>
      <c r="C13" s="472" t="s">
        <v>534</v>
      </c>
      <c r="D13" s="483" t="s">
        <v>619</v>
      </c>
      <c r="E13" s="472"/>
      <c r="F13" s="475" t="s">
        <v>549</v>
      </c>
      <c r="G13" s="477" t="s">
        <v>620</v>
      </c>
      <c r="H13" s="475" t="s">
        <v>560</v>
      </c>
      <c r="I13" s="475" t="s">
        <v>621</v>
      </c>
      <c r="J13" s="409"/>
      <c r="K13" s="472"/>
    </row>
    <row r="14" spans="1:11" ht="15">
      <c r="A14" s="470">
        <f t="shared" si="0"/>
        <v>6</v>
      </c>
      <c r="B14" s="482" t="s">
        <v>555</v>
      </c>
      <c r="C14" s="472" t="s">
        <v>534</v>
      </c>
      <c r="D14" s="476">
        <v>43051</v>
      </c>
      <c r="E14" s="472"/>
      <c r="F14" s="475" t="s">
        <v>556</v>
      </c>
      <c r="G14" s="484" t="s">
        <v>557</v>
      </c>
      <c r="H14" s="475" t="s">
        <v>558</v>
      </c>
      <c r="I14" s="475" t="s">
        <v>559</v>
      </c>
      <c r="J14" s="409"/>
      <c r="K14" s="472"/>
    </row>
    <row r="15" spans="1:11" ht="15">
      <c r="A15" s="470">
        <f t="shared" si="0"/>
        <v>7</v>
      </c>
      <c r="B15" s="485" t="s">
        <v>622</v>
      </c>
      <c r="C15" s="472" t="s">
        <v>534</v>
      </c>
      <c r="D15" s="476">
        <v>43040</v>
      </c>
      <c r="E15" s="472"/>
      <c r="F15" s="475" t="s">
        <v>554</v>
      </c>
      <c r="G15" s="486" t="s">
        <v>623</v>
      </c>
      <c r="H15" s="475" t="s">
        <v>551</v>
      </c>
      <c r="I15" s="475" t="s">
        <v>624</v>
      </c>
      <c r="J15" s="409"/>
      <c r="K15" s="472"/>
    </row>
    <row r="16" spans="1:11" ht="15">
      <c r="A16" s="470">
        <f t="shared" si="0"/>
        <v>8</v>
      </c>
      <c r="B16" s="487" t="s">
        <v>625</v>
      </c>
      <c r="C16" s="472" t="s">
        <v>534</v>
      </c>
      <c r="D16" s="476">
        <v>43069</v>
      </c>
      <c r="E16" s="472"/>
      <c r="F16" s="488">
        <v>625</v>
      </c>
      <c r="G16" s="489" t="s">
        <v>626</v>
      </c>
      <c r="H16" s="475" t="s">
        <v>627</v>
      </c>
      <c r="I16" s="475" t="s">
        <v>628</v>
      </c>
      <c r="J16" s="409"/>
      <c r="K16" s="472"/>
    </row>
    <row r="17" spans="1:11" ht="15">
      <c r="A17" s="470">
        <f t="shared" si="0"/>
        <v>9</v>
      </c>
      <c r="B17" s="487" t="s">
        <v>629</v>
      </c>
      <c r="C17" s="472" t="s">
        <v>534</v>
      </c>
      <c r="D17" s="476">
        <v>43040</v>
      </c>
      <c r="E17" s="472"/>
      <c r="F17" s="488">
        <v>375</v>
      </c>
      <c r="G17" s="489" t="s">
        <v>630</v>
      </c>
      <c r="H17" s="475" t="s">
        <v>631</v>
      </c>
      <c r="I17" s="475" t="s">
        <v>632</v>
      </c>
      <c r="J17" s="409"/>
      <c r="K17" s="472"/>
    </row>
    <row r="18" spans="1:11" ht="15">
      <c r="A18" s="470">
        <f t="shared" si="0"/>
        <v>10</v>
      </c>
      <c r="B18" s="487" t="s">
        <v>565</v>
      </c>
      <c r="C18" s="472" t="s">
        <v>534</v>
      </c>
      <c r="D18" s="473">
        <v>43040</v>
      </c>
      <c r="E18" s="490"/>
      <c r="F18" s="491">
        <v>750</v>
      </c>
      <c r="G18" s="489" t="s">
        <v>633</v>
      </c>
      <c r="H18" s="409" t="s">
        <v>566</v>
      </c>
      <c r="I18" s="409" t="s">
        <v>634</v>
      </c>
      <c r="J18" s="409"/>
      <c r="K18" s="472"/>
    </row>
    <row r="19" spans="1:11" ht="15">
      <c r="A19" s="470">
        <f t="shared" si="0"/>
        <v>11</v>
      </c>
      <c r="B19" s="487" t="s">
        <v>635</v>
      </c>
      <c r="C19" s="472" t="s">
        <v>534</v>
      </c>
      <c r="D19" s="476">
        <v>43040</v>
      </c>
      <c r="E19" s="472"/>
      <c r="F19" s="483">
        <v>550</v>
      </c>
      <c r="G19" s="489" t="s">
        <v>636</v>
      </c>
      <c r="H19" s="475" t="s">
        <v>637</v>
      </c>
      <c r="I19" s="475" t="s">
        <v>638</v>
      </c>
      <c r="J19" s="409"/>
      <c r="K19" s="472"/>
    </row>
    <row r="20" spans="1:11" ht="15">
      <c r="A20" s="470">
        <f t="shared" si="0"/>
        <v>12</v>
      </c>
      <c r="B20" s="485" t="s">
        <v>567</v>
      </c>
      <c r="C20" s="472" t="s">
        <v>534</v>
      </c>
      <c r="D20" s="476" t="s">
        <v>639</v>
      </c>
      <c r="E20" s="472"/>
      <c r="F20" s="483">
        <v>500</v>
      </c>
      <c r="G20" s="477" t="s">
        <v>568</v>
      </c>
      <c r="H20" s="475" t="s">
        <v>569</v>
      </c>
      <c r="I20" s="475" t="s">
        <v>570</v>
      </c>
      <c r="J20" s="409"/>
      <c r="K20" s="472"/>
    </row>
    <row r="21" spans="1:11" ht="15">
      <c r="A21" s="470">
        <f t="shared" si="0"/>
        <v>13</v>
      </c>
      <c r="B21" s="482" t="s">
        <v>561</v>
      </c>
      <c r="C21" s="472" t="s">
        <v>534</v>
      </c>
      <c r="D21" s="476">
        <v>42689</v>
      </c>
      <c r="E21" s="472"/>
      <c r="F21" s="483">
        <v>1000</v>
      </c>
      <c r="G21" s="484" t="s">
        <v>562</v>
      </c>
      <c r="H21" s="475" t="s">
        <v>563</v>
      </c>
      <c r="I21" s="475" t="s">
        <v>564</v>
      </c>
      <c r="J21" s="409"/>
      <c r="K21" s="472"/>
    </row>
    <row r="22" spans="1:11" ht="15">
      <c r="A22" s="470" t="s">
        <v>277</v>
      </c>
      <c r="B22" s="492"/>
      <c r="C22" s="492"/>
      <c r="D22" s="492"/>
      <c r="E22" s="492"/>
      <c r="F22" s="492"/>
      <c r="G22" s="492"/>
      <c r="H22" s="226"/>
      <c r="I22" s="226"/>
      <c r="J22" s="226"/>
      <c r="K22" s="492"/>
    </row>
    <row r="23" spans="1:1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spans="1:1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spans="1:11">
      <c r="A25" s="25"/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1:11" ht="15">
      <c r="A26" s="2"/>
      <c r="B26" s="73" t="s">
        <v>106</v>
      </c>
      <c r="C26" s="2"/>
      <c r="D26" s="2"/>
      <c r="E26" s="437"/>
      <c r="F26" s="2"/>
      <c r="G26" s="2"/>
      <c r="H26" s="2"/>
      <c r="I26" s="2"/>
      <c r="J26" s="2"/>
      <c r="K26" s="2"/>
    </row>
    <row r="27" spans="1:11" ht="15">
      <c r="A27" s="2"/>
      <c r="B27" s="2"/>
      <c r="C27" s="466"/>
      <c r="D27" s="466"/>
      <c r="F27" s="72"/>
      <c r="G27" s="75"/>
    </row>
    <row r="28" spans="1:11" ht="15">
      <c r="B28" s="2"/>
      <c r="C28" s="71" t="s">
        <v>267</v>
      </c>
      <c r="D28" s="2"/>
      <c r="F28" s="12" t="s">
        <v>272</v>
      </c>
    </row>
    <row r="29" spans="1:11" ht="15">
      <c r="B29" s="2"/>
      <c r="C29" s="2"/>
      <c r="D29" s="2"/>
      <c r="F29" s="2" t="s">
        <v>268</v>
      </c>
    </row>
    <row r="30" spans="1:11" ht="15">
      <c r="B30" s="2"/>
      <c r="C30" s="67" t="s">
        <v>138</v>
      </c>
    </row>
  </sheetData>
  <mergeCells count="1">
    <mergeCell ref="C27:D27"/>
  </mergeCells>
  <pageMargins left="0.7" right="0.7" top="0.75" bottom="0.75" header="0.3" footer="0.3"/>
  <pageSetup scale="57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M35"/>
  <sheetViews>
    <sheetView view="pageBreakPreview" topLeftCell="G1" zoomScale="80" zoomScaleSheetLayoutView="80" workbookViewId="0">
      <selection activeCell="L2" sqref="L2"/>
    </sheetView>
  </sheetViews>
  <sheetFormatPr defaultRowHeight="12.75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>
      <c r="A1" s="139" t="s">
        <v>460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108</v>
      </c>
    </row>
    <row r="2" spans="1:13" customFormat="1" ht="15">
      <c r="A2" s="107" t="s">
        <v>139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48" t="s">
        <v>616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0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8" t="str">
        <f>'ფორმა N1'!D4</f>
        <v>მპგ  "გაერთიანებული დემოკრატიული მოძრაობა "</v>
      </c>
      <c r="B5" s="228"/>
      <c r="C5" s="82"/>
      <c r="D5" s="82"/>
      <c r="E5" s="82"/>
      <c r="F5" s="229"/>
      <c r="G5" s="230"/>
      <c r="H5" s="230"/>
      <c r="I5" s="230"/>
      <c r="J5" s="230"/>
      <c r="K5" s="230"/>
      <c r="L5" s="229"/>
    </row>
    <row r="6" spans="1:13" customFormat="1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63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>
      <c r="A9" s="69">
        <v>1</v>
      </c>
      <c r="B9" s="69"/>
      <c r="C9" s="26"/>
      <c r="D9" s="26"/>
      <c r="E9" s="26"/>
      <c r="F9" s="26"/>
      <c r="G9" s="26"/>
      <c r="H9" s="26"/>
      <c r="I9" s="226"/>
      <c r="J9" s="226"/>
      <c r="K9" s="226"/>
      <c r="L9" s="26"/>
    </row>
    <row r="10" spans="1:13" customFormat="1" ht="15">
      <c r="A10" s="69">
        <v>2</v>
      </c>
      <c r="B10" s="69"/>
      <c r="C10" s="26"/>
      <c r="D10" s="26"/>
      <c r="E10" s="26"/>
      <c r="F10" s="26"/>
      <c r="G10" s="26"/>
      <c r="H10" s="26"/>
      <c r="I10" s="226"/>
      <c r="J10" s="226"/>
      <c r="K10" s="226"/>
      <c r="L10" s="26"/>
    </row>
    <row r="11" spans="1:13" customFormat="1" ht="15">
      <c r="A11" s="69">
        <v>3</v>
      </c>
      <c r="B11" s="69"/>
      <c r="C11" s="26"/>
      <c r="D11" s="26"/>
      <c r="E11" s="26"/>
      <c r="F11" s="26"/>
      <c r="G11" s="26"/>
      <c r="H11" s="26"/>
      <c r="I11" s="226"/>
      <c r="J11" s="226"/>
      <c r="K11" s="226"/>
      <c r="L11" s="26"/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6"/>
      <c r="J12" s="226"/>
      <c r="K12" s="226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6"/>
      <c r="J13" s="226"/>
      <c r="K13" s="226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6"/>
      <c r="J14" s="226"/>
      <c r="K14" s="226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6"/>
      <c r="J15" s="226"/>
      <c r="K15" s="226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6"/>
      <c r="J16" s="226"/>
      <c r="K16" s="226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6"/>
      <c r="J17" s="226"/>
      <c r="K17" s="226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6"/>
      <c r="J18" s="226"/>
      <c r="K18" s="226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6"/>
      <c r="J19" s="226"/>
      <c r="K19" s="226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6"/>
      <c r="J20" s="226"/>
      <c r="K20" s="226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6"/>
      <c r="J21" s="226"/>
      <c r="K21" s="226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6"/>
      <c r="J22" s="226"/>
      <c r="K22" s="226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6"/>
      <c r="J23" s="226"/>
      <c r="K23" s="226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6"/>
      <c r="J24" s="226"/>
      <c r="K24" s="226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6"/>
      <c r="J25" s="226"/>
      <c r="K25" s="226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6"/>
      <c r="J26" s="226"/>
      <c r="K26" s="226"/>
      <c r="L26" s="26"/>
    </row>
    <row r="27" spans="1:12" customFormat="1" ht="15">
      <c r="A27" s="69" t="s">
        <v>277</v>
      </c>
      <c r="B27" s="69"/>
      <c r="C27" s="26"/>
      <c r="D27" s="26"/>
      <c r="E27" s="26"/>
      <c r="F27" s="26"/>
      <c r="G27" s="26"/>
      <c r="H27" s="26"/>
      <c r="I27" s="226"/>
      <c r="J27" s="226"/>
      <c r="K27" s="226"/>
      <c r="L27" s="26"/>
    </row>
    <row r="28" spans="1:12">
      <c r="A28" s="232"/>
      <c r="B28" s="232"/>
      <c r="C28" s="232"/>
      <c r="D28" s="232"/>
      <c r="E28" s="232"/>
      <c r="F28" s="232"/>
      <c r="G28" s="232"/>
      <c r="H28" s="232"/>
      <c r="I28" s="232"/>
      <c r="J28" s="232"/>
      <c r="K28" s="232"/>
      <c r="L28" s="232"/>
    </row>
    <row r="29" spans="1:12">
      <c r="A29" s="232"/>
      <c r="B29" s="232"/>
      <c r="C29" s="232"/>
      <c r="D29" s="232"/>
      <c r="E29" s="232"/>
      <c r="F29" s="232"/>
      <c r="G29" s="232"/>
      <c r="H29" s="232"/>
      <c r="I29" s="232"/>
      <c r="J29" s="232"/>
      <c r="K29" s="232"/>
      <c r="L29" s="232"/>
    </row>
    <row r="30" spans="1:12">
      <c r="A30" s="233"/>
      <c r="B30" s="233"/>
      <c r="C30" s="232"/>
      <c r="D30" s="232"/>
      <c r="E30" s="232"/>
      <c r="F30" s="232"/>
      <c r="G30" s="232"/>
      <c r="H30" s="232"/>
      <c r="I30" s="232"/>
      <c r="J30" s="232"/>
      <c r="K30" s="232"/>
      <c r="L30" s="232"/>
    </row>
    <row r="31" spans="1:12" ht="15">
      <c r="A31" s="189"/>
      <c r="B31" s="189"/>
      <c r="C31" s="191" t="s">
        <v>106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>
      <c r="A32" s="189"/>
      <c r="B32" s="189"/>
      <c r="C32" s="189"/>
      <c r="D32" s="193"/>
      <c r="E32" s="189"/>
      <c r="G32" s="193"/>
      <c r="H32" s="237"/>
    </row>
    <row r="33" spans="3:7" ht="15">
      <c r="C33" s="189"/>
      <c r="D33" s="195" t="s">
        <v>267</v>
      </c>
      <c r="E33" s="189"/>
      <c r="G33" s="196" t="s">
        <v>272</v>
      </c>
    </row>
    <row r="34" spans="3:7" ht="15">
      <c r="C34" s="189"/>
      <c r="D34" s="197" t="s">
        <v>138</v>
      </c>
      <c r="E34" s="189"/>
      <c r="G34" s="189" t="s">
        <v>268</v>
      </c>
    </row>
    <row r="35" spans="3:7" ht="15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M4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>
      <c r="A1" s="139" t="s">
        <v>461</v>
      </c>
      <c r="B1" s="140"/>
      <c r="C1" s="140"/>
      <c r="D1" s="140"/>
      <c r="E1" s="140"/>
      <c r="F1" s="140"/>
      <c r="G1" s="140"/>
      <c r="H1" s="146"/>
      <c r="I1" s="80" t="s">
        <v>108</v>
      </c>
    </row>
    <row r="2" spans="1:13" customFormat="1" ht="15">
      <c r="A2" s="107" t="s">
        <v>139</v>
      </c>
      <c r="B2" s="140"/>
      <c r="C2" s="140"/>
      <c r="D2" s="140"/>
      <c r="E2" s="140"/>
      <c r="F2" s="140"/>
      <c r="G2" s="140"/>
      <c r="H2" s="146"/>
      <c r="I2" s="348" t="s">
        <v>616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90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8" t="str">
        <f>'ფორმა N1'!D4</f>
        <v>მპგ  "გაერთიანებული დემოკრატიული მოძრაობა "</v>
      </c>
      <c r="B5" s="82"/>
      <c r="C5" s="82"/>
      <c r="D5" s="230"/>
      <c r="E5" s="230"/>
      <c r="F5" s="230"/>
      <c r="G5" s="230"/>
      <c r="H5" s="230"/>
      <c r="I5" s="229"/>
    </row>
    <row r="6" spans="1:13" customFormat="1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63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6"/>
      <c r="G9" s="226"/>
      <c r="H9" s="226"/>
      <c r="I9" s="26"/>
    </row>
    <row r="10" spans="1:13" customFormat="1" ht="15">
      <c r="A10" s="69">
        <v>2</v>
      </c>
      <c r="B10" s="26"/>
      <c r="C10" s="26"/>
      <c r="D10" s="26"/>
      <c r="E10" s="26"/>
      <c r="F10" s="226"/>
      <c r="G10" s="226"/>
      <c r="H10" s="226"/>
      <c r="I10" s="26"/>
    </row>
    <row r="11" spans="1:13" customFormat="1" ht="15">
      <c r="A11" s="69">
        <v>3</v>
      </c>
      <c r="B11" s="26"/>
      <c r="C11" s="26"/>
      <c r="D11" s="26"/>
      <c r="E11" s="26"/>
      <c r="F11" s="226"/>
      <c r="G11" s="226"/>
      <c r="H11" s="226"/>
      <c r="I11" s="26"/>
    </row>
    <row r="12" spans="1:13" customFormat="1" ht="15">
      <c r="A12" s="69">
        <v>4</v>
      </c>
      <c r="B12" s="26"/>
      <c r="C12" s="26"/>
      <c r="D12" s="26"/>
      <c r="E12" s="26"/>
      <c r="F12" s="226"/>
      <c r="G12" s="226"/>
      <c r="H12" s="226"/>
      <c r="I12" s="26"/>
    </row>
    <row r="13" spans="1:13" customFormat="1" ht="15">
      <c r="A13" s="69">
        <v>5</v>
      </c>
      <c r="B13" s="26"/>
      <c r="C13" s="26"/>
      <c r="D13" s="26"/>
      <c r="E13" s="26"/>
      <c r="F13" s="226"/>
      <c r="G13" s="226"/>
      <c r="H13" s="226"/>
      <c r="I13" s="26"/>
    </row>
    <row r="14" spans="1:13" customFormat="1" ht="15">
      <c r="A14" s="69">
        <v>6</v>
      </c>
      <c r="B14" s="26"/>
      <c r="C14" s="26"/>
      <c r="D14" s="26"/>
      <c r="E14" s="26"/>
      <c r="F14" s="226"/>
      <c r="G14" s="226"/>
      <c r="H14" s="226"/>
      <c r="I14" s="26"/>
    </row>
    <row r="15" spans="1:13" customFormat="1" ht="15">
      <c r="A15" s="69">
        <v>7</v>
      </c>
      <c r="B15" s="26"/>
      <c r="C15" s="26"/>
      <c r="D15" s="26"/>
      <c r="E15" s="26"/>
      <c r="F15" s="226"/>
      <c r="G15" s="226"/>
      <c r="H15" s="226"/>
      <c r="I15" s="26"/>
    </row>
    <row r="16" spans="1:13" customFormat="1" ht="15">
      <c r="A16" s="69">
        <v>8</v>
      </c>
      <c r="B16" s="26"/>
      <c r="C16" s="26"/>
      <c r="D16" s="26"/>
      <c r="E16" s="26"/>
      <c r="F16" s="226"/>
      <c r="G16" s="226"/>
      <c r="H16" s="226"/>
      <c r="I16" s="26"/>
    </row>
    <row r="17" spans="1:9" customFormat="1" ht="15">
      <c r="A17" s="69">
        <v>9</v>
      </c>
      <c r="B17" s="26"/>
      <c r="C17" s="26"/>
      <c r="D17" s="26"/>
      <c r="E17" s="26"/>
      <c r="F17" s="226"/>
      <c r="G17" s="226"/>
      <c r="H17" s="226"/>
      <c r="I17" s="26"/>
    </row>
    <row r="18" spans="1:9" customFormat="1" ht="15">
      <c r="A18" s="69">
        <v>10</v>
      </c>
      <c r="B18" s="26"/>
      <c r="C18" s="26"/>
      <c r="D18" s="26"/>
      <c r="E18" s="26"/>
      <c r="F18" s="226"/>
      <c r="G18" s="226"/>
      <c r="H18" s="226"/>
      <c r="I18" s="26"/>
    </row>
    <row r="19" spans="1:9" customFormat="1" ht="15">
      <c r="A19" s="69">
        <v>11</v>
      </c>
      <c r="B19" s="26"/>
      <c r="C19" s="26"/>
      <c r="D19" s="26"/>
      <c r="E19" s="26"/>
      <c r="F19" s="226"/>
      <c r="G19" s="226"/>
      <c r="H19" s="226"/>
      <c r="I19" s="26"/>
    </row>
    <row r="20" spans="1:9" customFormat="1" ht="15">
      <c r="A20" s="69">
        <v>12</v>
      </c>
      <c r="B20" s="26"/>
      <c r="C20" s="26"/>
      <c r="D20" s="26"/>
      <c r="E20" s="26"/>
      <c r="F20" s="226"/>
      <c r="G20" s="226"/>
      <c r="H20" s="226"/>
      <c r="I20" s="26"/>
    </row>
    <row r="21" spans="1:9" customFormat="1" ht="15">
      <c r="A21" s="69">
        <v>13</v>
      </c>
      <c r="B21" s="26"/>
      <c r="C21" s="26"/>
      <c r="D21" s="26"/>
      <c r="E21" s="26"/>
      <c r="F21" s="226"/>
      <c r="G21" s="226"/>
      <c r="H21" s="226"/>
      <c r="I21" s="26"/>
    </row>
    <row r="22" spans="1:9" customFormat="1" ht="15">
      <c r="A22" s="69">
        <v>14</v>
      </c>
      <c r="B22" s="26"/>
      <c r="C22" s="26"/>
      <c r="D22" s="26"/>
      <c r="E22" s="26"/>
      <c r="F22" s="226"/>
      <c r="G22" s="226"/>
      <c r="H22" s="226"/>
      <c r="I22" s="26"/>
    </row>
    <row r="23" spans="1:9" customFormat="1" ht="15">
      <c r="A23" s="69">
        <v>15</v>
      </c>
      <c r="B23" s="26"/>
      <c r="C23" s="26"/>
      <c r="D23" s="26"/>
      <c r="E23" s="26"/>
      <c r="F23" s="226"/>
      <c r="G23" s="226"/>
      <c r="H23" s="226"/>
      <c r="I23" s="26"/>
    </row>
    <row r="24" spans="1:9" customFormat="1" ht="15">
      <c r="A24" s="69">
        <v>16</v>
      </c>
      <c r="B24" s="26"/>
      <c r="C24" s="26"/>
      <c r="D24" s="26"/>
      <c r="E24" s="26"/>
      <c r="F24" s="226"/>
      <c r="G24" s="226"/>
      <c r="H24" s="226"/>
      <c r="I24" s="26"/>
    </row>
    <row r="25" spans="1:9" customFormat="1" ht="15">
      <c r="A25" s="69">
        <v>17</v>
      </c>
      <c r="B25" s="26"/>
      <c r="C25" s="26"/>
      <c r="D25" s="26"/>
      <c r="E25" s="26"/>
      <c r="F25" s="226"/>
      <c r="G25" s="226"/>
      <c r="H25" s="226"/>
      <c r="I25" s="26"/>
    </row>
    <row r="26" spans="1:9" customFormat="1" ht="15">
      <c r="A26" s="69">
        <v>18</v>
      </c>
      <c r="B26" s="26"/>
      <c r="C26" s="26"/>
      <c r="D26" s="26"/>
      <c r="E26" s="26"/>
      <c r="F26" s="226"/>
      <c r="G26" s="226"/>
      <c r="H26" s="226"/>
      <c r="I26" s="26"/>
    </row>
    <row r="27" spans="1:9" customFormat="1" ht="15">
      <c r="A27" s="69" t="s">
        <v>277</v>
      </c>
      <c r="B27" s="26"/>
      <c r="C27" s="26"/>
      <c r="D27" s="26"/>
      <c r="E27" s="26"/>
      <c r="F27" s="226"/>
      <c r="G27" s="226"/>
      <c r="H27" s="226"/>
      <c r="I27" s="26"/>
    </row>
    <row r="28" spans="1:9">
      <c r="A28" s="232"/>
      <c r="B28" s="232"/>
      <c r="C28" s="232"/>
      <c r="D28" s="232"/>
      <c r="E28" s="232"/>
      <c r="F28" s="232"/>
      <c r="G28" s="232"/>
      <c r="H28" s="232"/>
      <c r="I28" s="232"/>
    </row>
    <row r="29" spans="1:9">
      <c r="A29" s="232"/>
      <c r="B29" s="232"/>
      <c r="C29" s="232"/>
      <c r="D29" s="232"/>
      <c r="E29" s="232"/>
      <c r="F29" s="232"/>
      <c r="G29" s="232"/>
      <c r="H29" s="232"/>
      <c r="I29" s="232"/>
    </row>
    <row r="30" spans="1:9">
      <c r="A30" s="233"/>
      <c r="B30" s="232"/>
      <c r="C30" s="232"/>
      <c r="D30" s="232"/>
      <c r="E30" s="232"/>
      <c r="F30" s="232"/>
      <c r="G30" s="232"/>
      <c r="H30" s="232"/>
      <c r="I30" s="232"/>
    </row>
    <row r="31" spans="1:9" ht="15">
      <c r="A31" s="189"/>
      <c r="B31" s="191" t="s">
        <v>106</v>
      </c>
      <c r="C31" s="189"/>
      <c r="D31" s="189"/>
      <c r="E31" s="192"/>
      <c r="F31" s="189"/>
      <c r="G31" s="189"/>
      <c r="H31" s="189"/>
      <c r="I31" s="189"/>
    </row>
    <row r="32" spans="1:9" ht="15">
      <c r="A32" s="189"/>
      <c r="B32" s="189"/>
      <c r="C32" s="193"/>
      <c r="D32" s="189"/>
      <c r="F32" s="193"/>
      <c r="G32" s="237"/>
    </row>
    <row r="33" spans="2:10" ht="15">
      <c r="B33" s="189"/>
      <c r="C33" s="195" t="s">
        <v>267</v>
      </c>
      <c r="D33" s="189"/>
      <c r="F33" s="196" t="s">
        <v>272</v>
      </c>
    </row>
    <row r="34" spans="2:10" ht="15">
      <c r="B34" s="189"/>
      <c r="C34" s="197" t="s">
        <v>138</v>
      </c>
      <c r="D34" s="189"/>
      <c r="F34" s="189" t="s">
        <v>268</v>
      </c>
    </row>
    <row r="35" spans="2:10" ht="15">
      <c r="B35" s="189"/>
      <c r="C35" s="197"/>
    </row>
    <row r="45" spans="2:10">
      <c r="J45" s="190" t="s">
        <v>514</v>
      </c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44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>
      <c r="A1" s="76" t="s">
        <v>404</v>
      </c>
      <c r="B1" s="78"/>
      <c r="C1" s="78"/>
      <c r="D1" s="78"/>
      <c r="E1" s="78"/>
      <c r="F1" s="78"/>
      <c r="G1" s="78"/>
      <c r="H1" s="78"/>
      <c r="I1" s="169" t="s">
        <v>197</v>
      </c>
      <c r="J1" s="170"/>
    </row>
    <row r="2" spans="1:10">
      <c r="A2" s="78" t="s">
        <v>139</v>
      </c>
      <c r="B2" s="78"/>
      <c r="C2" s="78"/>
      <c r="D2" s="78"/>
      <c r="E2" s="78"/>
      <c r="F2" s="78"/>
      <c r="G2" s="78"/>
      <c r="H2" s="78"/>
      <c r="I2" s="348" t="s">
        <v>616</v>
      </c>
      <c r="J2" s="170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70"/>
    </row>
    <row r="4" spans="1:10">
      <c r="A4" s="79" t="str">
        <f>'[4]ფორმა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8" t="str">
        <f>'ფორმა N1'!D4</f>
        <v>მპგ  "გაერთიანებული დემოკრატიული მოძრაობა "</v>
      </c>
      <c r="B5" s="228"/>
      <c r="C5" s="228"/>
      <c r="D5" s="228"/>
      <c r="E5" s="228"/>
      <c r="F5" s="228"/>
      <c r="G5" s="228"/>
      <c r="H5" s="228"/>
      <c r="I5" s="228"/>
      <c r="J5" s="196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71" t="s">
        <v>63</v>
      </c>
      <c r="B8" s="385" t="s">
        <v>376</v>
      </c>
      <c r="C8" s="386" t="s">
        <v>438</v>
      </c>
      <c r="D8" s="386" t="s">
        <v>439</v>
      </c>
      <c r="E8" s="386" t="s">
        <v>377</v>
      </c>
      <c r="F8" s="386" t="s">
        <v>396</v>
      </c>
      <c r="G8" s="386" t="s">
        <v>397</v>
      </c>
      <c r="H8" s="386" t="s">
        <v>443</v>
      </c>
      <c r="I8" s="172" t="s">
        <v>398</v>
      </c>
      <c r="J8" s="107"/>
    </row>
    <row r="9" spans="1:10">
      <c r="A9" s="174">
        <v>4</v>
      </c>
      <c r="B9" s="415">
        <v>41518</v>
      </c>
      <c r="C9" s="418" t="s">
        <v>571</v>
      </c>
      <c r="D9" s="419">
        <v>404932748</v>
      </c>
      <c r="E9" s="420" t="s">
        <v>572</v>
      </c>
      <c r="F9" s="413"/>
      <c r="G9" s="414"/>
      <c r="H9" s="417"/>
      <c r="I9" s="417">
        <v>149342</v>
      </c>
      <c r="J9" s="107"/>
    </row>
    <row r="10" spans="1:10" ht="30">
      <c r="A10" s="174">
        <v>5</v>
      </c>
      <c r="B10" s="415"/>
      <c r="C10" s="416" t="s">
        <v>573</v>
      </c>
      <c r="D10" s="411">
        <v>205208559</v>
      </c>
      <c r="E10" s="412" t="s">
        <v>574</v>
      </c>
      <c r="F10" s="413"/>
      <c r="G10" s="414"/>
      <c r="H10" s="417"/>
      <c r="I10" s="417">
        <v>600</v>
      </c>
      <c r="J10" s="107"/>
    </row>
    <row r="11" spans="1:10">
      <c r="A11" s="174"/>
      <c r="B11" s="212"/>
      <c r="C11" s="179"/>
      <c r="D11" s="179"/>
      <c r="E11" s="178"/>
      <c r="F11" s="178"/>
      <c r="G11" s="178"/>
      <c r="H11" s="178"/>
      <c r="I11" s="178"/>
      <c r="J11" s="107"/>
    </row>
    <row r="12" spans="1:10">
      <c r="A12" s="174">
        <v>11</v>
      </c>
      <c r="B12" s="212"/>
      <c r="C12" s="179"/>
      <c r="D12" s="179"/>
      <c r="E12" s="178"/>
      <c r="F12" s="178"/>
      <c r="G12" s="178"/>
      <c r="H12" s="178"/>
      <c r="I12" s="178"/>
      <c r="J12" s="107"/>
    </row>
    <row r="13" spans="1:10">
      <c r="A13" s="174">
        <v>12</v>
      </c>
      <c r="B13" s="212"/>
      <c r="C13" s="179"/>
      <c r="D13" s="179"/>
      <c r="E13" s="178"/>
      <c r="F13" s="178"/>
      <c r="G13" s="178"/>
      <c r="H13" s="178"/>
      <c r="I13" s="178"/>
      <c r="J13" s="107"/>
    </row>
    <row r="14" spans="1:10">
      <c r="A14" s="174">
        <v>13</v>
      </c>
      <c r="B14" s="212"/>
      <c r="C14" s="179"/>
      <c r="D14" s="179"/>
      <c r="E14" s="178"/>
      <c r="F14" s="178"/>
      <c r="G14" s="178"/>
      <c r="H14" s="178"/>
      <c r="I14" s="178"/>
      <c r="J14" s="107"/>
    </row>
    <row r="15" spans="1:10">
      <c r="A15" s="174">
        <v>14</v>
      </c>
      <c r="B15" s="212"/>
      <c r="C15" s="179"/>
      <c r="D15" s="179"/>
      <c r="E15" s="178"/>
      <c r="F15" s="178"/>
      <c r="G15" s="178"/>
      <c r="H15" s="178"/>
      <c r="I15" s="178"/>
      <c r="J15" s="107"/>
    </row>
    <row r="16" spans="1:10">
      <c r="A16" s="174">
        <v>15</v>
      </c>
      <c r="B16" s="212"/>
      <c r="C16" s="179"/>
      <c r="D16" s="179"/>
      <c r="E16" s="178"/>
      <c r="F16" s="178"/>
      <c r="G16" s="178"/>
      <c r="H16" s="178"/>
      <c r="I16" s="178"/>
      <c r="J16" s="107"/>
    </row>
    <row r="17" spans="1:10">
      <c r="A17" s="174">
        <v>16</v>
      </c>
      <c r="B17" s="212"/>
      <c r="C17" s="179"/>
      <c r="D17" s="179"/>
      <c r="E17" s="178"/>
      <c r="F17" s="178"/>
      <c r="G17" s="178"/>
      <c r="H17" s="178"/>
      <c r="I17" s="178"/>
      <c r="J17" s="107"/>
    </row>
    <row r="18" spans="1:10">
      <c r="A18" s="174">
        <v>17</v>
      </c>
      <c r="B18" s="212"/>
      <c r="C18" s="179"/>
      <c r="D18" s="179"/>
      <c r="E18" s="178"/>
      <c r="F18" s="178"/>
      <c r="G18" s="178"/>
      <c r="H18" s="178"/>
      <c r="I18" s="178"/>
      <c r="J18" s="107"/>
    </row>
    <row r="19" spans="1:10">
      <c r="A19" s="174">
        <v>18</v>
      </c>
      <c r="B19" s="212"/>
      <c r="C19" s="179"/>
      <c r="D19" s="179"/>
      <c r="E19" s="178"/>
      <c r="F19" s="178"/>
      <c r="G19" s="178"/>
      <c r="H19" s="178"/>
      <c r="I19" s="178"/>
      <c r="J19" s="107"/>
    </row>
    <row r="20" spans="1:10">
      <c r="A20" s="174">
        <v>19</v>
      </c>
      <c r="B20" s="212"/>
      <c r="C20" s="179"/>
      <c r="D20" s="179"/>
      <c r="E20" s="178"/>
      <c r="F20" s="178"/>
      <c r="G20" s="178"/>
      <c r="H20" s="178"/>
      <c r="I20" s="178"/>
      <c r="J20" s="107"/>
    </row>
    <row r="21" spans="1:10">
      <c r="A21" s="174">
        <v>20</v>
      </c>
      <c r="B21" s="212"/>
      <c r="C21" s="179"/>
      <c r="D21" s="179"/>
      <c r="E21" s="178"/>
      <c r="F21" s="178"/>
      <c r="G21" s="178"/>
      <c r="H21" s="178"/>
      <c r="I21" s="178"/>
      <c r="J21" s="107"/>
    </row>
    <row r="22" spans="1:10">
      <c r="A22" s="174">
        <v>21</v>
      </c>
      <c r="B22" s="212"/>
      <c r="C22" s="182"/>
      <c r="D22" s="182"/>
      <c r="E22" s="181"/>
      <c r="F22" s="181"/>
      <c r="G22" s="181"/>
      <c r="H22" s="280"/>
      <c r="I22" s="178"/>
      <c r="J22" s="107"/>
    </row>
    <row r="23" spans="1:10">
      <c r="A23" s="174">
        <v>22</v>
      </c>
      <c r="B23" s="212"/>
      <c r="C23" s="182"/>
      <c r="D23" s="182"/>
      <c r="E23" s="181"/>
      <c r="F23" s="181"/>
      <c r="G23" s="181"/>
      <c r="H23" s="280"/>
      <c r="I23" s="178"/>
      <c r="J23" s="107"/>
    </row>
    <row r="24" spans="1:10">
      <c r="A24" s="174">
        <v>23</v>
      </c>
      <c r="B24" s="212"/>
      <c r="C24" s="182"/>
      <c r="D24" s="182"/>
      <c r="E24" s="181"/>
      <c r="F24" s="181"/>
      <c r="G24" s="181"/>
      <c r="H24" s="280"/>
      <c r="I24" s="178"/>
      <c r="J24" s="107"/>
    </row>
    <row r="25" spans="1:10">
      <c r="A25" s="174">
        <v>24</v>
      </c>
      <c r="B25" s="212"/>
      <c r="C25" s="182"/>
      <c r="D25" s="182"/>
      <c r="E25" s="181"/>
      <c r="F25" s="181"/>
      <c r="G25" s="181"/>
      <c r="H25" s="280"/>
      <c r="I25" s="178"/>
      <c r="J25" s="107"/>
    </row>
    <row r="26" spans="1:10">
      <c r="A26" s="174">
        <v>25</v>
      </c>
      <c r="B26" s="212"/>
      <c r="C26" s="182"/>
      <c r="D26" s="182"/>
      <c r="E26" s="181"/>
      <c r="F26" s="181"/>
      <c r="G26" s="181"/>
      <c r="H26" s="280"/>
      <c r="I26" s="178"/>
      <c r="J26" s="107"/>
    </row>
    <row r="27" spans="1:10">
      <c r="A27" s="174">
        <v>26</v>
      </c>
      <c r="B27" s="212"/>
      <c r="C27" s="182"/>
      <c r="D27" s="182"/>
      <c r="E27" s="181"/>
      <c r="F27" s="181"/>
      <c r="G27" s="181"/>
      <c r="H27" s="280"/>
      <c r="I27" s="178"/>
      <c r="J27" s="107"/>
    </row>
    <row r="28" spans="1:10">
      <c r="A28" s="174">
        <v>27</v>
      </c>
      <c r="B28" s="212"/>
      <c r="C28" s="182"/>
      <c r="D28" s="182"/>
      <c r="E28" s="181"/>
      <c r="F28" s="181"/>
      <c r="G28" s="181"/>
      <c r="H28" s="280"/>
      <c r="I28" s="178"/>
      <c r="J28" s="107"/>
    </row>
    <row r="29" spans="1:10">
      <c r="A29" s="174">
        <v>28</v>
      </c>
      <c r="B29" s="212"/>
      <c r="C29" s="182"/>
      <c r="D29" s="182"/>
      <c r="E29" s="181"/>
      <c r="F29" s="181"/>
      <c r="G29" s="181"/>
      <c r="H29" s="280"/>
      <c r="I29" s="178"/>
      <c r="J29" s="107"/>
    </row>
    <row r="30" spans="1:10">
      <c r="A30" s="174">
        <v>29</v>
      </c>
      <c r="B30" s="212"/>
      <c r="C30" s="182"/>
      <c r="D30" s="182"/>
      <c r="E30" s="181"/>
      <c r="F30" s="181"/>
      <c r="G30" s="181"/>
      <c r="H30" s="280"/>
      <c r="I30" s="178"/>
      <c r="J30" s="107"/>
    </row>
    <row r="31" spans="1:10">
      <c r="A31" s="174" t="s">
        <v>277</v>
      </c>
      <c r="B31" s="212"/>
      <c r="C31" s="182"/>
      <c r="D31" s="182"/>
      <c r="E31" s="181"/>
      <c r="F31" s="181"/>
      <c r="G31" s="281"/>
      <c r="H31" s="290" t="s">
        <v>431</v>
      </c>
      <c r="I31" s="392">
        <f>SUM(I9:I30)</f>
        <v>149942</v>
      </c>
      <c r="J31" s="107"/>
    </row>
    <row r="33" spans="1:17">
      <c r="A33" s="189" t="s">
        <v>462</v>
      </c>
    </row>
    <row r="35" spans="1:17">
      <c r="B35" s="191" t="s">
        <v>106</v>
      </c>
      <c r="F35" s="192"/>
    </row>
    <row r="36" spans="1:17">
      <c r="F36" s="190"/>
      <c r="I36" s="190"/>
      <c r="J36" s="190"/>
      <c r="K36" s="190"/>
      <c r="L36" s="190"/>
    </row>
    <row r="37" spans="1:17">
      <c r="C37" s="193"/>
      <c r="F37" s="193"/>
      <c r="G37" s="193"/>
      <c r="H37" s="196"/>
      <c r="I37" s="194"/>
      <c r="J37" s="190"/>
      <c r="K37" s="190"/>
      <c r="L37" s="190"/>
    </row>
    <row r="38" spans="1:17">
      <c r="A38" s="190"/>
      <c r="C38" s="195" t="s">
        <v>267</v>
      </c>
      <c r="F38" s="196" t="s">
        <v>272</v>
      </c>
      <c r="G38" s="195"/>
      <c r="H38" s="195"/>
      <c r="I38" s="194"/>
      <c r="J38" s="190"/>
      <c r="K38" s="190"/>
      <c r="L38" s="190"/>
    </row>
    <row r="39" spans="1:17">
      <c r="A39" s="190"/>
      <c r="C39" s="197" t="s">
        <v>138</v>
      </c>
      <c r="F39" s="189" t="s">
        <v>268</v>
      </c>
      <c r="I39" s="190"/>
      <c r="J39" s="190"/>
      <c r="K39" s="190"/>
      <c r="L39" s="190"/>
      <c r="Q39" s="189" t="s">
        <v>514</v>
      </c>
    </row>
    <row r="40" spans="1:17" s="190" customFormat="1">
      <c r="B40" s="189"/>
      <c r="C40" s="197"/>
      <c r="G40" s="197"/>
      <c r="H40" s="197"/>
    </row>
    <row r="41" spans="1:17" s="190" customFormat="1" ht="12.75"/>
    <row r="42" spans="1:17" s="190" customFormat="1" ht="12.75"/>
    <row r="43" spans="1:17" s="190" customFormat="1" ht="12.75"/>
    <row r="44" spans="1:17" s="190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1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N43"/>
  <sheetViews>
    <sheetView showGridLines="0" view="pageBreakPreview" zoomScale="80" zoomScaleSheetLayoutView="80" workbookViewId="0">
      <selection activeCell="L23" sqref="L23"/>
    </sheetView>
  </sheetViews>
  <sheetFormatPr defaultRowHeight="12.75"/>
  <cols>
    <col min="1" max="1" width="2.7109375" style="202" customWidth="1"/>
    <col min="2" max="2" width="9" style="202" customWidth="1"/>
    <col min="3" max="3" width="23.42578125" style="202" customWidth="1"/>
    <col min="4" max="4" width="13.28515625" style="202" customWidth="1"/>
    <col min="5" max="5" width="9.5703125" style="202" customWidth="1"/>
    <col min="6" max="6" width="11.5703125" style="202" customWidth="1"/>
    <col min="7" max="7" width="12.28515625" style="202" customWidth="1"/>
    <col min="8" max="8" width="15.28515625" style="202" customWidth="1"/>
    <col min="9" max="9" width="17.5703125" style="202" customWidth="1"/>
    <col min="10" max="11" width="12.42578125" style="202" customWidth="1"/>
    <col min="12" max="12" width="23.5703125" style="202" customWidth="1"/>
    <col min="13" max="13" width="18.5703125" style="202" customWidth="1"/>
    <col min="14" max="14" width="0.85546875" style="202" customWidth="1"/>
    <col min="15" max="16384" width="9.140625" style="202"/>
  </cols>
  <sheetData>
    <row r="1" spans="1:14">
      <c r="A1" s="198" t="s">
        <v>464</v>
      </c>
      <c r="B1" s="199"/>
      <c r="C1" s="199"/>
      <c r="D1" s="199"/>
      <c r="E1" s="199"/>
      <c r="F1" s="199"/>
      <c r="G1" s="199"/>
      <c r="H1" s="199"/>
      <c r="I1" s="203"/>
      <c r="J1" s="268"/>
      <c r="K1" s="268"/>
      <c r="L1" s="268"/>
      <c r="M1" s="268" t="s">
        <v>420</v>
      </c>
      <c r="N1" s="203"/>
    </row>
    <row r="2" spans="1:14">
      <c r="A2" s="203" t="s">
        <v>316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201"/>
      <c r="N2" s="203"/>
    </row>
    <row r="3" spans="1:14">
      <c r="A3" s="203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3"/>
    </row>
    <row r="4" spans="1:14" ht="15">
      <c r="A4" s="116" t="s">
        <v>273</v>
      </c>
      <c r="B4" s="199"/>
      <c r="C4" s="199"/>
      <c r="D4" s="204"/>
      <c r="E4" s="269"/>
      <c r="F4" s="204"/>
      <c r="G4" s="200"/>
      <c r="H4" s="200"/>
      <c r="I4" s="200"/>
      <c r="J4" s="200"/>
      <c r="K4" s="200"/>
      <c r="L4" s="199"/>
      <c r="M4" s="200"/>
      <c r="N4" s="203"/>
    </row>
    <row r="5" spans="1:14">
      <c r="A5" s="205" t="s">
        <v>513</v>
      </c>
      <c r="B5" s="205"/>
      <c r="C5" s="205"/>
      <c r="D5" s="205"/>
      <c r="E5" s="206"/>
      <c r="F5" s="206"/>
      <c r="G5" s="206"/>
      <c r="H5" s="206"/>
      <c r="I5" s="206"/>
      <c r="J5" s="206"/>
      <c r="K5" s="206"/>
      <c r="L5" s="206"/>
      <c r="M5" s="206"/>
      <c r="N5" s="203"/>
    </row>
    <row r="6" spans="1:14" ht="13.5" thickBot="1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03"/>
    </row>
    <row r="7" spans="1:14" ht="51">
      <c r="A7" s="271" t="s">
        <v>63</v>
      </c>
      <c r="B7" s="272" t="s">
        <v>421</v>
      </c>
      <c r="C7" s="272" t="s">
        <v>422</v>
      </c>
      <c r="D7" s="273" t="s">
        <v>423</v>
      </c>
      <c r="E7" s="273" t="s">
        <v>274</v>
      </c>
      <c r="F7" s="273" t="s">
        <v>424</v>
      </c>
      <c r="G7" s="273" t="s">
        <v>425</v>
      </c>
      <c r="H7" s="272" t="s">
        <v>426</v>
      </c>
      <c r="I7" s="274" t="s">
        <v>427</v>
      </c>
      <c r="J7" s="274" t="s">
        <v>428</v>
      </c>
      <c r="K7" s="275" t="s">
        <v>429</v>
      </c>
      <c r="L7" s="275" t="s">
        <v>430</v>
      </c>
      <c r="M7" s="273" t="s">
        <v>420</v>
      </c>
      <c r="N7" s="203"/>
    </row>
    <row r="8" spans="1:14">
      <c r="A8" s="208">
        <v>1</v>
      </c>
      <c r="B8" s="209">
        <v>2</v>
      </c>
      <c r="C8" s="209">
        <v>3</v>
      </c>
      <c r="D8" s="210">
        <v>4</v>
      </c>
      <c r="E8" s="210">
        <v>5</v>
      </c>
      <c r="F8" s="210">
        <v>6</v>
      </c>
      <c r="G8" s="210">
        <v>7</v>
      </c>
      <c r="H8" s="210">
        <v>8</v>
      </c>
      <c r="I8" s="210">
        <v>9</v>
      </c>
      <c r="J8" s="210">
        <v>10</v>
      </c>
      <c r="K8" s="210">
        <v>11</v>
      </c>
      <c r="L8" s="210">
        <v>12</v>
      </c>
      <c r="M8" s="210">
        <v>13</v>
      </c>
      <c r="N8" s="203"/>
    </row>
    <row r="9" spans="1:14" ht="15">
      <c r="A9" s="211">
        <v>1</v>
      </c>
      <c r="B9" s="212"/>
      <c r="C9" s="276"/>
      <c r="D9" s="211"/>
      <c r="E9" s="211"/>
      <c r="F9" s="211"/>
      <c r="G9" s="211"/>
      <c r="H9" s="211"/>
      <c r="I9" s="211"/>
      <c r="J9" s="211"/>
      <c r="K9" s="211"/>
      <c r="L9" s="211"/>
      <c r="M9" s="277" t="str">
        <f t="shared" ref="M9:M33" si="0">IF(ISBLANK(B9),"",$M$2)</f>
        <v/>
      </c>
      <c r="N9" s="203"/>
    </row>
    <row r="10" spans="1:14" ht="15">
      <c r="A10" s="211">
        <v>2</v>
      </c>
      <c r="B10" s="212"/>
      <c r="C10" s="276"/>
      <c r="D10" s="211"/>
      <c r="E10" s="211"/>
      <c r="F10" s="211"/>
      <c r="G10" s="211"/>
      <c r="H10" s="211"/>
      <c r="I10" s="211"/>
      <c r="J10" s="211"/>
      <c r="K10" s="211"/>
      <c r="L10" s="211"/>
      <c r="M10" s="277" t="str">
        <f t="shared" si="0"/>
        <v/>
      </c>
      <c r="N10" s="203"/>
    </row>
    <row r="11" spans="1:14" ht="15">
      <c r="A11" s="211">
        <v>3</v>
      </c>
      <c r="B11" s="212"/>
      <c r="C11" s="276"/>
      <c r="D11" s="211"/>
      <c r="E11" s="211"/>
      <c r="F11" s="211"/>
      <c r="G11" s="211"/>
      <c r="H11" s="211"/>
      <c r="I11" s="211"/>
      <c r="J11" s="211"/>
      <c r="K11" s="211"/>
      <c r="L11" s="211"/>
      <c r="M11" s="277" t="str">
        <f t="shared" si="0"/>
        <v/>
      </c>
      <c r="N11" s="203"/>
    </row>
    <row r="12" spans="1:14" ht="15">
      <c r="A12" s="211">
        <v>4</v>
      </c>
      <c r="B12" s="212"/>
      <c r="C12" s="276"/>
      <c r="D12" s="211"/>
      <c r="E12" s="211"/>
      <c r="F12" s="211"/>
      <c r="G12" s="211"/>
      <c r="H12" s="211"/>
      <c r="I12" s="211"/>
      <c r="J12" s="211"/>
      <c r="K12" s="211"/>
      <c r="L12" s="211"/>
      <c r="M12" s="277" t="str">
        <f t="shared" si="0"/>
        <v/>
      </c>
      <c r="N12" s="203"/>
    </row>
    <row r="13" spans="1:14" ht="15">
      <c r="A13" s="211">
        <v>5</v>
      </c>
      <c r="B13" s="212"/>
      <c r="C13" s="276"/>
      <c r="D13" s="211"/>
      <c r="E13" s="211"/>
      <c r="F13" s="211"/>
      <c r="G13" s="211"/>
      <c r="H13" s="211"/>
      <c r="I13" s="211"/>
      <c r="J13" s="211"/>
      <c r="K13" s="211"/>
      <c r="L13" s="211"/>
      <c r="M13" s="277" t="str">
        <f t="shared" si="0"/>
        <v/>
      </c>
      <c r="N13" s="203"/>
    </row>
    <row r="14" spans="1:14" ht="15">
      <c r="A14" s="211">
        <v>6</v>
      </c>
      <c r="B14" s="212"/>
      <c r="C14" s="276"/>
      <c r="D14" s="211"/>
      <c r="E14" s="211"/>
      <c r="F14" s="211"/>
      <c r="G14" s="211"/>
      <c r="H14" s="211"/>
      <c r="I14" s="211"/>
      <c r="J14" s="211"/>
      <c r="K14" s="211"/>
      <c r="L14" s="211"/>
      <c r="M14" s="277" t="str">
        <f t="shared" si="0"/>
        <v/>
      </c>
      <c r="N14" s="203"/>
    </row>
    <row r="15" spans="1:14" ht="15">
      <c r="A15" s="211">
        <v>7</v>
      </c>
      <c r="B15" s="212"/>
      <c r="C15" s="276"/>
      <c r="D15" s="211"/>
      <c r="E15" s="211"/>
      <c r="F15" s="211"/>
      <c r="G15" s="211"/>
      <c r="H15" s="211"/>
      <c r="I15" s="211"/>
      <c r="J15" s="211"/>
      <c r="K15" s="211"/>
      <c r="L15" s="211"/>
      <c r="M15" s="277" t="str">
        <f t="shared" si="0"/>
        <v/>
      </c>
      <c r="N15" s="203"/>
    </row>
    <row r="16" spans="1:14" ht="15">
      <c r="A16" s="211">
        <v>8</v>
      </c>
      <c r="B16" s="212"/>
      <c r="C16" s="276"/>
      <c r="D16" s="211"/>
      <c r="E16" s="211"/>
      <c r="F16" s="211"/>
      <c r="G16" s="211"/>
      <c r="H16" s="211"/>
      <c r="I16" s="211"/>
      <c r="J16" s="211"/>
      <c r="K16" s="211"/>
      <c r="L16" s="211"/>
      <c r="M16" s="277" t="str">
        <f t="shared" si="0"/>
        <v/>
      </c>
      <c r="N16" s="203"/>
    </row>
    <row r="17" spans="1:14" ht="15">
      <c r="A17" s="211">
        <v>9</v>
      </c>
      <c r="B17" s="212"/>
      <c r="C17" s="276"/>
      <c r="D17" s="211"/>
      <c r="E17" s="211"/>
      <c r="F17" s="211"/>
      <c r="G17" s="211"/>
      <c r="H17" s="211"/>
      <c r="I17" s="211"/>
      <c r="J17" s="211"/>
      <c r="K17" s="211"/>
      <c r="L17" s="211"/>
      <c r="M17" s="277" t="str">
        <f t="shared" si="0"/>
        <v/>
      </c>
      <c r="N17" s="203"/>
    </row>
    <row r="18" spans="1:14" ht="15">
      <c r="A18" s="211">
        <v>10</v>
      </c>
      <c r="B18" s="212"/>
      <c r="C18" s="276"/>
      <c r="D18" s="211"/>
      <c r="E18" s="211"/>
      <c r="F18" s="211"/>
      <c r="G18" s="211"/>
      <c r="H18" s="211"/>
      <c r="I18" s="211"/>
      <c r="J18" s="211"/>
      <c r="K18" s="211"/>
      <c r="L18" s="211"/>
      <c r="M18" s="277" t="str">
        <f t="shared" si="0"/>
        <v/>
      </c>
      <c r="N18" s="203"/>
    </row>
    <row r="19" spans="1:14" ht="15">
      <c r="A19" s="211">
        <v>11</v>
      </c>
      <c r="B19" s="212"/>
      <c r="C19" s="276"/>
      <c r="D19" s="211"/>
      <c r="E19" s="211"/>
      <c r="F19" s="211"/>
      <c r="G19" s="211"/>
      <c r="H19" s="211"/>
      <c r="I19" s="211"/>
      <c r="J19" s="211"/>
      <c r="K19" s="211"/>
      <c r="L19" s="211"/>
      <c r="M19" s="277" t="str">
        <f t="shared" si="0"/>
        <v/>
      </c>
      <c r="N19" s="203"/>
    </row>
    <row r="20" spans="1:14" ht="15">
      <c r="A20" s="211">
        <v>12</v>
      </c>
      <c r="B20" s="212"/>
      <c r="C20" s="276"/>
      <c r="D20" s="211"/>
      <c r="E20" s="211"/>
      <c r="F20" s="211"/>
      <c r="G20" s="211"/>
      <c r="H20" s="211"/>
      <c r="I20" s="211"/>
      <c r="J20" s="211"/>
      <c r="K20" s="211"/>
      <c r="L20" s="211"/>
      <c r="M20" s="277" t="str">
        <f t="shared" si="0"/>
        <v/>
      </c>
      <c r="N20" s="203"/>
    </row>
    <row r="21" spans="1:14" ht="15">
      <c r="A21" s="211">
        <v>13</v>
      </c>
      <c r="B21" s="212"/>
      <c r="C21" s="276"/>
      <c r="D21" s="211"/>
      <c r="E21" s="211"/>
      <c r="F21" s="211"/>
      <c r="G21" s="211"/>
      <c r="H21" s="211"/>
      <c r="I21" s="211"/>
      <c r="J21" s="211"/>
      <c r="K21" s="211"/>
      <c r="L21" s="211"/>
      <c r="M21" s="277" t="str">
        <f t="shared" si="0"/>
        <v/>
      </c>
      <c r="N21" s="203"/>
    </row>
    <row r="22" spans="1:14" ht="15">
      <c r="A22" s="211">
        <v>14</v>
      </c>
      <c r="B22" s="212"/>
      <c r="C22" s="276"/>
      <c r="D22" s="211"/>
      <c r="E22" s="211"/>
      <c r="F22" s="211"/>
      <c r="G22" s="211"/>
      <c r="H22" s="211"/>
      <c r="I22" s="211"/>
      <c r="J22" s="211"/>
      <c r="K22" s="211"/>
      <c r="L22" s="211"/>
      <c r="M22" s="277" t="str">
        <f t="shared" si="0"/>
        <v/>
      </c>
      <c r="N22" s="203"/>
    </row>
    <row r="23" spans="1:14" ht="15">
      <c r="A23" s="211">
        <v>15</v>
      </c>
      <c r="B23" s="212"/>
      <c r="C23" s="276"/>
      <c r="D23" s="211"/>
      <c r="E23" s="211"/>
      <c r="F23" s="211"/>
      <c r="G23" s="211"/>
      <c r="H23" s="211"/>
      <c r="I23" s="211"/>
      <c r="J23" s="211"/>
      <c r="K23" s="211"/>
      <c r="L23" s="211"/>
      <c r="M23" s="277" t="str">
        <f t="shared" si="0"/>
        <v/>
      </c>
      <c r="N23" s="203"/>
    </row>
    <row r="24" spans="1:14" ht="15">
      <c r="A24" s="211">
        <v>16</v>
      </c>
      <c r="B24" s="212"/>
      <c r="C24" s="276"/>
      <c r="D24" s="211"/>
      <c r="E24" s="211"/>
      <c r="F24" s="211"/>
      <c r="G24" s="211"/>
      <c r="H24" s="211"/>
      <c r="I24" s="211"/>
      <c r="J24" s="211"/>
      <c r="K24" s="211"/>
      <c r="L24" s="211"/>
      <c r="M24" s="277" t="str">
        <f t="shared" si="0"/>
        <v/>
      </c>
      <c r="N24" s="203"/>
    </row>
    <row r="25" spans="1:14" ht="15">
      <c r="A25" s="211">
        <v>17</v>
      </c>
      <c r="B25" s="212"/>
      <c r="C25" s="276"/>
      <c r="D25" s="211"/>
      <c r="E25" s="211"/>
      <c r="F25" s="211"/>
      <c r="G25" s="211"/>
      <c r="H25" s="211"/>
      <c r="I25" s="211"/>
      <c r="J25" s="211"/>
      <c r="K25" s="211"/>
      <c r="L25" s="211"/>
      <c r="M25" s="277" t="str">
        <f t="shared" si="0"/>
        <v/>
      </c>
      <c r="N25" s="203"/>
    </row>
    <row r="26" spans="1:14" ht="15">
      <c r="A26" s="211">
        <v>18</v>
      </c>
      <c r="B26" s="212"/>
      <c r="C26" s="276"/>
      <c r="D26" s="211"/>
      <c r="E26" s="211"/>
      <c r="F26" s="211"/>
      <c r="G26" s="211"/>
      <c r="H26" s="211"/>
      <c r="I26" s="211"/>
      <c r="J26" s="211"/>
      <c r="K26" s="211"/>
      <c r="L26" s="211"/>
      <c r="M26" s="277" t="str">
        <f t="shared" si="0"/>
        <v/>
      </c>
      <c r="N26" s="203"/>
    </row>
    <row r="27" spans="1:14" ht="15">
      <c r="A27" s="211">
        <v>19</v>
      </c>
      <c r="B27" s="212"/>
      <c r="C27" s="276"/>
      <c r="D27" s="211"/>
      <c r="E27" s="211"/>
      <c r="F27" s="211"/>
      <c r="G27" s="211"/>
      <c r="H27" s="211"/>
      <c r="I27" s="211"/>
      <c r="J27" s="211"/>
      <c r="K27" s="211"/>
      <c r="L27" s="211"/>
      <c r="M27" s="277" t="str">
        <f t="shared" si="0"/>
        <v/>
      </c>
      <c r="N27" s="203"/>
    </row>
    <row r="28" spans="1:14" ht="15">
      <c r="A28" s="211">
        <v>20</v>
      </c>
      <c r="B28" s="212"/>
      <c r="C28" s="276"/>
      <c r="D28" s="211"/>
      <c r="E28" s="211"/>
      <c r="F28" s="211"/>
      <c r="G28" s="211"/>
      <c r="H28" s="211"/>
      <c r="I28" s="211"/>
      <c r="J28" s="211"/>
      <c r="K28" s="211"/>
      <c r="L28" s="211"/>
      <c r="M28" s="277" t="str">
        <f t="shared" si="0"/>
        <v/>
      </c>
      <c r="N28" s="203"/>
    </row>
    <row r="29" spans="1:14" ht="15">
      <c r="A29" s="211">
        <v>21</v>
      </c>
      <c r="B29" s="212"/>
      <c r="C29" s="276"/>
      <c r="D29" s="211"/>
      <c r="E29" s="211"/>
      <c r="F29" s="211"/>
      <c r="G29" s="211"/>
      <c r="H29" s="211"/>
      <c r="I29" s="211"/>
      <c r="J29" s="211"/>
      <c r="K29" s="211"/>
      <c r="L29" s="211"/>
      <c r="M29" s="277" t="str">
        <f t="shared" si="0"/>
        <v/>
      </c>
      <c r="N29" s="203"/>
    </row>
    <row r="30" spans="1:14" ht="15">
      <c r="A30" s="211">
        <v>22</v>
      </c>
      <c r="B30" s="212"/>
      <c r="C30" s="276"/>
      <c r="D30" s="211"/>
      <c r="E30" s="211"/>
      <c r="F30" s="211"/>
      <c r="G30" s="211"/>
      <c r="H30" s="211"/>
      <c r="I30" s="211"/>
      <c r="J30" s="211"/>
      <c r="K30" s="211"/>
      <c r="L30" s="211"/>
      <c r="M30" s="277" t="str">
        <f t="shared" si="0"/>
        <v/>
      </c>
      <c r="N30" s="203"/>
    </row>
    <row r="31" spans="1:14" ht="15">
      <c r="A31" s="211">
        <v>23</v>
      </c>
      <c r="B31" s="212"/>
      <c r="C31" s="276"/>
      <c r="D31" s="211"/>
      <c r="E31" s="211"/>
      <c r="F31" s="211"/>
      <c r="G31" s="211"/>
      <c r="H31" s="211"/>
      <c r="I31" s="211"/>
      <c r="J31" s="211"/>
      <c r="K31" s="211"/>
      <c r="L31" s="211"/>
      <c r="M31" s="277" t="str">
        <f t="shared" si="0"/>
        <v/>
      </c>
      <c r="N31" s="203"/>
    </row>
    <row r="32" spans="1:14" ht="15">
      <c r="A32" s="211">
        <v>24</v>
      </c>
      <c r="B32" s="212"/>
      <c r="C32" s="276"/>
      <c r="D32" s="211"/>
      <c r="E32" s="211"/>
      <c r="F32" s="211"/>
      <c r="G32" s="211"/>
      <c r="H32" s="211"/>
      <c r="I32" s="211"/>
      <c r="J32" s="211"/>
      <c r="K32" s="211"/>
      <c r="L32" s="211"/>
      <c r="M32" s="277" t="str">
        <f t="shared" si="0"/>
        <v/>
      </c>
      <c r="N32" s="203"/>
    </row>
    <row r="33" spans="1:14" ht="15">
      <c r="A33" s="278" t="s">
        <v>277</v>
      </c>
      <c r="B33" s="212"/>
      <c r="C33" s="276"/>
      <c r="D33" s="211"/>
      <c r="E33" s="211"/>
      <c r="F33" s="211"/>
      <c r="G33" s="211"/>
      <c r="H33" s="211"/>
      <c r="I33" s="211"/>
      <c r="J33" s="211"/>
      <c r="K33" s="211"/>
      <c r="L33" s="211"/>
      <c r="M33" s="277" t="str">
        <f t="shared" si="0"/>
        <v/>
      </c>
      <c r="N33" s="203"/>
    </row>
    <row r="34" spans="1:14" s="218" customFormat="1"/>
    <row r="37" spans="1:14" s="21" customFormat="1" ht="15">
      <c r="B37" s="213" t="s">
        <v>106</v>
      </c>
    </row>
    <row r="38" spans="1:14" s="21" customFormat="1" ht="15">
      <c r="B38" s="213"/>
    </row>
    <row r="39" spans="1:14" s="21" customFormat="1" ht="15">
      <c r="C39" s="215"/>
      <c r="D39" s="214"/>
      <c r="E39" s="214"/>
      <c r="H39" s="215"/>
      <c r="I39" s="215"/>
      <c r="J39" s="214"/>
      <c r="K39" s="214"/>
      <c r="L39" s="214"/>
    </row>
    <row r="40" spans="1:14" s="21" customFormat="1" ht="15">
      <c r="C40" s="216" t="s">
        <v>267</v>
      </c>
      <c r="D40" s="214"/>
      <c r="E40" s="214"/>
      <c r="H40" s="213" t="s">
        <v>318</v>
      </c>
      <c r="M40" s="214"/>
    </row>
    <row r="41" spans="1:14" s="21" customFormat="1" ht="15">
      <c r="C41" s="216" t="s">
        <v>138</v>
      </c>
      <c r="D41" s="214"/>
      <c r="E41" s="214"/>
      <c r="H41" s="217" t="s">
        <v>268</v>
      </c>
      <c r="M41" s="214"/>
    </row>
    <row r="42" spans="1:14" ht="15">
      <c r="C42" s="216"/>
      <c r="F42" s="217"/>
      <c r="J42" s="219"/>
      <c r="K42" s="219"/>
      <c r="L42" s="219"/>
      <c r="M42" s="219"/>
    </row>
    <row r="43" spans="1:14" ht="15">
      <c r="C43" s="216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271</v>
      </c>
      <c r="B1" s="258"/>
      <c r="C1" s="451" t="s">
        <v>108</v>
      </c>
      <c r="D1" s="451"/>
      <c r="E1" s="115"/>
    </row>
    <row r="2" spans="1:12" s="6" customFormat="1">
      <c r="A2" s="78" t="s">
        <v>139</v>
      </c>
      <c r="B2" s="258"/>
      <c r="C2" s="452" t="s">
        <v>616</v>
      </c>
      <c r="D2" s="453"/>
      <c r="E2" s="115"/>
    </row>
    <row r="3" spans="1:12" s="6" customFormat="1">
      <c r="A3" s="78"/>
      <c r="B3" s="258"/>
      <c r="C3" s="398"/>
      <c r="D3" s="398"/>
      <c r="E3" s="115"/>
    </row>
    <row r="4" spans="1:12" s="2" customFormat="1">
      <c r="A4" s="79" t="str">
        <f>'[1]ფორმა N2'!A4</f>
        <v>ანგარიშვალდებული პირის დასახელება:</v>
      </c>
      <c r="B4" s="259"/>
      <c r="C4" s="78"/>
      <c r="D4" s="78"/>
      <c r="E4" s="110"/>
      <c r="L4" s="6"/>
    </row>
    <row r="5" spans="1:12" s="2" customFormat="1">
      <c r="A5" s="121" t="str">
        <f>'[1]ფორმა N1'!D4</f>
        <v>მპგ  "გაერთიანებული დემოკრატიული მოძრაობა "</v>
      </c>
      <c r="B5" s="260"/>
      <c r="C5" s="59"/>
      <c r="D5" s="59"/>
      <c r="E5" s="110"/>
    </row>
    <row r="6" spans="1:12" s="2" customFormat="1">
      <c r="A6" s="79"/>
      <c r="B6" s="259"/>
      <c r="C6" s="78"/>
      <c r="D6" s="78"/>
      <c r="E6" s="110"/>
    </row>
    <row r="7" spans="1:12" s="6" customFormat="1" ht="18">
      <c r="A7" s="394"/>
      <c r="B7" s="114"/>
      <c r="C7" s="80"/>
      <c r="D7" s="80"/>
      <c r="E7" s="115"/>
    </row>
    <row r="8" spans="1:12" s="6" customFormat="1" ht="30">
      <c r="A8" s="108" t="s">
        <v>63</v>
      </c>
      <c r="B8" s="81" t="s">
        <v>248</v>
      </c>
      <c r="C8" s="81" t="s">
        <v>65</v>
      </c>
      <c r="D8" s="81" t="s">
        <v>66</v>
      </c>
      <c r="E8" s="115"/>
      <c r="F8" s="20"/>
    </row>
    <row r="9" spans="1:12" s="7" customFormat="1">
      <c r="A9" s="246">
        <v>1</v>
      </c>
      <c r="B9" s="246" t="s">
        <v>64</v>
      </c>
      <c r="C9" s="87">
        <f>SUM(C10,C26)</f>
        <v>0</v>
      </c>
      <c r="D9" s="87">
        <f>SUM(D10,D26)</f>
        <v>0</v>
      </c>
      <c r="E9" s="115"/>
    </row>
    <row r="10" spans="1:12" s="7" customFormat="1">
      <c r="A10" s="89">
        <v>1.1000000000000001</v>
      </c>
      <c r="B10" s="89" t="s">
        <v>79</v>
      </c>
      <c r="C10" s="87">
        <f>C12+C16</f>
        <v>0</v>
      </c>
      <c r="D10" s="87">
        <f>D11+D12+D16+D25</f>
        <v>0</v>
      </c>
      <c r="E10" s="115"/>
    </row>
    <row r="11" spans="1:12" s="9" customFormat="1" ht="18">
      <c r="A11" s="90" t="s">
        <v>29</v>
      </c>
      <c r="B11" s="90" t="s">
        <v>78</v>
      </c>
      <c r="C11" s="8"/>
      <c r="D11" s="8"/>
      <c r="E11" s="115"/>
    </row>
    <row r="12" spans="1:12" s="10" customFormat="1">
      <c r="A12" s="90" t="s">
        <v>30</v>
      </c>
      <c r="B12" s="90" t="s">
        <v>307</v>
      </c>
      <c r="C12" s="109">
        <f>SUM(C13:C15)</f>
        <v>0</v>
      </c>
      <c r="D12" s="109">
        <f>SUM(D13:D15)</f>
        <v>0</v>
      </c>
      <c r="E12" s="115"/>
    </row>
    <row r="13" spans="1:12" s="3" customFormat="1">
      <c r="A13" s="99" t="s">
        <v>80</v>
      </c>
      <c r="B13" s="99" t="s">
        <v>310</v>
      </c>
      <c r="C13" s="8"/>
      <c r="D13" s="8">
        <f>C13</f>
        <v>0</v>
      </c>
      <c r="E13" s="115"/>
    </row>
    <row r="14" spans="1:12" s="3" customFormat="1">
      <c r="A14" s="99" t="s">
        <v>505</v>
      </c>
      <c r="B14" s="99" t="s">
        <v>504</v>
      </c>
      <c r="C14" s="8"/>
      <c r="D14" s="8"/>
      <c r="E14" s="115"/>
    </row>
    <row r="15" spans="1:12" s="3" customFormat="1">
      <c r="A15" s="99" t="s">
        <v>506</v>
      </c>
      <c r="B15" s="99" t="s">
        <v>96</v>
      </c>
      <c r="C15" s="8"/>
      <c r="D15" s="8"/>
      <c r="E15" s="115"/>
    </row>
    <row r="16" spans="1:12" s="3" customFormat="1">
      <c r="A16" s="90" t="s">
        <v>81</v>
      </c>
      <c r="B16" s="90" t="s">
        <v>82</v>
      </c>
      <c r="C16" s="109">
        <f>SUM(C17:C18)</f>
        <v>0</v>
      </c>
      <c r="D16" s="109">
        <f>SUM(D17:D18)</f>
        <v>0</v>
      </c>
      <c r="E16" s="115"/>
    </row>
    <row r="17" spans="1:5" s="3" customFormat="1">
      <c r="A17" s="99" t="s">
        <v>83</v>
      </c>
      <c r="B17" s="99" t="s">
        <v>85</v>
      </c>
      <c r="C17" s="8"/>
      <c r="D17" s="8">
        <f>C17</f>
        <v>0</v>
      </c>
      <c r="E17" s="115"/>
    </row>
    <row r="18" spans="1:5" s="3" customFormat="1" ht="30">
      <c r="A18" s="99" t="s">
        <v>84</v>
      </c>
      <c r="B18" s="99" t="s">
        <v>109</v>
      </c>
      <c r="C18" s="8"/>
      <c r="D18" s="8"/>
      <c r="E18" s="115"/>
    </row>
    <row r="19" spans="1:5" s="3" customFormat="1">
      <c r="A19" s="90" t="s">
        <v>86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>
      <c r="A20" s="99" t="s">
        <v>87</v>
      </c>
      <c r="B20" s="99" t="s">
        <v>88</v>
      </c>
      <c r="C20" s="8"/>
      <c r="D20" s="8"/>
      <c r="E20" s="115"/>
    </row>
    <row r="21" spans="1:5" s="3" customFormat="1" ht="30">
      <c r="A21" s="99" t="s">
        <v>91</v>
      </c>
      <c r="B21" s="99" t="s">
        <v>89</v>
      </c>
      <c r="C21" s="8"/>
      <c r="D21" s="8"/>
      <c r="E21" s="115"/>
    </row>
    <row r="22" spans="1:5" s="3" customFormat="1">
      <c r="A22" s="99" t="s">
        <v>92</v>
      </c>
      <c r="B22" s="99" t="s">
        <v>90</v>
      </c>
      <c r="C22" s="8"/>
      <c r="D22" s="8"/>
      <c r="E22" s="115"/>
    </row>
    <row r="23" spans="1:5" s="3" customFormat="1">
      <c r="A23" s="99" t="s">
        <v>93</v>
      </c>
      <c r="B23" s="99" t="s">
        <v>445</v>
      </c>
      <c r="C23" s="8"/>
      <c r="D23" s="8"/>
      <c r="E23" s="115"/>
    </row>
    <row r="24" spans="1:5" s="3" customFormat="1">
      <c r="A24" s="90" t="s">
        <v>94</v>
      </c>
      <c r="B24" s="90" t="s">
        <v>446</v>
      </c>
      <c r="C24" s="282"/>
      <c r="D24" s="8"/>
      <c r="E24" s="115"/>
    </row>
    <row r="25" spans="1:5" s="3" customFormat="1">
      <c r="A25" s="90" t="s">
        <v>250</v>
      </c>
      <c r="B25" s="90" t="s">
        <v>522</v>
      </c>
      <c r="D25" s="8"/>
      <c r="E25" s="115"/>
    </row>
    <row r="26" spans="1:5">
      <c r="A26" s="89">
        <v>1.2</v>
      </c>
      <c r="B26" s="89" t="s">
        <v>95</v>
      </c>
      <c r="C26" s="87">
        <f>SUM(C27,C35)</f>
        <v>0</v>
      </c>
      <c r="D26" s="87">
        <f>SUM(D27,D35)</f>
        <v>0</v>
      </c>
      <c r="E26" s="115"/>
    </row>
    <row r="27" spans="1:5">
      <c r="A27" s="90" t="s">
        <v>31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>
      <c r="A28" s="254" t="s">
        <v>97</v>
      </c>
      <c r="B28" s="99" t="s">
        <v>523</v>
      </c>
      <c r="C28" s="8"/>
      <c r="D28" s="8"/>
      <c r="E28" s="115"/>
    </row>
    <row r="29" spans="1:5">
      <c r="A29" s="254" t="s">
        <v>98</v>
      </c>
      <c r="B29" s="99" t="s">
        <v>524</v>
      </c>
      <c r="C29" s="8"/>
      <c r="D29" s="8"/>
      <c r="E29" s="115"/>
    </row>
    <row r="30" spans="1:5">
      <c r="A30" s="254" t="s">
        <v>453</v>
      </c>
      <c r="B30" s="254" t="s">
        <v>309</v>
      </c>
      <c r="C30" s="8"/>
      <c r="D30" s="8"/>
      <c r="E30" s="115"/>
    </row>
    <row r="31" spans="1:5">
      <c r="A31" s="90" t="s">
        <v>32</v>
      </c>
      <c r="B31" s="90" t="s">
        <v>504</v>
      </c>
      <c r="C31" s="109">
        <f>SUM(C32:C34)</f>
        <v>0</v>
      </c>
      <c r="D31" s="109">
        <f>SUM(D32:D34)</f>
        <v>0</v>
      </c>
      <c r="E31" s="115"/>
    </row>
    <row r="32" spans="1:5">
      <c r="A32" s="254" t="s">
        <v>12</v>
      </c>
      <c r="B32" s="254" t="s">
        <v>507</v>
      </c>
      <c r="C32" s="8"/>
      <c r="D32" s="8"/>
      <c r="E32" s="115"/>
    </row>
    <row r="33" spans="1:9">
      <c r="A33" s="254" t="s">
        <v>13</v>
      </c>
      <c r="B33" s="254" t="s">
        <v>508</v>
      </c>
      <c r="C33" s="8"/>
      <c r="D33" s="8"/>
      <c r="E33" s="115"/>
    </row>
    <row r="34" spans="1:9">
      <c r="A34" s="254" t="s">
        <v>280</v>
      </c>
      <c r="B34" s="254" t="s">
        <v>509</v>
      </c>
      <c r="C34" s="8"/>
      <c r="D34" s="8"/>
      <c r="E34" s="115"/>
    </row>
    <row r="35" spans="1:9" s="23" customFormat="1">
      <c r="A35" s="90" t="s">
        <v>33</v>
      </c>
      <c r="B35" s="267" t="s">
        <v>451</v>
      </c>
      <c r="C35" s="8"/>
      <c r="D35" s="8"/>
    </row>
    <row r="36" spans="1:9" s="2" customFormat="1">
      <c r="A36" s="1"/>
      <c r="B36" s="261"/>
      <c r="E36" s="397"/>
    </row>
    <row r="37" spans="1:9" s="2" customFormat="1">
      <c r="B37" s="261"/>
      <c r="E37" s="397"/>
    </row>
    <row r="38" spans="1:9">
      <c r="A38" s="1"/>
    </row>
    <row r="39" spans="1:9">
      <c r="A39" s="2"/>
    </row>
    <row r="40" spans="1:9" s="2" customFormat="1">
      <c r="A40" s="71" t="s">
        <v>106</v>
      </c>
      <c r="B40" s="261"/>
      <c r="E40" s="397"/>
    </row>
    <row r="41" spans="1:9" s="2" customFormat="1">
      <c r="B41" s="261"/>
      <c r="E41"/>
      <c r="F41"/>
      <c r="G41"/>
      <c r="H41"/>
      <c r="I41"/>
    </row>
    <row r="42" spans="1:9" s="2" customFormat="1">
      <c r="B42" s="261"/>
      <c r="D42" s="12"/>
      <c r="E42"/>
      <c r="F42"/>
      <c r="G42"/>
      <c r="H42"/>
      <c r="I42"/>
    </row>
    <row r="43" spans="1:9" s="2" customFormat="1">
      <c r="A43"/>
      <c r="B43" s="263" t="s">
        <v>449</v>
      </c>
      <c r="D43" s="12"/>
      <c r="E43"/>
      <c r="F43"/>
      <c r="G43"/>
      <c r="H43"/>
      <c r="I43"/>
    </row>
    <row r="44" spans="1:9" s="2" customFormat="1">
      <c r="A44"/>
      <c r="B44" s="261" t="s">
        <v>269</v>
      </c>
      <c r="D44" s="12"/>
      <c r="E44"/>
      <c r="F44"/>
      <c r="G44"/>
      <c r="H44"/>
      <c r="I44"/>
    </row>
    <row r="45" spans="1:9" customFormat="1" ht="12.75">
      <c r="B45" s="264" t="s">
        <v>138</v>
      </c>
    </row>
    <row r="46" spans="1:9" customFormat="1" ht="12.75">
      <c r="B46" s="26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225</v>
      </c>
      <c r="G1" t="s">
        <v>235</v>
      </c>
    </row>
    <row r="2" spans="1:7" ht="15">
      <c r="A2" s="62">
        <v>40907</v>
      </c>
      <c r="C2" t="s">
        <v>199</v>
      </c>
      <c r="E2" t="s">
        <v>230</v>
      </c>
      <c r="G2" s="64" t="s">
        <v>236</v>
      </c>
    </row>
    <row r="3" spans="1:7" ht="15">
      <c r="A3" s="62">
        <v>40908</v>
      </c>
      <c r="C3" t="s">
        <v>200</v>
      </c>
      <c r="E3" t="s">
        <v>231</v>
      </c>
      <c r="G3" s="64" t="s">
        <v>237</v>
      </c>
    </row>
    <row r="4" spans="1:7" ht="15">
      <c r="A4" s="62">
        <v>40909</v>
      </c>
      <c r="C4" t="s">
        <v>201</v>
      </c>
      <c r="E4" t="s">
        <v>232</v>
      </c>
      <c r="G4" s="64" t="s">
        <v>238</v>
      </c>
    </row>
    <row r="5" spans="1:7">
      <c r="A5" s="62">
        <v>40910</v>
      </c>
      <c r="C5" t="s">
        <v>202</v>
      </c>
      <c r="E5" t="s">
        <v>233</v>
      </c>
    </row>
    <row r="6" spans="1:7">
      <c r="A6" s="62">
        <v>40911</v>
      </c>
      <c r="C6" t="s">
        <v>203</v>
      </c>
    </row>
    <row r="7" spans="1:7">
      <c r="A7" s="62">
        <v>40912</v>
      </c>
      <c r="C7" t="s">
        <v>204</v>
      </c>
    </row>
    <row r="8" spans="1:7">
      <c r="A8" s="62">
        <v>40913</v>
      </c>
      <c r="C8" t="s">
        <v>205</v>
      </c>
    </row>
    <row r="9" spans="1:7">
      <c r="A9" s="62">
        <v>40914</v>
      </c>
      <c r="C9" t="s">
        <v>206</v>
      </c>
    </row>
    <row r="10" spans="1:7">
      <c r="A10" s="62">
        <v>40915</v>
      </c>
      <c r="C10" t="s">
        <v>207</v>
      </c>
    </row>
    <row r="11" spans="1:7">
      <c r="A11" s="62">
        <v>40916</v>
      </c>
      <c r="C11" t="s">
        <v>208</v>
      </c>
    </row>
    <row r="12" spans="1:7">
      <c r="A12" s="62">
        <v>40917</v>
      </c>
      <c r="C12" t="s">
        <v>209</v>
      </c>
    </row>
    <row r="13" spans="1:7">
      <c r="A13" s="62">
        <v>40918</v>
      </c>
      <c r="C13" t="s">
        <v>210</v>
      </c>
    </row>
    <row r="14" spans="1:7">
      <c r="A14" s="62">
        <v>40919</v>
      </c>
      <c r="C14" t="s">
        <v>211</v>
      </c>
    </row>
    <row r="15" spans="1:7">
      <c r="A15" s="62">
        <v>40920</v>
      </c>
      <c r="C15" t="s">
        <v>212</v>
      </c>
    </row>
    <row r="16" spans="1:7">
      <c r="A16" s="62">
        <v>40921</v>
      </c>
      <c r="C16" t="s">
        <v>213</v>
      </c>
    </row>
    <row r="17" spans="1:3">
      <c r="A17" s="62">
        <v>40922</v>
      </c>
      <c r="C17" t="s">
        <v>214</v>
      </c>
    </row>
    <row r="18" spans="1:3">
      <c r="A18" s="62">
        <v>40923</v>
      </c>
      <c r="C18" t="s">
        <v>215</v>
      </c>
    </row>
    <row r="19" spans="1:3">
      <c r="A19" s="62">
        <v>40924</v>
      </c>
      <c r="C19" t="s">
        <v>216</v>
      </c>
    </row>
    <row r="20" spans="1:3">
      <c r="A20" s="62">
        <v>40925</v>
      </c>
      <c r="C20" t="s">
        <v>217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405</v>
      </c>
      <c r="B1" s="243"/>
      <c r="C1" s="451" t="s">
        <v>108</v>
      </c>
      <c r="D1" s="451"/>
      <c r="E1" s="93"/>
    </row>
    <row r="2" spans="1:5" s="6" customFormat="1">
      <c r="A2" s="76" t="s">
        <v>406</v>
      </c>
      <c r="B2" s="243"/>
      <c r="C2" s="449" t="s">
        <v>616</v>
      </c>
      <c r="D2" s="450"/>
      <c r="E2" s="93"/>
    </row>
    <row r="3" spans="1:5" s="6" customFormat="1">
      <c r="A3" s="76" t="s">
        <v>407</v>
      </c>
      <c r="B3" s="243"/>
      <c r="C3" s="244"/>
      <c r="D3" s="244"/>
      <c r="E3" s="93"/>
    </row>
    <row r="4" spans="1:5" s="6" customFormat="1">
      <c r="A4" s="78" t="s">
        <v>139</v>
      </c>
      <c r="B4" s="243"/>
      <c r="C4" s="244"/>
      <c r="D4" s="244"/>
      <c r="E4" s="93"/>
    </row>
    <row r="5" spans="1:5" s="6" customFormat="1">
      <c r="A5" s="78"/>
      <c r="B5" s="243"/>
      <c r="C5" s="244"/>
      <c r="D5" s="244"/>
      <c r="E5" s="93"/>
    </row>
    <row r="6" spans="1:5">
      <c r="A6" s="79" t="str">
        <f>'[2]ფორმა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45" t="str">
        <f>'ფორმა N1'!D4</f>
        <v>მპგ  "გაერთიანებული დემოკრატიული მოძრაობა "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43"/>
      <c r="B9" s="243"/>
      <c r="C9" s="80"/>
      <c r="D9" s="80"/>
      <c r="E9" s="93"/>
    </row>
    <row r="10" spans="1:5" s="6" customFormat="1" ht="30">
      <c r="A10" s="91" t="s">
        <v>63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46">
        <v>1</v>
      </c>
      <c r="B11" s="246" t="s">
        <v>56</v>
      </c>
      <c r="C11" s="84">
        <f>SUM(C12,C15,C55,C58,C59,C60,C78)</f>
        <v>0</v>
      </c>
      <c r="D11" s="84">
        <f>SUM(D12,D15,D55,D58,D59,D60,D66,D74,D75)</f>
        <v>82896.319999999992</v>
      </c>
      <c r="E11" s="247"/>
    </row>
    <row r="12" spans="1:5" s="9" customFormat="1" ht="18">
      <c r="A12" s="89">
        <v>1.1000000000000001</v>
      </c>
      <c r="B12" s="89" t="s">
        <v>57</v>
      </c>
      <c r="C12" s="85">
        <f>SUM(C13:C14)</f>
        <v>0</v>
      </c>
      <c r="D12" s="85">
        <f>SUM(D13:D14)</f>
        <v>53100</v>
      </c>
      <c r="E12" s="95"/>
    </row>
    <row r="13" spans="1:5" s="10" customFormat="1">
      <c r="A13" s="90" t="s">
        <v>29</v>
      </c>
      <c r="B13" s="90" t="s">
        <v>58</v>
      </c>
      <c r="C13" s="4"/>
      <c r="D13" s="4">
        <v>53100</v>
      </c>
      <c r="E13" s="96"/>
    </row>
    <row r="14" spans="1:5" s="3" customFormat="1">
      <c r="A14" s="90" t="s">
        <v>30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59</v>
      </c>
      <c r="C15" s="86">
        <f>SUM(C16,C19,C31,C32,C33,C34,C37,C38,C45:C49,C53,C54)</f>
        <v>0</v>
      </c>
      <c r="D15" s="86">
        <f>SUM(D16,D19,D31,D32,D33,D34,D37,D38,D45:D49,D53,D54)</f>
        <v>29734.560000000001</v>
      </c>
      <c r="E15" s="247"/>
    </row>
    <row r="16" spans="1:5" s="3" customFormat="1">
      <c r="A16" s="90" t="s">
        <v>31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97</v>
      </c>
      <c r="B17" s="99" t="s">
        <v>60</v>
      </c>
      <c r="C17" s="4"/>
      <c r="D17" s="248"/>
      <c r="E17" s="97"/>
    </row>
    <row r="18" spans="1:6" s="3" customFormat="1">
      <c r="A18" s="99" t="s">
        <v>98</v>
      </c>
      <c r="B18" s="99" t="s">
        <v>61</v>
      </c>
      <c r="C18" s="4"/>
      <c r="D18" s="248"/>
      <c r="E18" s="97"/>
    </row>
    <row r="19" spans="1:6" s="3" customFormat="1">
      <c r="A19" s="90" t="s">
        <v>32</v>
      </c>
      <c r="B19" s="90" t="s">
        <v>2</v>
      </c>
      <c r="C19" s="85">
        <f>SUM(C20:C25,C30)</f>
        <v>0</v>
      </c>
      <c r="D19" s="85">
        <f>SUM(D20:D25,D30)</f>
        <v>1451.18</v>
      </c>
      <c r="E19" s="249"/>
      <c r="F19" s="250"/>
    </row>
    <row r="20" spans="1:6" s="253" customFormat="1" ht="30">
      <c r="A20" s="99" t="s">
        <v>12</v>
      </c>
      <c r="B20" s="99" t="s">
        <v>249</v>
      </c>
      <c r="C20" s="251"/>
      <c r="D20" s="421"/>
      <c r="E20" s="252"/>
    </row>
    <row r="21" spans="1:6" s="253" customFormat="1">
      <c r="A21" s="99" t="s">
        <v>13</v>
      </c>
      <c r="B21" s="99" t="s">
        <v>14</v>
      </c>
      <c r="C21" s="251"/>
      <c r="D21" s="39"/>
      <c r="E21" s="252"/>
    </row>
    <row r="22" spans="1:6" s="253" customFormat="1" ht="30">
      <c r="A22" s="99" t="s">
        <v>280</v>
      </c>
      <c r="B22" s="99" t="s">
        <v>22</v>
      </c>
      <c r="C22" s="251"/>
      <c r="D22" s="40"/>
      <c r="E22" s="252"/>
    </row>
    <row r="23" spans="1:6" s="253" customFormat="1" ht="16.5" customHeight="1">
      <c r="A23" s="99" t="s">
        <v>281</v>
      </c>
      <c r="B23" s="99" t="s">
        <v>15</v>
      </c>
      <c r="C23" s="251"/>
      <c r="D23" s="40">
        <f>603.6+197.63</f>
        <v>801.23</v>
      </c>
      <c r="E23" s="252"/>
    </row>
    <row r="24" spans="1:6" s="253" customFormat="1" ht="16.5" customHeight="1">
      <c r="A24" s="99" t="s">
        <v>282</v>
      </c>
      <c r="B24" s="99" t="s">
        <v>16</v>
      </c>
      <c r="C24" s="251"/>
      <c r="D24" s="40"/>
      <c r="E24" s="252"/>
    </row>
    <row r="25" spans="1:6" s="253" customFormat="1" ht="16.5" customHeight="1">
      <c r="A25" s="99" t="s">
        <v>283</v>
      </c>
      <c r="B25" s="99" t="s">
        <v>17</v>
      </c>
      <c r="C25" s="85">
        <f>SUM(C26:C29)</f>
        <v>0</v>
      </c>
      <c r="D25" s="85">
        <f>SUM(D26:D29)</f>
        <v>649.95000000000005</v>
      </c>
      <c r="E25" s="252"/>
    </row>
    <row r="26" spans="1:6" s="253" customFormat="1" ht="16.5" customHeight="1">
      <c r="A26" s="254" t="s">
        <v>284</v>
      </c>
      <c r="B26" s="254" t="s">
        <v>18</v>
      </c>
      <c r="C26" s="40"/>
      <c r="D26" s="40">
        <v>331.74</v>
      </c>
      <c r="E26" s="252"/>
    </row>
    <row r="27" spans="1:6" s="253" customFormat="1" ht="16.5" customHeight="1">
      <c r="A27" s="254" t="s">
        <v>285</v>
      </c>
      <c r="B27" s="254" t="s">
        <v>19</v>
      </c>
      <c r="C27" s="251"/>
      <c r="D27" s="40">
        <v>25.21</v>
      </c>
      <c r="E27" s="252"/>
    </row>
    <row r="28" spans="1:6" s="253" customFormat="1" ht="16.5" customHeight="1">
      <c r="A28" s="254" t="s">
        <v>286</v>
      </c>
      <c r="B28" s="254" t="s">
        <v>20</v>
      </c>
      <c r="C28" s="251"/>
      <c r="D28" s="251">
        <v>265.5</v>
      </c>
      <c r="E28" s="252"/>
    </row>
    <row r="29" spans="1:6" s="253" customFormat="1" ht="16.5" customHeight="1">
      <c r="A29" s="254" t="s">
        <v>287</v>
      </c>
      <c r="B29" s="254" t="s">
        <v>23</v>
      </c>
      <c r="C29" s="251"/>
      <c r="D29" s="251">
        <v>27.5</v>
      </c>
      <c r="E29" s="252"/>
    </row>
    <row r="30" spans="1:6" s="253" customFormat="1" ht="16.5" customHeight="1">
      <c r="A30" s="99" t="s">
        <v>288</v>
      </c>
      <c r="B30" s="99" t="s">
        <v>21</v>
      </c>
      <c r="C30" s="251"/>
      <c r="D30" s="41"/>
      <c r="E30" s="252"/>
    </row>
    <row r="31" spans="1:6" s="3" customFormat="1" ht="16.5" customHeight="1">
      <c r="A31" s="90" t="s">
        <v>33</v>
      </c>
      <c r="B31" s="90" t="s">
        <v>3</v>
      </c>
      <c r="C31" s="4"/>
      <c r="D31" s="248"/>
      <c r="E31" s="249"/>
    </row>
    <row r="32" spans="1:6" s="3" customFormat="1" ht="16.5" customHeight="1">
      <c r="A32" s="90" t="s">
        <v>34</v>
      </c>
      <c r="B32" s="90" t="s">
        <v>4</v>
      </c>
      <c r="C32" s="4"/>
      <c r="D32" s="248"/>
      <c r="E32" s="97"/>
    </row>
    <row r="33" spans="1:5" s="3" customFormat="1" ht="16.5" customHeight="1">
      <c r="A33" s="90" t="s">
        <v>35</v>
      </c>
      <c r="B33" s="90" t="s">
        <v>5</v>
      </c>
      <c r="C33" s="4"/>
      <c r="D33" s="248"/>
      <c r="E33" s="97"/>
    </row>
    <row r="34" spans="1:5" s="3" customFormat="1">
      <c r="A34" s="90" t="s">
        <v>36</v>
      </c>
      <c r="B34" s="90" t="s">
        <v>62</v>
      </c>
      <c r="C34" s="85">
        <f>SUM(C35:C36)</f>
        <v>0</v>
      </c>
      <c r="D34" s="85">
        <f>SUM(D35:D36)</f>
        <v>8728</v>
      </c>
      <c r="E34" s="97"/>
    </row>
    <row r="35" spans="1:5" s="3" customFormat="1" ht="16.5" customHeight="1">
      <c r="A35" s="99" t="s">
        <v>289</v>
      </c>
      <c r="B35" s="99" t="s">
        <v>55</v>
      </c>
      <c r="C35" s="4"/>
      <c r="D35" s="248">
        <v>8728</v>
      </c>
      <c r="E35" s="97"/>
    </row>
    <row r="36" spans="1:5" s="3" customFormat="1" ht="16.5" customHeight="1">
      <c r="A36" s="99" t="s">
        <v>290</v>
      </c>
      <c r="B36" s="99" t="s">
        <v>54</v>
      </c>
      <c r="C36" s="4"/>
      <c r="D36" s="248"/>
      <c r="E36" s="97"/>
    </row>
    <row r="37" spans="1:5" s="3" customFormat="1" ht="16.5" customHeight="1">
      <c r="A37" s="90" t="s">
        <v>37</v>
      </c>
      <c r="B37" s="90" t="s">
        <v>48</v>
      </c>
      <c r="C37" s="4"/>
      <c r="D37" s="248">
        <v>29.29</v>
      </c>
      <c r="E37" s="97"/>
    </row>
    <row r="38" spans="1:5" s="3" customFormat="1" ht="16.5" customHeight="1">
      <c r="A38" s="90" t="s">
        <v>38</v>
      </c>
      <c r="B38" s="90" t="s">
        <v>408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354</v>
      </c>
      <c r="B39" s="17" t="s">
        <v>358</v>
      </c>
      <c r="C39" s="4"/>
      <c r="D39" s="248"/>
      <c r="E39" s="97"/>
    </row>
    <row r="40" spans="1:5" s="3" customFormat="1" ht="16.5" customHeight="1">
      <c r="A40" s="17" t="s">
        <v>355</v>
      </c>
      <c r="B40" s="17" t="s">
        <v>359</v>
      </c>
      <c r="C40" s="4"/>
      <c r="D40" s="248"/>
      <c r="E40" s="97"/>
    </row>
    <row r="41" spans="1:5" s="3" customFormat="1" ht="16.5" customHeight="1">
      <c r="A41" s="17" t="s">
        <v>356</v>
      </c>
      <c r="B41" s="17" t="s">
        <v>362</v>
      </c>
      <c r="C41" s="4"/>
      <c r="D41" s="248"/>
      <c r="E41" s="97"/>
    </row>
    <row r="42" spans="1:5" s="3" customFormat="1" ht="16.5" customHeight="1">
      <c r="A42" s="17" t="s">
        <v>361</v>
      </c>
      <c r="B42" s="17" t="s">
        <v>363</v>
      </c>
      <c r="C42" s="4"/>
      <c r="D42" s="248"/>
      <c r="E42" s="97"/>
    </row>
    <row r="43" spans="1:5" s="3" customFormat="1" ht="16.5" customHeight="1">
      <c r="A43" s="17" t="s">
        <v>364</v>
      </c>
      <c r="B43" s="17" t="s">
        <v>497</v>
      </c>
      <c r="C43" s="4"/>
      <c r="D43" s="248"/>
      <c r="E43" s="97"/>
    </row>
    <row r="44" spans="1:5" s="3" customFormat="1" ht="16.5" customHeight="1">
      <c r="A44" s="17" t="s">
        <v>498</v>
      </c>
      <c r="B44" s="17" t="s">
        <v>360</v>
      </c>
      <c r="C44" s="4"/>
      <c r="D44" s="248"/>
      <c r="E44" s="97"/>
    </row>
    <row r="45" spans="1:5" s="3" customFormat="1" ht="30">
      <c r="A45" s="90" t="s">
        <v>39</v>
      </c>
      <c r="B45" s="90" t="s">
        <v>27</v>
      </c>
      <c r="C45" s="4"/>
      <c r="D45" s="248"/>
      <c r="E45" s="97"/>
    </row>
    <row r="46" spans="1:5" s="3" customFormat="1" ht="16.5" customHeight="1">
      <c r="A46" s="90" t="s">
        <v>40</v>
      </c>
      <c r="B46" s="90" t="s">
        <v>24</v>
      </c>
      <c r="C46" s="4"/>
      <c r="D46" s="248">
        <f>117</f>
        <v>117</v>
      </c>
      <c r="E46" s="97"/>
    </row>
    <row r="47" spans="1:5" s="3" customFormat="1" ht="16.5" customHeight="1">
      <c r="A47" s="90" t="s">
        <v>41</v>
      </c>
      <c r="B47" s="90" t="s">
        <v>25</v>
      </c>
      <c r="C47" s="4"/>
      <c r="D47" s="248"/>
      <c r="E47" s="97"/>
    </row>
    <row r="48" spans="1:5" s="3" customFormat="1" ht="16.5" customHeight="1">
      <c r="A48" s="90" t="s">
        <v>42</v>
      </c>
      <c r="B48" s="90" t="s">
        <v>26</v>
      </c>
      <c r="C48" s="4"/>
      <c r="D48" s="248"/>
      <c r="E48" s="97"/>
    </row>
    <row r="49" spans="1:6" s="3" customFormat="1" ht="16.5" customHeight="1">
      <c r="A49" s="90" t="s">
        <v>43</v>
      </c>
      <c r="B49" s="90" t="s">
        <v>409</v>
      </c>
      <c r="C49" s="85">
        <f>SUM(C50:C52)</f>
        <v>0</v>
      </c>
      <c r="D49" s="85">
        <f>SUM(D50:D52)</f>
        <v>19409.09</v>
      </c>
      <c r="E49" s="97"/>
    </row>
    <row r="50" spans="1:6" s="3" customFormat="1" ht="16.5" customHeight="1">
      <c r="A50" s="99" t="s">
        <v>370</v>
      </c>
      <c r="B50" s="99" t="s">
        <v>373</v>
      </c>
      <c r="C50" s="4"/>
      <c r="D50" s="248">
        <v>19409.09</v>
      </c>
      <c r="E50" s="97"/>
    </row>
    <row r="51" spans="1:6" s="3" customFormat="1" ht="16.5" customHeight="1">
      <c r="A51" s="99" t="s">
        <v>371</v>
      </c>
      <c r="B51" s="99" t="s">
        <v>372</v>
      </c>
      <c r="C51" s="4"/>
      <c r="D51" s="248"/>
      <c r="E51" s="97"/>
    </row>
    <row r="52" spans="1:6" s="3" customFormat="1" ht="16.5" customHeight="1">
      <c r="A52" s="99" t="s">
        <v>374</v>
      </c>
      <c r="B52" s="99" t="s">
        <v>375</v>
      </c>
      <c r="C52" s="4"/>
      <c r="D52" s="248"/>
      <c r="E52" s="97"/>
    </row>
    <row r="53" spans="1:6" s="3" customFormat="1">
      <c r="A53" s="90" t="s">
        <v>44</v>
      </c>
      <c r="B53" s="90" t="s">
        <v>28</v>
      </c>
      <c r="C53" s="4"/>
      <c r="D53" s="248"/>
      <c r="E53" s="97"/>
    </row>
    <row r="54" spans="1:6" s="3" customFormat="1" ht="16.5" customHeight="1">
      <c r="A54" s="90" t="s">
        <v>45</v>
      </c>
      <c r="B54" s="90" t="s">
        <v>6</v>
      </c>
      <c r="C54" s="4"/>
      <c r="D54" s="248"/>
      <c r="E54" s="249"/>
      <c r="F54" s="250"/>
    </row>
    <row r="55" spans="1:6" s="3" customFormat="1" ht="30">
      <c r="A55" s="89">
        <v>1.3</v>
      </c>
      <c r="B55" s="89" t="s">
        <v>414</v>
      </c>
      <c r="C55" s="86">
        <f>SUM(C56:C57)</f>
        <v>0</v>
      </c>
      <c r="D55" s="86">
        <f>SUM(D56:D57)</f>
        <v>0</v>
      </c>
      <c r="E55" s="249"/>
      <c r="F55" s="250"/>
    </row>
    <row r="56" spans="1:6" s="3" customFormat="1" ht="30">
      <c r="A56" s="90" t="s">
        <v>49</v>
      </c>
      <c r="B56" s="90" t="s">
        <v>47</v>
      </c>
      <c r="C56" s="4"/>
      <c r="D56" s="248"/>
      <c r="E56" s="249"/>
      <c r="F56" s="250"/>
    </row>
    <row r="57" spans="1:6" s="3" customFormat="1" ht="16.5" customHeight="1">
      <c r="A57" s="90" t="s">
        <v>50</v>
      </c>
      <c r="B57" s="90" t="s">
        <v>46</v>
      </c>
      <c r="C57" s="4"/>
      <c r="D57" s="248"/>
      <c r="E57" s="249"/>
      <c r="F57" s="250"/>
    </row>
    <row r="58" spans="1:6" s="3" customFormat="1">
      <c r="A58" s="89">
        <v>1.4</v>
      </c>
      <c r="B58" s="89" t="s">
        <v>416</v>
      </c>
      <c r="C58" s="4"/>
      <c r="D58" s="248"/>
      <c r="E58" s="249"/>
      <c r="F58" s="250"/>
    </row>
    <row r="59" spans="1:6" s="253" customFormat="1">
      <c r="A59" s="89">
        <v>1.5</v>
      </c>
      <c r="B59" s="89" t="s">
        <v>7</v>
      </c>
      <c r="C59" s="251"/>
      <c r="D59" s="40"/>
      <c r="E59" s="252"/>
    </row>
    <row r="60" spans="1:6" s="253" customFormat="1">
      <c r="A60" s="89">
        <v>1.6</v>
      </c>
      <c r="B60" s="45" t="s">
        <v>8</v>
      </c>
      <c r="C60" s="87">
        <f>SUM(C61:C65)</f>
        <v>0</v>
      </c>
      <c r="D60" s="88">
        <f>SUM(D61:D65)</f>
        <v>61.76</v>
      </c>
      <c r="E60" s="252"/>
    </row>
    <row r="61" spans="1:6" s="253" customFormat="1">
      <c r="A61" s="90" t="s">
        <v>296</v>
      </c>
      <c r="B61" s="46" t="s">
        <v>51</v>
      </c>
      <c r="C61" s="251"/>
      <c r="D61" s="40"/>
      <c r="E61" s="252"/>
    </row>
    <row r="62" spans="1:6" s="253" customFormat="1" ht="30">
      <c r="A62" s="90" t="s">
        <v>297</v>
      </c>
      <c r="B62" s="46" t="s">
        <v>53</v>
      </c>
      <c r="C62" s="251"/>
      <c r="D62" s="40"/>
      <c r="E62" s="252"/>
    </row>
    <row r="63" spans="1:6" s="253" customFormat="1">
      <c r="A63" s="90" t="s">
        <v>298</v>
      </c>
      <c r="B63" s="46" t="s">
        <v>52</v>
      </c>
      <c r="C63" s="40"/>
      <c r="D63" s="40"/>
      <c r="E63" s="252"/>
    </row>
    <row r="64" spans="1:6" s="253" customFormat="1">
      <c r="A64" s="90" t="s">
        <v>299</v>
      </c>
      <c r="B64" s="46" t="s">
        <v>613</v>
      </c>
      <c r="C64" s="251"/>
      <c r="D64" s="40">
        <v>61.76</v>
      </c>
      <c r="E64" s="252"/>
    </row>
    <row r="65" spans="1:5" s="253" customFormat="1">
      <c r="A65" s="90" t="s">
        <v>336</v>
      </c>
      <c r="B65" s="46" t="s">
        <v>337</v>
      </c>
      <c r="C65" s="251"/>
      <c r="D65" s="40"/>
      <c r="E65" s="252"/>
    </row>
    <row r="66" spans="1:5">
      <c r="A66" s="246">
        <v>2</v>
      </c>
      <c r="B66" s="246" t="s">
        <v>410</v>
      </c>
      <c r="C66" s="87">
        <f>SUM(C67:C73)</f>
        <v>0</v>
      </c>
      <c r="D66" s="87">
        <f>SUM(D67:D73)</f>
        <v>0</v>
      </c>
      <c r="E66" s="98"/>
    </row>
    <row r="67" spans="1:5">
      <c r="A67" s="100">
        <v>2.1</v>
      </c>
      <c r="B67" s="255" t="s">
        <v>99</v>
      </c>
      <c r="C67" s="256"/>
      <c r="D67" s="22"/>
      <c r="E67" s="98"/>
    </row>
    <row r="68" spans="1:5">
      <c r="A68" s="100">
        <v>2.2000000000000002</v>
      </c>
      <c r="B68" s="255" t="s">
        <v>411</v>
      </c>
      <c r="C68" s="256"/>
      <c r="D68" s="22"/>
      <c r="E68" s="98"/>
    </row>
    <row r="69" spans="1:5">
      <c r="A69" s="100">
        <v>2.2999999999999998</v>
      </c>
      <c r="B69" s="255" t="s">
        <v>103</v>
      </c>
      <c r="C69" s="256"/>
      <c r="D69" s="22"/>
      <c r="E69" s="98"/>
    </row>
    <row r="70" spans="1:5">
      <c r="A70" s="100">
        <v>2.4</v>
      </c>
      <c r="B70" s="255" t="s">
        <v>102</v>
      </c>
      <c r="C70" s="256"/>
      <c r="D70" s="22"/>
      <c r="E70" s="98"/>
    </row>
    <row r="71" spans="1:5">
      <c r="A71" s="100">
        <v>2.5</v>
      </c>
      <c r="B71" s="255" t="s">
        <v>412</v>
      </c>
      <c r="C71" s="256"/>
      <c r="D71" s="22"/>
      <c r="E71" s="98"/>
    </row>
    <row r="72" spans="1:5">
      <c r="A72" s="100">
        <v>2.6</v>
      </c>
      <c r="B72" s="255" t="s">
        <v>100</v>
      </c>
      <c r="C72" s="256"/>
      <c r="D72" s="22"/>
      <c r="E72" s="98"/>
    </row>
    <row r="73" spans="1:5">
      <c r="A73" s="100">
        <v>2.7</v>
      </c>
      <c r="B73" s="255" t="s">
        <v>101</v>
      </c>
      <c r="C73" s="257"/>
      <c r="D73" s="22"/>
      <c r="E73" s="98"/>
    </row>
    <row r="74" spans="1:5">
      <c r="A74" s="246">
        <v>3</v>
      </c>
      <c r="B74" s="246" t="s">
        <v>450</v>
      </c>
      <c r="C74" s="87"/>
      <c r="D74" s="22"/>
      <c r="E74" s="98"/>
    </row>
    <row r="75" spans="1:5">
      <c r="A75" s="246">
        <v>4</v>
      </c>
      <c r="B75" s="246" t="s">
        <v>251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252</v>
      </c>
      <c r="C76" s="256"/>
      <c r="D76" s="8"/>
      <c r="E76" s="98"/>
    </row>
    <row r="77" spans="1:5">
      <c r="A77" s="100">
        <v>4.2</v>
      </c>
      <c r="B77" s="100" t="s">
        <v>253</v>
      </c>
      <c r="C77" s="257"/>
      <c r="D77" s="8"/>
      <c r="E77" s="98"/>
    </row>
    <row r="78" spans="1:5">
      <c r="A78" s="246">
        <v>5</v>
      </c>
      <c r="B78" s="246" t="s">
        <v>278</v>
      </c>
      <c r="C78" s="284"/>
      <c r="D78" s="257"/>
      <c r="E78" s="98"/>
    </row>
    <row r="79" spans="1:5">
      <c r="B79" s="44"/>
    </row>
    <row r="80" spans="1:5">
      <c r="A80" s="454" t="s">
        <v>499</v>
      </c>
      <c r="B80" s="454"/>
      <c r="C80" s="454"/>
      <c r="D80" s="454"/>
      <c r="E80" s="5"/>
    </row>
    <row r="81" spans="1:9">
      <c r="B81" s="44"/>
    </row>
    <row r="82" spans="1:9" s="23" customFormat="1" ht="12.75"/>
    <row r="83" spans="1:9">
      <c r="A83" s="71" t="s">
        <v>106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447</v>
      </c>
      <c r="D86" s="12"/>
      <c r="E86"/>
      <c r="F86"/>
      <c r="G86"/>
      <c r="H86"/>
      <c r="I86"/>
    </row>
    <row r="87" spans="1:9">
      <c r="A87"/>
      <c r="B87" s="2" t="s">
        <v>448</v>
      </c>
      <c r="D87" s="12"/>
      <c r="E87"/>
      <c r="F87"/>
      <c r="G87"/>
      <c r="H87"/>
      <c r="I87"/>
    </row>
    <row r="88" spans="1:9" customFormat="1" ht="12.75">
      <c r="B88" s="67" t="s">
        <v>138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326</v>
      </c>
      <c r="B1" s="79"/>
      <c r="C1" s="451" t="s">
        <v>108</v>
      </c>
      <c r="D1" s="451"/>
      <c r="E1" s="93"/>
    </row>
    <row r="2" spans="1:5" s="6" customFormat="1">
      <c r="A2" s="76" t="s">
        <v>327</v>
      </c>
      <c r="B2" s="79"/>
      <c r="C2" s="449" t="s">
        <v>616</v>
      </c>
      <c r="D2" s="449"/>
      <c r="E2" s="93"/>
    </row>
    <row r="3" spans="1:5" s="6" customFormat="1">
      <c r="A3" s="78" t="s">
        <v>139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tr">
        <f>'ფორმა N1'!D4</f>
        <v>მპგ  "გაერთიანებული დემოკრატიული მოძრაობა "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63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>
      <c r="A10" s="100" t="s">
        <v>328</v>
      </c>
      <c r="B10" s="100" t="s">
        <v>613</v>
      </c>
      <c r="C10" s="4"/>
      <c r="D10" s="4">
        <v>61.76</v>
      </c>
      <c r="E10" s="95"/>
    </row>
    <row r="11" spans="1:5" s="10" customFormat="1">
      <c r="A11" s="100" t="s">
        <v>329</v>
      </c>
      <c r="B11" s="100"/>
      <c r="C11" s="4"/>
      <c r="D11" s="4"/>
      <c r="E11" s="96"/>
    </row>
    <row r="12" spans="1:5" s="10" customFormat="1">
      <c r="A12" s="100" t="s">
        <v>607</v>
      </c>
      <c r="B12" s="100"/>
      <c r="C12" s="4"/>
      <c r="D12" s="4"/>
      <c r="E12" s="96"/>
    </row>
    <row r="13" spans="1:5" s="10" customFormat="1">
      <c r="A13" s="89" t="s">
        <v>277</v>
      </c>
      <c r="B13" s="89"/>
      <c r="C13" s="4"/>
      <c r="D13" s="4"/>
      <c r="E13" s="96"/>
    </row>
    <row r="14" spans="1:5" s="10" customFormat="1">
      <c r="A14" s="89" t="s">
        <v>277</v>
      </c>
      <c r="B14" s="89"/>
      <c r="C14" s="4"/>
      <c r="D14" s="4"/>
      <c r="E14" s="96"/>
    </row>
    <row r="15" spans="1:5" s="10" customFormat="1">
      <c r="A15" s="89" t="s">
        <v>277</v>
      </c>
      <c r="B15" s="89"/>
      <c r="C15" s="4"/>
      <c r="D15" s="4"/>
      <c r="E15" s="96"/>
    </row>
    <row r="16" spans="1:5" s="10" customFormat="1">
      <c r="A16" s="89" t="s">
        <v>277</v>
      </c>
      <c r="B16" s="89"/>
      <c r="C16" s="4"/>
      <c r="D16" s="4"/>
      <c r="E16" s="96"/>
    </row>
    <row r="17" spans="1:5" s="10" customFormat="1" ht="17.25" customHeight="1">
      <c r="A17" s="100" t="s">
        <v>330</v>
      </c>
      <c r="B17" s="89"/>
      <c r="C17" s="4"/>
      <c r="D17" s="4"/>
      <c r="E17" s="96"/>
    </row>
    <row r="18" spans="1:5" s="10" customFormat="1" ht="18" customHeight="1">
      <c r="A18" s="100" t="s">
        <v>331</v>
      </c>
      <c r="B18" s="89"/>
      <c r="C18" s="4"/>
      <c r="D18" s="4"/>
      <c r="E18" s="96"/>
    </row>
    <row r="19" spans="1:5" s="10" customFormat="1">
      <c r="A19" s="89" t="s">
        <v>277</v>
      </c>
      <c r="B19" s="89"/>
      <c r="C19" s="4"/>
      <c r="D19" s="4"/>
      <c r="E19" s="96"/>
    </row>
    <row r="20" spans="1:5" s="10" customFormat="1">
      <c r="A20" s="89" t="s">
        <v>277</v>
      </c>
      <c r="B20" s="89"/>
      <c r="C20" s="4"/>
      <c r="D20" s="4"/>
      <c r="E20" s="96"/>
    </row>
    <row r="21" spans="1:5" s="10" customFormat="1">
      <c r="A21" s="89" t="s">
        <v>277</v>
      </c>
      <c r="B21" s="89"/>
      <c r="C21" s="4"/>
      <c r="D21" s="4"/>
      <c r="E21" s="96"/>
    </row>
    <row r="22" spans="1:5" s="10" customFormat="1">
      <c r="A22" s="89" t="s">
        <v>277</v>
      </c>
      <c r="B22" s="89"/>
      <c r="C22" s="4"/>
      <c r="D22" s="4"/>
      <c r="E22" s="96"/>
    </row>
    <row r="23" spans="1:5" s="10" customFormat="1">
      <c r="A23" s="89" t="s">
        <v>277</v>
      </c>
      <c r="B23" s="89"/>
      <c r="C23" s="4"/>
      <c r="D23" s="4"/>
      <c r="E23" s="96"/>
    </row>
    <row r="24" spans="1:5">
      <c r="A24" s="101"/>
      <c r="B24" s="101" t="s">
        <v>335</v>
      </c>
      <c r="C24" s="88">
        <f>SUM(C10:C23)</f>
        <v>0</v>
      </c>
      <c r="D24" s="88">
        <f>SUM(D10:D23)</f>
        <v>61.76</v>
      </c>
      <c r="E24" s="98"/>
    </row>
    <row r="25" spans="1:5">
      <c r="A25" s="44"/>
      <c r="B25" s="44"/>
    </row>
    <row r="26" spans="1:5">
      <c r="A26" s="266" t="s">
        <v>440</v>
      </c>
      <c r="E26" s="5"/>
    </row>
    <row r="27" spans="1:5">
      <c r="A27" s="2" t="s">
        <v>441</v>
      </c>
    </row>
    <row r="28" spans="1:5">
      <c r="A28" s="221" t="s">
        <v>442</v>
      </c>
    </row>
    <row r="29" spans="1:5">
      <c r="A29" s="221"/>
    </row>
    <row r="30" spans="1:5">
      <c r="A30" s="221" t="s">
        <v>350</v>
      </c>
    </row>
    <row r="31" spans="1:5" s="23" customFormat="1" ht="12.75"/>
    <row r="32" spans="1:5">
      <c r="A32" s="71" t="s">
        <v>106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1"/>
      <c r="B35" s="71" t="s">
        <v>270</v>
      </c>
      <c r="D35" s="12"/>
      <c r="E35"/>
      <c r="F35"/>
      <c r="G35"/>
      <c r="H35"/>
      <c r="I35"/>
    </row>
    <row r="36" spans="1:9">
      <c r="B36" s="2" t="s">
        <v>269</v>
      </c>
      <c r="D36" s="12"/>
      <c r="E36"/>
      <c r="F36"/>
      <c r="G36"/>
      <c r="H36"/>
      <c r="I36"/>
    </row>
    <row r="37" spans="1:9" customFormat="1" ht="12.75">
      <c r="A37" s="67"/>
      <c r="B37" s="67" t="s">
        <v>138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50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90" customWidth="1"/>
    <col min="2" max="2" width="25.570312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>
      <c r="A1" s="76" t="s">
        <v>413</v>
      </c>
      <c r="B1" s="76"/>
      <c r="C1" s="79"/>
      <c r="D1" s="79"/>
      <c r="E1" s="79"/>
      <c r="F1" s="79"/>
      <c r="G1" s="398"/>
      <c r="H1" s="398"/>
      <c r="I1" s="451" t="s">
        <v>108</v>
      </c>
      <c r="J1" s="451"/>
    </row>
    <row r="2" spans="1:10" ht="15">
      <c r="A2" s="78" t="s">
        <v>139</v>
      </c>
      <c r="B2" s="76"/>
      <c r="C2" s="79"/>
      <c r="D2" s="79"/>
      <c r="E2" s="79"/>
      <c r="F2" s="79"/>
      <c r="G2" s="398"/>
      <c r="H2" s="398"/>
      <c r="I2" s="449" t="s">
        <v>616</v>
      </c>
      <c r="J2" s="449"/>
    </row>
    <row r="3" spans="1:10" ht="15">
      <c r="A3" s="78"/>
      <c r="B3" s="78"/>
      <c r="C3" s="76"/>
      <c r="D3" s="76"/>
      <c r="E3" s="76"/>
      <c r="F3" s="76"/>
      <c r="G3" s="398"/>
      <c r="H3" s="398"/>
      <c r="I3" s="398"/>
    </row>
    <row r="4" spans="1:10" ht="15">
      <c r="A4" s="79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">
        <v>513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394"/>
      <c r="B7" s="394"/>
      <c r="C7" s="394"/>
      <c r="D7" s="394"/>
      <c r="E7" s="394"/>
      <c r="F7" s="394"/>
      <c r="G7" s="80"/>
      <c r="H7" s="80"/>
      <c r="I7" s="80"/>
    </row>
    <row r="8" spans="1:10" ht="45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36" t="s">
        <v>347</v>
      </c>
    </row>
    <row r="9" spans="1:10" ht="15">
      <c r="A9" s="92"/>
      <c r="B9" s="439" t="s">
        <v>575</v>
      </c>
      <c r="C9" s="92"/>
      <c r="D9" s="438" t="s">
        <v>576</v>
      </c>
      <c r="E9" s="92"/>
      <c r="F9" s="92"/>
      <c r="G9" s="438">
        <v>1250</v>
      </c>
      <c r="H9" s="81">
        <f>G9*0.8</f>
        <v>1000</v>
      </c>
      <c r="I9" s="81">
        <f>G9*0.2</f>
        <v>250</v>
      </c>
      <c r="J9" s="236"/>
    </row>
    <row r="10" spans="1:10" ht="15">
      <c r="A10" s="92"/>
      <c r="B10" s="439" t="s">
        <v>608</v>
      </c>
      <c r="C10" s="92"/>
      <c r="D10" s="438" t="s">
        <v>610</v>
      </c>
      <c r="E10" s="92"/>
      <c r="F10" s="92"/>
      <c r="G10" s="438">
        <v>1250</v>
      </c>
      <c r="H10" s="81">
        <f t="shared" ref="H10:H36" si="0">G10*0.8</f>
        <v>1000</v>
      </c>
      <c r="I10" s="81">
        <f t="shared" ref="I10:I36" si="1">G10*0.2</f>
        <v>250</v>
      </c>
      <c r="J10" s="236"/>
    </row>
    <row r="11" spans="1:10" ht="15">
      <c r="A11" s="92"/>
      <c r="B11" s="439" t="s">
        <v>608</v>
      </c>
      <c r="C11" s="92"/>
      <c r="D11" s="438" t="s">
        <v>610</v>
      </c>
      <c r="E11" s="92"/>
      <c r="F11" s="92"/>
      <c r="G11" s="438">
        <v>2500</v>
      </c>
      <c r="H11" s="81">
        <f t="shared" si="0"/>
        <v>2000</v>
      </c>
      <c r="I11" s="81">
        <f t="shared" si="1"/>
        <v>500</v>
      </c>
      <c r="J11" s="236"/>
    </row>
    <row r="12" spans="1:10" ht="15">
      <c r="A12" s="92"/>
      <c r="B12" s="439" t="s">
        <v>577</v>
      </c>
      <c r="C12" s="92"/>
      <c r="D12" s="438" t="s">
        <v>578</v>
      </c>
      <c r="E12" s="92"/>
      <c r="F12" s="92"/>
      <c r="G12" s="438">
        <v>1250</v>
      </c>
      <c r="H12" s="81">
        <f t="shared" si="0"/>
        <v>1000</v>
      </c>
      <c r="I12" s="81">
        <f t="shared" si="1"/>
        <v>250</v>
      </c>
      <c r="J12" s="236"/>
    </row>
    <row r="13" spans="1:10" ht="15">
      <c r="A13" s="92"/>
      <c r="B13" s="439" t="s">
        <v>595</v>
      </c>
      <c r="C13" s="92"/>
      <c r="D13" s="438" t="s">
        <v>596</v>
      </c>
      <c r="E13" s="92"/>
      <c r="F13" s="92"/>
      <c r="G13" s="438">
        <v>1875</v>
      </c>
      <c r="H13" s="81">
        <f t="shared" si="0"/>
        <v>1500</v>
      </c>
      <c r="I13" s="81">
        <f t="shared" si="1"/>
        <v>375</v>
      </c>
      <c r="J13" s="236"/>
    </row>
    <row r="14" spans="1:10" ht="15">
      <c r="A14" s="92"/>
      <c r="B14" s="439" t="s">
        <v>595</v>
      </c>
      <c r="C14" s="92"/>
      <c r="D14" s="438" t="s">
        <v>596</v>
      </c>
      <c r="E14" s="92"/>
      <c r="F14" s="92"/>
      <c r="G14" s="438">
        <v>1875</v>
      </c>
      <c r="H14" s="81">
        <f t="shared" si="0"/>
        <v>1500</v>
      </c>
      <c r="I14" s="81">
        <f t="shared" si="1"/>
        <v>375</v>
      </c>
      <c r="J14" s="236"/>
    </row>
    <row r="15" spans="1:10" ht="15">
      <c r="A15" s="92"/>
      <c r="B15" s="439" t="s">
        <v>579</v>
      </c>
      <c r="C15" s="92"/>
      <c r="D15" s="438" t="s">
        <v>580</v>
      </c>
      <c r="E15" s="92"/>
      <c r="F15" s="92"/>
      <c r="G15" s="438">
        <v>2500</v>
      </c>
      <c r="H15" s="81">
        <f t="shared" si="0"/>
        <v>2000</v>
      </c>
      <c r="I15" s="81">
        <f t="shared" si="1"/>
        <v>500</v>
      </c>
      <c r="J15" s="236"/>
    </row>
    <row r="16" spans="1:10" ht="15">
      <c r="A16" s="92"/>
      <c r="B16" s="439" t="s">
        <v>597</v>
      </c>
      <c r="C16" s="92"/>
      <c r="D16" s="438" t="s">
        <v>598</v>
      </c>
      <c r="E16" s="92"/>
      <c r="F16" s="92"/>
      <c r="G16" s="438">
        <v>2500</v>
      </c>
      <c r="H16" s="81">
        <f t="shared" si="0"/>
        <v>2000</v>
      </c>
      <c r="I16" s="81">
        <f t="shared" si="1"/>
        <v>500</v>
      </c>
      <c r="J16" s="236"/>
    </row>
    <row r="17" spans="1:10" ht="15">
      <c r="A17" s="92"/>
      <c r="B17" s="439" t="s">
        <v>597</v>
      </c>
      <c r="C17" s="92"/>
      <c r="D17" s="438" t="s">
        <v>598</v>
      </c>
      <c r="E17" s="92"/>
      <c r="F17" s="92"/>
      <c r="G17" s="438">
        <v>3750</v>
      </c>
      <c r="H17" s="81">
        <f t="shared" si="0"/>
        <v>3000</v>
      </c>
      <c r="I17" s="81">
        <f t="shared" si="1"/>
        <v>750</v>
      </c>
      <c r="J17" s="236"/>
    </row>
    <row r="18" spans="1:10" ht="15">
      <c r="A18" s="92"/>
      <c r="B18" s="439" t="s">
        <v>581</v>
      </c>
      <c r="C18" s="92"/>
      <c r="D18" s="438" t="s">
        <v>582</v>
      </c>
      <c r="E18" s="92"/>
      <c r="F18" s="92"/>
      <c r="G18" s="438">
        <v>1250</v>
      </c>
      <c r="H18" s="81">
        <f t="shared" si="0"/>
        <v>1000</v>
      </c>
      <c r="I18" s="81">
        <f t="shared" si="1"/>
        <v>250</v>
      </c>
      <c r="J18" s="236"/>
    </row>
    <row r="19" spans="1:10" ht="15">
      <c r="A19" s="92"/>
      <c r="B19" s="439" t="s">
        <v>614</v>
      </c>
      <c r="C19" s="92"/>
      <c r="D19" s="438" t="s">
        <v>615</v>
      </c>
      <c r="E19" s="92"/>
      <c r="F19" s="92"/>
      <c r="G19" s="438">
        <v>625</v>
      </c>
      <c r="H19" s="81">
        <f t="shared" si="0"/>
        <v>500</v>
      </c>
      <c r="I19" s="81">
        <f t="shared" si="1"/>
        <v>125</v>
      </c>
      <c r="J19" s="236"/>
    </row>
    <row r="20" spans="1:10" ht="15">
      <c r="A20" s="92"/>
      <c r="B20" s="439" t="s">
        <v>599</v>
      </c>
      <c r="C20" s="92"/>
      <c r="D20" s="438" t="s">
        <v>600</v>
      </c>
      <c r="E20" s="92"/>
      <c r="F20" s="92"/>
      <c r="G20" s="438">
        <v>1000</v>
      </c>
      <c r="H20" s="81">
        <f t="shared" si="0"/>
        <v>800</v>
      </c>
      <c r="I20" s="81">
        <f t="shared" si="1"/>
        <v>200</v>
      </c>
      <c r="J20" s="236"/>
    </row>
    <row r="21" spans="1:10" ht="15">
      <c r="A21" s="92"/>
      <c r="B21" s="439" t="s">
        <v>601</v>
      </c>
      <c r="C21" s="92"/>
      <c r="D21" s="438" t="s">
        <v>602</v>
      </c>
      <c r="E21" s="92"/>
      <c r="F21" s="92"/>
      <c r="G21" s="438">
        <v>1250</v>
      </c>
      <c r="H21" s="81">
        <f t="shared" si="0"/>
        <v>1000</v>
      </c>
      <c r="I21" s="81">
        <f t="shared" si="1"/>
        <v>250</v>
      </c>
      <c r="J21" s="236"/>
    </row>
    <row r="22" spans="1:10" ht="15">
      <c r="A22" s="92"/>
      <c r="B22" s="439" t="s">
        <v>583</v>
      </c>
      <c r="C22" s="92"/>
      <c r="D22" s="438" t="s">
        <v>584</v>
      </c>
      <c r="E22" s="92"/>
      <c r="F22" s="92"/>
      <c r="G22" s="438">
        <v>2500</v>
      </c>
      <c r="H22" s="81">
        <f t="shared" si="0"/>
        <v>2000</v>
      </c>
      <c r="I22" s="81">
        <f t="shared" si="1"/>
        <v>500</v>
      </c>
      <c r="J22" s="236"/>
    </row>
    <row r="23" spans="1:10" ht="15">
      <c r="A23" s="92"/>
      <c r="B23" s="439" t="s">
        <v>583</v>
      </c>
      <c r="C23" s="92"/>
      <c r="D23" s="438" t="s">
        <v>584</v>
      </c>
      <c r="E23" s="92"/>
      <c r="F23" s="92"/>
      <c r="G23" s="438">
        <v>2500</v>
      </c>
      <c r="H23" s="81">
        <f t="shared" si="0"/>
        <v>2000</v>
      </c>
      <c r="I23" s="81">
        <f t="shared" si="1"/>
        <v>500</v>
      </c>
      <c r="J23" s="236"/>
    </row>
    <row r="24" spans="1:10" ht="15">
      <c r="A24" s="92"/>
      <c r="B24" s="439" t="s">
        <v>515</v>
      </c>
      <c r="C24" s="92"/>
      <c r="D24" s="438" t="s">
        <v>516</v>
      </c>
      <c r="E24" s="92"/>
      <c r="F24" s="92"/>
      <c r="G24" s="438">
        <v>2750</v>
      </c>
      <c r="H24" s="81">
        <f t="shared" si="0"/>
        <v>2200</v>
      </c>
      <c r="I24" s="81">
        <f t="shared" si="1"/>
        <v>550</v>
      </c>
      <c r="J24" s="236"/>
    </row>
    <row r="25" spans="1:10" ht="15">
      <c r="A25" s="92"/>
      <c r="B25" s="439" t="s">
        <v>585</v>
      </c>
      <c r="C25" s="92"/>
      <c r="D25" s="438" t="s">
        <v>586</v>
      </c>
      <c r="E25" s="92"/>
      <c r="F25" s="92"/>
      <c r="G25" s="438">
        <v>2500</v>
      </c>
      <c r="H25" s="81">
        <f t="shared" si="0"/>
        <v>2000</v>
      </c>
      <c r="I25" s="81">
        <f t="shared" si="1"/>
        <v>500</v>
      </c>
      <c r="J25" s="236"/>
    </row>
    <row r="26" spans="1:10" ht="15">
      <c r="A26" s="92"/>
      <c r="B26" s="439" t="s">
        <v>518</v>
      </c>
      <c r="C26" s="92"/>
      <c r="D26" s="438" t="s">
        <v>519</v>
      </c>
      <c r="E26" s="92"/>
      <c r="F26" s="92"/>
      <c r="G26" s="438">
        <v>3250</v>
      </c>
      <c r="H26" s="81">
        <f t="shared" si="0"/>
        <v>2600</v>
      </c>
      <c r="I26" s="81">
        <f t="shared" si="1"/>
        <v>650</v>
      </c>
      <c r="J26" s="236"/>
    </row>
    <row r="27" spans="1:10" ht="15">
      <c r="A27" s="92"/>
      <c r="B27" s="439" t="s">
        <v>518</v>
      </c>
      <c r="C27" s="92"/>
      <c r="D27" s="438" t="s">
        <v>519</v>
      </c>
      <c r="E27" s="92"/>
      <c r="F27" s="92"/>
      <c r="G27" s="438">
        <v>5000</v>
      </c>
      <c r="H27" s="81">
        <f t="shared" si="0"/>
        <v>4000</v>
      </c>
      <c r="I27" s="81">
        <f t="shared" si="1"/>
        <v>1000</v>
      </c>
      <c r="J27" s="236"/>
    </row>
    <row r="28" spans="1:10" ht="15">
      <c r="A28" s="92"/>
      <c r="B28" s="439" t="s">
        <v>587</v>
      </c>
      <c r="C28" s="92"/>
      <c r="D28" s="438" t="s">
        <v>588</v>
      </c>
      <c r="E28" s="92"/>
      <c r="F28" s="92"/>
      <c r="G28" s="438">
        <v>1875</v>
      </c>
      <c r="H28" s="81">
        <f t="shared" si="0"/>
        <v>1500</v>
      </c>
      <c r="I28" s="81">
        <f t="shared" si="1"/>
        <v>375</v>
      </c>
      <c r="J28" s="236"/>
    </row>
    <row r="29" spans="1:10" ht="15">
      <c r="A29" s="92"/>
      <c r="B29" s="439" t="s">
        <v>589</v>
      </c>
      <c r="C29" s="92"/>
      <c r="D29" s="438" t="s">
        <v>590</v>
      </c>
      <c r="E29" s="92"/>
      <c r="F29" s="92"/>
      <c r="G29" s="438">
        <v>1250</v>
      </c>
      <c r="H29" s="81">
        <f t="shared" si="0"/>
        <v>1000</v>
      </c>
      <c r="I29" s="81">
        <f t="shared" si="1"/>
        <v>250</v>
      </c>
      <c r="J29" s="236"/>
    </row>
    <row r="30" spans="1:10" ht="15">
      <c r="A30" s="92"/>
      <c r="B30" s="439" t="s">
        <v>609</v>
      </c>
      <c r="C30" s="92"/>
      <c r="D30" s="438" t="s">
        <v>611</v>
      </c>
      <c r="E30" s="92"/>
      <c r="F30" s="92"/>
      <c r="G30" s="438">
        <v>1625</v>
      </c>
      <c r="H30" s="81">
        <f t="shared" si="0"/>
        <v>1300</v>
      </c>
      <c r="I30" s="81">
        <f t="shared" si="1"/>
        <v>325</v>
      </c>
      <c r="J30" s="236"/>
    </row>
    <row r="31" spans="1:10" ht="15">
      <c r="A31" s="92"/>
      <c r="B31" s="439" t="s">
        <v>520</v>
      </c>
      <c r="C31" s="92"/>
      <c r="D31" s="438" t="s">
        <v>521</v>
      </c>
      <c r="E31" s="92"/>
      <c r="F31" s="92"/>
      <c r="G31" s="438">
        <v>2500</v>
      </c>
      <c r="H31" s="81">
        <f t="shared" si="0"/>
        <v>2000</v>
      </c>
      <c r="I31" s="81">
        <f t="shared" si="1"/>
        <v>500</v>
      </c>
      <c r="J31" s="236"/>
    </row>
    <row r="32" spans="1:10" ht="15">
      <c r="A32" s="92"/>
      <c r="B32" s="439" t="s">
        <v>604</v>
      </c>
      <c r="C32" s="92"/>
      <c r="D32" s="438" t="s">
        <v>605</v>
      </c>
      <c r="E32" s="92"/>
      <c r="F32" s="92"/>
      <c r="G32" s="438">
        <v>3750</v>
      </c>
      <c r="H32" s="81">
        <f t="shared" si="0"/>
        <v>3000</v>
      </c>
      <c r="I32" s="81">
        <f t="shared" si="1"/>
        <v>750</v>
      </c>
      <c r="J32" s="236"/>
    </row>
    <row r="33" spans="1:10" ht="15">
      <c r="A33" s="92"/>
      <c r="B33" s="439" t="s">
        <v>603</v>
      </c>
      <c r="C33" s="92"/>
      <c r="D33" s="438" t="s">
        <v>517</v>
      </c>
      <c r="E33" s="92"/>
      <c r="F33" s="92"/>
      <c r="G33" s="438">
        <v>1250</v>
      </c>
      <c r="H33" s="81">
        <f t="shared" si="0"/>
        <v>1000</v>
      </c>
      <c r="I33" s="81">
        <f t="shared" si="1"/>
        <v>250</v>
      </c>
      <c r="J33" s="236"/>
    </row>
    <row r="34" spans="1:10" ht="15">
      <c r="A34" s="92"/>
      <c r="B34" s="439" t="s">
        <v>591</v>
      </c>
      <c r="C34" s="92"/>
      <c r="D34" s="438" t="s">
        <v>592</v>
      </c>
      <c r="E34" s="92"/>
      <c r="F34" s="92"/>
      <c r="G34" s="438">
        <v>2500</v>
      </c>
      <c r="H34" s="81">
        <f t="shared" si="0"/>
        <v>2000</v>
      </c>
      <c r="I34" s="81">
        <f t="shared" si="1"/>
        <v>500</v>
      </c>
      <c r="J34" s="236"/>
    </row>
    <row r="35" spans="1:10" ht="15">
      <c r="A35" s="92"/>
      <c r="B35" s="439" t="s">
        <v>593</v>
      </c>
      <c r="C35" s="92"/>
      <c r="D35" s="438" t="s">
        <v>594</v>
      </c>
      <c r="E35" s="92"/>
      <c r="F35" s="92"/>
      <c r="G35" s="438">
        <v>1875</v>
      </c>
      <c r="H35" s="81">
        <f t="shared" si="0"/>
        <v>1500</v>
      </c>
      <c r="I35" s="81">
        <f t="shared" si="1"/>
        <v>375</v>
      </c>
      <c r="J35" s="236"/>
    </row>
    <row r="36" spans="1:10" ht="15">
      <c r="A36" s="92"/>
      <c r="B36" s="439" t="s">
        <v>593</v>
      </c>
      <c r="C36" s="92"/>
      <c r="D36" s="438" t="s">
        <v>594</v>
      </c>
      <c r="E36" s="92"/>
      <c r="F36" s="92"/>
      <c r="G36" s="438">
        <v>1875</v>
      </c>
      <c r="H36" s="81">
        <f t="shared" si="0"/>
        <v>1500</v>
      </c>
      <c r="I36" s="81">
        <f t="shared" si="1"/>
        <v>375</v>
      </c>
      <c r="J36" s="236"/>
    </row>
    <row r="37" spans="1:10" ht="15">
      <c r="A37" s="422"/>
      <c r="B37" s="423"/>
      <c r="C37" s="422"/>
      <c r="D37" s="423"/>
      <c r="E37" s="422"/>
      <c r="F37" s="422"/>
      <c r="G37" s="424"/>
      <c r="H37" s="422"/>
      <c r="I37" s="422"/>
    </row>
    <row r="38" spans="1:10" ht="15">
      <c r="A38" s="14"/>
      <c r="B38" s="425"/>
      <c r="C38" s="425"/>
      <c r="D38" s="425"/>
      <c r="E38" s="425"/>
      <c r="F38" s="14" t="s">
        <v>454</v>
      </c>
      <c r="G38" s="436">
        <f>SUM(G9:G36)</f>
        <v>59875</v>
      </c>
      <c r="H38" s="426">
        <f>SUM(H9:H36)</f>
        <v>47900</v>
      </c>
      <c r="I38" s="426">
        <f>SUM(I9:I36)</f>
        <v>11975</v>
      </c>
    </row>
    <row r="39" spans="1:10" ht="15">
      <c r="A39" s="234"/>
      <c r="B39" s="234"/>
      <c r="C39" s="234"/>
      <c r="D39" s="234"/>
      <c r="E39" s="234"/>
      <c r="F39" s="234"/>
      <c r="G39" s="234"/>
      <c r="H39" s="189"/>
      <c r="I39" s="189"/>
    </row>
    <row r="40" spans="1:10" ht="15">
      <c r="A40" s="235" t="s">
        <v>444</v>
      </c>
      <c r="B40" s="235"/>
      <c r="C40" s="234"/>
      <c r="D40" s="234"/>
      <c r="E40" s="234"/>
      <c r="F40" s="234"/>
      <c r="G40" s="234"/>
      <c r="H40" s="189"/>
      <c r="I40" s="189"/>
    </row>
    <row r="41" spans="1:10" ht="15" hidden="1">
      <c r="A41" s="235"/>
      <c r="B41" s="235"/>
      <c r="C41" s="234"/>
      <c r="D41" s="234"/>
      <c r="E41" s="234"/>
      <c r="F41" s="234"/>
      <c r="G41" s="234"/>
      <c r="H41" s="189"/>
      <c r="I41" s="189"/>
    </row>
    <row r="42" spans="1:10" ht="15" hidden="1">
      <c r="A42" s="235"/>
      <c r="B42" s="235"/>
      <c r="C42" s="189"/>
      <c r="D42" s="189"/>
      <c r="E42" s="189"/>
      <c r="F42" s="189"/>
      <c r="G42" s="189"/>
      <c r="H42" s="189"/>
      <c r="I42" s="189"/>
    </row>
    <row r="43" spans="1:10" ht="15" hidden="1">
      <c r="A43" s="235"/>
      <c r="B43" s="235"/>
      <c r="C43" s="189"/>
      <c r="D43" s="189"/>
      <c r="E43" s="189"/>
      <c r="F43" s="189"/>
      <c r="G43" s="189"/>
      <c r="H43" s="189"/>
      <c r="I43" s="189"/>
    </row>
    <row r="44" spans="1:10">
      <c r="A44" s="232"/>
      <c r="B44" s="232"/>
      <c r="C44" s="232"/>
      <c r="D44" s="232"/>
      <c r="E44" s="232"/>
      <c r="F44" s="232"/>
      <c r="G44" s="232"/>
      <c r="H44" s="232"/>
      <c r="I44" s="232"/>
    </row>
    <row r="45" spans="1:10" ht="15">
      <c r="A45" s="195" t="s">
        <v>106</v>
      </c>
      <c r="B45" s="195"/>
      <c r="C45" s="189"/>
      <c r="D45" s="189"/>
      <c r="E45" s="189"/>
      <c r="F45" s="189"/>
      <c r="G45" s="189"/>
      <c r="H45" s="189"/>
      <c r="I45" s="189"/>
    </row>
    <row r="46" spans="1:10" ht="15">
      <c r="A46" s="189"/>
      <c r="B46" s="189"/>
      <c r="C46" s="189"/>
      <c r="D46" s="189"/>
      <c r="E46" s="189"/>
      <c r="F46" s="189"/>
      <c r="G46" s="189"/>
      <c r="H46" s="189"/>
      <c r="I46" s="189"/>
    </row>
    <row r="47" spans="1:10" ht="15" hidden="1">
      <c r="A47" s="189"/>
      <c r="B47" s="189"/>
      <c r="C47" s="189"/>
      <c r="D47" s="189"/>
      <c r="E47" s="193"/>
      <c r="F47" s="193"/>
      <c r="G47" s="193"/>
      <c r="H47" s="189"/>
      <c r="I47" s="189"/>
    </row>
    <row r="48" spans="1:10" ht="15">
      <c r="A48" s="195"/>
      <c r="B48" s="195"/>
      <c r="C48" s="195" t="s">
        <v>394</v>
      </c>
      <c r="D48" s="195"/>
      <c r="E48" s="195"/>
      <c r="F48" s="195"/>
      <c r="G48" s="195"/>
      <c r="H48" s="189"/>
      <c r="I48" s="189"/>
    </row>
    <row r="49" spans="1:9" ht="15">
      <c r="A49" s="189"/>
      <c r="B49" s="189"/>
      <c r="C49" s="189" t="s">
        <v>393</v>
      </c>
      <c r="D49" s="189"/>
      <c r="E49" s="189"/>
      <c r="F49" s="189"/>
      <c r="G49" s="189"/>
      <c r="H49" s="189"/>
      <c r="I49" s="189"/>
    </row>
    <row r="50" spans="1:9">
      <c r="A50" s="197"/>
      <c r="B50" s="197"/>
      <c r="C50" s="197" t="s">
        <v>138</v>
      </c>
      <c r="D50" s="197"/>
      <c r="E50" s="197"/>
      <c r="F50" s="197"/>
      <c r="G50" s="197"/>
    </row>
  </sheetData>
  <mergeCells count="2">
    <mergeCell ref="I1:J1"/>
    <mergeCell ref="I2:J2"/>
  </mergeCells>
  <printOptions gridLines="1"/>
  <pageMargins left="0.25" right="0.25" top="0.51" bottom="0.31" header="0.3" footer="0.19"/>
  <pageSetup scale="81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365</v>
      </c>
      <c r="B1" s="79"/>
      <c r="C1" s="79"/>
      <c r="D1" s="79"/>
      <c r="E1" s="79"/>
      <c r="F1" s="79"/>
      <c r="G1" s="451" t="s">
        <v>108</v>
      </c>
      <c r="H1" s="451"/>
      <c r="I1" s="374"/>
    </row>
    <row r="2" spans="1:9" ht="15">
      <c r="A2" s="78" t="s">
        <v>139</v>
      </c>
      <c r="B2" s="79"/>
      <c r="C2" s="79"/>
      <c r="D2" s="79"/>
      <c r="E2" s="79"/>
      <c r="F2" s="79"/>
      <c r="G2" s="449" t="s">
        <v>616</v>
      </c>
      <c r="H2" s="449"/>
      <c r="I2" s="78"/>
    </row>
    <row r="3" spans="1:9" ht="15">
      <c r="A3" s="78"/>
      <c r="B3" s="78"/>
      <c r="C3" s="78"/>
      <c r="D3" s="78"/>
      <c r="E3" s="78"/>
      <c r="F3" s="78"/>
      <c r="G3" s="168"/>
      <c r="H3" s="168"/>
      <c r="I3" s="374"/>
    </row>
    <row r="4" spans="1:9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  <c r="I5" s="374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167"/>
      <c r="B7" s="167"/>
      <c r="C7" s="279"/>
      <c r="D7" s="167"/>
      <c r="E7" s="167"/>
      <c r="F7" s="167"/>
      <c r="G7" s="80"/>
      <c r="H7" s="80"/>
      <c r="I7" s="78"/>
    </row>
    <row r="8" spans="1:9" ht="45">
      <c r="A8" s="370" t="s">
        <v>63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>
      <c r="A9" s="371"/>
      <c r="B9" s="100"/>
      <c r="C9" s="100"/>
      <c r="D9" s="427"/>
      <c r="E9" s="100"/>
      <c r="F9" s="100"/>
      <c r="G9" s="15"/>
      <c r="H9" s="428"/>
      <c r="I9" s="428"/>
    </row>
    <row r="10" spans="1:9" ht="15">
      <c r="A10" s="371"/>
      <c r="B10" s="100"/>
      <c r="C10" s="100"/>
      <c r="D10" s="427"/>
      <c r="E10" s="100"/>
      <c r="F10" s="100"/>
      <c r="G10" s="15"/>
      <c r="H10" s="428"/>
      <c r="I10" s="428"/>
    </row>
    <row r="11" spans="1:9" ht="15">
      <c r="A11" s="371"/>
      <c r="B11" s="100"/>
      <c r="C11" s="100"/>
      <c r="D11" s="427"/>
      <c r="E11" s="100"/>
      <c r="F11" s="100"/>
      <c r="G11" s="15"/>
      <c r="H11" s="428"/>
      <c r="I11" s="428"/>
    </row>
    <row r="12" spans="1:9" ht="15">
      <c r="A12" s="371"/>
      <c r="B12" s="89"/>
      <c r="C12" s="89"/>
      <c r="D12" s="429"/>
      <c r="E12" s="89"/>
      <c r="F12" s="89"/>
      <c r="G12" s="14"/>
      <c r="H12" s="4"/>
      <c r="I12" s="4"/>
    </row>
    <row r="13" spans="1:9" ht="15">
      <c r="A13" s="371"/>
      <c r="B13" s="89"/>
      <c r="C13" s="89"/>
      <c r="D13" s="429"/>
      <c r="E13" s="89"/>
      <c r="F13" s="89"/>
      <c r="G13" s="14"/>
      <c r="H13" s="4"/>
      <c r="I13" s="4"/>
    </row>
    <row r="14" spans="1:9" ht="15">
      <c r="A14" s="371"/>
      <c r="B14" s="89"/>
      <c r="C14" s="89"/>
      <c r="D14" s="89"/>
      <c r="E14" s="89"/>
      <c r="F14" s="89"/>
      <c r="G14" s="89"/>
      <c r="H14" s="4"/>
      <c r="I14" s="4"/>
    </row>
    <row r="15" spans="1:9" ht="15">
      <c r="A15" s="371"/>
      <c r="B15" s="89"/>
      <c r="C15" s="89"/>
      <c r="D15" s="89"/>
      <c r="E15" s="89"/>
      <c r="F15" s="89"/>
      <c r="G15" s="89"/>
      <c r="H15" s="4"/>
      <c r="I15" s="4"/>
    </row>
    <row r="16" spans="1:9" ht="15">
      <c r="A16" s="371"/>
      <c r="B16" s="100"/>
      <c r="C16" s="100"/>
      <c r="D16" s="427"/>
      <c r="E16" s="100"/>
      <c r="F16" s="100"/>
      <c r="G16" s="15"/>
      <c r="H16" s="428"/>
      <c r="I16" s="428"/>
    </row>
    <row r="17" spans="1:9" ht="15">
      <c r="A17" s="371"/>
      <c r="B17" s="100"/>
      <c r="C17" s="100"/>
      <c r="D17" s="427"/>
      <c r="E17" s="100"/>
      <c r="F17" s="100"/>
      <c r="G17" s="15"/>
      <c r="H17" s="428"/>
      <c r="I17" s="428"/>
    </row>
    <row r="18" spans="1:9" ht="15">
      <c r="A18" s="371"/>
      <c r="B18" s="89"/>
      <c r="C18" s="89"/>
      <c r="D18" s="429"/>
      <c r="E18" s="89"/>
      <c r="F18" s="89"/>
      <c r="G18" s="14"/>
      <c r="H18" s="430"/>
      <c r="I18" s="4"/>
    </row>
    <row r="19" spans="1:9" ht="15">
      <c r="A19" s="371"/>
      <c r="B19" s="89"/>
      <c r="C19" s="89"/>
      <c r="D19" s="429"/>
      <c r="E19" s="89"/>
      <c r="F19" s="89"/>
      <c r="G19" s="14"/>
      <c r="H19" s="430"/>
      <c r="I19" s="4"/>
    </row>
    <row r="20" spans="1:9" ht="15">
      <c r="A20" s="371"/>
      <c r="B20" s="89"/>
      <c r="C20" s="89"/>
      <c r="D20" s="89"/>
      <c r="E20" s="89"/>
      <c r="F20" s="89"/>
      <c r="G20" s="89"/>
      <c r="H20" s="430"/>
      <c r="I20" s="4"/>
    </row>
    <row r="21" spans="1:9" ht="15">
      <c r="A21" s="371"/>
      <c r="B21" s="89"/>
      <c r="C21" s="89"/>
      <c r="D21" s="89"/>
      <c r="E21" s="89"/>
      <c r="F21" s="89"/>
      <c r="G21" s="89"/>
      <c r="H21" s="430"/>
      <c r="I21" s="4"/>
    </row>
    <row r="22" spans="1:9" ht="15">
      <c r="A22" s="371"/>
      <c r="B22" s="89"/>
      <c r="C22" s="89"/>
      <c r="D22" s="429"/>
      <c r="E22" s="89"/>
      <c r="F22" s="89"/>
      <c r="G22" s="14"/>
      <c r="H22" s="410"/>
      <c r="I22" s="4"/>
    </row>
    <row r="23" spans="1:9" ht="15">
      <c r="A23" s="371"/>
      <c r="B23" s="89"/>
      <c r="C23" s="89"/>
      <c r="D23" s="431"/>
      <c r="E23" s="89"/>
      <c r="F23" s="89"/>
      <c r="G23" s="89"/>
      <c r="H23" s="4"/>
      <c r="I23" s="4"/>
    </row>
    <row r="24" spans="1:9" ht="15">
      <c r="A24" s="371"/>
      <c r="B24" s="372"/>
      <c r="C24" s="89"/>
      <c r="D24" s="89"/>
      <c r="E24" s="89"/>
      <c r="F24" s="89"/>
      <c r="G24" s="89"/>
      <c r="H24" s="4"/>
      <c r="I24" s="4"/>
    </row>
    <row r="25" spans="1:9" ht="15">
      <c r="A25" s="371"/>
      <c r="B25" s="372"/>
      <c r="C25" s="89"/>
      <c r="D25" s="89"/>
      <c r="E25" s="89"/>
      <c r="F25" s="89"/>
      <c r="G25" s="89"/>
      <c r="H25" s="4"/>
      <c r="I25" s="4"/>
    </row>
    <row r="26" spans="1:9" ht="15">
      <c r="A26" s="371"/>
      <c r="B26" s="372"/>
      <c r="C26" s="89"/>
      <c r="D26" s="89"/>
      <c r="E26" s="89"/>
      <c r="F26" s="89"/>
      <c r="G26" s="89"/>
      <c r="H26" s="4"/>
      <c r="I26" s="4"/>
    </row>
    <row r="27" spans="1:9" ht="15">
      <c r="A27" s="371"/>
      <c r="B27" s="372"/>
      <c r="C27" s="89"/>
      <c r="D27" s="89"/>
      <c r="E27" s="89"/>
      <c r="F27" s="89"/>
      <c r="G27" s="89"/>
      <c r="H27" s="4"/>
      <c r="I27" s="4"/>
    </row>
    <row r="28" spans="1:9" ht="15">
      <c r="A28" s="371"/>
      <c r="B28" s="372"/>
      <c r="C28" s="89"/>
      <c r="D28" s="89"/>
      <c r="E28" s="89"/>
      <c r="F28" s="89"/>
      <c r="G28" s="89"/>
      <c r="H28" s="4"/>
      <c r="I28" s="4"/>
    </row>
    <row r="29" spans="1:9" ht="15">
      <c r="A29" s="371"/>
      <c r="B29" s="372"/>
      <c r="C29" s="89"/>
      <c r="D29" s="89"/>
      <c r="E29" s="89"/>
      <c r="F29" s="89"/>
      <c r="G29" s="89"/>
      <c r="H29" s="4"/>
      <c r="I29" s="4"/>
    </row>
    <row r="30" spans="1:9" ht="15">
      <c r="A30" s="371"/>
      <c r="B30" s="372"/>
      <c r="C30" s="89"/>
      <c r="D30" s="89"/>
      <c r="E30" s="89"/>
      <c r="F30" s="89"/>
      <c r="G30" s="89"/>
      <c r="H30" s="4"/>
      <c r="I30" s="4"/>
    </row>
    <row r="31" spans="1:9" ht="15">
      <c r="A31" s="371"/>
      <c r="B31" s="372"/>
      <c r="C31" s="89"/>
      <c r="D31" s="89"/>
      <c r="E31" s="89"/>
      <c r="F31" s="89"/>
      <c r="G31" s="89"/>
      <c r="H31" s="4"/>
      <c r="I31" s="4"/>
    </row>
    <row r="32" spans="1:9" ht="15">
      <c r="A32" s="371"/>
      <c r="B32" s="372"/>
      <c r="C32" s="89"/>
      <c r="D32" s="89"/>
      <c r="E32" s="89"/>
      <c r="F32" s="89"/>
      <c r="G32" s="89"/>
      <c r="H32" s="4"/>
      <c r="I32" s="4"/>
    </row>
    <row r="33" spans="1:9" ht="15">
      <c r="A33" s="371"/>
      <c r="B33" s="372"/>
      <c r="C33" s="89"/>
      <c r="D33" s="89"/>
      <c r="E33" s="89"/>
      <c r="F33" s="89"/>
      <c r="G33" s="89"/>
      <c r="H33" s="4"/>
      <c r="I33" s="4"/>
    </row>
    <row r="34" spans="1:9" ht="15">
      <c r="A34" s="371"/>
      <c r="B34" s="373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>
      <c r="A35" s="234"/>
      <c r="B35" s="234"/>
      <c r="C35" s="234"/>
      <c r="D35" s="234"/>
      <c r="E35" s="234"/>
      <c r="F35" s="234"/>
      <c r="G35" s="189"/>
      <c r="H35" s="189"/>
      <c r="I35" s="194"/>
    </row>
    <row r="36" spans="1:9" ht="15">
      <c r="A36" s="235" t="s">
        <v>349</v>
      </c>
      <c r="B36" s="234"/>
      <c r="C36" s="234"/>
      <c r="D36" s="234"/>
      <c r="E36" s="234"/>
      <c r="F36" s="234"/>
      <c r="G36" s="189"/>
      <c r="H36" s="189"/>
      <c r="I36" s="194"/>
    </row>
    <row r="37" spans="1:9" ht="15">
      <c r="A37" s="235" t="s">
        <v>352</v>
      </c>
      <c r="B37" s="234"/>
      <c r="C37" s="234"/>
      <c r="D37" s="234"/>
      <c r="E37" s="234"/>
      <c r="F37" s="234"/>
      <c r="G37" s="189"/>
      <c r="H37" s="189"/>
      <c r="I37" s="194"/>
    </row>
    <row r="38" spans="1:9" ht="15">
      <c r="A38" s="235"/>
      <c r="B38" s="189"/>
      <c r="C38" s="189"/>
      <c r="D38" s="189"/>
      <c r="E38" s="189"/>
      <c r="F38" s="189"/>
      <c r="G38" s="189"/>
      <c r="H38" s="189"/>
      <c r="I38" s="194"/>
    </row>
    <row r="39" spans="1:9" ht="15">
      <c r="A39" s="235"/>
      <c r="B39" s="189"/>
      <c r="C39" s="189"/>
      <c r="D39" s="189"/>
      <c r="E39" s="189"/>
      <c r="G39" s="189"/>
      <c r="H39" s="189"/>
      <c r="I39" s="194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194"/>
    </row>
    <row r="41" spans="1:9" ht="15">
      <c r="A41" s="195" t="s">
        <v>106</v>
      </c>
      <c r="B41" s="189"/>
      <c r="C41" s="189"/>
      <c r="D41" s="189"/>
      <c r="E41" s="189"/>
      <c r="F41" s="189"/>
      <c r="G41" s="189"/>
      <c r="H41" s="189"/>
      <c r="I41" s="194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94"/>
    </row>
    <row r="43" spans="1:9" ht="15">
      <c r="A43" s="189"/>
      <c r="B43" s="189"/>
      <c r="C43" s="189"/>
      <c r="D43" s="189"/>
      <c r="E43" s="189"/>
      <c r="F43" s="189"/>
      <c r="G43" s="189"/>
      <c r="H43" s="196"/>
      <c r="I43" s="194"/>
    </row>
    <row r="44" spans="1:9" ht="15">
      <c r="A44" s="195"/>
      <c r="B44" s="195" t="s">
        <v>270</v>
      </c>
      <c r="C44" s="195"/>
      <c r="D44" s="195"/>
      <c r="E44" s="195"/>
      <c r="F44" s="195"/>
      <c r="G44" s="189"/>
      <c r="H44" s="196"/>
      <c r="I44" s="194"/>
    </row>
    <row r="45" spans="1:9" ht="15">
      <c r="A45" s="189"/>
      <c r="B45" s="189" t="s">
        <v>269</v>
      </c>
      <c r="C45" s="189"/>
      <c r="D45" s="189"/>
      <c r="E45" s="189"/>
      <c r="F45" s="189"/>
      <c r="G45" s="189"/>
      <c r="H45" s="196"/>
      <c r="I45" s="194"/>
    </row>
    <row r="46" spans="1:9">
      <c r="A46" s="197"/>
      <c r="B46" s="197" t="s">
        <v>138</v>
      </c>
      <c r="C46" s="197"/>
      <c r="D46" s="197"/>
      <c r="E46" s="197"/>
      <c r="F46" s="197"/>
      <c r="G46" s="190"/>
      <c r="H46" s="190"/>
      <c r="I46" s="190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J46"/>
  <sheetViews>
    <sheetView view="pageBreakPreview" zoomScale="80" zoomScaleSheetLayoutView="80" workbookViewId="0">
      <selection activeCell="H45" sqref="H45"/>
    </sheetView>
  </sheetViews>
  <sheetFormatPr defaultRowHeight="12.75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>
      <c r="A1" s="76" t="s">
        <v>463</v>
      </c>
      <c r="B1" s="76"/>
      <c r="C1" s="79"/>
      <c r="D1" s="79"/>
      <c r="E1" s="79"/>
      <c r="F1" s="79"/>
      <c r="G1" s="451" t="s">
        <v>108</v>
      </c>
      <c r="H1" s="451"/>
    </row>
    <row r="2" spans="1:10" ht="15">
      <c r="A2" s="78" t="s">
        <v>139</v>
      </c>
      <c r="B2" s="76"/>
      <c r="C2" s="79"/>
      <c r="D2" s="79"/>
      <c r="E2" s="79"/>
      <c r="F2" s="79"/>
      <c r="G2" s="449" t="s">
        <v>616</v>
      </c>
      <c r="H2" s="449"/>
    </row>
    <row r="3" spans="1:10" ht="15">
      <c r="A3" s="78"/>
      <c r="B3" s="78"/>
      <c r="C3" s="78"/>
      <c r="D3" s="78"/>
      <c r="E3" s="78"/>
      <c r="F3" s="78"/>
      <c r="G3" s="225"/>
      <c r="H3" s="225"/>
    </row>
    <row r="4" spans="1:10" ht="1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>
      <c r="A5" s="82" t="str">
        <f>'ფორმა N1'!D4</f>
        <v>მპგ  "გაერთიანებული დემოკრატიული მოძრაობა "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24"/>
      <c r="B7" s="224"/>
      <c r="C7" s="224"/>
      <c r="D7" s="227"/>
      <c r="E7" s="224"/>
      <c r="F7" s="224"/>
      <c r="G7" s="80"/>
      <c r="H7" s="80"/>
    </row>
    <row r="8" spans="1:10" ht="30">
      <c r="A8" s="92" t="s">
        <v>63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36" t="s">
        <v>347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6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>
      <c r="A35" s="234"/>
      <c r="B35" s="234"/>
      <c r="C35" s="234"/>
      <c r="D35" s="234"/>
      <c r="E35" s="234"/>
      <c r="F35" s="234"/>
      <c r="G35" s="234"/>
      <c r="H35" s="189"/>
      <c r="I35" s="189"/>
    </row>
    <row r="36" spans="1:9" ht="15">
      <c r="A36" s="235" t="s">
        <v>400</v>
      </c>
      <c r="B36" s="235"/>
      <c r="C36" s="234"/>
      <c r="D36" s="234"/>
      <c r="E36" s="234"/>
      <c r="F36" s="234"/>
      <c r="G36" s="234"/>
      <c r="H36" s="189"/>
      <c r="I36" s="189"/>
    </row>
    <row r="37" spans="1:9" ht="15">
      <c r="A37" s="235" t="s">
        <v>345</v>
      </c>
      <c r="B37" s="235"/>
      <c r="C37" s="234"/>
      <c r="D37" s="234"/>
      <c r="E37" s="234"/>
      <c r="F37" s="234"/>
      <c r="G37" s="234"/>
      <c r="H37" s="189"/>
      <c r="I37" s="189"/>
    </row>
    <row r="38" spans="1:9" ht="15">
      <c r="A38" s="235"/>
      <c r="B38" s="235"/>
      <c r="C38" s="189"/>
      <c r="D38" s="189"/>
      <c r="E38" s="189"/>
      <c r="F38" s="189"/>
      <c r="G38" s="189"/>
      <c r="H38" s="189"/>
      <c r="I38" s="189"/>
    </row>
    <row r="39" spans="1:9" ht="15">
      <c r="A39" s="235"/>
      <c r="B39" s="235"/>
      <c r="C39" s="189"/>
      <c r="D39" s="189"/>
      <c r="E39" s="189"/>
      <c r="F39" s="189"/>
      <c r="G39" s="189"/>
      <c r="H39" s="189"/>
      <c r="I39" s="189"/>
    </row>
    <row r="40" spans="1:9">
      <c r="A40" s="232"/>
      <c r="B40" s="232"/>
      <c r="C40" s="232"/>
      <c r="D40" s="232"/>
      <c r="E40" s="232"/>
      <c r="F40" s="232"/>
      <c r="G40" s="232"/>
      <c r="H40" s="232"/>
      <c r="I40" s="232"/>
    </row>
    <row r="41" spans="1:9" ht="15">
      <c r="A41" s="195" t="s">
        <v>106</v>
      </c>
      <c r="B41" s="195"/>
      <c r="C41" s="189"/>
      <c r="D41" s="189"/>
      <c r="E41" s="189"/>
      <c r="F41" s="189"/>
      <c r="G41" s="189"/>
      <c r="H41" s="189"/>
      <c r="I41" s="189"/>
    </row>
    <row r="42" spans="1:9" ht="15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>
      <c r="A44" s="195"/>
      <c r="B44" s="195"/>
      <c r="C44" s="195" t="s">
        <v>433</v>
      </c>
      <c r="D44" s="195"/>
      <c r="E44" s="234"/>
      <c r="F44" s="195"/>
      <c r="G44" s="195"/>
      <c r="H44" s="189"/>
      <c r="I44" s="196"/>
    </row>
    <row r="45" spans="1:9" ht="15">
      <c r="A45" s="189"/>
      <c r="B45" s="189"/>
      <c r="C45" s="189" t="s">
        <v>269</v>
      </c>
      <c r="D45" s="189"/>
      <c r="E45" s="189"/>
      <c r="F45" s="189"/>
      <c r="G45" s="189"/>
      <c r="H45" s="189"/>
      <c r="I45" s="196"/>
    </row>
    <row r="46" spans="1:9">
      <c r="A46" s="197"/>
      <c r="B46" s="197"/>
      <c r="C46" s="197" t="s">
        <v>138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>
      <c r="A2" s="456" t="s">
        <v>510</v>
      </c>
      <c r="B2" s="456"/>
      <c r="C2" s="456"/>
      <c r="D2" s="456"/>
      <c r="E2" s="378"/>
      <c r="F2" s="79"/>
      <c r="G2" s="79"/>
      <c r="H2" s="79"/>
      <c r="I2" s="79"/>
      <c r="J2" s="379"/>
      <c r="K2" s="380"/>
      <c r="L2" s="380" t="s">
        <v>108</v>
      </c>
    </row>
    <row r="3" spans="1:12" ht="15">
      <c r="A3" s="78" t="s">
        <v>139</v>
      </c>
      <c r="B3" s="76"/>
      <c r="C3" s="79"/>
      <c r="D3" s="79"/>
      <c r="E3" s="79"/>
      <c r="F3" s="79"/>
      <c r="G3" s="79"/>
      <c r="H3" s="79"/>
      <c r="I3" s="79"/>
      <c r="J3" s="379"/>
      <c r="K3" s="449" t="s">
        <v>616</v>
      </c>
      <c r="L3" s="449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379"/>
      <c r="K4" s="379"/>
      <c r="L4" s="379"/>
    </row>
    <row r="5" spans="1:12" ht="15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tr">
        <f>'ფორმა N1'!D4</f>
        <v>მპგ  "გაერთიანებული დემოკრატიული მოძრაობა "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376"/>
      <c r="B8" s="376"/>
      <c r="C8" s="376"/>
      <c r="D8" s="376"/>
      <c r="E8" s="376"/>
      <c r="F8" s="376"/>
      <c r="G8" s="376"/>
      <c r="H8" s="376"/>
      <c r="I8" s="376"/>
      <c r="J8" s="80"/>
      <c r="K8" s="80"/>
      <c r="L8" s="80"/>
    </row>
    <row r="9" spans="1:12" ht="45">
      <c r="A9" s="92" t="s">
        <v>63</v>
      </c>
      <c r="B9" s="92" t="s">
        <v>481</v>
      </c>
      <c r="C9" s="92" t="s">
        <v>482</v>
      </c>
      <c r="D9" s="92" t="s">
        <v>483</v>
      </c>
      <c r="E9" s="92" t="s">
        <v>484</v>
      </c>
      <c r="F9" s="92" t="s">
        <v>485</v>
      </c>
      <c r="G9" s="92" t="s">
        <v>486</v>
      </c>
      <c r="H9" s="92" t="s">
        <v>487</v>
      </c>
      <c r="I9" s="92" t="s">
        <v>488</v>
      </c>
      <c r="J9" s="92" t="s">
        <v>489</v>
      </c>
      <c r="K9" s="92" t="s">
        <v>490</v>
      </c>
      <c r="L9" s="92" t="s">
        <v>317</v>
      </c>
    </row>
    <row r="10" spans="1:12" ht="15">
      <c r="A10" s="100">
        <v>1</v>
      </c>
      <c r="B10" s="363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>
      <c r="A11" s="100">
        <v>2</v>
      </c>
      <c r="B11" s="363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>
      <c r="A12" s="100">
        <v>3</v>
      </c>
      <c r="B12" s="363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4</v>
      </c>
      <c r="B13" s="363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5</v>
      </c>
      <c r="B14" s="363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6</v>
      </c>
      <c r="B15" s="363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7</v>
      </c>
      <c r="B16" s="363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8</v>
      </c>
      <c r="B17" s="363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9</v>
      </c>
      <c r="B18" s="363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10</v>
      </c>
      <c r="B19" s="363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11</v>
      </c>
      <c r="B20" s="363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12</v>
      </c>
      <c r="B21" s="363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63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63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63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100">
        <v>16</v>
      </c>
      <c r="B25" s="363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100">
        <v>17</v>
      </c>
      <c r="B26" s="363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>
      <c r="A27" s="100">
        <v>18</v>
      </c>
      <c r="B27" s="363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>
      <c r="A28" s="100">
        <v>19</v>
      </c>
      <c r="B28" s="363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>
      <c r="A29" s="100">
        <v>20</v>
      </c>
      <c r="B29" s="363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>
      <c r="A30" s="100">
        <v>21</v>
      </c>
      <c r="B30" s="363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>
      <c r="A31" s="100">
        <v>22</v>
      </c>
      <c r="B31" s="363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>
      <c r="A32" s="100">
        <v>23</v>
      </c>
      <c r="B32" s="363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>
      <c r="A33" s="100">
        <v>24</v>
      </c>
      <c r="B33" s="363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>
      <c r="A34" s="89" t="s">
        <v>275</v>
      </c>
      <c r="B34" s="363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>
      <c r="A35" s="89"/>
      <c r="B35" s="363"/>
      <c r="C35" s="101"/>
      <c r="D35" s="101"/>
      <c r="E35" s="101"/>
      <c r="F35" s="101"/>
      <c r="G35" s="89"/>
      <c r="H35" s="89"/>
      <c r="I35" s="89"/>
      <c r="J35" s="89" t="s">
        <v>491</v>
      </c>
      <c r="K35" s="88">
        <f>SUM(K10:K34)</f>
        <v>0</v>
      </c>
      <c r="L35" s="89"/>
    </row>
    <row r="36" spans="1:12" ht="15">
      <c r="A36" s="234"/>
      <c r="B36" s="234"/>
      <c r="C36" s="234"/>
      <c r="D36" s="234"/>
      <c r="E36" s="234"/>
      <c r="F36" s="234"/>
      <c r="G36" s="234"/>
      <c r="H36" s="234"/>
      <c r="I36" s="234"/>
      <c r="J36" s="234"/>
      <c r="K36" s="189"/>
    </row>
    <row r="37" spans="1:12" ht="15">
      <c r="A37" s="235" t="s">
        <v>492</v>
      </c>
      <c r="B37" s="235"/>
      <c r="C37" s="234"/>
      <c r="D37" s="234"/>
      <c r="E37" s="234"/>
      <c r="F37" s="234"/>
      <c r="G37" s="234"/>
      <c r="H37" s="234"/>
      <c r="I37" s="234"/>
      <c r="J37" s="234"/>
      <c r="K37" s="189"/>
    </row>
    <row r="38" spans="1:12" ht="15">
      <c r="A38" s="235" t="s">
        <v>493</v>
      </c>
      <c r="B38" s="235"/>
      <c r="C38" s="234"/>
      <c r="D38" s="234"/>
      <c r="E38" s="234"/>
      <c r="F38" s="234"/>
      <c r="G38" s="234"/>
      <c r="H38" s="234"/>
      <c r="I38" s="234"/>
      <c r="J38" s="234"/>
      <c r="K38" s="189"/>
    </row>
    <row r="39" spans="1:12" ht="15">
      <c r="A39" s="221" t="s">
        <v>494</v>
      </c>
      <c r="B39" s="235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>
      <c r="A40" s="221" t="s">
        <v>511</v>
      </c>
      <c r="B40" s="235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.75" customHeight="1">
      <c r="A41" s="461" t="s">
        <v>512</v>
      </c>
      <c r="B41" s="461"/>
      <c r="C41" s="461"/>
      <c r="D41" s="461"/>
      <c r="E41" s="461"/>
      <c r="F41" s="461"/>
      <c r="G41" s="461"/>
      <c r="H41" s="461"/>
      <c r="I41" s="461"/>
      <c r="J41" s="461"/>
      <c r="K41" s="461"/>
    </row>
    <row r="42" spans="1:12" ht="15.75" customHeight="1">
      <c r="A42" s="461"/>
      <c r="B42" s="461"/>
      <c r="C42" s="461"/>
      <c r="D42" s="461"/>
      <c r="E42" s="461"/>
      <c r="F42" s="461"/>
      <c r="G42" s="461"/>
      <c r="H42" s="461"/>
      <c r="I42" s="461"/>
      <c r="J42" s="461"/>
      <c r="K42" s="461"/>
    </row>
    <row r="43" spans="1:12">
      <c r="A43" s="232"/>
      <c r="B43" s="232"/>
      <c r="C43" s="232"/>
      <c r="D43" s="232"/>
      <c r="E43" s="232"/>
      <c r="F43" s="232"/>
      <c r="G43" s="232"/>
      <c r="H43" s="232"/>
      <c r="I43" s="232"/>
      <c r="J43" s="232"/>
      <c r="K43" s="232"/>
    </row>
    <row r="44" spans="1:12" ht="15">
      <c r="A44" s="457" t="s">
        <v>106</v>
      </c>
      <c r="B44" s="457"/>
      <c r="C44" s="364"/>
      <c r="D44" s="365"/>
      <c r="E44" s="365"/>
      <c r="F44" s="364"/>
      <c r="G44" s="364"/>
      <c r="H44" s="364"/>
      <c r="I44" s="364"/>
      <c r="J44" s="364"/>
      <c r="K44" s="189"/>
    </row>
    <row r="45" spans="1:12" ht="15">
      <c r="A45" s="364"/>
      <c r="B45" s="365"/>
      <c r="C45" s="364"/>
      <c r="D45" s="365"/>
      <c r="E45" s="365"/>
      <c r="F45" s="364"/>
      <c r="G45" s="364"/>
      <c r="H45" s="364"/>
      <c r="I45" s="364"/>
      <c r="J45" s="366"/>
      <c r="K45" s="189"/>
    </row>
    <row r="46" spans="1:12" ht="15" customHeight="1">
      <c r="A46" s="364"/>
      <c r="B46" s="365"/>
      <c r="C46" s="458" t="s">
        <v>267</v>
      </c>
      <c r="D46" s="458"/>
      <c r="E46" s="377"/>
      <c r="F46" s="367"/>
      <c r="G46" s="459" t="s">
        <v>496</v>
      </c>
      <c r="H46" s="459"/>
      <c r="I46" s="459"/>
      <c r="J46" s="368"/>
      <c r="K46" s="189"/>
    </row>
    <row r="47" spans="1:12" ht="15">
      <c r="A47" s="364"/>
      <c r="B47" s="365"/>
      <c r="C47" s="364"/>
      <c r="D47" s="365"/>
      <c r="E47" s="365"/>
      <c r="F47" s="364"/>
      <c r="G47" s="460"/>
      <c r="H47" s="460"/>
      <c r="I47" s="460"/>
      <c r="J47" s="368"/>
      <c r="K47" s="189"/>
    </row>
    <row r="48" spans="1:12" ht="15">
      <c r="A48" s="364"/>
      <c r="B48" s="365"/>
      <c r="C48" s="455" t="s">
        <v>138</v>
      </c>
      <c r="D48" s="455"/>
      <c r="E48" s="377"/>
      <c r="F48" s="367"/>
      <c r="G48" s="364"/>
      <c r="H48" s="364"/>
      <c r="I48" s="364"/>
      <c r="J48" s="36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n.barnabishvili</cp:lastModifiedBy>
  <cp:lastPrinted>2017-07-08T12:09:36Z</cp:lastPrinted>
  <dcterms:created xsi:type="dcterms:W3CDTF">2011-12-27T13:20:18Z</dcterms:created>
  <dcterms:modified xsi:type="dcterms:W3CDTF">2017-07-08T12:09:43Z</dcterms:modified>
</cp:coreProperties>
</file>