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390" windowWidth="14940" windowHeight="7275" tabRatio="954" activeTab="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16" r:id="rId18"/>
    <sheet name="ფორმა N9.2" sheetId="17" r:id="rId19"/>
    <sheet name="ფორმა 9.3" sheetId="25" r:id="rId20"/>
    <sheet name="ფორმა 9.4" sheetId="33" r:id="rId21"/>
    <sheet name="ფორმა 9.5" sheetId="32" r:id="rId22"/>
    <sheet name="ფორმა 9.6" sheetId="39" r:id="rId23"/>
    <sheet name="ფორმა N 9.7" sheetId="35" r:id="rId24"/>
    <sheet name="ფორმა N9.7.1" sheetId="41" r:id="rId25"/>
    <sheet name="Validation" sheetId="13" state="veryHidden" r:id="rId26"/>
  </sheets>
  <externalReferences>
    <externalReference r:id="rId27"/>
    <externalReference r:id="rId28"/>
  </externalReferences>
  <definedNames>
    <definedName name="_xlnm._FilterDatabase" localSheetId="5" hidden="1">'ფორმა 4.2'!$A$8:$J$93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N4.1'!$B$9:$D$16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_xlnm._FilterDatabase" localSheetId="18" hidden="1">'ფორმა N9.2'!$A$7:$I$22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7">'ფორმა 4.4'!$A$1:$H$46</definedName>
    <definedName name="_xlnm.Print_Area" localSheetId="8">'ფორმა 4.5'!$A$1:$L$36</definedName>
    <definedName name="_xlnm.Print_Area" localSheetId="19">'ფორმა 9.3'!$A$1:$G$28</definedName>
    <definedName name="_xlnm.Print_Area" localSheetId="21">'ფორმა 9.5'!$A$1:$L$35</definedName>
    <definedName name="_xlnm.Print_Area" localSheetId="22">'ფორმა 9.6'!$A$1:$I$35</definedName>
    <definedName name="_xlnm.Print_Area" localSheetId="15">'ფორმა N 8.1'!$A$1:$H$24</definedName>
    <definedName name="_xlnm.Print_Area" localSheetId="23">'ფორმა N 9.7'!$A$1:$I$39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N4.1'!$A$1:$D$31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3">'ფორმა N7'!$A$1:$D$90</definedName>
    <definedName name="_xlnm.Print_Area" localSheetId="14">'ფორმა N8'!$A$1:$J$27</definedName>
    <definedName name="_xlnm.Print_Area" localSheetId="16">'ფორმა N9'!$A$1:$K$52</definedName>
    <definedName name="_xlnm.Print_Area" localSheetId="17">'ფორმა N9.1'!$A$1:$H$23</definedName>
    <definedName name="_xlnm.Print_Area" localSheetId="18">'ფორმა N9.2'!$A$1:$I$30</definedName>
    <definedName name="_xlnm.Print_Area" localSheetId="24">'ფორმა N9.7.1'!$A$1:$N$42</definedName>
  </definedNames>
  <calcPr calcId="162913"/>
</workbook>
</file>

<file path=xl/calcChain.xml><?xml version="1.0" encoding="utf-8"?>
<calcChain xmlns="http://schemas.openxmlformats.org/spreadsheetml/2006/main">
  <c r="K53" i="29" l="1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52" i="29"/>
  <c r="L88" i="29"/>
  <c r="L90" i="29" s="1"/>
  <c r="G10" i="18" l="1"/>
  <c r="G11" i="18" s="1"/>
  <c r="G12" i="18" s="1"/>
  <c r="C17" i="26" l="1"/>
  <c r="I12" i="10" l="1"/>
  <c r="C12" i="3"/>
  <c r="D12" i="3"/>
  <c r="I11" i="9"/>
  <c r="I12" i="9"/>
  <c r="I13" i="9"/>
  <c r="I14" i="9"/>
  <c r="I15" i="9"/>
  <c r="I16" i="9"/>
  <c r="I10" i="9"/>
  <c r="J23" i="10"/>
  <c r="J21" i="10"/>
  <c r="J16" i="10"/>
  <c r="J15" i="10"/>
  <c r="J12" i="10"/>
  <c r="I29" i="35"/>
  <c r="A5" i="9"/>
  <c r="K22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27"/>
  <c r="A5" i="47"/>
  <c r="A5" i="34"/>
  <c r="A5" i="30"/>
  <c r="A5" i="29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D27" i="3" l="1"/>
  <c r="C27" i="3"/>
  <c r="D17" i="28" l="1"/>
  <c r="C17" i="28"/>
  <c r="I93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93" i="29"/>
  <c r="G93" i="29"/>
  <c r="A4" i="29"/>
  <c r="A5" i="28" l="1"/>
  <c r="D25" i="27"/>
  <c r="C25" i="27"/>
  <c r="A5" i="27"/>
  <c r="D17" i="26"/>
  <c r="A5" i="26"/>
  <c r="G13" i="18" l="1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<sst xmlns="http://schemas.openxmlformats.org/spreadsheetml/2006/main" count="1939" uniqueCount="1063">
  <si>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</si>
  <si>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</si>
  <si>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</si>
  <si>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</si>
  <si>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</si>
  <si>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</si>
  <si>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</si>
  <si>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</si>
  <si>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</si>
  <si>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</si>
  <si>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</si>
  <si>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</si>
  <si>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</si>
  <si>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</si>
  <si>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</si>
  <si>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</si>
  <si>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</si>
  <si>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</si>
  <si>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</si>
  <si>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</si>
  <si>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</si>
  <si>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</si>
  <si>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</si>
  <si>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</si>
  <si>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</si>
  <si>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</si>
  <si>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</si>
  <si>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</si>
  <si>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</si>
  <si>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</si>
  <si>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</si>
  <si>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</si>
  <si>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</si>
  <si>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</si>
  <si>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</si>
  <si>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</si>
  <si>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</si>
  <si>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</si>
  <si>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</si>
  <si>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</si>
  <si>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</si>
  <si>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</si>
  <si>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</si>
  <si>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</si>
  <si>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</si>
  <si>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</si>
  <si>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</si>
  <si>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</si>
  <si>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</si>
  <si>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</si>
  <si>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</si>
  <si>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</si>
  <si>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</si>
  <si>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</si>
  <si>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</si>
  <si>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</si>
  <si>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</si>
  <si>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</si>
  <si>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</si>
  <si>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</si>
  <si>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</si>
  <si>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</si>
  <si>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</si>
  <si>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</si>
  <si>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</si>
  <si>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</si>
  <si>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</si>
  <si>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</si>
  <si>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</si>
  <si>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</si>
  <si>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</si>
  <si>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</si>
  <si>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</si>
  <si>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</si>
  <si>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</si>
  <si>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</si>
  <si>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</si>
  <si>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</si>
  <si>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</si>
  <si>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</si>
  <si>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</si>
  <si>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</si>
  <si>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</si>
  <si>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</si>
  <si>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</si>
  <si>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</si>
  <si>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</si>
  <si>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</si>
  <si>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</si>
  <si>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</si>
  <si>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</si>
  <si>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</si>
  <si>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</si>
  <si>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</si>
  <si>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</si>
  <si>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</si>
  <si>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</si>
  <si>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</si>
  <si>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</si>
  <si>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</si>
  <si>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</si>
  <si>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</si>
  <si>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</si>
  <si>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</si>
  <si>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</si>
  <si>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</si>
  <si>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</si>
  <si>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</si>
  <si>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</si>
  <si>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</si>
  <si>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</si>
  <si>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</si>
  <si>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</si>
  <si>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</si>
  <si>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</si>
  <si>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</si>
  <si>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</si>
  <si>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</si>
  <si>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</si>
  <si>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</si>
  <si>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</si>
  <si>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</si>
  <si>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</si>
  <si>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</si>
  <si>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</si>
  <si>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</si>
  <si>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</si>
  <si>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</si>
  <si>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</si>
  <si>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</si>
  <si>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</si>
  <si>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</si>
  <si>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</si>
  <si>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</si>
  <si>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</si>
  <si>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</si>
  <si>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</si>
  <si>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</si>
  <si>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</si>
  <si>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</si>
  <si>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</si>
  <si>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</si>
  <si>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</si>
  <si>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</si>
  <si>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</si>
  <si>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</si>
  <si>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</si>
  <si>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</si>
  <si>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</si>
  <si>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</si>
  <si>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</si>
  <si>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</si>
  <si>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</si>
  <si>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</si>
  <si>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</si>
  <si>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</si>
  <si>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</si>
  <si>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</si>
  <si>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</si>
  <si>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</si>
  <si>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</si>
  <si>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</si>
  <si>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</si>
  <si>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</si>
  <si>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</si>
  <si>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</si>
  <si>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</si>
  <si>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</si>
  <si>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</si>
  <si>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</si>
  <si>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</si>
  <si>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</si>
  <si>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</si>
  <si>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</si>
  <si>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</si>
  <si>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</si>
  <si>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</si>
  <si>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</si>
  <si>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</si>
  <si>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</si>
  <si>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</si>
  <si>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</si>
  <si>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</si>
  <si>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</si>
  <si>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</si>
  <si>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</si>
  <si>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</si>
  <si>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</si>
  <si>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</si>
  <si>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</si>
  <si>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</si>
  <si>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</si>
  <si>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</si>
  <si>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</si>
  <si>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</si>
  <si>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</si>
  <si>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</si>
  <si>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</si>
  <si>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</si>
  <si>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</si>
  <si>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</si>
  <si>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</si>
  <si>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</si>
  <si>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</si>
  <si>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</si>
  <si>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</si>
  <si>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</si>
  <si>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</si>
  <si>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</si>
  <si>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</si>
  <si>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</si>
  <si>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</si>
  <si>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</si>
  <si>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</si>
  <si>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</si>
  <si>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</si>
  <si>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</si>
  <si>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</si>
  <si>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</si>
  <si>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</si>
  <si>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</si>
  <si>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</si>
  <si>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</si>
  <si>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</si>
  <si>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</si>
  <si>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</si>
  <si>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</si>
  <si>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</si>
  <si>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</si>
  <si>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</si>
  <si>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</si>
  <si>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</si>
  <si>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</si>
  <si>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</si>
  <si>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</si>
  <si>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</si>
  <si>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</si>
  <si>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</si>
  <si>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</si>
  <si>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</si>
  <si>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</si>
  <si>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</si>
  <si>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</si>
  <si>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</si>
  <si>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</si>
  <si>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</si>
  <si>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</si>
  <si>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</si>
  <si>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</si>
  <si>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</si>
  <si>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</si>
  <si>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</si>
  <si>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</si>
  <si>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</si>
  <si>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</si>
  <si>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</si>
  <si>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</si>
  <si>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</si>
  <si>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</si>
  <si>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</si>
  <si>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</si>
  <si>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</si>
  <si>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</si>
  <si>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</si>
  <si>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</si>
  <si>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</si>
  <si>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</si>
  <si>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</si>
  <si>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</si>
  <si>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</si>
  <si>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</si>
  <si>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</si>
  <si>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</si>
  <si>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</si>
  <si>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</si>
  <si>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</si>
  <si>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</si>
  <si>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</si>
  <si>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</si>
  <si>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</si>
  <si>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</si>
  <si>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</si>
  <si>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</si>
  <si>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</si>
  <si>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</si>
  <si>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</si>
  <si>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</si>
  <si>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</si>
  <si>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</si>
  <si>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</si>
  <si>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</si>
  <si>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</si>
  <si>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</si>
  <si>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</si>
  <si>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</si>
  <si>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</si>
  <si>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</si>
  <si>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</si>
  <si>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</si>
  <si>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</si>
  <si>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</si>
  <si>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</si>
  <si>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</si>
  <si>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</si>
  <si>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</si>
  <si>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</si>
  <si>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</si>
  <si>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</si>
  <si>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</si>
  <si>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</si>
  <si>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</si>
  <si>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</si>
  <si>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</si>
  <si>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</si>
  <si>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</si>
  <si>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</si>
  <si>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</si>
  <si>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</si>
  <si>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</si>
  <si>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</si>
  <si>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</si>
  <si>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</si>
  <si>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</si>
  <si>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</si>
  <si>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</si>
  <si>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</si>
  <si>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</si>
  <si>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</si>
  <si>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</si>
  <si>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</si>
  <si>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</si>
  <si>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</si>
  <si>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</si>
  <si>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</si>
  <si>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</si>
  <si>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</si>
  <si>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</si>
  <si>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</si>
  <si>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</si>
  <si>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</si>
  <si>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</si>
  <si>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</si>
  <si>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</si>
  <si>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</si>
  <si>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</si>
  <si>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</si>
  <si>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</si>
  <si>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</si>
  <si>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</si>
  <si>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</si>
  <si>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</si>
  <si>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</si>
  <si>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</si>
  <si>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</si>
  <si>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</si>
  <si>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</si>
  <si>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</si>
  <si>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</si>
  <si>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</si>
  <si>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</si>
  <si>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</si>
  <si>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</si>
  <si>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</si>
  <si>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</si>
  <si>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</si>
  <si>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</si>
  <si>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</si>
  <si>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</si>
  <si>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</si>
  <si>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</si>
  <si>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</si>
  <si>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</si>
  <si>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</si>
  <si>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</si>
  <si>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</si>
  <si>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</si>
  <si>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</si>
  <si>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</si>
  <si>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</si>
  <si>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</si>
  <si>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</si>
  <si>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</si>
  <si>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</si>
  <si>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</si>
  <si>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</si>
  <si>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</si>
  <si>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</si>
  <si>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</si>
  <si>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</si>
  <si>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</si>
  <si>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</si>
  <si>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</si>
  <si>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</si>
  <si>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</si>
  <si>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</si>
  <si>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</si>
  <si>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</si>
  <si>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</si>
  <si>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</si>
  <si>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</si>
  <si>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</si>
  <si>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</si>
  <si>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</si>
  <si>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</si>
  <si>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</si>
  <si>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</si>
  <si>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</si>
  <si>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</si>
  <si>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</si>
  <si>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</si>
  <si>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</si>
  <si>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</si>
  <si>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</si>
  <si>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</si>
  <si>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</si>
  <si>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</si>
  <si>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</si>
  <si>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</si>
  <si>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</si>
  <si>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</si>
  <si>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</si>
  <si>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</si>
  <si>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</si>
  <si>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</si>
  <si>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</si>
  <si>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</si>
  <si>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</si>
  <si>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</si>
  <si>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</si>
  <si>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</si>
  <si>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</si>
  <si>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</si>
  <si>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</si>
  <si>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</si>
  <si>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</si>
  <si>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</si>
  <si>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</si>
  <si>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</si>
  <si>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</si>
  <si>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</si>
  <si>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</si>
  <si>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</si>
  <si>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</si>
  <si>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</si>
  <si>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</si>
  <si>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</si>
  <si>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</si>
  <si>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</si>
  <si>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</si>
  <si>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</si>
  <si>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</si>
  <si>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</si>
  <si>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</si>
  <si>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</si>
  <si>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</si>
  <si>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</si>
  <si>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</si>
  <si>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</si>
  <si>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</si>
  <si>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</si>
  <si>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</si>
  <si>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</si>
  <si>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</si>
  <si>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</si>
  <si>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</si>
  <si>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</si>
  <si>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</si>
  <si>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</si>
  <si>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</si>
  <si>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</si>
  <si>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</si>
  <si>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</si>
  <si>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</si>
  <si>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</si>
  <si>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</si>
  <si>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</si>
  <si>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</si>
  <si>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</si>
  <si>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</si>
  <si>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</si>
  <si>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</si>
  <si>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</si>
  <si>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</si>
  <si>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</si>
  <si>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</si>
  <si>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</si>
  <si>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</si>
  <si>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</si>
  <si>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</si>
  <si>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</si>
  <si>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</si>
  <si>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</si>
  <si>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</si>
  <si>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</si>
  <si>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</si>
  <si>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</si>
  <si>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</si>
  <si>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</si>
  <si>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</si>
  <si>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</si>
  <si>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</si>
  <si>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</si>
  <si>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</si>
  <si>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</si>
  <si>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</si>
  <si>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</si>
  <si>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</si>
  <si>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„ერთიანი ნაციონალური მოძრაობა“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</si>
  <si>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</si>
  <si>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</si>
  <si>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</si>
  <si>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</si>
  <si>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</si>
  <si>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</si>
  <si>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</si>
  <si>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</si>
  <si>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</si>
  <si>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</si>
  <si>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</si>
  <si>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</si>
  <si>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</si>
  <si>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</si>
  <si>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</si>
  <si>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</si>
  <si>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</si>
  <si>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</si>
  <si>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</si>
  <si>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</si>
  <si>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</si>
  <si>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</si>
  <si>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</si>
  <si>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</si>
  <si>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</si>
  <si>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</si>
  <si>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</si>
  <si>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</si>
  <si>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</si>
  <si>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</si>
  <si>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</si>
  <si>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</si>
  <si>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</si>
  <si>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</si>
  <si>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</si>
  <si>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</si>
  <si>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</si>
  <si>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</si>
  <si>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</si>
  <si>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</si>
  <si>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</si>
  <si>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</si>
  <si>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</si>
  <si>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</si>
  <si>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</si>
  <si>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</si>
  <si>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ლიბერთი</t>
  </si>
  <si>
    <t>GE03LB0123113007326003</t>
  </si>
  <si>
    <t>12/20/2005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</si>
  <si>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</si>
  <si>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</si>
  <si>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</si>
  <si>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</si>
  <si>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</si>
  <si>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</si>
  <si>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</si>
  <si>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საქართველოს ბანკი</t>
  </si>
  <si>
    <t>GE38BG0000000838908700</t>
  </si>
  <si>
    <t>თიბისი</t>
  </si>
  <si>
    <t>ნუგზარ</t>
  </si>
  <si>
    <t>წიკლაური</t>
  </si>
  <si>
    <t>01006014902</t>
  </si>
  <si>
    <t>პოლიტსაბჭოს თავმჯდომარის მრჩეველი</t>
  </si>
  <si>
    <t>ეკა</t>
  </si>
  <si>
    <t>წამალაშვილი</t>
  </si>
  <si>
    <t>01008022723</t>
  </si>
  <si>
    <t>თინათინ</t>
  </si>
  <si>
    <t>ცერცვაძე</t>
  </si>
  <si>
    <t>25001004708</t>
  </si>
  <si>
    <t>პოლიტსაბჭოს თავმჯდომარის თანაშემწე</t>
  </si>
  <si>
    <t>გიორგი</t>
  </si>
  <si>
    <t>ონიანი</t>
  </si>
  <si>
    <t>01012014618</t>
  </si>
  <si>
    <t>მანონი</t>
  </si>
  <si>
    <t>ურუშაძე</t>
  </si>
  <si>
    <t>26001007131</t>
  </si>
  <si>
    <t>კადრ. და საქმისწარმ. სამს. მთავარი სპეციალისტი</t>
  </si>
  <si>
    <t>ირაკლი</t>
  </si>
  <si>
    <t>ქავთარაძე</t>
  </si>
  <si>
    <t>01006011789</t>
  </si>
  <si>
    <t>საერთაშორისო ურთიერთ. სამსახურის უფროსი</t>
  </si>
  <si>
    <t>პატარაია</t>
  </si>
  <si>
    <t>01005005987</t>
  </si>
  <si>
    <t>პრესასთან ურთიერთობის 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</si>
  <si>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</si>
  <si>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</si>
  <si>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</si>
  <si>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</si>
  <si>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ბექა</t>
  </si>
  <si>
    <t>კვინიკაძე</t>
  </si>
  <si>
    <t>18001065942</t>
  </si>
  <si>
    <t>იურისტი</t>
  </si>
  <si>
    <t>ბოტკოველი</t>
  </si>
  <si>
    <t>01019004831</t>
  </si>
  <si>
    <t>რეგიონალური სამსახურის უფროსი</t>
  </si>
  <si>
    <t>რამაზ</t>
  </si>
  <si>
    <t>ქერეჭაშვილი</t>
  </si>
  <si>
    <t>01030005969</t>
  </si>
  <si>
    <t>რეგიონალური სამსახურის კოორდინატორი</t>
  </si>
  <si>
    <t>ზურაბ</t>
  </si>
  <si>
    <t>38001003316</t>
  </si>
  <si>
    <t>ხურცილავა</t>
  </si>
  <si>
    <t>01021010708</t>
  </si>
  <si>
    <t>კახა</t>
  </si>
  <si>
    <t>შუბითიძე</t>
  </si>
  <si>
    <t>01008017164</t>
  </si>
  <si>
    <t>ოთარ</t>
  </si>
  <si>
    <t>სირაძე</t>
  </si>
  <si>
    <t>04001003355</t>
  </si>
  <si>
    <t>რეგიონის წარმომადგენელი</t>
  </si>
  <si>
    <t>ბადრი</t>
  </si>
  <si>
    <t>ბასიშვილი</t>
  </si>
  <si>
    <t>59004000331</t>
  </si>
  <si>
    <t>ვაჟა</t>
  </si>
  <si>
    <t>წოწკოლაური</t>
  </si>
  <si>
    <t>01010011187</t>
  </si>
  <si>
    <t>გოჩა</t>
  </si>
  <si>
    <t>კუპრავა</t>
  </si>
  <si>
    <t>02001001564</t>
  </si>
  <si>
    <t>რეგიონალური სამსახურის წარმომადგენელი</t>
  </si>
  <si>
    <t>ბესარიონ</t>
  </si>
  <si>
    <t>გედენიძე</t>
  </si>
  <si>
    <t>01025012561</t>
  </si>
  <si>
    <t xml:space="preserve">უსაფრთხოებისა და ლოჯისტიკის სამსახურის უფროსი </t>
  </si>
  <si>
    <t>მანუჩარ</t>
  </si>
  <si>
    <t>ფანგანი</t>
  </si>
  <si>
    <t>62007006162</t>
  </si>
  <si>
    <t xml:space="preserve">უსაფრთხოებისა და ლოჯისტიკის სამსახურის მთ. სპეც. </t>
  </si>
  <si>
    <t>დავით</t>
  </si>
  <si>
    <t>ოსიყმიშვილი</t>
  </si>
  <si>
    <t>36001004323</t>
  </si>
  <si>
    <t>ჩიაშვილი</t>
  </si>
  <si>
    <t>01019033114</t>
  </si>
  <si>
    <t>ლევან</t>
  </si>
  <si>
    <t>მჭედლიძე</t>
  </si>
  <si>
    <t>01001070757</t>
  </si>
  <si>
    <t>IT სამსახურის უფროსი სპეციალისტი</t>
  </si>
  <si>
    <t>კოკოშაშვილი</t>
  </si>
  <si>
    <t>01027022881</t>
  </si>
  <si>
    <t>უსაფრთხოებისა და ლოჯისტიკის სამსახური, მძღოლი</t>
  </si>
  <si>
    <t>გამრეკელაშვილი</t>
  </si>
  <si>
    <t>18001038017</t>
  </si>
  <si>
    <t>ნაზო</t>
  </si>
  <si>
    <t>01019034279</t>
  </si>
  <si>
    <t>უსაფრთხოებისა და ლოჯისტიკის სამსახური, დამლაგ.</t>
  </si>
  <si>
    <t>ბეჟიკელაშვილი</t>
  </si>
  <si>
    <t>45001004586</t>
  </si>
  <si>
    <t>უსაფრთხოებისა და ლოჯისტიკის სამსახური, დაცვა</t>
  </si>
  <si>
    <t>გარსევან</t>
  </si>
  <si>
    <t>ბუხნიკაშვილი</t>
  </si>
  <si>
    <t>36001010793</t>
  </si>
  <si>
    <t>თავმჯდომარე</t>
  </si>
  <si>
    <t>თბილისი, ქინძმარაულის ქ. №5ა, შენობა №3</t>
  </si>
  <si>
    <t>საოფისე ფართი</t>
  </si>
  <si>
    <t>12.12.2010 - 12.12.2017</t>
  </si>
  <si>
    <t>სს ”განთიადი”</t>
  </si>
  <si>
    <t>თბილისი, აწყურის ქ. 70, 70ა, 72ა</t>
  </si>
  <si>
    <t>01.02.2017 - 31.12.2017</t>
  </si>
  <si>
    <t>01011070233</t>
  </si>
  <si>
    <t>ზაურ</t>
  </si>
  <si>
    <t>დოხნაძე</t>
  </si>
  <si>
    <t>თბილისი, გურამიშვილის 30 კორ. 1</t>
  </si>
  <si>
    <t>01023001906</t>
  </si>
  <si>
    <t>რაფიელ</t>
  </si>
  <si>
    <t>აღვსებაძე</t>
  </si>
  <si>
    <t>თბილისი, გლდანის "ა" მ/რ კორ 50-ის მიმდ. ტერიტორ.</t>
  </si>
  <si>
    <t>01001004857</t>
  </si>
  <si>
    <t>მოსიძე</t>
  </si>
  <si>
    <t>თბილისი, პეკინის(გამსახურდიას გამზ.) 39</t>
  </si>
  <si>
    <t>15.02.2017 - 31.12.2017</t>
  </si>
  <si>
    <t>01008003204</t>
  </si>
  <si>
    <t>ბეგიაშვილი</t>
  </si>
  <si>
    <t>თბილისი, მაზნიაშვილის ქ. 33</t>
  </si>
  <si>
    <t>01030007495</t>
  </si>
  <si>
    <t>მანანა</t>
  </si>
  <si>
    <t>ჭითავა</t>
  </si>
  <si>
    <t>თბილისი, ვაზისუბნის დასახ. 1-ლი მ/რ N15 მიმდებარედ</t>
  </si>
  <si>
    <t>01.05.2017 - 31.12.2017</t>
  </si>
  <si>
    <t>01002016169</t>
  </si>
  <si>
    <t>ცისანა</t>
  </si>
  <si>
    <t>ზექალაშვილი</t>
  </si>
  <si>
    <t>თბილისი, ვახტანგ გორგასლის ქ. 8</t>
  </si>
  <si>
    <t>01.02.2017 - 01.08.2017</t>
  </si>
  <si>
    <t>ეთერი</t>
  </si>
  <si>
    <t>კობახიძე</t>
  </si>
  <si>
    <t>თბილისი, შიო მღვიმელის ქ. 6</t>
  </si>
  <si>
    <t>01017005199</t>
  </si>
  <si>
    <t>ტარიელ</t>
  </si>
  <si>
    <t>ჩიტიშვილი</t>
  </si>
  <si>
    <t>თბილისი, ორხევი, მუხაძის კორ. 11, სართ. 1, ბ. 2</t>
  </si>
  <si>
    <t>01.03.2017 - 31.12.2017</t>
  </si>
  <si>
    <t>14001008499</t>
  </si>
  <si>
    <t>დავითური</t>
  </si>
  <si>
    <t>თბილისი, სტანისლავსკის ქ. 5 მე-2 სად. 1-ლი სართ. N7</t>
  </si>
  <si>
    <t>10.03.2017 - 31.12.2017</t>
  </si>
  <si>
    <t>01025011355</t>
  </si>
  <si>
    <t>რევაზ</t>
  </si>
  <si>
    <t>ხონელიძე</t>
  </si>
  <si>
    <t>თბილისი, თემქის დასახ. მე-10 კვარ. კორ. 36ა</t>
  </si>
  <si>
    <t>43001004049</t>
  </si>
  <si>
    <t>ელისო</t>
  </si>
  <si>
    <t>მახარობლიძე</t>
  </si>
  <si>
    <t>თბილისი, ლიბანის ქ. 10 კორ. 2 ბ. 29</t>
  </si>
  <si>
    <t>01004004483</t>
  </si>
  <si>
    <t>ანგელინა</t>
  </si>
  <si>
    <t>ბადალაშვილი</t>
  </si>
  <si>
    <t xml:space="preserve">თბილისი, მუხიანი მე-2 მ/რ კორ. 4 </t>
  </si>
  <si>
    <t>05.05.2017 - 31.12.2017</t>
  </si>
  <si>
    <t>გორდიაშვილი</t>
  </si>
  <si>
    <t>თბილისი, ბერი გაბრიელ სალოსის გამზ. 145</t>
  </si>
  <si>
    <t>16.06.2017 - 16.10.2017</t>
  </si>
  <si>
    <t>01011009924</t>
  </si>
  <si>
    <t>ელგუჯა</t>
  </si>
  <si>
    <t>ლეფსვერიძე</t>
  </si>
  <si>
    <t>მუნიციპალიტეტი, გამგეობა</t>
  </si>
  <si>
    <t>ხულო, მ. აბაშიძის 14</t>
  </si>
  <si>
    <t>01.02.2014 - 31.12.2017</t>
  </si>
  <si>
    <t>61009006080</t>
  </si>
  <si>
    <t>გია</t>
  </si>
  <si>
    <t>ქედელიძე</t>
  </si>
  <si>
    <t>ქედა, აღმაშენებლის ქ. 4</t>
  </si>
  <si>
    <t>01.02.2016 - 31.12.2017</t>
  </si>
  <si>
    <t>61008004834</t>
  </si>
  <si>
    <t>თამილა</t>
  </si>
  <si>
    <t>თურმანიძე</t>
  </si>
  <si>
    <t>შუახევი, რუსთაველის ქ. 17</t>
  </si>
  <si>
    <t>12.03.2015 - 31.12.2017</t>
  </si>
  <si>
    <t>61010003569</t>
  </si>
  <si>
    <t>დავითაძე</t>
  </si>
  <si>
    <t>ხელვაჩაური, ფრიდონ ხალვაშის გამზ. 386</t>
  </si>
  <si>
    <t>01.03.2014 - 31.12.2017</t>
  </si>
  <si>
    <t>საიდ</t>
  </si>
  <si>
    <t>დიდმანიძე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</si>
  <si>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</si>
  <si>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</si>
  <si>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</si>
  <si>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</si>
  <si>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</si>
  <si>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15.08.2016 - 10.08.2017</t>
  </si>
  <si>
    <t>60002014287</t>
  </si>
  <si>
    <t>თამარ</t>
  </si>
  <si>
    <t>კაშია</t>
  </si>
  <si>
    <t>თერჯოლა, რუსთაველის ქ. №99</t>
  </si>
  <si>
    <t>03.02.2014 - 03.02.2018</t>
  </si>
  <si>
    <t>60002007956</t>
  </si>
  <si>
    <t>რუსუდან</t>
  </si>
  <si>
    <t>ზარნაძე</t>
  </si>
  <si>
    <t>ზესტაფონი, რობაქიძის ქ. 1 კორ. 1 ბ. 1</t>
  </si>
  <si>
    <t>04.03.2014 - 04.03.2018</t>
  </si>
  <si>
    <t>18001053471</t>
  </si>
  <si>
    <t>მზიური</t>
  </si>
  <si>
    <t>სვანიძე</t>
  </si>
  <si>
    <t>სამტრედია, რაზმაძის ქ. №2</t>
  </si>
  <si>
    <t>29.01.2014 - 29.01.2021</t>
  </si>
  <si>
    <t>წყალტუბო, ი. ჭავჭავაძის ქ. 10 ბ. 15</t>
  </si>
  <si>
    <t>01.03.2014 - 01.03.2018</t>
  </si>
  <si>
    <t>53001003144</t>
  </si>
  <si>
    <t>ლატავრა</t>
  </si>
  <si>
    <t>ლალიაშვილი</t>
  </si>
  <si>
    <t>საჩხერე, კოსტავას ქ. №11</t>
  </si>
  <si>
    <t>0.02.2014 - 31.12.2017</t>
  </si>
  <si>
    <t>ელენე</t>
  </si>
  <si>
    <t>ჭიღლაძე</t>
  </si>
  <si>
    <t>ხარაგაული, სოლომონ მეფის ქ. №20, შენ. #1</t>
  </si>
  <si>
    <t>10.04.2014 - 10.04.2019</t>
  </si>
  <si>
    <t>56001002800</t>
  </si>
  <si>
    <t>ხვიჩა</t>
  </si>
  <si>
    <t xml:space="preserve">არევაძე </t>
  </si>
  <si>
    <t>ბაღდათი, რუსთაველის ქ. 40</t>
  </si>
  <si>
    <t>01.01.2017 - 01.11.2017</t>
  </si>
  <si>
    <t>09001002450</t>
  </si>
  <si>
    <t>შალვა</t>
  </si>
  <si>
    <t>ლომიძე</t>
  </si>
  <si>
    <t>ზუგდიდი, მეუნარგიას ქ. 12</t>
  </si>
  <si>
    <t>07.04.2016 - 25.03.2018</t>
  </si>
  <si>
    <t>01027007262</t>
  </si>
  <si>
    <t>მეგნეიშვილი</t>
  </si>
  <si>
    <t>ხობი, 9 აპრილის ქ. 3</t>
  </si>
  <si>
    <t>58001003118</t>
  </si>
  <si>
    <t>ირმა</t>
  </si>
  <si>
    <t>გაბუნია</t>
  </si>
  <si>
    <t>ჩხოროწყუ, შენგელიას ქ. 2</t>
  </si>
  <si>
    <t>48001002277</t>
  </si>
  <si>
    <t>ბესიკ</t>
  </si>
  <si>
    <t>მამფორია</t>
  </si>
  <si>
    <t>მარტვილი, თავისუფლების 10</t>
  </si>
  <si>
    <t>25.08.2014 - 25.08.2019</t>
  </si>
  <si>
    <t>წალენჯიხა, გამსახურდიას ქ. №9</t>
  </si>
  <si>
    <t>01.03.2017 - 01.03.2021</t>
  </si>
  <si>
    <t>62001043897</t>
  </si>
  <si>
    <t>მებონია</t>
  </si>
  <si>
    <t>ამბროლაური, კოსტავას ქ. 28</t>
  </si>
  <si>
    <t>01.12.2016 - 01.12.2017</t>
  </si>
  <si>
    <t>შპს ”სილქნეტი”</t>
  </si>
  <si>
    <t>ოზურგეთი, დოლიძის ქ. №13</t>
  </si>
  <si>
    <t>13.04.2016 - 13.01.2018</t>
  </si>
  <si>
    <t>01011021338</t>
  </si>
  <si>
    <t>მჟავანაძე</t>
  </si>
  <si>
    <t>ჩოხატაური, დუმბაძის ქ, №14</t>
  </si>
  <si>
    <t>15.02.2016 - 31.12.2017</t>
  </si>
  <si>
    <t>46001001923</t>
  </si>
  <si>
    <t>მურადი</t>
  </si>
  <si>
    <t>კვინტრაძე</t>
  </si>
  <si>
    <t>ასპინძა, ერეკლე II-ს ქ. №4</t>
  </si>
  <si>
    <t>ამირან</t>
  </si>
  <si>
    <t>ლონდარიძე</t>
  </si>
  <si>
    <t>თეთრიწყარო, თამარ მეფის ქ. №22</t>
  </si>
  <si>
    <t>22.04.2015 - 31.12.2017</t>
  </si>
  <si>
    <t>01017003840</t>
  </si>
  <si>
    <t>მერაბ</t>
  </si>
  <si>
    <t>ბოცვაძე</t>
  </si>
  <si>
    <t>ბოლნისი, სულხან-საბა ორბელიანის ქ. №99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</si>
  <si>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</si>
  <si>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</si>
  <si>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</si>
  <si>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 xml:space="preserve">01.05.2017 - 31.12.2017 </t>
  </si>
  <si>
    <t>12001041978</t>
  </si>
  <si>
    <t>შახმარდან</t>
  </si>
  <si>
    <t>გუსეინოვი</t>
  </si>
  <si>
    <t>ყვარელი, ჭავჭავაძის ქუჩა N25</t>
  </si>
  <si>
    <t>45001000755</t>
  </si>
  <si>
    <t>სეფაშვილი</t>
  </si>
  <si>
    <t>სიღნაღი, ცოტნე დადიანის ქ. 21ა</t>
  </si>
  <si>
    <t>01.08.2016 - 30.12.2017</t>
  </si>
  <si>
    <t>ქეთევან</t>
  </si>
  <si>
    <t>მჭედლიშვილი</t>
  </si>
  <si>
    <t>დუშეთი, აღმაშენებლის ქ. (ყოფილი სატყეოს)</t>
  </si>
  <si>
    <t xml:space="preserve">12.12.2012 - 12.12.2017 </t>
  </si>
  <si>
    <t>23.06.2017 წ.</t>
  </si>
  <si>
    <t>17.02.2017 წ.</t>
  </si>
  <si>
    <t>შპს "ოფისლაინი"</t>
  </si>
  <si>
    <t>400170934</t>
  </si>
  <si>
    <t>საკანცელარიო საქონელი</t>
  </si>
  <si>
    <t>27.06.2017 წ.</t>
  </si>
  <si>
    <t>ირაკლი შაიშმელაშვილი</t>
  </si>
  <si>
    <t>35001020140</t>
  </si>
  <si>
    <t>გახმოვანების მომსახურება</t>
  </si>
  <si>
    <t>31.12.2015 წ.</t>
  </si>
  <si>
    <t>დაცვის მომსახურება</t>
  </si>
  <si>
    <t>03.10.2016 წ.</t>
  </si>
  <si>
    <t>შპს "ვიქტორია სექიურითი"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</si>
  <si>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</si>
  <si>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</si>
  <si>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</si>
  <si>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</si>
  <si>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</si>
  <si>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</si>
  <si>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მიხეილ შამოიანი</t>
  </si>
  <si>
    <t>ნაგვის პარკი, მაგიდის ტილოები</t>
  </si>
  <si>
    <t>20.05.2017 წ.</t>
  </si>
  <si>
    <t>შპს "დეიზი"</t>
  </si>
  <si>
    <t>01.04.2017 წ.</t>
  </si>
  <si>
    <t>შპს "დიოსი 2017"</t>
  </si>
  <si>
    <t>04.02.2013 წ.</t>
  </si>
  <si>
    <t>შპს "ჯორჯიან მიკროსისტემს"</t>
  </si>
  <si>
    <t>კოდექსის განახლება</t>
  </si>
  <si>
    <t>27.06.2012 წ</t>
  </si>
  <si>
    <t>შპს "ნატექსი"</t>
  </si>
  <si>
    <t>ჰოსტინგის მომსახურება</t>
  </si>
  <si>
    <t>შპს "ივენთი 2030"</t>
  </si>
  <si>
    <t>16.05.2017 წ.</t>
  </si>
  <si>
    <t>შპს "ასპ ჯორჯია"</t>
  </si>
  <si>
    <t>ავტოტექმომსახურება</t>
  </si>
  <si>
    <t>01.06.2015 წ.</t>
  </si>
  <si>
    <t>11.01.2013 წ.</t>
  </si>
  <si>
    <t>შპს "თეგეტა მოტორსი"</t>
  </si>
  <si>
    <t>1.2.15.3</t>
  </si>
  <si>
    <t>1.6.4.3</t>
  </si>
  <si>
    <t>07/01/2017-07/31/2017</t>
  </si>
  <si>
    <t>07/31/2017</t>
  </si>
  <si>
    <t>მელიქიშვილი</t>
  </si>
  <si>
    <t>01008014694</t>
  </si>
  <si>
    <t>ცენტრალური ადმინისტრაციის უფროსი</t>
  </si>
  <si>
    <t>პოლიტსაბჭოს თავმჯდ. მოადგ. მრჩ. იურიდიულ საკითხებში*</t>
  </si>
  <si>
    <t>ნინო</t>
  </si>
  <si>
    <t>ქუხილავა</t>
  </si>
  <si>
    <t>51001007064</t>
  </si>
  <si>
    <t>საფინანსო სამსახურის უფროსი სპეციალისტი</t>
  </si>
  <si>
    <t>იოსებ</t>
  </si>
  <si>
    <t>36001004322</t>
  </si>
  <si>
    <t>შერმადინი</t>
  </si>
  <si>
    <t>01024035954</t>
  </si>
  <si>
    <t>ტყემალაძე</t>
  </si>
  <si>
    <t>25001032018</t>
  </si>
  <si>
    <t>რუხაია</t>
  </si>
  <si>
    <t>62007016080</t>
  </si>
  <si>
    <t>01015015482</t>
  </si>
  <si>
    <t>მამუკა</t>
  </si>
  <si>
    <t>საღარეიშვილი</t>
  </si>
  <si>
    <t>53001001439</t>
  </si>
  <si>
    <t>სასწავლო ცენტრის უფროსი</t>
  </si>
  <si>
    <t>კარლო</t>
  </si>
  <si>
    <t>კვიტაიშვილი</t>
  </si>
  <si>
    <t>01024025332</t>
  </si>
  <si>
    <t>სასწ. ცენტრის უფროსის მოადგილე</t>
  </si>
  <si>
    <t>მოწვეული სპეციალისტი</t>
  </si>
  <si>
    <t>49001014012</t>
  </si>
  <si>
    <t>ნატალია</t>
  </si>
  <si>
    <t>01030029019</t>
  </si>
  <si>
    <t>თეიმურაზ</t>
  </si>
  <si>
    <t>გრიგალაშვილი</t>
  </si>
  <si>
    <t>01024036074</t>
  </si>
  <si>
    <t>პროექტის ხელმძღვანელი</t>
  </si>
  <si>
    <t>ანა</t>
  </si>
  <si>
    <t>უტიაშვილი</t>
  </si>
  <si>
    <t>40001005586</t>
  </si>
  <si>
    <t>წითლიძე</t>
  </si>
  <si>
    <t>თავმჯდომარის მოვალეობის შემსრულებელი</t>
  </si>
  <si>
    <t>კირკიტაძე</t>
  </si>
  <si>
    <t>01013007004</t>
  </si>
  <si>
    <t>თამარი</t>
  </si>
  <si>
    <t>დალაქიშვილი</t>
  </si>
  <si>
    <t>22001001117</t>
  </si>
  <si>
    <t>ბესიკი</t>
  </si>
  <si>
    <t>კახაბრიშვილი</t>
  </si>
  <si>
    <t>12001028732</t>
  </si>
  <si>
    <t>ბაკურ</t>
  </si>
  <si>
    <t>მგელაძე</t>
  </si>
  <si>
    <t>35001025735</t>
  </si>
  <si>
    <t>ემზარ</t>
  </si>
  <si>
    <t>დიმიტრაძე</t>
  </si>
  <si>
    <t>61009002313</t>
  </si>
  <si>
    <t>ლობჟანიძე</t>
  </si>
  <si>
    <t>59001049464</t>
  </si>
  <si>
    <t>აღმასრულებელი მდივანი</t>
  </si>
  <si>
    <t>ვიქტორია</t>
  </si>
  <si>
    <t>ჯღამაია</t>
  </si>
  <si>
    <t>62001019267</t>
  </si>
  <si>
    <t>საქმეთა მმართველი</t>
  </si>
  <si>
    <t>ნონიაშვილი</t>
  </si>
  <si>
    <t>24001004381</t>
  </si>
  <si>
    <t>ილია</t>
  </si>
  <si>
    <t>ბაბლიძე</t>
  </si>
  <si>
    <t>43001008366</t>
  </si>
  <si>
    <t>ბაადურ</t>
  </si>
  <si>
    <t>რევაზიშვილი</t>
  </si>
  <si>
    <t>20001010206</t>
  </si>
  <si>
    <t>ფირუზ</t>
  </si>
  <si>
    <t>გელაშვილი</t>
  </si>
  <si>
    <t>25001010328</t>
  </si>
  <si>
    <t>ბაღაშვილი</t>
  </si>
  <si>
    <t>14001000456</t>
  </si>
  <si>
    <t>თემური</t>
  </si>
  <si>
    <t>ბუწაშვილი</t>
  </si>
  <si>
    <t>ქათამაძე</t>
  </si>
  <si>
    <t>33001054884</t>
  </si>
  <si>
    <t>თავმჯდომარის მოადგილე</t>
  </si>
  <si>
    <t>კახაბერ</t>
  </si>
  <si>
    <t>ასკურავა</t>
  </si>
  <si>
    <t>26001006354</t>
  </si>
  <si>
    <t>დიმიტრი</t>
  </si>
  <si>
    <t>კორიფაძე</t>
  </si>
  <si>
    <t>46001003067</t>
  </si>
  <si>
    <t>როინ</t>
  </si>
  <si>
    <t>ვაჟბედაშვილი</t>
  </si>
  <si>
    <t>01011048295</t>
  </si>
  <si>
    <t>შპს "ტორი პლუსი"</t>
  </si>
  <si>
    <t>200179145</t>
  </si>
  <si>
    <t>მპგ "ერთიანი ნაციონალური მოძრაობა"</t>
  </si>
  <si>
    <t>ზაალ უდუმაშვილი</t>
  </si>
  <si>
    <t>ცალი</t>
  </si>
  <si>
    <t>ფლაერი</t>
  </si>
  <si>
    <t>სტიკერი</t>
  </si>
  <si>
    <t>მრგვალი პვხ, ოთხკუთხედი პვხ, დროშა, სტიკერი</t>
  </si>
  <si>
    <t>შპს "დეგა პრინტი"</t>
  </si>
  <si>
    <t>სავიზიტო ბარათი</t>
  </si>
  <si>
    <t>გიორგი ჭანტურია, შოთა გრიგოლია</t>
  </si>
  <si>
    <t>ბუკლეტი</t>
  </si>
  <si>
    <t>400196364</t>
  </si>
  <si>
    <t>გიორგი ვაჟბედაშვილი, ლილე ლიპარტელიანი</t>
  </si>
  <si>
    <t>თბილისი, გიორგი შატბერაშვილის ქ. 4 კორ. 7 ბ. 54</t>
  </si>
  <si>
    <t>15.06.2017 - 14.12.2017</t>
  </si>
  <si>
    <t>01008029263</t>
  </si>
  <si>
    <t>არჯევანიძე</t>
  </si>
  <si>
    <t>62006000299</t>
  </si>
  <si>
    <t>თბილისი, დიდი დიღომი, იოანე პეტრიწის ქ. 4</t>
  </si>
  <si>
    <t>01.07.2017 - 31.10.2017</t>
  </si>
  <si>
    <t>01025019446</t>
  </si>
  <si>
    <t>ნატო</t>
  </si>
  <si>
    <t>ლაბაური</t>
  </si>
  <si>
    <t>თბილისი, მელიტონ და ანდრია ბალანჩივაძის N14</t>
  </si>
  <si>
    <t>01.07.2017 - 30.11.2017</t>
  </si>
  <si>
    <t>09001006314</t>
  </si>
  <si>
    <t>გოგა</t>
  </si>
  <si>
    <t>ჟვანია</t>
  </si>
  <si>
    <t>თბილისი, გრ. რობაქიძის გამზ. 7 კორ. 4 ოფ.9</t>
  </si>
  <si>
    <t>04.07.2017 - 03.12.2017</t>
  </si>
  <si>
    <t>01003010714</t>
  </si>
  <si>
    <t>გორგაძე</t>
  </si>
  <si>
    <t>თბილისი, ვარკეთილი-3, მე-4 მ/რ კორ. 419-ის მიმდებარედ</t>
  </si>
  <si>
    <t>01.06.2017 - 31.12.2017</t>
  </si>
  <si>
    <t>01027062191</t>
  </si>
  <si>
    <t>ნანა</t>
  </si>
  <si>
    <t>ტარტარაშვილი</t>
  </si>
  <si>
    <t>თბილისი, ვაჟა-ფშაველას 78ა</t>
  </si>
  <si>
    <t>01.07.2017 - 31.12.2017</t>
  </si>
  <si>
    <t>60001077001</t>
  </si>
  <si>
    <t>ტყეშელაშვილი</t>
  </si>
  <si>
    <t>თბილისი, ეროსი მანჯგალაძის ქ. 64-ის მიმდებარედ</t>
  </si>
  <si>
    <t>25.07.2017 - 30.11.2017</t>
  </si>
  <si>
    <t>01019054654</t>
  </si>
  <si>
    <t>ჯეირან</t>
  </si>
  <si>
    <t>ირემაშვილი</t>
  </si>
  <si>
    <t>ბათუმი, ტაბიძის ქ. 6</t>
  </si>
  <si>
    <t>23.07.2017 - 22.10.2017</t>
  </si>
  <si>
    <t>245433892</t>
  </si>
  <si>
    <t>შპს "გიგანტი"</t>
  </si>
  <si>
    <t>მცხეთა, მამულაშვილის ქ. 2</t>
  </si>
  <si>
    <t>01.07.2017 - 31.12.2019</t>
  </si>
  <si>
    <t>01001028817</t>
  </si>
  <si>
    <t>მარიამ</t>
  </si>
  <si>
    <t>ლომაშვილი</t>
  </si>
  <si>
    <t>09.11.2015 წ.</t>
  </si>
  <si>
    <t>შპს "სუფთა წყალი"</t>
  </si>
  <si>
    <t>205150655</t>
  </si>
  <si>
    <t>წარმომადგენლობითი ხარჯი</t>
  </si>
  <si>
    <t>შპს "ლაზერლენდი"</t>
  </si>
  <si>
    <t>205255418</t>
  </si>
  <si>
    <t>კატრიჯების დამუხტვა, აღდგენა</t>
  </si>
  <si>
    <t>01.01.2015 წ.</t>
  </si>
  <si>
    <t>შპს "მბს"</t>
  </si>
  <si>
    <t>203838277</t>
  </si>
  <si>
    <t>კომპიუტერის მოწყობილობები</t>
  </si>
  <si>
    <t>შპს "არდიექსი"</t>
  </si>
  <si>
    <t>204433032</t>
  </si>
  <si>
    <t>დროშა ბადისებრი</t>
  </si>
  <si>
    <t>03.03.2016 წ.</t>
  </si>
  <si>
    <t>ი/მ ნადეჟდა ჩეჩელაშვილი</t>
  </si>
  <si>
    <t>01019015541</t>
  </si>
  <si>
    <t xml:space="preserve">დროშა </t>
  </si>
  <si>
    <t>27.03.2013 წ.</t>
  </si>
  <si>
    <t xml:space="preserve">შპს "ნოვი სტილი ჯორჯია" </t>
  </si>
  <si>
    <t>204546688</t>
  </si>
  <si>
    <t>საოფისე სკამი ნაჭრის</t>
  </si>
  <si>
    <t>სტიკერები, ორგმინის საათი, ორგმინის სადგამი</t>
  </si>
  <si>
    <t>ბუკლეტები</t>
  </si>
  <si>
    <t>სკამებით მომსახურების გაწევა</t>
  </si>
  <si>
    <t>საწევრო საერთაშორისო ორგანიზაციაში</t>
  </si>
  <si>
    <t>ავტომანქანის პარკირების ღირებულება ILI 455</t>
  </si>
  <si>
    <t>სისტემა კოდექსის განახლება</t>
  </si>
  <si>
    <t xml:space="preserve">საინფორმაციო მომსახურება </t>
  </si>
  <si>
    <t>არაფულადი შემოწირულობა</t>
  </si>
  <si>
    <t>ეროვნულ-დემოკრატიული პარტია</t>
  </si>
  <si>
    <t>საიჯარო ფართი, 83.60 კვ/მ, თბილისი, რუსთაველის გამზ. 19</t>
  </si>
  <si>
    <t>თხოვება</t>
  </si>
  <si>
    <t xml:space="preserve">პერიოდი 06.07.2017 - 30.11.2017 წ.წ. </t>
  </si>
  <si>
    <t xml:space="preserve"> ლექციების, სემინარების და სხვა მსგავსი ღონისძიებების განსახორციელებლად</t>
  </si>
  <si>
    <t>10.07.2017</t>
  </si>
  <si>
    <t>ფულადი შემოწირულობა</t>
  </si>
  <si>
    <t>გურამ გიორგაძე</t>
  </si>
  <si>
    <t>59001002625</t>
  </si>
  <si>
    <t>GE20LB0112113228006000</t>
  </si>
  <si>
    <t>კოტე ისაევ</t>
  </si>
  <si>
    <t>01594000560</t>
  </si>
  <si>
    <t>GE36LB0711155394463000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</si>
</sst>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Protection="1"/>
    <xf numFmtId="0" fontId="15" fillId="0" borderId="0" xfId="3" applyFont="1" applyFill="1" applyProtection="1"/>
    <xf numFmtId="169" fontId="18" fillId="0" borderId="2" xfId="15" applyNumberFormat="1" applyFont="1" applyBorder="1" applyAlignment="1" applyProtection="1">
      <alignment horizontal="center" wrapText="1"/>
      <protection locked="0"/>
    </xf>
    <xf numFmtId="14" fontId="18" fillId="0" borderId="2" xfId="15" applyNumberFormat="1" applyFont="1" applyBorder="1" applyAlignment="1" applyProtection="1">
      <alignment horizont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14" fontId="18" fillId="0" borderId="2" xfId="16" applyNumberFormat="1" applyFont="1" applyBorder="1" applyAlignment="1" applyProtection="1">
      <alignment wrapText="1"/>
      <protection locked="0"/>
    </xf>
    <xf numFmtId="169" fontId="18" fillId="0" borderId="2" xfId="16" applyNumberFormat="1" applyFont="1" applyBorder="1" applyAlignment="1" applyProtection="1">
      <alignment horizontal="left" wrapText="1"/>
      <protection locked="0"/>
    </xf>
    <xf numFmtId="169" fontId="18" fillId="0" borderId="2" xfId="17" applyNumberFormat="1" applyFont="1" applyBorder="1" applyAlignment="1" applyProtection="1">
      <alignment wrapText="1"/>
      <protection locked="0"/>
    </xf>
    <xf numFmtId="0" fontId="16" fillId="0" borderId="1" xfId="2" applyFont="1" applyFill="1" applyBorder="1" applyAlignment="1" applyProtection="1">
      <alignment horizontal="right"/>
      <protection locked="0"/>
    </xf>
    <xf numFmtId="4" fontId="16" fillId="0" borderId="1" xfId="2" applyNumberFormat="1" applyFont="1" applyFill="1" applyBorder="1" applyAlignment="1" applyProtection="1">
      <alignment horizontal="right"/>
      <protection locked="0"/>
    </xf>
    <xf numFmtId="3" fontId="21" fillId="2" borderId="1" xfId="1" applyNumberFormat="1" applyFont="1" applyFill="1" applyBorder="1" applyAlignment="1" applyProtection="1">
      <alignment horizontal="right" wrapText="1"/>
      <protection locked="0"/>
    </xf>
    <xf numFmtId="3" fontId="21" fillId="2" borderId="1" xfId="1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14" fontId="16" fillId="0" borderId="1" xfId="3" applyNumberFormat="1" applyFont="1" applyBorder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 indent="1"/>
      <protection locked="0"/>
    </xf>
    <xf numFmtId="2" fontId="23" fillId="0" borderId="26" xfId="2" applyNumberFormat="1" applyFont="1" applyFill="1" applyBorder="1" applyAlignment="1" applyProtection="1">
      <alignment horizontal="right" vertical="top" wrapText="1" indent="1"/>
    </xf>
    <xf numFmtId="49" fontId="18" fillId="0" borderId="0" xfId="9" applyNumberFormat="1" applyFont="1" applyFill="1" applyBorder="1" applyAlignment="1" applyProtection="1">
      <alignment vertical="center"/>
      <protection locked="0"/>
    </xf>
    <xf numFmtId="3" fontId="21" fillId="2" borderId="1" xfId="1" applyNumberFormat="1" applyFont="1" applyFill="1" applyBorder="1" applyAlignment="1" applyProtection="1">
      <alignment horizontal="right" wrapText="1" indent="1"/>
      <protection locked="0"/>
    </xf>
    <xf numFmtId="0" fontId="18" fillId="0" borderId="17" xfId="9" applyFont="1" applyBorder="1" applyAlignment="1" applyProtection="1">
      <alignment horizontal="center" vertical="center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8" xfId="9" applyFont="1" applyBorder="1" applyAlignment="1" applyProtection="1">
      <alignment horizontal="right" vertical="center"/>
      <protection locked="0"/>
    </xf>
    <xf numFmtId="0" fontId="18" fillId="0" borderId="17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0" fontId="18" fillId="0" borderId="20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0" xfId="9" applyFont="1" applyBorder="1" applyAlignment="1" applyProtection="1">
      <alignment vertical="center" wrapText="1"/>
      <protection locked="0"/>
    </xf>
    <xf numFmtId="0" fontId="35" fillId="0" borderId="0" xfId="0" applyFont="1"/>
    <xf numFmtId="3" fontId="16" fillId="2" borderId="0" xfId="0" applyNumberFormat="1" applyFont="1" applyFill="1" applyProtection="1">
      <protection locked="0"/>
    </xf>
    <xf numFmtId="3" fontId="16" fillId="0" borderId="0" xfId="0" applyNumberFormat="1" applyFont="1" applyProtection="1">
      <protection locked="0"/>
    </xf>
    <xf numFmtId="0" fontId="16" fillId="0" borderId="0" xfId="1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14" fontId="18" fillId="0" borderId="0" xfId="9" applyNumberFormat="1" applyFont="1" applyBorder="1" applyAlignment="1" applyProtection="1">
      <alignment vertical="center"/>
      <protection locked="0"/>
    </xf>
    <xf numFmtId="0" fontId="0" fillId="5" borderId="0" xfId="0" applyFill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6" fillId="0" borderId="1" xfId="2" applyNumberFormat="1" applyFont="1" applyFill="1" applyBorder="1" applyAlignment="1" applyProtection="1">
      <alignment horizontal="right" vertical="top"/>
      <protection locked="0"/>
    </xf>
    <xf numFmtId="1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0" borderId="1" xfId="2" applyNumberFormat="1" applyFont="1" applyFill="1" applyBorder="1" applyAlignment="1" applyProtection="1">
      <alignment horizontal="right"/>
      <protection locked="0"/>
    </xf>
    <xf numFmtId="1" fontId="21" fillId="5" borderId="1" xfId="0" applyNumberFormat="1" applyFont="1" applyFill="1" applyBorder="1" applyProtection="1"/>
    <xf numFmtId="0" fontId="21" fillId="6" borderId="0" xfId="1" applyFont="1" applyFill="1" applyAlignment="1" applyProtection="1">
      <alignment horizontal="center" vertical="center" wrapText="1"/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14" fontId="18" fillId="0" borderId="2" xfId="9" applyNumberFormat="1" applyFont="1" applyBorder="1" applyAlignment="1" applyProtection="1">
      <alignment horizontal="center"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1" fontId="24" fillId="5" borderId="6" xfId="2" applyNumberFormat="1" applyFont="1" applyFill="1" applyBorder="1" applyAlignment="1" applyProtection="1">
      <alignment horizontal="right" vertical="top" wrapText="1"/>
      <protection locked="0"/>
    </xf>
    <xf numFmtId="1" fontId="24" fillId="5" borderId="7" xfId="2" applyNumberFormat="1" applyFont="1" applyFill="1" applyBorder="1" applyAlignment="1" applyProtection="1">
      <alignment horizontal="center" vertical="top" wrapText="1"/>
      <protection locked="0"/>
    </xf>
    <xf numFmtId="14" fontId="18" fillId="0" borderId="39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0" fontId="16" fillId="2" borderId="0" xfId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5" borderId="0" xfId="1" applyNumberFormat="1" applyFont="1" applyFill="1" applyBorder="1" applyAlignment="1" applyProtection="1">
      <alignment horizontal="center" vertical="center"/>
    </xf>
    <xf numFmtId="3" fontId="0" fillId="2" borderId="0" xfId="0" applyNumberFormat="1" applyFill="1"/>
    <xf numFmtId="0" fontId="16" fillId="7" borderId="1" xfId="1" applyFont="1" applyFill="1" applyBorder="1" applyAlignment="1" applyProtection="1">
      <alignment horizontal="left" vertical="center" wrapText="1" indent="1"/>
    </xf>
    <xf numFmtId="3" fontId="0" fillId="7" borderId="0" xfId="0" applyNumberFormat="1" applyFill="1"/>
  </cellXfs>
  <cellStyles count="18">
    <cellStyle name="Normal" xfId="0" builtinId="0"/>
    <cellStyle name="Normal 2" xfId="2"/>
    <cellStyle name="Normal 3" xfId="3"/>
    <cellStyle name="Normal 4" xfId="4"/>
    <cellStyle name="Normal 5" xfId="5"/>
    <cellStyle name="Normal 5 10" xfId="1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7"/>
    <cellStyle name="Normal 5 8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99</xdr:row>
      <xdr:rowOff>171450</xdr:rowOff>
    </xdr:from>
    <xdr:to>
      <xdr:col>2</xdr:col>
      <xdr:colOff>1495425</xdr:colOff>
      <xdr:row>99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zoomScaleNormal="100" zoomScaleSheetLayoutView="80" workbookViewId="0">
      <selection activeCell="D9" sqref="D9"/>
    </sheetView>
  </sheetViews>
  <sheetFormatPr defaultRowHeight="15" x14ac:dyDescent="0.2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7.28515625" style="288" customWidth="1"/>
    <col min="6" max="8" width="19.140625" style="289" customWidth="1"/>
    <col min="9" max="9" width="16.42578125" style="288" bestFit="1" customWidth="1"/>
    <col min="10" max="10" width="10.28515625" style="288" customWidth="1"/>
    <col min="11" max="11" width="11.85546875" style="288" customWidth="1"/>
    <col min="12" max="12" width="15.28515625" style="288" customWidth="1"/>
    <col min="13" max="16384" width="9.140625" style="288"/>
  </cols>
  <sheetData>
    <row r="1" spans="1:12" s="299" customFormat="1" x14ac:dyDescent="0.2">
      <c r="A1" s="356" t="s">
        <v>307</v>
      </c>
      <c r="B1" s="341"/>
      <c r="C1" s="341"/>
      <c r="D1" s="341"/>
      <c r="E1" s="342"/>
      <c r="F1" s="336"/>
      <c r="G1" s="342"/>
      <c r="H1" s="355"/>
      <c r="I1" s="341"/>
      <c r="J1" s="342"/>
      <c r="K1" s="342"/>
      <c r="L1" s="354" t="s">
        <v>109</v>
      </c>
    </row>
    <row r="2" spans="1:12" s="299" customFormat="1" x14ac:dyDescent="0.2">
      <c r="A2" s="353" t="s">
        <v>140</v>
      </c>
      <c r="B2" s="341"/>
      <c r="C2" s="341"/>
      <c r="D2" s="341"/>
      <c r="E2" s="342"/>
      <c r="F2" s="336"/>
      <c r="G2" s="342"/>
      <c r="H2" s="352"/>
      <c r="I2" s="341"/>
      <c r="J2" s="342"/>
      <c r="K2" s="437" t="s">
        <v>876</v>
      </c>
      <c r="L2" s="437"/>
    </row>
    <row r="3" spans="1:12" s="299" customFormat="1" x14ac:dyDescent="0.2">
      <c r="A3" s="350"/>
      <c r="B3" s="341"/>
      <c r="C3" s="349"/>
      <c r="D3" s="348"/>
      <c r="E3" s="342"/>
      <c r="F3" s="347"/>
      <c r="G3" s="342"/>
      <c r="H3" s="342"/>
      <c r="I3" s="336"/>
      <c r="J3" s="341"/>
      <c r="K3" s="341"/>
      <c r="L3" s="340"/>
    </row>
    <row r="4" spans="1:12" s="299" customFormat="1" x14ac:dyDescent="0.2">
      <c r="A4" s="385" t="s">
        <v>274</v>
      </c>
      <c r="B4" s="336"/>
      <c r="C4" s="336"/>
      <c r="D4" s="387" t="s">
        <v>507</v>
      </c>
      <c r="E4" s="377"/>
      <c r="F4" s="298"/>
      <c r="G4" s="291"/>
      <c r="H4" s="378"/>
      <c r="I4" s="377"/>
      <c r="J4" s="379"/>
      <c r="K4" s="291"/>
      <c r="L4" s="380"/>
    </row>
    <row r="5" spans="1:12" s="299" customFormat="1" ht="15.75" thickBot="1" x14ac:dyDescent="0.25">
      <c r="A5" s="346"/>
      <c r="B5" s="342"/>
      <c r="C5" s="345"/>
      <c r="D5" s="344"/>
      <c r="E5" s="342"/>
      <c r="F5" s="343"/>
      <c r="G5" s="343"/>
      <c r="H5" s="343"/>
      <c r="I5" s="342"/>
      <c r="J5" s="341"/>
      <c r="K5" s="341"/>
      <c r="L5" s="340"/>
    </row>
    <row r="6" spans="1:12" ht="15.75" thickBot="1" x14ac:dyDescent="0.25">
      <c r="A6" s="339"/>
      <c r="B6" s="338"/>
      <c r="C6" s="337"/>
      <c r="D6" s="337"/>
      <c r="E6" s="337"/>
      <c r="F6" s="336"/>
      <c r="G6" s="336"/>
      <c r="H6" s="336"/>
      <c r="I6" s="440" t="s">
        <v>475</v>
      </c>
      <c r="J6" s="441"/>
      <c r="K6" s="442"/>
      <c r="L6" s="335"/>
    </row>
    <row r="7" spans="1:12" s="323" customFormat="1" ht="67.5" customHeight="1" thickBot="1" x14ac:dyDescent="0.25">
      <c r="A7" s="334" t="s">
        <v>64</v>
      </c>
      <c r="B7" s="333" t="s">
        <v>141</v>
      </c>
      <c r="C7" s="333" t="s">
        <v>474</v>
      </c>
      <c r="D7" s="332" t="s">
        <v>280</v>
      </c>
      <c r="E7" s="331" t="s">
        <v>473</v>
      </c>
      <c r="F7" s="330" t="s">
        <v>472</v>
      </c>
      <c r="G7" s="329" t="s">
        <v>228</v>
      </c>
      <c r="H7" s="328" t="s">
        <v>225</v>
      </c>
      <c r="I7" s="327" t="s">
        <v>471</v>
      </c>
      <c r="J7" s="326" t="s">
        <v>277</v>
      </c>
      <c r="K7" s="325" t="s">
        <v>229</v>
      </c>
      <c r="L7" s="324" t="s">
        <v>230</v>
      </c>
    </row>
    <row r="8" spans="1:12" s="318" customFormat="1" ht="15.75" thickBot="1" x14ac:dyDescent="0.25">
      <c r="A8" s="321">
        <v>1</v>
      </c>
      <c r="B8" s="320">
        <v>2</v>
      </c>
      <c r="C8" s="322">
        <v>3</v>
      </c>
      <c r="D8" s="322">
        <v>4</v>
      </c>
      <c r="E8" s="321">
        <v>5</v>
      </c>
      <c r="F8" s="320">
        <v>6</v>
      </c>
      <c r="G8" s="322">
        <v>7</v>
      </c>
      <c r="H8" s="320">
        <v>8</v>
      </c>
      <c r="I8" s="321">
        <v>9</v>
      </c>
      <c r="J8" s="320">
        <v>10</v>
      </c>
      <c r="K8" s="319">
        <v>11</v>
      </c>
      <c r="L8" s="423">
        <v>12</v>
      </c>
    </row>
    <row r="9" spans="1:12" ht="76.5" x14ac:dyDescent="0.2">
      <c r="A9" s="410">
        <v>1</v>
      </c>
      <c r="B9" s="433">
        <v>42922</v>
      </c>
      <c r="C9" s="411" t="s">
        <v>1049</v>
      </c>
      <c r="D9" s="412">
        <v>10451.68</v>
      </c>
      <c r="E9" s="413" t="s">
        <v>1050</v>
      </c>
      <c r="F9" s="414">
        <v>203833619</v>
      </c>
      <c r="G9" s="415"/>
      <c r="H9" s="415"/>
      <c r="I9" s="317" t="s">
        <v>1051</v>
      </c>
      <c r="J9" s="316" t="s">
        <v>1052</v>
      </c>
      <c r="K9" s="434" t="s">
        <v>1053</v>
      </c>
      <c r="L9" s="315" t="s">
        <v>1054</v>
      </c>
    </row>
    <row r="10" spans="1:12" ht="30" x14ac:dyDescent="0.2">
      <c r="A10" s="416">
        <v>2</v>
      </c>
      <c r="B10" s="433" t="s">
        <v>1055</v>
      </c>
      <c r="C10" s="411" t="s">
        <v>1056</v>
      </c>
      <c r="D10" s="417">
        <v>55</v>
      </c>
      <c r="E10" s="418" t="s">
        <v>1057</v>
      </c>
      <c r="F10" s="414" t="s">
        <v>1058</v>
      </c>
      <c r="G10" s="414" t="s">
        <v>1059</v>
      </c>
      <c r="H10" s="414" t="s">
        <v>554</v>
      </c>
      <c r="I10" s="314"/>
      <c r="J10" s="313"/>
      <c r="K10" s="312"/>
      <c r="L10" s="311"/>
    </row>
    <row r="11" spans="1:12" ht="30" x14ac:dyDescent="0.2">
      <c r="A11" s="416">
        <v>3</v>
      </c>
      <c r="B11" s="433" t="s">
        <v>1055</v>
      </c>
      <c r="C11" s="411" t="s">
        <v>1056</v>
      </c>
      <c r="D11" s="417">
        <v>47</v>
      </c>
      <c r="E11" s="418" t="s">
        <v>1060</v>
      </c>
      <c r="F11" s="408" t="s">
        <v>1061</v>
      </c>
      <c r="G11" s="414" t="s">
        <v>1062</v>
      </c>
      <c r="H11" s="414" t="s">
        <v>554</v>
      </c>
      <c r="I11" s="314"/>
      <c r="J11" s="313"/>
      <c r="K11" s="312"/>
      <c r="L11" s="311"/>
    </row>
    <row r="12" spans="1:12" ht="15.75" thickBot="1" x14ac:dyDescent="0.25">
      <c r="A12" s="310" t="s">
        <v>276</v>
      </c>
      <c r="B12" s="309"/>
      <c r="C12" s="308"/>
      <c r="D12" s="307"/>
      <c r="E12" s="306"/>
      <c r="F12" s="305"/>
      <c r="G12" s="305"/>
      <c r="H12" s="305"/>
      <c r="I12" s="304"/>
      <c r="J12" s="303"/>
      <c r="K12" s="302"/>
      <c r="L12" s="301"/>
    </row>
    <row r="13" spans="1:12" x14ac:dyDescent="0.2">
      <c r="A13" s="291"/>
      <c r="B13" s="292"/>
      <c r="C13" s="291"/>
      <c r="D13" s="292"/>
      <c r="E13" s="291"/>
      <c r="F13" s="292"/>
      <c r="G13" s="291"/>
      <c r="H13" s="292"/>
      <c r="I13" s="291"/>
      <c r="J13" s="292"/>
      <c r="K13" s="291"/>
      <c r="L13" s="292"/>
    </row>
    <row r="14" spans="1:12" x14ac:dyDescent="0.2">
      <c r="A14" s="291"/>
      <c r="B14" s="298"/>
      <c r="C14" s="291"/>
      <c r="D14" s="298"/>
      <c r="E14" s="291"/>
      <c r="F14" s="298"/>
      <c r="G14" s="291"/>
      <c r="H14" s="298"/>
      <c r="I14" s="291"/>
      <c r="J14" s="298"/>
      <c r="K14" s="291"/>
      <c r="L14" s="298"/>
    </row>
    <row r="15" spans="1:12" s="299" customFormat="1" x14ac:dyDescent="0.2">
      <c r="A15" s="439" t="s">
        <v>433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</row>
    <row r="16" spans="1:12" s="300" customFormat="1" ht="12.75" x14ac:dyDescent="0.2">
      <c r="A16" s="439" t="s">
        <v>470</v>
      </c>
      <c r="B16" s="439"/>
      <c r="C16" s="439"/>
      <c r="D16" s="439"/>
      <c r="E16" s="439"/>
      <c r="F16" s="439"/>
      <c r="G16" s="439"/>
      <c r="H16" s="439"/>
      <c r="I16" s="439"/>
      <c r="J16" s="439"/>
      <c r="K16" s="439"/>
      <c r="L16" s="439"/>
    </row>
    <row r="17" spans="1:12" s="300" customFormat="1" ht="12.75" x14ac:dyDescent="0.2">
      <c r="A17" s="439"/>
      <c r="B17" s="439"/>
      <c r="C17" s="439"/>
      <c r="D17" s="439"/>
      <c r="E17" s="439"/>
      <c r="F17" s="439"/>
      <c r="G17" s="439"/>
      <c r="H17" s="439"/>
      <c r="I17" s="439"/>
      <c r="J17" s="439"/>
      <c r="K17" s="439"/>
      <c r="L17" s="439"/>
    </row>
    <row r="18" spans="1:12" s="299" customFormat="1" x14ac:dyDescent="0.2">
      <c r="A18" s="439" t="s">
        <v>469</v>
      </c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</row>
    <row r="19" spans="1:12" s="299" customFormat="1" x14ac:dyDescent="0.2">
      <c r="A19" s="439"/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</row>
    <row r="20" spans="1:12" s="299" customFormat="1" x14ac:dyDescent="0.2">
      <c r="A20" s="439" t="s">
        <v>468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</row>
    <row r="21" spans="1:12" s="299" customFormat="1" x14ac:dyDescent="0.2">
      <c r="A21" s="291"/>
      <c r="B21" s="292"/>
      <c r="C21" s="291"/>
      <c r="D21" s="292"/>
      <c r="E21" s="291"/>
      <c r="F21" s="292"/>
      <c r="G21" s="291"/>
      <c r="H21" s="292"/>
      <c r="I21" s="291"/>
      <c r="J21" s="292"/>
      <c r="K21" s="291"/>
      <c r="L21" s="292"/>
    </row>
    <row r="22" spans="1:12" s="299" customFormat="1" x14ac:dyDescent="0.2">
      <c r="A22" s="291"/>
      <c r="B22" s="298"/>
      <c r="C22" s="291"/>
      <c r="D22" s="298"/>
      <c r="E22" s="291"/>
      <c r="F22" s="298"/>
      <c r="G22" s="291"/>
      <c r="H22" s="298"/>
      <c r="I22" s="291"/>
      <c r="J22" s="298"/>
      <c r="K22" s="291"/>
      <c r="L22" s="298"/>
    </row>
    <row r="23" spans="1:12" s="299" customFormat="1" x14ac:dyDescent="0.2">
      <c r="A23" s="291"/>
      <c r="B23" s="292"/>
      <c r="C23" s="291"/>
      <c r="D23" s="292"/>
      <c r="E23" s="291"/>
      <c r="F23" s="292"/>
      <c r="G23" s="291"/>
      <c r="H23" s="292"/>
      <c r="I23" s="291"/>
      <c r="J23" s="292"/>
      <c r="K23" s="291"/>
      <c r="L23" s="292"/>
    </row>
    <row r="24" spans="1:12" x14ac:dyDescent="0.2">
      <c r="A24" s="291"/>
      <c r="B24" s="298"/>
      <c r="C24" s="291"/>
      <c r="D24" s="298"/>
      <c r="E24" s="291"/>
      <c r="F24" s="298"/>
      <c r="G24" s="291"/>
      <c r="H24" s="298"/>
      <c r="I24" s="291"/>
      <c r="J24" s="298"/>
      <c r="K24" s="291"/>
      <c r="L24" s="298"/>
    </row>
    <row r="25" spans="1:12" s="293" customFormat="1" x14ac:dyDescent="0.2">
      <c r="A25" s="445" t="s">
        <v>107</v>
      </c>
      <c r="B25" s="445"/>
      <c r="C25" s="292"/>
      <c r="D25" s="291"/>
      <c r="E25" s="292"/>
      <c r="F25" s="292"/>
      <c r="G25" s="291"/>
      <c r="H25" s="292"/>
      <c r="I25" s="292"/>
      <c r="J25" s="291"/>
      <c r="K25" s="292"/>
      <c r="L25" s="291"/>
    </row>
    <row r="26" spans="1:12" s="293" customFormat="1" x14ac:dyDescent="0.2">
      <c r="A26" s="292"/>
      <c r="B26" s="291"/>
      <c r="C26" s="296"/>
      <c r="D26" s="297"/>
      <c r="E26" s="296"/>
      <c r="F26" s="292"/>
      <c r="G26" s="291"/>
      <c r="H26" s="295"/>
      <c r="I26" s="292"/>
      <c r="J26" s="291"/>
      <c r="K26" s="292"/>
      <c r="L26" s="291"/>
    </row>
    <row r="27" spans="1:12" s="293" customFormat="1" ht="15" customHeight="1" x14ac:dyDescent="0.2">
      <c r="A27" s="292"/>
      <c r="B27" s="291"/>
      <c r="C27" s="438" t="s">
        <v>268</v>
      </c>
      <c r="D27" s="438"/>
      <c r="E27" s="438"/>
      <c r="F27" s="292"/>
      <c r="G27" s="291"/>
      <c r="H27" s="443" t="s">
        <v>467</v>
      </c>
      <c r="I27" s="294"/>
      <c r="J27" s="291"/>
      <c r="K27" s="292"/>
      <c r="L27" s="291"/>
    </row>
    <row r="28" spans="1:12" s="293" customFormat="1" x14ac:dyDescent="0.2">
      <c r="A28" s="292"/>
      <c r="B28" s="291"/>
      <c r="C28" s="292"/>
      <c r="D28" s="291"/>
      <c r="E28" s="292"/>
      <c r="F28" s="292"/>
      <c r="G28" s="291"/>
      <c r="H28" s="444"/>
      <c r="I28" s="294"/>
      <c r="J28" s="291"/>
      <c r="K28" s="292"/>
      <c r="L28" s="291"/>
    </row>
    <row r="29" spans="1:12" s="290" customFormat="1" x14ac:dyDescent="0.2">
      <c r="A29" s="292"/>
      <c r="B29" s="291"/>
      <c r="C29" s="438" t="s">
        <v>139</v>
      </c>
      <c r="D29" s="438"/>
      <c r="E29" s="438"/>
      <c r="F29" s="292"/>
      <c r="G29" s="291"/>
      <c r="H29" s="292"/>
      <c r="I29" s="292"/>
      <c r="J29" s="291"/>
      <c r="K29" s="292"/>
      <c r="L29" s="291"/>
    </row>
    <row r="30" spans="1:12" s="290" customFormat="1" x14ac:dyDescent="0.2">
      <c r="E30" s="288"/>
    </row>
    <row r="31" spans="1:12" s="290" customFormat="1" x14ac:dyDescent="0.2">
      <c r="E31" s="288"/>
    </row>
    <row r="32" spans="1:12" s="290" customFormat="1" x14ac:dyDescent="0.2">
      <c r="E32" s="288"/>
    </row>
    <row r="33" spans="5:5" s="290" customFormat="1" x14ac:dyDescent="0.2">
      <c r="E33" s="288"/>
    </row>
    <row r="34" spans="5:5" s="290" customFormat="1" x14ac:dyDescent="0.2"/>
  </sheetData>
  <mergeCells count="10">
    <mergeCell ref="K2:L2"/>
    <mergeCell ref="C29:E29"/>
    <mergeCell ref="A16:L17"/>
    <mergeCell ref="A18:L19"/>
    <mergeCell ref="A20:L20"/>
    <mergeCell ref="I6:K6"/>
    <mergeCell ref="H27:H28"/>
    <mergeCell ref="A25:B25"/>
    <mergeCell ref="A15:L15"/>
    <mergeCell ref="C27:E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"/>
  </dataValidations>
  <pageMargins left="0.11810804899387577" right="0.11810804899387577" top="0.354329615048119" bottom="0.354329615048119" header="0.31496062992125984" footer="0.31496062992125984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46" t="s">
        <v>109</v>
      </c>
      <c r="D1" s="446"/>
      <c r="E1" s="154"/>
    </row>
    <row r="2" spans="1:12" x14ac:dyDescent="0.3">
      <c r="A2" s="77" t="s">
        <v>140</v>
      </c>
      <c r="B2" s="115"/>
      <c r="C2" s="449" t="s">
        <v>876</v>
      </c>
      <c r="D2" s="449"/>
      <c r="E2" s="154"/>
    </row>
    <row r="3" spans="1:12" x14ac:dyDescent="0.3">
      <c r="A3" s="77"/>
      <c r="B3" s="115"/>
      <c r="C3" s="358"/>
      <c r="D3" s="358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57"/>
      <c r="B7" s="357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491</v>
      </c>
      <c r="C41" s="33"/>
      <c r="D41" s="34"/>
      <c r="E41" s="154"/>
    </row>
    <row r="42" spans="1:5" x14ac:dyDescent="0.3">
      <c r="A42" s="17" t="s">
        <v>492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7" t="s">
        <v>338</v>
      </c>
      <c r="C63" s="37"/>
      <c r="D63" s="218"/>
      <c r="E63" s="154"/>
    </row>
    <row r="64" spans="1:5" x14ac:dyDescent="0.3">
      <c r="A64" s="13">
        <v>2</v>
      </c>
      <c r="B64" s="47" t="s">
        <v>106</v>
      </c>
      <c r="C64" s="282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2"/>
      <c r="D65" s="42"/>
      <c r="E65" s="154"/>
    </row>
    <row r="66" spans="1:5" x14ac:dyDescent="0.3">
      <c r="A66" s="15">
        <v>2.2000000000000002</v>
      </c>
      <c r="B66" s="48" t="s">
        <v>104</v>
      </c>
      <c r="C66" s="284"/>
      <c r="D66" s="43"/>
      <c r="E66" s="154"/>
    </row>
    <row r="67" spans="1:5" x14ac:dyDescent="0.3">
      <c r="A67" s="15">
        <v>2.2999999999999998</v>
      </c>
      <c r="B67" s="48" t="s">
        <v>103</v>
      </c>
      <c r="C67" s="284"/>
      <c r="D67" s="43"/>
      <c r="E67" s="154"/>
    </row>
    <row r="68" spans="1:5" x14ac:dyDescent="0.3">
      <c r="A68" s="15">
        <v>2.4</v>
      </c>
      <c r="B68" s="48" t="s">
        <v>105</v>
      </c>
      <c r="C68" s="284"/>
      <c r="D68" s="43"/>
      <c r="E68" s="154"/>
    </row>
    <row r="69" spans="1:5" x14ac:dyDescent="0.3">
      <c r="A69" s="15">
        <v>2.5</v>
      </c>
      <c r="B69" s="48" t="s">
        <v>101</v>
      </c>
      <c r="C69" s="284"/>
      <c r="D69" s="43"/>
      <c r="E69" s="154"/>
    </row>
    <row r="70" spans="1:5" x14ac:dyDescent="0.3">
      <c r="A70" s="15">
        <v>2.6</v>
      </c>
      <c r="B70" s="48" t="s">
        <v>102</v>
      </c>
      <c r="C70" s="284"/>
      <c r="D70" s="43"/>
      <c r="E70" s="154"/>
    </row>
    <row r="71" spans="1:5" s="2" customFormat="1" x14ac:dyDescent="0.3">
      <c r="A71" s="13">
        <v>3</v>
      </c>
      <c r="B71" s="280" t="s">
        <v>451</v>
      </c>
      <c r="C71" s="283"/>
      <c r="D71" s="281"/>
      <c r="E71" s="106"/>
    </row>
    <row r="72" spans="1:5" s="2" customFormat="1" x14ac:dyDescent="0.3">
      <c r="A72" s="13">
        <v>4</v>
      </c>
      <c r="B72" s="13" t="s">
        <v>252</v>
      </c>
      <c r="C72" s="283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78" t="s">
        <v>279</v>
      </c>
      <c r="C75" s="8"/>
      <c r="D75" s="86"/>
      <c r="E75" s="106"/>
    </row>
    <row r="76" spans="1:5" s="2" customFormat="1" x14ac:dyDescent="0.3">
      <c r="A76" s="365"/>
      <c r="B76" s="365"/>
      <c r="C76" s="12"/>
      <c r="D76" s="12"/>
      <c r="E76" s="106"/>
    </row>
    <row r="77" spans="1:5" s="2" customFormat="1" x14ac:dyDescent="0.3">
      <c r="A77" s="448" t="s">
        <v>493</v>
      </c>
      <c r="B77" s="448"/>
      <c r="C77" s="448"/>
      <c r="D77" s="448"/>
      <c r="E77" s="106"/>
    </row>
    <row r="78" spans="1:5" s="2" customFormat="1" x14ac:dyDescent="0.3">
      <c r="A78" s="365"/>
      <c r="B78" s="365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494</v>
      </c>
      <c r="D83" s="12"/>
      <c r="E83"/>
      <c r="F83"/>
      <c r="G83"/>
      <c r="H83"/>
      <c r="I83"/>
    </row>
    <row r="84" spans="1:9" s="2" customFormat="1" x14ac:dyDescent="0.3">
      <c r="A84"/>
      <c r="B84" s="457" t="s">
        <v>495</v>
      </c>
      <c r="C84" s="457"/>
      <c r="D84" s="457"/>
      <c r="E84"/>
      <c r="F84"/>
      <c r="G84"/>
      <c r="H84"/>
      <c r="I84"/>
    </row>
    <row r="85" spans="1:9" customFormat="1" ht="12.75" x14ac:dyDescent="0.2">
      <c r="B85" s="66" t="s">
        <v>496</v>
      </c>
    </row>
    <row r="86" spans="1:9" s="2" customFormat="1" x14ac:dyDescent="0.3">
      <c r="A86" s="11"/>
      <c r="B86" s="457" t="s">
        <v>497</v>
      </c>
      <c r="C86" s="457"/>
      <c r="D86" s="457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46" t="s">
        <v>109</v>
      </c>
      <c r="D1" s="446"/>
      <c r="E1" s="92"/>
    </row>
    <row r="2" spans="1:5" s="6" customFormat="1" x14ac:dyDescent="0.3">
      <c r="A2" s="75" t="s">
        <v>328</v>
      </c>
      <c r="B2" s="78"/>
      <c r="C2" s="449" t="s">
        <v>876</v>
      </c>
      <c r="D2" s="44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6" t="s">
        <v>420</v>
      </c>
    </row>
    <row r="30" spans="1:5" x14ac:dyDescent="0.3">
      <c r="A30" s="216"/>
    </row>
    <row r="31" spans="1:5" x14ac:dyDescent="0.3">
      <c r="A31" s="216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58" t="s">
        <v>109</v>
      </c>
      <c r="D1" s="458"/>
    </row>
    <row r="2" spans="1:5" x14ac:dyDescent="0.3">
      <c r="A2" s="75" t="s">
        <v>459</v>
      </c>
      <c r="B2" s="77"/>
      <c r="C2" s="449" t="s">
        <v>876</v>
      </c>
      <c r="D2" s="449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მპგ „ერთიანი ნაციონალური მოძრაობა“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46" t="s">
        <v>109</v>
      </c>
      <c r="D1" s="446"/>
      <c r="E1" s="92"/>
    </row>
    <row r="2" spans="1:5" s="6" customFormat="1" x14ac:dyDescent="0.3">
      <c r="A2" s="75" t="s">
        <v>457</v>
      </c>
      <c r="B2" s="78"/>
      <c r="C2" s="449" t="s">
        <v>876</v>
      </c>
      <c r="D2" s="44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6"/>
    </row>
    <row r="22" spans="1:9" x14ac:dyDescent="0.3">
      <c r="A22" s="216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Normal="100" zoomScaleSheetLayoutView="80" workbookViewId="0">
      <selection activeCell="D17" sqref="D1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22"/>
      <c r="C1" s="459" t="s">
        <v>198</v>
      </c>
      <c r="D1" s="459"/>
      <c r="E1" s="106"/>
    </row>
    <row r="2" spans="1:5" x14ac:dyDescent="0.3">
      <c r="A2" s="77" t="s">
        <v>140</v>
      </c>
      <c r="B2" s="122"/>
      <c r="C2" s="78"/>
      <c r="D2" s="168" t="s">
        <v>877</v>
      </c>
      <c r="E2" s="106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126">
        <f>SUM(C11,C34)</f>
        <v>4889099.6899999995</v>
      </c>
      <c r="D10" s="126">
        <f>SUM(D11,D34)</f>
        <v>4938382.3999999994</v>
      </c>
      <c r="E10" s="106"/>
    </row>
    <row r="11" spans="1:5" x14ac:dyDescent="0.3">
      <c r="A11" s="53" t="s">
        <v>192</v>
      </c>
      <c r="B11" s="54"/>
      <c r="C11" s="86">
        <f>SUM(C12:C32)</f>
        <v>66416.27</v>
      </c>
      <c r="D11" s="86">
        <f>SUM(D12:D32)</f>
        <v>254282.31</v>
      </c>
      <c r="E11" s="106"/>
    </row>
    <row r="12" spans="1:5" x14ac:dyDescent="0.3">
      <c r="A12" s="57">
        <v>1110</v>
      </c>
      <c r="B12" s="56" t="s">
        <v>142</v>
      </c>
      <c r="C12" s="8">
        <v>31.95</v>
      </c>
      <c r="D12" s="8">
        <v>31.95</v>
      </c>
      <c r="E12" s="106"/>
    </row>
    <row r="13" spans="1:5" x14ac:dyDescent="0.3">
      <c r="A13" s="57">
        <v>1120</v>
      </c>
      <c r="B13" s="56" t="s">
        <v>143</v>
      </c>
      <c r="C13" s="8"/>
      <c r="D13" s="8"/>
      <c r="E13" s="106"/>
    </row>
    <row r="14" spans="1:5" x14ac:dyDescent="0.3">
      <c r="A14" s="57">
        <v>1211</v>
      </c>
      <c r="B14" s="56" t="s">
        <v>144</v>
      </c>
      <c r="C14" s="8">
        <v>658.18</v>
      </c>
      <c r="D14" s="8">
        <v>64030.31</v>
      </c>
      <c r="E14" s="106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6"/>
    </row>
    <row r="16" spans="1:5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8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>
        <v>65726.14</v>
      </c>
      <c r="D28" s="8">
        <v>190220.05</v>
      </c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4822683.42</v>
      </c>
      <c r="D34" s="86">
        <f>SUM(D35:D42)</f>
        <v>4684100.09</v>
      </c>
      <c r="E34" s="106"/>
    </row>
    <row r="35" spans="1:5" x14ac:dyDescent="0.3">
      <c r="A35" s="57">
        <v>2110</v>
      </c>
      <c r="B35" s="56" t="s">
        <v>100</v>
      </c>
      <c r="C35" s="8">
        <v>3360057.04</v>
      </c>
      <c r="D35" s="8">
        <v>3213233.71</v>
      </c>
      <c r="E35" s="106"/>
    </row>
    <row r="36" spans="1:5" x14ac:dyDescent="0.3">
      <c r="A36" s="57">
        <v>2120</v>
      </c>
      <c r="B36" s="56" t="s">
        <v>163</v>
      </c>
      <c r="C36" s="8">
        <v>280512.65999999997</v>
      </c>
      <c r="D36" s="8">
        <v>280512.65999999997</v>
      </c>
      <c r="E36" s="106"/>
    </row>
    <row r="37" spans="1:5" x14ac:dyDescent="0.3">
      <c r="A37" s="57">
        <v>2130</v>
      </c>
      <c r="B37" s="56" t="s">
        <v>101</v>
      </c>
      <c r="C37" s="8">
        <v>1153108.72</v>
      </c>
      <c r="D37" s="8">
        <v>1161348.72</v>
      </c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>
        <v>29005</v>
      </c>
      <c r="D39" s="8">
        <v>29005</v>
      </c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4889099.6899999995</v>
      </c>
      <c r="D44" s="86">
        <f>SUM(D45,D64)</f>
        <v>4938382.3999999994</v>
      </c>
      <c r="E44" s="106"/>
    </row>
    <row r="45" spans="1:5" x14ac:dyDescent="0.3">
      <c r="A45" s="58" t="s">
        <v>194</v>
      </c>
      <c r="B45" s="56"/>
      <c r="C45" s="86">
        <f>SUM(C46:C61)</f>
        <v>104518.01</v>
      </c>
      <c r="D45" s="86">
        <f>SUM(D46:D61)</f>
        <v>13147.849999999999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>
        <v>104518.01</v>
      </c>
      <c r="D47" s="8">
        <v>13147.849999999999</v>
      </c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4784581.68</v>
      </c>
      <c r="D64" s="86">
        <f>SUM(D65:D67)</f>
        <v>4925234.55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>
        <v>4784581.68</v>
      </c>
      <c r="D66" s="8">
        <v>4925234.55</v>
      </c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3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1"/>
  <sheetViews>
    <sheetView showGridLines="0" zoomScaleNormal="100" zoomScaleSheetLayoutView="80" workbookViewId="0">
      <selection activeCell="L13" sqref="L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8.28515625" style="2" customWidth="1"/>
    <col min="4" max="4" width="1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4.855468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46" t="s">
        <v>109</v>
      </c>
      <c r="J1" s="446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49" t="s">
        <v>876</v>
      </c>
      <c r="J2" s="449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3" t="str">
        <f>'ფორმა N1'!D4</f>
        <v>მპგ „ერთიანი ნაციონალური მოძრაობა“</v>
      </c>
      <c r="B5" s="383"/>
      <c r="C5" s="383"/>
      <c r="D5" s="383"/>
      <c r="E5" s="383"/>
      <c r="F5" s="384"/>
      <c r="G5" s="383"/>
      <c r="H5" s="383"/>
      <c r="I5" s="383"/>
      <c r="J5" s="383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 x14ac:dyDescent="0.3">
      <c r="A10" s="392">
        <v>1</v>
      </c>
      <c r="B10" s="393" t="s">
        <v>554</v>
      </c>
      <c r="C10" s="394" t="s">
        <v>555</v>
      </c>
      <c r="D10" s="394" t="s">
        <v>221</v>
      </c>
      <c r="E10" s="397" t="s">
        <v>556</v>
      </c>
      <c r="F10" s="396">
        <v>254.25999999999476</v>
      </c>
      <c r="G10" s="396">
        <v>610135.92000000004</v>
      </c>
      <c r="H10" s="396">
        <v>546758.79</v>
      </c>
      <c r="I10" s="396">
        <f>F10+G10-H10</f>
        <v>63631.390000000014</v>
      </c>
      <c r="J10" s="396"/>
      <c r="K10" s="106"/>
    </row>
    <row r="11" spans="1:11" ht="15.75" x14ac:dyDescent="0.3">
      <c r="A11" s="392">
        <v>2</v>
      </c>
      <c r="B11" s="393" t="s">
        <v>554</v>
      </c>
      <c r="C11" s="394" t="s">
        <v>557</v>
      </c>
      <c r="D11" s="394" t="s">
        <v>558</v>
      </c>
      <c r="E11" s="397" t="s">
        <v>556</v>
      </c>
      <c r="F11" s="396">
        <v>0</v>
      </c>
      <c r="G11" s="396">
        <v>0</v>
      </c>
      <c r="H11" s="396">
        <v>0</v>
      </c>
      <c r="I11" s="396">
        <f t="shared" ref="I11:I16" si="0">F11+G11-H11</f>
        <v>0</v>
      </c>
      <c r="J11" s="396"/>
    </row>
    <row r="12" spans="1:11" ht="15.75" x14ac:dyDescent="0.3">
      <c r="A12" s="392">
        <v>3</v>
      </c>
      <c r="B12" s="393" t="s">
        <v>554</v>
      </c>
      <c r="C12" s="394" t="s">
        <v>559</v>
      </c>
      <c r="D12" s="394" t="s">
        <v>560</v>
      </c>
      <c r="E12" s="397" t="s">
        <v>556</v>
      </c>
      <c r="F12" s="396">
        <v>0</v>
      </c>
      <c r="G12" s="396">
        <v>4135</v>
      </c>
      <c r="H12" s="396">
        <v>4135</v>
      </c>
      <c r="I12" s="396">
        <f t="shared" si="0"/>
        <v>0</v>
      </c>
      <c r="J12" s="396"/>
    </row>
    <row r="13" spans="1:11" ht="15.75" x14ac:dyDescent="0.3">
      <c r="A13" s="392">
        <v>4</v>
      </c>
      <c r="B13" s="393" t="s">
        <v>554</v>
      </c>
      <c r="C13" s="394" t="s">
        <v>561</v>
      </c>
      <c r="D13" s="394" t="s">
        <v>562</v>
      </c>
      <c r="E13" s="397" t="s">
        <v>556</v>
      </c>
      <c r="F13" s="396">
        <v>0</v>
      </c>
      <c r="G13" s="396">
        <v>0</v>
      </c>
      <c r="H13" s="396">
        <v>0</v>
      </c>
      <c r="I13" s="396">
        <f t="shared" si="0"/>
        <v>0</v>
      </c>
      <c r="J13" s="396"/>
    </row>
    <row r="14" spans="1:11" ht="15.75" x14ac:dyDescent="0.3">
      <c r="A14" s="392">
        <v>5</v>
      </c>
      <c r="B14" s="393" t="s">
        <v>554</v>
      </c>
      <c r="C14" s="394" t="s">
        <v>563</v>
      </c>
      <c r="D14" s="394" t="s">
        <v>221</v>
      </c>
      <c r="E14" s="398">
        <v>40943</v>
      </c>
      <c r="F14" s="396">
        <v>0</v>
      </c>
      <c r="G14" s="396">
        <v>0</v>
      </c>
      <c r="H14" s="396">
        <v>0</v>
      </c>
      <c r="I14" s="396">
        <f t="shared" si="0"/>
        <v>0</v>
      </c>
      <c r="J14" s="396"/>
    </row>
    <row r="15" spans="1:11" ht="15.75" x14ac:dyDescent="0.3">
      <c r="A15" s="392">
        <v>6</v>
      </c>
      <c r="B15" s="393" t="s">
        <v>564</v>
      </c>
      <c r="C15" s="394" t="s">
        <v>565</v>
      </c>
      <c r="D15" s="394" t="s">
        <v>221</v>
      </c>
      <c r="E15" s="395"/>
      <c r="F15" s="396">
        <v>256.11</v>
      </c>
      <c r="G15" s="396">
        <v>0</v>
      </c>
      <c r="H15" s="396">
        <v>5</v>
      </c>
      <c r="I15" s="396">
        <f t="shared" si="0"/>
        <v>251.11</v>
      </c>
      <c r="J15" s="396"/>
    </row>
    <row r="16" spans="1:11" ht="15.75" x14ac:dyDescent="0.3">
      <c r="A16" s="392">
        <v>7</v>
      </c>
      <c r="B16" s="393" t="s">
        <v>566</v>
      </c>
      <c r="C16" s="394"/>
      <c r="D16" s="394" t="s">
        <v>221</v>
      </c>
      <c r="E16" s="395"/>
      <c r="F16" s="396">
        <v>147.81</v>
      </c>
      <c r="G16" s="396">
        <v>0</v>
      </c>
      <c r="H16" s="396">
        <v>0</v>
      </c>
      <c r="I16" s="396">
        <f t="shared" si="0"/>
        <v>147.81</v>
      </c>
      <c r="J16" s="396"/>
    </row>
    <row r="17" spans="1:10" x14ac:dyDescent="0.3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 customFormat="1" x14ac:dyDescent="0.3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 customFormat="1" x14ac:dyDescent="0.3">
      <c r="A21" s="105"/>
      <c r="B21" s="234" t="s">
        <v>107</v>
      </c>
      <c r="C21" s="105"/>
      <c r="D21" s="105"/>
      <c r="E21" s="105"/>
      <c r="F21" s="235"/>
      <c r="G21" s="105"/>
      <c r="H21" s="105"/>
      <c r="I21" s="105"/>
      <c r="J21" s="105"/>
    </row>
    <row r="22" spans="1:10" customFormat="1" x14ac:dyDescent="0.3">
      <c r="A22" s="105"/>
      <c r="B22" s="105"/>
      <c r="C22" s="105"/>
      <c r="D22" s="105"/>
      <c r="E22" s="105"/>
      <c r="F22" s="102"/>
      <c r="G22" s="102"/>
      <c r="H22" s="102"/>
      <c r="I22" s="102"/>
      <c r="J22" s="102"/>
    </row>
    <row r="23" spans="1:10" customFormat="1" x14ac:dyDescent="0.3">
      <c r="A23" s="105"/>
      <c r="B23" s="105"/>
      <c r="C23" s="286"/>
      <c r="D23" s="105"/>
      <c r="E23" s="105"/>
      <c r="F23" s="286"/>
      <c r="G23" s="287"/>
      <c r="H23" s="287"/>
      <c r="I23" s="102"/>
      <c r="J23" s="102"/>
    </row>
    <row r="24" spans="1:10" customFormat="1" x14ac:dyDescent="0.3">
      <c r="A24" s="102"/>
      <c r="B24" s="105"/>
      <c r="C24" s="236" t="s">
        <v>268</v>
      </c>
      <c r="D24" s="236"/>
      <c r="E24" s="105"/>
      <c r="F24" s="105" t="s">
        <v>273</v>
      </c>
      <c r="G24" s="102"/>
      <c r="H24" s="102"/>
      <c r="I24" s="102"/>
      <c r="J24" s="102"/>
    </row>
    <row r="25" spans="1:10" customFormat="1" x14ac:dyDescent="0.3">
      <c r="A25" s="102"/>
      <c r="B25" s="105"/>
      <c r="C25" s="237" t="s">
        <v>139</v>
      </c>
      <c r="D25" s="105"/>
      <c r="E25" s="105"/>
      <c r="F25" s="105" t="s">
        <v>269</v>
      </c>
      <c r="G25" s="102"/>
      <c r="H25" s="102"/>
      <c r="I25" s="102"/>
      <c r="J25" s="102"/>
    </row>
    <row r="26" spans="1:10" x14ac:dyDescent="0.3">
      <c r="A26" s="102"/>
      <c r="B26" s="105"/>
      <c r="C26" s="105"/>
      <c r="D26" s="237"/>
      <c r="E26" s="102"/>
      <c r="F26" s="102"/>
      <c r="G26" s="102"/>
      <c r="H26" s="102"/>
      <c r="I26" s="102"/>
      <c r="J26" s="102"/>
    </row>
    <row r="27" spans="1:10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0:J16"/>
  </dataValidations>
  <pageMargins left="0.25" right="0.25" top="0.75" bottom="0.75" header="0.3" footer="0.3"/>
  <pageSetup paperSize="9" scale="89" fitToHeight="0" orientation="landscape" r:id="rId1"/>
  <ignoredErrors>
    <ignoredError sqref="I10:I16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zoomScaleNormal="100" zoomScaleSheetLayoutView="80" workbookViewId="0">
      <selection activeCell="E15" sqref="E15"/>
    </sheetView>
  </sheetViews>
  <sheetFormatPr defaultRowHeight="15" x14ac:dyDescent="0.3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49" t="s">
        <v>876</v>
      </c>
      <c r="H2" s="449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3" t="str">
        <f>'ფორმა N1'!D4</f>
        <v>მპგ „ერთიანი ნაციონალური მოძრაობა“</v>
      </c>
      <c r="B5" s="223"/>
      <c r="C5" s="223"/>
      <c r="D5" s="223"/>
      <c r="E5" s="223"/>
      <c r="F5" s="223"/>
      <c r="G5" s="223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 x14ac:dyDescent="0.3">
      <c r="A9" s="171" t="s">
        <v>315</v>
      </c>
      <c r="B9" s="172"/>
      <c r="C9" s="173"/>
      <c r="D9" s="174"/>
      <c r="E9" s="174"/>
      <c r="F9" s="174"/>
      <c r="G9" s="175">
        <v>31.95</v>
      </c>
      <c r="H9" s="106"/>
    </row>
    <row r="10" spans="1:8" ht="15.75" x14ac:dyDescent="0.3">
      <c r="A10" s="172">
        <v>1</v>
      </c>
      <c r="B10" s="158"/>
      <c r="C10" s="176">
        <v>0</v>
      </c>
      <c r="D10" s="177">
        <v>0</v>
      </c>
      <c r="E10" s="177"/>
      <c r="F10" s="177"/>
      <c r="G10" s="435">
        <f>G9+C10-D10</f>
        <v>31.95</v>
      </c>
      <c r="H10" s="106"/>
    </row>
    <row r="11" spans="1:8" ht="15.75" x14ac:dyDescent="0.3">
      <c r="A11" s="172">
        <v>2</v>
      </c>
      <c r="B11" s="158"/>
      <c r="C11" s="176">
        <v>0</v>
      </c>
      <c r="D11" s="177">
        <v>0</v>
      </c>
      <c r="E11" s="177"/>
      <c r="F11" s="177"/>
      <c r="G11" s="435">
        <f>G10+C11-D11</f>
        <v>31.95</v>
      </c>
      <c r="H11" s="106"/>
    </row>
    <row r="12" spans="1:8" ht="15.75" x14ac:dyDescent="0.3">
      <c r="A12" s="172" t="s">
        <v>278</v>
      </c>
      <c r="B12" s="158"/>
      <c r="C12" s="176">
        <v>0</v>
      </c>
      <c r="D12" s="177">
        <v>0</v>
      </c>
      <c r="E12" s="179"/>
      <c r="F12" s="179"/>
      <c r="G12" s="435">
        <f>G11+C12-D12</f>
        <v>31.95</v>
      </c>
      <c r="H12" s="106"/>
    </row>
    <row r="13" spans="1:8" x14ac:dyDescent="0.3">
      <c r="A13" s="180" t="s">
        <v>316</v>
      </c>
      <c r="B13" s="181"/>
      <c r="C13" s="182"/>
      <c r="D13" s="183"/>
      <c r="E13" s="183"/>
      <c r="F13" s="184"/>
      <c r="G13" s="436">
        <f>G12</f>
        <v>31.95</v>
      </c>
      <c r="H13" s="106"/>
    </row>
    <row r="17" spans="1:10" x14ac:dyDescent="0.3">
      <c r="B17" s="187" t="s">
        <v>107</v>
      </c>
      <c r="F17" s="188"/>
    </row>
    <row r="18" spans="1:10" x14ac:dyDescent="0.3">
      <c r="F18" s="186"/>
      <c r="G18" s="186"/>
      <c r="H18" s="186"/>
      <c r="I18" s="186"/>
      <c r="J18" s="186"/>
    </row>
    <row r="19" spans="1:10" x14ac:dyDescent="0.3">
      <c r="C19" s="189"/>
      <c r="F19" s="189"/>
      <c r="G19" s="190"/>
      <c r="H19" s="186"/>
      <c r="I19" s="186"/>
      <c r="J19" s="186"/>
    </row>
    <row r="20" spans="1:10" x14ac:dyDescent="0.3">
      <c r="A20" s="186"/>
      <c r="C20" s="191" t="s">
        <v>268</v>
      </c>
      <c r="F20" s="192" t="s">
        <v>273</v>
      </c>
      <c r="G20" s="190"/>
      <c r="H20" s="186"/>
      <c r="I20" s="186"/>
      <c r="J20" s="186"/>
    </row>
    <row r="21" spans="1:10" x14ac:dyDescent="0.3">
      <c r="A21" s="186"/>
      <c r="C21" s="193" t="s">
        <v>139</v>
      </c>
      <c r="F21" s="185" t="s">
        <v>269</v>
      </c>
      <c r="G21" s="186"/>
      <c r="H21" s="186"/>
      <c r="I21" s="186"/>
      <c r="J21" s="186"/>
    </row>
    <row r="22" spans="1:10" s="186" customFormat="1" x14ac:dyDescent="0.3">
      <c r="B22" s="185"/>
    </row>
    <row r="23" spans="1:10" s="186" customFormat="1" ht="12.75" x14ac:dyDescent="0.2"/>
    <row r="24" spans="1:10" s="186" customFormat="1" ht="12.75" x14ac:dyDescent="0.2"/>
    <row r="25" spans="1:10" s="186" customFormat="1" ht="12.75" x14ac:dyDescent="0.2"/>
    <row r="26" spans="1:10" s="18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7" zoomScaleNormal="100" zoomScaleSheetLayoutView="80" workbookViewId="0">
      <selection activeCell="J12" sqref="J12"/>
    </sheetView>
  </sheetViews>
  <sheetFormatPr defaultRowHeight="12.75" x14ac:dyDescent="0.2"/>
  <cols>
    <col min="1" max="1" width="53.5703125" style="25" customWidth="1"/>
    <col min="2" max="2" width="15.28515625" style="25" customWidth="1"/>
    <col min="3" max="3" width="13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2" width="9.140625" style="25"/>
    <col min="13" max="13" width="12" style="25" bestFit="1" customWidth="1"/>
    <col min="14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8" t="s">
        <v>109</v>
      </c>
      <c r="J1" s="458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49" t="s">
        <v>876</v>
      </c>
      <c r="J2" s="449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60" t="s">
        <v>220</v>
      </c>
      <c r="C7" s="460"/>
      <c r="D7" s="460" t="s">
        <v>292</v>
      </c>
      <c r="E7" s="460"/>
      <c r="F7" s="460" t="s">
        <v>293</v>
      </c>
      <c r="G7" s="460"/>
      <c r="H7" s="157" t="s">
        <v>279</v>
      </c>
      <c r="I7" s="460" t="s">
        <v>223</v>
      </c>
      <c r="J7" s="460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7</v>
      </c>
      <c r="C9" s="83">
        <f>SUM(C10,C14,C17)</f>
        <v>4822683.42</v>
      </c>
      <c r="D9" s="83">
        <f t="shared" ref="D9:J9" si="0">SUM(D10,D14,D17)</f>
        <v>0</v>
      </c>
      <c r="E9" s="83">
        <f>SUM(E10,E14,E17)</f>
        <v>8240</v>
      </c>
      <c r="F9" s="83">
        <f t="shared" si="0"/>
        <v>1</v>
      </c>
      <c r="G9" s="83">
        <f>SUM(G10,G14,G17)</f>
        <v>146823.32999999999</v>
      </c>
      <c r="H9" s="83">
        <f>SUM(H10,H14,H17)</f>
        <v>0</v>
      </c>
      <c r="I9" s="83">
        <f>SUM(I10,I14,I17)</f>
        <v>6</v>
      </c>
      <c r="J9" s="83">
        <f t="shared" si="0"/>
        <v>4684100.09</v>
      </c>
      <c r="K9" s="146"/>
    </row>
    <row r="10" spans="1:12" ht="15" x14ac:dyDescent="0.2">
      <c r="A10" s="61" t="s">
        <v>117</v>
      </c>
      <c r="B10" s="134">
        <f>SUM(B11:B13)</f>
        <v>7</v>
      </c>
      <c r="C10" s="134">
        <f>SUM(C11:C13)</f>
        <v>3360057.04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1</v>
      </c>
      <c r="G10" s="134">
        <f>SUM(G11:G13)</f>
        <v>146823.32999999999</v>
      </c>
      <c r="H10" s="134">
        <f>SUM(H11:H13)</f>
        <v>0</v>
      </c>
      <c r="I10" s="134">
        <f>SUM(I11:I13)</f>
        <v>6</v>
      </c>
      <c r="J10" s="134">
        <f t="shared" si="1"/>
        <v>3213233.71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>
        <v>7</v>
      </c>
      <c r="C12" s="26">
        <v>3360057.04</v>
      </c>
      <c r="D12" s="26"/>
      <c r="E12" s="26"/>
      <c r="F12" s="26">
        <v>1</v>
      </c>
      <c r="G12" s="26">
        <v>146823.32999999999</v>
      </c>
      <c r="H12" s="26"/>
      <c r="I12" s="26">
        <f>B12+D12-F12</f>
        <v>6</v>
      </c>
      <c r="J12" s="26">
        <f>C12+E12-G12</f>
        <v>3213233.71</v>
      </c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1433621.38</v>
      </c>
      <c r="D14" s="134">
        <f t="shared" ref="D14:J14" si="2">SUM(D15:D16)</f>
        <v>0</v>
      </c>
      <c r="E14" s="134">
        <f>SUM(E15:E16)</f>
        <v>8240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1441861.38</v>
      </c>
      <c r="K14" s="146"/>
    </row>
    <row r="15" spans="1:12" ht="15" x14ac:dyDescent="0.2">
      <c r="A15" s="61" t="s">
        <v>122</v>
      </c>
      <c r="B15" s="26"/>
      <c r="C15" s="26">
        <v>280512.65999999997</v>
      </c>
      <c r="D15" s="26"/>
      <c r="E15" s="26"/>
      <c r="F15" s="26"/>
      <c r="G15" s="26"/>
      <c r="H15" s="26"/>
      <c r="I15" s="26"/>
      <c r="J15" s="26">
        <f t="shared" ref="J15:J16" si="3">C15+E15-G15</f>
        <v>280512.65999999997</v>
      </c>
      <c r="K15" s="146"/>
    </row>
    <row r="16" spans="1:12" ht="15" x14ac:dyDescent="0.2">
      <c r="A16" s="61" t="s">
        <v>123</v>
      </c>
      <c r="B16" s="26"/>
      <c r="C16" s="26">
        <v>1153108.72</v>
      </c>
      <c r="D16" s="26"/>
      <c r="E16" s="26">
        <v>8240</v>
      </c>
      <c r="F16" s="26"/>
      <c r="G16" s="26"/>
      <c r="H16" s="26"/>
      <c r="I16" s="26"/>
      <c r="J16" s="26">
        <f t="shared" si="3"/>
        <v>1161348.72</v>
      </c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29005</v>
      </c>
      <c r="D17" s="134">
        <f t="shared" ref="D17:J17" si="4">SUM(D18:D19,D22,D23)</f>
        <v>0</v>
      </c>
      <c r="E17" s="134">
        <f>SUM(E18:E19,E22,E23)</f>
        <v>0</v>
      </c>
      <c r="F17" s="134">
        <f t="shared" si="4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4"/>
        <v>29005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19301.009999999998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19301.009999999998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>
        <v>19301.009999999998</v>
      </c>
      <c r="D21" s="26"/>
      <c r="E21" s="26"/>
      <c r="F21" s="26"/>
      <c r="G21" s="26"/>
      <c r="H21" s="26"/>
      <c r="I21" s="26"/>
      <c r="J21" s="26">
        <f>C21+E21-G21</f>
        <v>19301.009999999998</v>
      </c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>
        <v>9703.99</v>
      </c>
      <c r="D23" s="26"/>
      <c r="E23" s="26"/>
      <c r="F23" s="26"/>
      <c r="G23" s="26"/>
      <c r="H23" s="26"/>
      <c r="I23" s="26"/>
      <c r="J23" s="26">
        <f>C23+E23-G23</f>
        <v>9703.99</v>
      </c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6">SUM(C25:C31)</f>
        <v>0</v>
      </c>
      <c r="D24" s="83">
        <f t="shared" si="6"/>
        <v>0</v>
      </c>
      <c r="E24" s="83">
        <f t="shared" si="6"/>
        <v>0</v>
      </c>
      <c r="F24" s="83">
        <f t="shared" si="6"/>
        <v>0</v>
      </c>
      <c r="G24" s="83">
        <f t="shared" si="6"/>
        <v>0</v>
      </c>
      <c r="H24" s="83">
        <f t="shared" si="6"/>
        <v>0</v>
      </c>
      <c r="I24" s="83">
        <f t="shared" si="6"/>
        <v>0</v>
      </c>
      <c r="J24" s="83">
        <f t="shared" si="6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7">SUM(D33:D35)</f>
        <v>0</v>
      </c>
      <c r="E32" s="83">
        <f>SUM(E33:E35)</f>
        <v>0</v>
      </c>
      <c r="F32" s="83">
        <f t="shared" si="7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7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8">SUM(B37:B39,B42)</f>
        <v>0</v>
      </c>
      <c r="C36" s="83">
        <f t="shared" si="8"/>
        <v>0</v>
      </c>
      <c r="D36" s="83">
        <f t="shared" si="8"/>
        <v>0</v>
      </c>
      <c r="E36" s="83">
        <f t="shared" si="8"/>
        <v>0</v>
      </c>
      <c r="F36" s="83">
        <f t="shared" si="8"/>
        <v>0</v>
      </c>
      <c r="G36" s="83">
        <f t="shared" si="8"/>
        <v>0</v>
      </c>
      <c r="H36" s="83">
        <f t="shared" si="8"/>
        <v>0</v>
      </c>
      <c r="I36" s="83">
        <f t="shared" si="8"/>
        <v>0</v>
      </c>
      <c r="J36" s="83">
        <f t="shared" si="8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9">SUM(B40:B41)</f>
        <v>0</v>
      </c>
      <c r="C39" s="134">
        <f t="shared" si="9"/>
        <v>0</v>
      </c>
      <c r="D39" s="134">
        <f t="shared" si="9"/>
        <v>0</v>
      </c>
      <c r="E39" s="134">
        <f t="shared" si="9"/>
        <v>0</v>
      </c>
      <c r="F39" s="134">
        <f t="shared" si="9"/>
        <v>0</v>
      </c>
      <c r="G39" s="134">
        <f t="shared" si="9"/>
        <v>0</v>
      </c>
      <c r="H39" s="134">
        <f t="shared" si="9"/>
        <v>0</v>
      </c>
      <c r="I39" s="134">
        <f t="shared" si="9"/>
        <v>0</v>
      </c>
      <c r="J39" s="134">
        <f t="shared" si="9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3"/>
  <sheetViews>
    <sheetView showGridLines="0" zoomScaleNormal="100" zoomScaleSheetLayoutView="80" workbookViewId="0">
      <selection activeCell="C19" sqref="C19"/>
    </sheetView>
  </sheetViews>
  <sheetFormatPr defaultRowHeight="12.75" x14ac:dyDescent="0.2"/>
  <cols>
    <col min="1" max="1" width="4.7109375" style="25" customWidth="1"/>
    <col min="2" max="2" width="30.710937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168" t="s">
        <v>877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3">
      <c r="A9" s="68">
        <v>1</v>
      </c>
      <c r="B9" s="26" t="s">
        <v>238</v>
      </c>
      <c r="C9" s="26" t="s">
        <v>508</v>
      </c>
      <c r="D9" s="26" t="s">
        <v>509</v>
      </c>
      <c r="E9" s="26">
        <v>108.5</v>
      </c>
      <c r="F9" s="26">
        <v>17404.71</v>
      </c>
      <c r="G9" s="399">
        <v>38922</v>
      </c>
      <c r="H9" s="26"/>
      <c r="I9" s="145"/>
    </row>
    <row r="10" spans="1:12" ht="15" x14ac:dyDescent="0.3">
      <c r="A10" s="68">
        <v>2</v>
      </c>
      <c r="B10" s="26" t="s">
        <v>238</v>
      </c>
      <c r="C10" s="26" t="s">
        <v>510</v>
      </c>
      <c r="D10" s="26" t="s">
        <v>511</v>
      </c>
      <c r="E10" s="26">
        <v>77</v>
      </c>
      <c r="F10" s="26">
        <v>19295.45</v>
      </c>
      <c r="G10" s="399">
        <v>39210</v>
      </c>
      <c r="H10" s="26"/>
      <c r="I10" s="145"/>
    </row>
    <row r="11" spans="1:12" ht="15" x14ac:dyDescent="0.3">
      <c r="A11" s="68">
        <v>3</v>
      </c>
      <c r="B11" s="26" t="s">
        <v>238</v>
      </c>
      <c r="C11" s="26" t="s">
        <v>512</v>
      </c>
      <c r="D11" s="26" t="s">
        <v>513</v>
      </c>
      <c r="E11" s="26">
        <v>180</v>
      </c>
      <c r="F11" s="26">
        <v>55000</v>
      </c>
      <c r="G11" s="399">
        <v>41124</v>
      </c>
      <c r="H11" s="26"/>
      <c r="I11" s="145"/>
    </row>
    <row r="12" spans="1:12" ht="15" x14ac:dyDescent="0.3">
      <c r="A12" s="68">
        <v>4</v>
      </c>
      <c r="B12" s="26" t="s">
        <v>238</v>
      </c>
      <c r="C12" s="26" t="s">
        <v>514</v>
      </c>
      <c r="D12" s="26" t="s">
        <v>515</v>
      </c>
      <c r="E12" s="26">
        <v>250.7</v>
      </c>
      <c r="F12" s="26">
        <v>224105</v>
      </c>
      <c r="G12" s="399">
        <v>40165</v>
      </c>
      <c r="H12" s="26"/>
      <c r="I12" s="145"/>
    </row>
    <row r="13" spans="1:12" ht="15" x14ac:dyDescent="0.3">
      <c r="A13" s="68">
        <v>5</v>
      </c>
      <c r="B13" s="26" t="s">
        <v>238</v>
      </c>
      <c r="C13" s="26" t="s">
        <v>516</v>
      </c>
      <c r="D13" s="26" t="s">
        <v>517</v>
      </c>
      <c r="E13" s="26">
        <v>2406.19</v>
      </c>
      <c r="F13" s="26">
        <v>2865918.99</v>
      </c>
      <c r="G13" s="399">
        <v>40843</v>
      </c>
      <c r="H13" s="26"/>
      <c r="I13" s="145"/>
    </row>
    <row r="14" spans="1:12" s="23" customFormat="1" ht="15" x14ac:dyDescent="0.3">
      <c r="A14" s="68">
        <v>6</v>
      </c>
      <c r="B14" s="26" t="s">
        <v>238</v>
      </c>
      <c r="C14" s="26" t="s">
        <v>518</v>
      </c>
      <c r="D14" s="26" t="s">
        <v>519</v>
      </c>
      <c r="E14" s="26">
        <v>52</v>
      </c>
      <c r="F14" s="26">
        <v>31509.599999999999</v>
      </c>
      <c r="G14" s="399">
        <v>41271</v>
      </c>
      <c r="H14" s="26"/>
      <c r="I14" s="145"/>
      <c r="J14" s="64"/>
      <c r="K14" s="64"/>
      <c r="L14" s="64"/>
    </row>
    <row r="15" spans="1:12" s="23" customFormat="1" ht="15" x14ac:dyDescent="0.25">
      <c r="A15" s="68" t="s">
        <v>278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x14ac:dyDescent="0.2">
      <c r="J16" s="64"/>
      <c r="K16" s="64"/>
      <c r="L16" s="64"/>
    </row>
    <row r="17" spans="1:9" s="23" customFormat="1" x14ac:dyDescent="0.2"/>
    <row r="18" spans="1:9" s="23" customFormat="1" x14ac:dyDescent="0.2">
      <c r="A18" s="25"/>
    </row>
    <row r="19" spans="1:9" s="2" customFormat="1" ht="15" x14ac:dyDescent="0.3">
      <c r="B19" s="72" t="s">
        <v>107</v>
      </c>
      <c r="E19" s="5"/>
    </row>
    <row r="20" spans="1:9" s="2" customFormat="1" ht="15" x14ac:dyDescent="0.3">
      <c r="C20" s="71"/>
      <c r="E20" s="71"/>
      <c r="F20" s="74"/>
      <c r="G20"/>
      <c r="H20"/>
      <c r="I20"/>
    </row>
    <row r="21" spans="1:9" s="2" customFormat="1" ht="15" x14ac:dyDescent="0.3">
      <c r="A21"/>
      <c r="C21" s="70" t="s">
        <v>268</v>
      </c>
      <c r="E21" s="12" t="s">
        <v>273</v>
      </c>
      <c r="F21" s="73"/>
      <c r="G21"/>
      <c r="H21"/>
      <c r="I21"/>
    </row>
    <row r="22" spans="1:9" s="2" customFormat="1" ht="15" x14ac:dyDescent="0.3">
      <c r="A22"/>
      <c r="C22" s="66" t="s">
        <v>139</v>
      </c>
      <c r="E22" s="2" t="s">
        <v>269</v>
      </c>
      <c r="F22"/>
      <c r="G22"/>
      <c r="H22"/>
      <c r="I22"/>
    </row>
    <row r="23" spans="1:9" customFormat="1" ht="15" x14ac:dyDescent="0.3">
      <c r="B23" s="2"/>
      <c r="C23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5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5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49"/>
  <sheetViews>
    <sheetView showGridLines="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0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1" t="s">
        <v>198</v>
      </c>
      <c r="J1" s="152"/>
    </row>
    <row r="2" spans="1:10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168" t="s">
        <v>877</v>
      </c>
      <c r="J2" s="152"/>
    </row>
    <row r="3" spans="1:10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0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</row>
    <row r="5" spans="1:10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0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0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0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0" ht="15" x14ac:dyDescent="0.3">
      <c r="A9" s="68">
        <v>1</v>
      </c>
      <c r="B9" s="26" t="s">
        <v>520</v>
      </c>
      <c r="C9" s="26" t="s">
        <v>521</v>
      </c>
      <c r="D9" s="26" t="s">
        <v>522</v>
      </c>
      <c r="E9" s="26">
        <v>2007</v>
      </c>
      <c r="F9" s="26" t="s">
        <v>523</v>
      </c>
      <c r="G9" s="26">
        <v>38428.370000000003</v>
      </c>
      <c r="H9" s="390">
        <v>39344</v>
      </c>
      <c r="I9" s="26"/>
      <c r="J9" s="153"/>
    </row>
    <row r="10" spans="1:10" ht="15" x14ac:dyDescent="0.3">
      <c r="A10" s="68">
        <v>2</v>
      </c>
      <c r="B10" s="26" t="s">
        <v>520</v>
      </c>
      <c r="C10" s="26" t="s">
        <v>524</v>
      </c>
      <c r="D10" s="26" t="s">
        <v>525</v>
      </c>
      <c r="E10" s="26">
        <v>2011</v>
      </c>
      <c r="F10" s="26" t="s">
        <v>526</v>
      </c>
      <c r="G10" s="26">
        <v>88697.600000000006</v>
      </c>
      <c r="H10" s="390">
        <v>40827</v>
      </c>
      <c r="I10" s="26"/>
      <c r="J10" s="153"/>
    </row>
    <row r="11" spans="1:10" ht="15" x14ac:dyDescent="0.3">
      <c r="A11" s="68">
        <v>3</v>
      </c>
      <c r="B11" s="26" t="s">
        <v>520</v>
      </c>
      <c r="C11" s="26" t="s">
        <v>521</v>
      </c>
      <c r="D11" s="26" t="s">
        <v>527</v>
      </c>
      <c r="E11" s="26">
        <v>2007</v>
      </c>
      <c r="F11" s="26" t="s">
        <v>528</v>
      </c>
      <c r="G11" s="26">
        <v>21221.79</v>
      </c>
      <c r="H11" s="390">
        <v>40946</v>
      </c>
      <c r="I11" s="26"/>
      <c r="J11" s="153"/>
    </row>
    <row r="12" spans="1:10" ht="15" x14ac:dyDescent="0.3">
      <c r="A12" s="68">
        <v>4</v>
      </c>
      <c r="B12" s="26" t="s">
        <v>520</v>
      </c>
      <c r="C12" s="26" t="s">
        <v>529</v>
      </c>
      <c r="D12" s="26" t="s">
        <v>530</v>
      </c>
      <c r="E12" s="26">
        <v>2012</v>
      </c>
      <c r="F12" s="26" t="s">
        <v>531</v>
      </c>
      <c r="G12" s="26">
        <v>22825.19</v>
      </c>
      <c r="H12" s="390">
        <v>41136</v>
      </c>
      <c r="I12" s="26"/>
      <c r="J12" s="153"/>
    </row>
    <row r="13" spans="1:10" ht="15" x14ac:dyDescent="0.3">
      <c r="A13" s="68">
        <v>5</v>
      </c>
      <c r="B13" s="26" t="s">
        <v>520</v>
      </c>
      <c r="C13" s="26" t="s">
        <v>529</v>
      </c>
      <c r="D13" s="26" t="s">
        <v>532</v>
      </c>
      <c r="E13" s="26">
        <v>2012</v>
      </c>
      <c r="F13" s="26" t="s">
        <v>533</v>
      </c>
      <c r="G13" s="26">
        <v>16552.36</v>
      </c>
      <c r="H13" s="390">
        <v>41136</v>
      </c>
      <c r="I13" s="26"/>
      <c r="J13" s="153"/>
    </row>
    <row r="14" spans="1:10" ht="15" x14ac:dyDescent="0.3">
      <c r="A14" s="68">
        <v>6</v>
      </c>
      <c r="B14" s="26" t="s">
        <v>520</v>
      </c>
      <c r="C14" s="26" t="s">
        <v>529</v>
      </c>
      <c r="D14" s="26" t="s">
        <v>534</v>
      </c>
      <c r="E14" s="26">
        <v>2013</v>
      </c>
      <c r="F14" s="26" t="s">
        <v>535</v>
      </c>
      <c r="G14" s="26">
        <v>32998.639999999999</v>
      </c>
      <c r="H14" s="390">
        <v>41494</v>
      </c>
      <c r="I14" s="26"/>
      <c r="J14" s="153"/>
    </row>
    <row r="15" spans="1:10" s="23" customFormat="1" ht="15" x14ac:dyDescent="0.3">
      <c r="A15" s="68">
        <v>7</v>
      </c>
      <c r="B15" s="26" t="s">
        <v>520</v>
      </c>
      <c r="C15" s="26" t="s">
        <v>536</v>
      </c>
      <c r="D15" s="26" t="s">
        <v>537</v>
      </c>
      <c r="E15" s="26">
        <v>1996</v>
      </c>
      <c r="F15" s="26" t="s">
        <v>538</v>
      </c>
      <c r="G15" s="26">
        <v>14703.39</v>
      </c>
      <c r="H15" s="390" t="s">
        <v>539</v>
      </c>
      <c r="I15" s="26"/>
      <c r="J15" s="147"/>
    </row>
    <row r="16" spans="1:10" s="23" customFormat="1" ht="15" x14ac:dyDescent="0.3">
      <c r="A16" s="68">
        <v>8</v>
      </c>
      <c r="B16" s="26" t="s">
        <v>520</v>
      </c>
      <c r="C16" s="26" t="s">
        <v>540</v>
      </c>
      <c r="D16" s="26" t="s">
        <v>541</v>
      </c>
      <c r="E16" s="26">
        <v>2013</v>
      </c>
      <c r="F16" s="26" t="s">
        <v>542</v>
      </c>
      <c r="G16" s="26">
        <v>22166.42</v>
      </c>
      <c r="H16" s="390">
        <v>41544</v>
      </c>
      <c r="I16" s="26"/>
      <c r="J16" s="147"/>
    </row>
    <row r="17" spans="1:10" s="23" customFormat="1" ht="15" x14ac:dyDescent="0.3">
      <c r="A17" s="68">
        <v>9</v>
      </c>
      <c r="B17" s="26" t="s">
        <v>520</v>
      </c>
      <c r="C17" s="26" t="s">
        <v>543</v>
      </c>
      <c r="D17" s="26" t="s">
        <v>544</v>
      </c>
      <c r="E17" s="26">
        <v>2001</v>
      </c>
      <c r="F17" s="26" t="s">
        <v>545</v>
      </c>
      <c r="G17" s="26">
        <v>9758.0100000000075</v>
      </c>
      <c r="H17" s="390">
        <v>41762</v>
      </c>
      <c r="I17" s="26"/>
      <c r="J17" s="147"/>
    </row>
    <row r="18" spans="1:10" s="23" customFormat="1" ht="15" x14ac:dyDescent="0.3">
      <c r="A18" s="68">
        <v>10</v>
      </c>
      <c r="B18" s="26" t="s">
        <v>520</v>
      </c>
      <c r="C18" s="26" t="s">
        <v>546</v>
      </c>
      <c r="D18" s="26" t="s">
        <v>547</v>
      </c>
      <c r="E18" s="26">
        <v>2000</v>
      </c>
      <c r="F18" s="26" t="s">
        <v>548</v>
      </c>
      <c r="G18" s="26">
        <v>8026.0200000000077</v>
      </c>
      <c r="H18" s="390">
        <v>41762</v>
      </c>
      <c r="I18" s="26"/>
      <c r="J18" s="147"/>
    </row>
    <row r="19" spans="1:10" s="23" customFormat="1" ht="15" x14ac:dyDescent="0.3">
      <c r="A19" s="68">
        <v>11</v>
      </c>
      <c r="B19" s="26" t="s">
        <v>520</v>
      </c>
      <c r="C19" s="26" t="s">
        <v>543</v>
      </c>
      <c r="D19" s="26" t="s">
        <v>544</v>
      </c>
      <c r="E19" s="26">
        <v>2001</v>
      </c>
      <c r="F19" s="26" t="s">
        <v>549</v>
      </c>
      <c r="G19" s="26">
        <v>10765.66</v>
      </c>
      <c r="H19" s="390" t="s">
        <v>550</v>
      </c>
      <c r="I19" s="26"/>
      <c r="J19" s="147"/>
    </row>
    <row r="20" spans="1:10" s="23" customFormat="1" ht="15" x14ac:dyDescent="0.3">
      <c r="A20" s="68">
        <v>12</v>
      </c>
      <c r="B20" s="26" t="s">
        <v>520</v>
      </c>
      <c r="C20" s="26" t="s">
        <v>543</v>
      </c>
      <c r="D20" s="26" t="s">
        <v>551</v>
      </c>
      <c r="E20" s="26">
        <v>2000</v>
      </c>
      <c r="F20" s="26" t="s">
        <v>552</v>
      </c>
      <c r="G20" s="26">
        <v>14486.14</v>
      </c>
      <c r="H20" s="391" t="s">
        <v>553</v>
      </c>
      <c r="I20" s="26"/>
      <c r="J20" s="147"/>
    </row>
    <row r="21" spans="1:10" s="23" customFormat="1" ht="15" x14ac:dyDescent="0.25">
      <c r="A21" s="68"/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 t="s">
        <v>278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x14ac:dyDescent="0.2">
      <c r="J23" s="64"/>
    </row>
    <row r="24" spans="1:10" s="23" customFormat="1" x14ac:dyDescent="0.2"/>
    <row r="25" spans="1:10" s="23" customFormat="1" x14ac:dyDescent="0.2">
      <c r="A25" s="25"/>
    </row>
    <row r="26" spans="1:10" s="2" customFormat="1" ht="15" x14ac:dyDescent="0.3">
      <c r="B26" s="72" t="s">
        <v>107</v>
      </c>
      <c r="E26" s="5"/>
    </row>
    <row r="27" spans="1:10" s="2" customFormat="1" ht="15" x14ac:dyDescent="0.3">
      <c r="C27" s="71"/>
      <c r="E27" s="71"/>
      <c r="F27" s="74"/>
      <c r="G27" s="74"/>
      <c r="H27"/>
      <c r="I27"/>
    </row>
    <row r="28" spans="1:10" s="2" customFormat="1" ht="15" x14ac:dyDescent="0.3">
      <c r="A28"/>
      <c r="C28" s="70" t="s">
        <v>268</v>
      </c>
      <c r="E28" s="12" t="s">
        <v>273</v>
      </c>
      <c r="F28" s="73"/>
      <c r="G28"/>
      <c r="H28"/>
      <c r="I28"/>
    </row>
    <row r="29" spans="1:10" s="2" customFormat="1" ht="15" x14ac:dyDescent="0.3">
      <c r="A29"/>
      <c r="C29" s="66" t="s">
        <v>139</v>
      </c>
      <c r="E29" s="2" t="s">
        <v>269</v>
      </c>
      <c r="F29"/>
      <c r="G29"/>
      <c r="H29"/>
      <c r="I29"/>
    </row>
    <row r="30" spans="1:10" customFormat="1" ht="15" x14ac:dyDescent="0.3">
      <c r="B30" s="2"/>
      <c r="C30" s="25"/>
    </row>
    <row r="31" spans="1:10" customFormat="1" x14ac:dyDescent="0.2"/>
    <row r="32" spans="1:10" s="23" customFormat="1" x14ac:dyDescent="0.2">
      <c r="J32" s="64"/>
    </row>
    <row r="33" spans="10:10" s="23" customFormat="1" x14ac:dyDescent="0.2">
      <c r="J33" s="64"/>
    </row>
    <row r="34" spans="10:10" s="23" customFormat="1" x14ac:dyDescent="0.2">
      <c r="J34" s="64"/>
    </row>
    <row r="35" spans="10:10" s="23" customFormat="1" x14ac:dyDescent="0.2">
      <c r="J35" s="64"/>
    </row>
    <row r="36" spans="10:10" s="23" customFormat="1" x14ac:dyDescent="0.2">
      <c r="J36" s="64"/>
    </row>
    <row r="37" spans="10:10" s="23" customFormat="1" x14ac:dyDescent="0.2">
      <c r="J37" s="64"/>
    </row>
    <row r="38" spans="10:10" s="23" customFormat="1" x14ac:dyDescent="0.2">
      <c r="J38" s="64"/>
    </row>
    <row r="39" spans="10:10" s="23" customFormat="1" x14ac:dyDescent="0.2">
      <c r="J39" s="64"/>
    </row>
    <row r="40" spans="10:10" s="23" customFormat="1" x14ac:dyDescent="0.2">
      <c r="J40" s="64"/>
    </row>
    <row r="41" spans="10:10" s="23" customFormat="1" x14ac:dyDescent="0.2">
      <c r="J41" s="64"/>
    </row>
    <row r="42" spans="10:10" s="23" customFormat="1" x14ac:dyDescent="0.2">
      <c r="J42" s="64"/>
    </row>
    <row r="43" spans="10:10" s="23" customFormat="1" x14ac:dyDescent="0.2">
      <c r="J43" s="64"/>
    </row>
    <row r="44" spans="10:10" s="23" customFormat="1" x14ac:dyDescent="0.2">
      <c r="J44" s="64"/>
    </row>
    <row r="45" spans="10:10" s="23" customFormat="1" x14ac:dyDescent="0.2">
      <c r="J45" s="64"/>
    </row>
    <row r="46" spans="10:10" s="23" customFormat="1" x14ac:dyDescent="0.2">
      <c r="J46" s="64"/>
    </row>
    <row r="47" spans="10:10" s="23" customFormat="1" x14ac:dyDescent="0.2">
      <c r="J47" s="64"/>
    </row>
    <row r="48" spans="10:10" s="23" customFormat="1" x14ac:dyDescent="0.2">
      <c r="J48" s="64"/>
    </row>
    <row r="49" spans="10:10" s="23" customFormat="1" x14ac:dyDescent="0.2">
      <c r="J49" s="64"/>
    </row>
  </sheetData>
  <dataValidations count="1">
    <dataValidation allowBlank="1" showInputMessage="1" showErrorMessage="1" error="თვე/დღე/წელი" prompt="თვე/დღე/წელი" sqref="H9:H2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7" zoomScaleNormal="100" zoomScaleSheetLayoutView="80" workbookViewId="0">
      <selection activeCell="D25" sqref="D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46" t="s">
        <v>109</v>
      </c>
      <c r="D1" s="446"/>
      <c r="E1" s="109"/>
    </row>
    <row r="2" spans="1:7" x14ac:dyDescent="0.3">
      <c r="A2" s="77" t="s">
        <v>140</v>
      </c>
      <c r="B2" s="77"/>
      <c r="C2" s="437" t="s">
        <v>876</v>
      </c>
      <c r="D2" s="437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6" t="str">
        <f>'ფორმა N1'!D4</f>
        <v>მპგ „ერთიანი ნაციონალური მოძრაობა“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1">
        <v>1</v>
      </c>
      <c r="B9" s="241" t="s">
        <v>65</v>
      </c>
      <c r="C9" s="86">
        <f>SUM(C10,C26)</f>
        <v>619307.43000000005</v>
      </c>
      <c r="D9" s="86">
        <f>SUM(D10,D26)</f>
        <v>608855.75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SUM(C11,C12,C16,C19,C25,C26,C31)</f>
        <v>619307.43000000005</v>
      </c>
      <c r="D10" s="86">
        <f>SUM(D11,D12,D16,D19,D24,D25)</f>
        <v>608855.75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SUM(C13:C15)</f>
        <v>102</v>
      </c>
      <c r="D12" s="108">
        <f>SUM(D13:D15)</f>
        <v>102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>
        <v>102</v>
      </c>
      <c r="D13" s="8">
        <v>102</v>
      </c>
      <c r="E13" s="109"/>
    </row>
    <row r="14" spans="1:7" s="3" customFormat="1" ht="16.5" customHeight="1" x14ac:dyDescent="0.3">
      <c r="A14" s="98" t="s">
        <v>499</v>
      </c>
      <c r="B14" s="98" t="s">
        <v>498</v>
      </c>
      <c r="C14" s="8"/>
      <c r="D14" s="8"/>
      <c r="E14" s="109"/>
    </row>
    <row r="15" spans="1:7" s="3" customFormat="1" ht="16.5" customHeight="1" x14ac:dyDescent="0.3">
      <c r="A15" s="98" t="s">
        <v>500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129445</v>
      </c>
      <c r="D16" s="108">
        <f>SUM(D17:D18)</f>
        <v>129445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85144</v>
      </c>
      <c r="D17" s="8">
        <v>85144</v>
      </c>
      <c r="E17" s="109"/>
    </row>
    <row r="18" spans="1:5" s="3" customFormat="1" ht="30" x14ac:dyDescent="0.3">
      <c r="A18" s="98" t="s">
        <v>85</v>
      </c>
      <c r="B18" s="98" t="s">
        <v>110</v>
      </c>
      <c r="C18" s="8">
        <v>44301</v>
      </c>
      <c r="D18" s="8">
        <v>44301</v>
      </c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77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>
        <v>479308.75</v>
      </c>
      <c r="D25" s="8">
        <v>479308.75</v>
      </c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49" t="s">
        <v>98</v>
      </c>
      <c r="B28" s="249" t="s">
        <v>309</v>
      </c>
      <c r="C28" s="8"/>
      <c r="D28" s="8"/>
      <c r="E28" s="109"/>
    </row>
    <row r="29" spans="1:5" x14ac:dyDescent="0.3">
      <c r="A29" s="249" t="s">
        <v>99</v>
      </c>
      <c r="B29" s="249" t="s">
        <v>312</v>
      </c>
      <c r="C29" s="8"/>
      <c r="D29" s="8"/>
      <c r="E29" s="109"/>
    </row>
    <row r="30" spans="1:5" x14ac:dyDescent="0.3">
      <c r="A30" s="249" t="s">
        <v>455</v>
      </c>
      <c r="B30" s="249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498</v>
      </c>
      <c r="C31" s="108">
        <f>SUM(C32:C34)</f>
        <v>10451.68</v>
      </c>
      <c r="D31" s="108">
        <f>SUM(D32:D34)</f>
        <v>0</v>
      </c>
      <c r="E31" s="109"/>
    </row>
    <row r="32" spans="1:5" x14ac:dyDescent="0.3">
      <c r="A32" s="249" t="s">
        <v>12</v>
      </c>
      <c r="B32" s="249" t="s">
        <v>501</v>
      </c>
      <c r="C32" s="8"/>
      <c r="D32" s="8"/>
      <c r="E32" s="109"/>
    </row>
    <row r="33" spans="1:9" x14ac:dyDescent="0.3">
      <c r="A33" s="249" t="s">
        <v>13</v>
      </c>
      <c r="B33" s="249" t="s">
        <v>502</v>
      </c>
      <c r="C33" s="8"/>
      <c r="D33" s="8"/>
      <c r="E33" s="109"/>
    </row>
    <row r="34" spans="1:9" x14ac:dyDescent="0.3">
      <c r="A34" s="249" t="s">
        <v>281</v>
      </c>
      <c r="B34" s="249" t="s">
        <v>503</v>
      </c>
      <c r="C34" s="8">
        <v>10451.68</v>
      </c>
      <c r="D34" s="8"/>
      <c r="E34" s="109"/>
    </row>
    <row r="35" spans="1:9" x14ac:dyDescent="0.3">
      <c r="A35" s="89" t="s">
        <v>34</v>
      </c>
      <c r="B35" s="263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 x14ac:dyDescent="0.2">
      <c r="A1" s="194" t="s">
        <v>326</v>
      </c>
      <c r="B1" s="195"/>
      <c r="C1" s="195"/>
      <c r="D1" s="195"/>
      <c r="E1" s="195"/>
      <c r="F1" s="79"/>
      <c r="G1" s="79" t="s">
        <v>109</v>
      </c>
      <c r="H1" s="198"/>
    </row>
    <row r="2" spans="1:8" s="197" customFormat="1" ht="15" x14ac:dyDescent="0.2">
      <c r="A2" s="198" t="s">
        <v>317</v>
      </c>
      <c r="B2" s="195"/>
      <c r="C2" s="195"/>
      <c r="D2" s="195"/>
      <c r="E2" s="196"/>
      <c r="F2" s="196"/>
      <c r="G2" s="449" t="s">
        <v>876</v>
      </c>
      <c r="H2" s="449"/>
    </row>
    <row r="3" spans="1:8" s="197" customFormat="1" x14ac:dyDescent="0.2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 x14ac:dyDescent="0.3">
      <c r="A4" s="115" t="s">
        <v>274</v>
      </c>
      <c r="B4" s="195"/>
      <c r="C4" s="195"/>
      <c r="D4" s="195"/>
      <c r="E4" s="199"/>
      <c r="F4" s="199"/>
      <c r="G4" s="196"/>
      <c r="H4" s="198"/>
    </row>
    <row r="5" spans="1:8" s="197" customFormat="1" x14ac:dyDescent="0.2">
      <c r="A5" s="389" t="str">
        <f>'ფორმა N1'!D4</f>
        <v>მპგ „ერთიანი ნაციონალური მოძრაობა“</v>
      </c>
      <c r="B5" s="200"/>
      <c r="C5" s="200"/>
      <c r="D5" s="200"/>
      <c r="E5" s="200"/>
      <c r="F5" s="200"/>
      <c r="G5" s="201"/>
      <c r="H5" s="198"/>
    </row>
    <row r="6" spans="1:8" s="214" customFormat="1" x14ac:dyDescent="0.2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 x14ac:dyDescent="0.2">
      <c r="A7" s="233" t="s">
        <v>64</v>
      </c>
      <c r="B7" s="205" t="s">
        <v>321</v>
      </c>
      <c r="C7" s="205" t="s">
        <v>322</v>
      </c>
      <c r="D7" s="205" t="s">
        <v>323</v>
      </c>
      <c r="E7" s="205" t="s">
        <v>324</v>
      </c>
      <c r="F7" s="205" t="s">
        <v>325</v>
      </c>
      <c r="G7" s="205" t="s">
        <v>318</v>
      </c>
      <c r="H7" s="198"/>
    </row>
    <row r="8" spans="1:8" s="197" customFormat="1" x14ac:dyDescent="0.2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 x14ac:dyDescent="0.2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 x14ac:dyDescent="0.2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 x14ac:dyDescent="0.2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 x14ac:dyDescent="0.2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 x14ac:dyDescent="0.2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 x14ac:dyDescent="0.2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 x14ac:dyDescent="0.2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 x14ac:dyDescent="0.2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 x14ac:dyDescent="0.2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 x14ac:dyDescent="0.2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 x14ac:dyDescent="0.2">
      <c r="A19" s="215" t="s">
        <v>276</v>
      </c>
      <c r="B19" s="206"/>
      <c r="C19" s="206"/>
      <c r="D19" s="207"/>
      <c r="E19" s="206"/>
      <c r="F19" s="206"/>
      <c r="G19" s="206"/>
      <c r="H19" s="198"/>
    </row>
    <row r="22" spans="1:11" s="197" customFormat="1" x14ac:dyDescent="0.2"/>
    <row r="23" spans="1:11" s="197" customFormat="1" x14ac:dyDescent="0.2"/>
    <row r="24" spans="1:11" s="21" customFormat="1" ht="15" x14ac:dyDescent="0.3">
      <c r="B24" s="208" t="s">
        <v>107</v>
      </c>
      <c r="C24" s="208"/>
    </row>
    <row r="25" spans="1:11" s="21" customFormat="1" ht="15" x14ac:dyDescent="0.3">
      <c r="B25" s="208"/>
      <c r="C25" s="208"/>
    </row>
    <row r="26" spans="1:11" s="21" customFormat="1" ht="15" x14ac:dyDescent="0.3">
      <c r="C26" s="210"/>
      <c r="F26" s="210"/>
      <c r="G26" s="210"/>
      <c r="H26" s="209"/>
    </row>
    <row r="27" spans="1:11" s="21" customFormat="1" ht="15" x14ac:dyDescent="0.3">
      <c r="C27" s="211" t="s">
        <v>268</v>
      </c>
      <c r="F27" s="208" t="s">
        <v>319</v>
      </c>
      <c r="J27" s="209"/>
      <c r="K27" s="209"/>
    </row>
    <row r="28" spans="1:11" s="21" customFormat="1" ht="15" x14ac:dyDescent="0.3">
      <c r="C28" s="211" t="s">
        <v>139</v>
      </c>
      <c r="F28" s="212" t="s">
        <v>269</v>
      </c>
      <c r="J28" s="209"/>
      <c r="K28" s="209"/>
    </row>
    <row r="29" spans="1:11" s="197" customFormat="1" ht="15" x14ac:dyDescent="0.3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view="pageBreakPreview" topLeftCell="A34" zoomScale="80" zoomScaleNormal="80" zoomScaleSheetLayoutView="80" workbookViewId="0">
      <selection activeCell="C61" sqref="C6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462"/>
      <c r="J2" s="462"/>
      <c r="K2" s="351" t="s">
        <v>876</v>
      </c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6" customFormat="1" ht="15" x14ac:dyDescent="0.3">
      <c r="A5" s="223" t="str">
        <f>'ფორმა N1'!D4</f>
        <v>მპგ „ერთიანი ნაციონალური მოძრაობა“</v>
      </c>
      <c r="B5" s="81"/>
      <c r="C5" s="81"/>
      <c r="D5" s="81"/>
      <c r="E5" s="224"/>
      <c r="F5" s="225"/>
      <c r="G5" s="225"/>
      <c r="H5" s="225"/>
      <c r="I5" s="225"/>
      <c r="J5" s="225"/>
      <c r="K5" s="224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45" x14ac:dyDescent="0.2">
      <c r="A9" s="68">
        <v>1</v>
      </c>
      <c r="B9" s="26" t="s">
        <v>660</v>
      </c>
      <c r="C9" s="26" t="s">
        <v>661</v>
      </c>
      <c r="D9" s="26" t="s">
        <v>662</v>
      </c>
      <c r="E9" s="26">
        <v>150</v>
      </c>
      <c r="F9" s="26">
        <v>1100</v>
      </c>
      <c r="G9" s="26"/>
      <c r="H9" s="221"/>
      <c r="I9" s="221"/>
      <c r="J9" s="221">
        <v>208147423</v>
      </c>
      <c r="K9" s="26" t="s">
        <v>663</v>
      </c>
    </row>
    <row r="10" spans="1:11" ht="30" x14ac:dyDescent="0.2">
      <c r="A10" s="68">
        <v>2</v>
      </c>
      <c r="B10" s="26" t="s">
        <v>664</v>
      </c>
      <c r="C10" s="26" t="s">
        <v>661</v>
      </c>
      <c r="D10" s="26" t="s">
        <v>665</v>
      </c>
      <c r="E10" s="26">
        <v>86.7</v>
      </c>
      <c r="F10" s="26">
        <v>2000</v>
      </c>
      <c r="G10" s="26" t="s">
        <v>666</v>
      </c>
      <c r="H10" s="221" t="s">
        <v>667</v>
      </c>
      <c r="I10" s="221" t="s">
        <v>668</v>
      </c>
      <c r="J10" s="221"/>
      <c r="K10" s="26"/>
    </row>
    <row r="11" spans="1:11" ht="45" x14ac:dyDescent="0.2">
      <c r="A11" s="68">
        <v>3</v>
      </c>
      <c r="B11" s="26" t="s">
        <v>669</v>
      </c>
      <c r="C11" s="26" t="s">
        <v>661</v>
      </c>
      <c r="D11" s="26" t="s">
        <v>665</v>
      </c>
      <c r="E11" s="26">
        <v>75</v>
      </c>
      <c r="F11" s="26">
        <v>2125</v>
      </c>
      <c r="G11" s="26" t="s">
        <v>670</v>
      </c>
      <c r="H11" s="221" t="s">
        <v>671</v>
      </c>
      <c r="I11" s="221" t="s">
        <v>672</v>
      </c>
      <c r="J11" s="221"/>
      <c r="K11" s="26"/>
    </row>
    <row r="12" spans="1:11" ht="45" x14ac:dyDescent="0.2">
      <c r="A12" s="68">
        <v>4</v>
      </c>
      <c r="B12" s="26" t="s">
        <v>673</v>
      </c>
      <c r="C12" s="26" t="s">
        <v>661</v>
      </c>
      <c r="D12" s="26" t="s">
        <v>665</v>
      </c>
      <c r="E12" s="26">
        <v>72</v>
      </c>
      <c r="F12" s="26">
        <v>2000</v>
      </c>
      <c r="G12" s="26" t="s">
        <v>674</v>
      </c>
      <c r="H12" s="221" t="s">
        <v>628</v>
      </c>
      <c r="I12" s="221" t="s">
        <v>675</v>
      </c>
      <c r="J12" s="221"/>
      <c r="K12" s="26"/>
    </row>
    <row r="13" spans="1:11" ht="45" x14ac:dyDescent="0.2">
      <c r="A13" s="68">
        <v>5</v>
      </c>
      <c r="B13" s="26" t="s">
        <v>676</v>
      </c>
      <c r="C13" s="26" t="s">
        <v>661</v>
      </c>
      <c r="D13" s="26" t="s">
        <v>677</v>
      </c>
      <c r="E13" s="26">
        <v>92.2</v>
      </c>
      <c r="F13" s="26">
        <v>2650</v>
      </c>
      <c r="G13" s="26" t="s">
        <v>678</v>
      </c>
      <c r="H13" s="221" t="s">
        <v>578</v>
      </c>
      <c r="I13" s="221" t="s">
        <v>679</v>
      </c>
      <c r="J13" s="221"/>
      <c r="K13" s="26"/>
    </row>
    <row r="14" spans="1:11" ht="30" x14ac:dyDescent="0.2">
      <c r="A14" s="68">
        <v>6</v>
      </c>
      <c r="B14" s="26" t="s">
        <v>680</v>
      </c>
      <c r="C14" s="26" t="s">
        <v>661</v>
      </c>
      <c r="D14" s="26" t="s">
        <v>665</v>
      </c>
      <c r="E14" s="26">
        <v>80</v>
      </c>
      <c r="F14" s="26">
        <v>1250</v>
      </c>
      <c r="G14" s="26" t="s">
        <v>681</v>
      </c>
      <c r="H14" s="221" t="s">
        <v>682</v>
      </c>
      <c r="I14" s="221" t="s">
        <v>683</v>
      </c>
      <c r="J14" s="221"/>
      <c r="K14" s="26"/>
    </row>
    <row r="15" spans="1:11" ht="60" x14ac:dyDescent="0.2">
      <c r="A15" s="68">
        <v>7</v>
      </c>
      <c r="B15" s="26" t="s">
        <v>684</v>
      </c>
      <c r="C15" s="26" t="s">
        <v>661</v>
      </c>
      <c r="D15" s="26" t="s">
        <v>685</v>
      </c>
      <c r="E15" s="26">
        <v>110</v>
      </c>
      <c r="F15" s="26">
        <v>1000</v>
      </c>
      <c r="G15" s="26" t="s">
        <v>686</v>
      </c>
      <c r="H15" s="221" t="s">
        <v>687</v>
      </c>
      <c r="I15" s="221" t="s">
        <v>688</v>
      </c>
      <c r="J15" s="221"/>
      <c r="K15" s="26"/>
    </row>
    <row r="16" spans="1:11" ht="30" x14ac:dyDescent="0.2">
      <c r="A16" s="68">
        <v>8</v>
      </c>
      <c r="B16" s="26" t="s">
        <v>689</v>
      </c>
      <c r="C16" s="26" t="s">
        <v>661</v>
      </c>
      <c r="D16" s="26" t="s">
        <v>690</v>
      </c>
      <c r="E16" s="26">
        <v>75.03</v>
      </c>
      <c r="F16" s="26">
        <v>1180</v>
      </c>
      <c r="G16" s="26">
        <v>1020004537</v>
      </c>
      <c r="H16" s="221" t="s">
        <v>691</v>
      </c>
      <c r="I16" s="221" t="s">
        <v>692</v>
      </c>
      <c r="J16" s="221"/>
      <c r="K16" s="26"/>
    </row>
    <row r="17" spans="1:11" ht="30" x14ac:dyDescent="0.2">
      <c r="A17" s="68">
        <v>9</v>
      </c>
      <c r="B17" s="26" t="s">
        <v>693</v>
      </c>
      <c r="C17" s="26" t="s">
        <v>661</v>
      </c>
      <c r="D17" s="26" t="s">
        <v>685</v>
      </c>
      <c r="E17" s="26">
        <v>121.7</v>
      </c>
      <c r="F17" s="26">
        <v>1958.12</v>
      </c>
      <c r="G17" s="26" t="s">
        <v>694</v>
      </c>
      <c r="H17" s="221" t="s">
        <v>695</v>
      </c>
      <c r="I17" s="221" t="s">
        <v>696</v>
      </c>
      <c r="J17" s="221"/>
      <c r="K17" s="26"/>
    </row>
    <row r="18" spans="1:11" ht="45" x14ac:dyDescent="0.2">
      <c r="A18" s="68">
        <v>10</v>
      </c>
      <c r="B18" s="26" t="s">
        <v>697</v>
      </c>
      <c r="C18" s="26" t="s">
        <v>661</v>
      </c>
      <c r="D18" s="26" t="s">
        <v>698</v>
      </c>
      <c r="E18" s="26">
        <v>19</v>
      </c>
      <c r="F18" s="26">
        <v>875</v>
      </c>
      <c r="G18" s="26" t="s">
        <v>699</v>
      </c>
      <c r="H18" s="221" t="s">
        <v>578</v>
      </c>
      <c r="I18" s="221" t="s">
        <v>700</v>
      </c>
      <c r="J18" s="221"/>
      <c r="K18" s="26"/>
    </row>
    <row r="19" spans="1:11" ht="45" x14ac:dyDescent="0.2">
      <c r="A19" s="68">
        <v>11</v>
      </c>
      <c r="B19" s="26" t="s">
        <v>701</v>
      </c>
      <c r="C19" s="26" t="s">
        <v>661</v>
      </c>
      <c r="D19" s="26" t="s">
        <v>702</v>
      </c>
      <c r="E19" s="26">
        <v>195.3</v>
      </c>
      <c r="F19" s="26">
        <v>2651</v>
      </c>
      <c r="G19" s="26" t="s">
        <v>703</v>
      </c>
      <c r="H19" s="221" t="s">
        <v>704</v>
      </c>
      <c r="I19" s="221" t="s">
        <v>705</v>
      </c>
      <c r="J19" s="221"/>
      <c r="K19" s="26"/>
    </row>
    <row r="20" spans="1:11" ht="45" x14ac:dyDescent="0.2">
      <c r="A20" s="68">
        <v>12</v>
      </c>
      <c r="B20" s="26" t="s">
        <v>978</v>
      </c>
      <c r="C20" s="26" t="s">
        <v>661</v>
      </c>
      <c r="D20" s="26" t="s">
        <v>979</v>
      </c>
      <c r="E20" s="26">
        <v>149.85</v>
      </c>
      <c r="F20" s="26">
        <v>1900</v>
      </c>
      <c r="G20" s="26" t="s">
        <v>980</v>
      </c>
      <c r="H20" s="221" t="s">
        <v>958</v>
      </c>
      <c r="I20" s="221" t="s">
        <v>981</v>
      </c>
      <c r="J20" s="221"/>
      <c r="K20" s="26"/>
    </row>
    <row r="21" spans="1:11" ht="45" x14ac:dyDescent="0.2">
      <c r="A21" s="68">
        <v>13</v>
      </c>
      <c r="B21" s="26" t="s">
        <v>706</v>
      </c>
      <c r="C21" s="26" t="s">
        <v>661</v>
      </c>
      <c r="D21" s="26" t="s">
        <v>698</v>
      </c>
      <c r="E21" s="26">
        <v>69.319999999999993</v>
      </c>
      <c r="F21" s="26">
        <v>875</v>
      </c>
      <c r="G21" s="26" t="s">
        <v>707</v>
      </c>
      <c r="H21" s="221" t="s">
        <v>708</v>
      </c>
      <c r="I21" s="221" t="s">
        <v>709</v>
      </c>
      <c r="J21" s="221"/>
      <c r="K21" s="26"/>
    </row>
    <row r="22" spans="1:11" ht="30" x14ac:dyDescent="0.2">
      <c r="A22" s="68">
        <v>14</v>
      </c>
      <c r="B22" s="26" t="s">
        <v>710</v>
      </c>
      <c r="C22" s="26" t="s">
        <v>661</v>
      </c>
      <c r="D22" s="26" t="s">
        <v>685</v>
      </c>
      <c r="E22" s="26">
        <v>190</v>
      </c>
      <c r="F22" s="26">
        <v>1000</v>
      </c>
      <c r="G22" s="26" t="s">
        <v>711</v>
      </c>
      <c r="H22" s="221" t="s">
        <v>712</v>
      </c>
      <c r="I22" s="221" t="s">
        <v>713</v>
      </c>
      <c r="J22" s="221"/>
      <c r="K22" s="26"/>
    </row>
    <row r="23" spans="1:11" ht="30" x14ac:dyDescent="0.2">
      <c r="A23" s="68">
        <v>15</v>
      </c>
      <c r="B23" s="26" t="s">
        <v>714</v>
      </c>
      <c r="C23" s="26" t="s">
        <v>661</v>
      </c>
      <c r="D23" s="26" t="s">
        <v>715</v>
      </c>
      <c r="E23" s="26">
        <v>93.53</v>
      </c>
      <c r="F23" s="26">
        <v>1875</v>
      </c>
      <c r="G23" s="26" t="s">
        <v>982</v>
      </c>
      <c r="H23" s="221" t="s">
        <v>882</v>
      </c>
      <c r="I23" s="221" t="s">
        <v>716</v>
      </c>
      <c r="J23" s="221"/>
      <c r="K23" s="26"/>
    </row>
    <row r="24" spans="1:11" ht="45" x14ac:dyDescent="0.2">
      <c r="A24" s="68">
        <v>16</v>
      </c>
      <c r="B24" s="26" t="s">
        <v>717</v>
      </c>
      <c r="C24" s="26" t="s">
        <v>661</v>
      </c>
      <c r="D24" s="26" t="s">
        <v>718</v>
      </c>
      <c r="E24" s="26">
        <v>87</v>
      </c>
      <c r="F24" s="26">
        <v>1000</v>
      </c>
      <c r="G24" s="26" t="s">
        <v>719</v>
      </c>
      <c r="H24" s="221" t="s">
        <v>720</v>
      </c>
      <c r="I24" s="221" t="s">
        <v>721</v>
      </c>
      <c r="J24" s="221"/>
      <c r="K24" s="26"/>
    </row>
    <row r="25" spans="1:11" ht="45" x14ac:dyDescent="0.2">
      <c r="A25" s="68">
        <v>17</v>
      </c>
      <c r="B25" s="26" t="s">
        <v>983</v>
      </c>
      <c r="C25" s="26" t="s">
        <v>661</v>
      </c>
      <c r="D25" s="26" t="s">
        <v>984</v>
      </c>
      <c r="E25" s="26">
        <v>74.86</v>
      </c>
      <c r="F25" s="26">
        <v>180</v>
      </c>
      <c r="G25" s="26" t="s">
        <v>985</v>
      </c>
      <c r="H25" s="221" t="s">
        <v>986</v>
      </c>
      <c r="I25" s="221" t="s">
        <v>987</v>
      </c>
      <c r="J25" s="221"/>
      <c r="K25" s="26"/>
    </row>
    <row r="26" spans="1:11" ht="45" x14ac:dyDescent="0.2">
      <c r="A26" s="68">
        <v>18</v>
      </c>
      <c r="B26" s="26" t="s">
        <v>988</v>
      </c>
      <c r="C26" s="26" t="s">
        <v>661</v>
      </c>
      <c r="D26" s="26" t="s">
        <v>989</v>
      </c>
      <c r="E26" s="26"/>
      <c r="F26" s="26">
        <v>2800</v>
      </c>
      <c r="G26" s="26" t="s">
        <v>990</v>
      </c>
      <c r="H26" s="221" t="s">
        <v>991</v>
      </c>
      <c r="I26" s="221" t="s">
        <v>992</v>
      </c>
      <c r="J26" s="221"/>
      <c r="K26" s="26"/>
    </row>
    <row r="27" spans="1:11" ht="45" x14ac:dyDescent="0.2">
      <c r="A27" s="68">
        <v>19</v>
      </c>
      <c r="B27" s="26" t="s">
        <v>993</v>
      </c>
      <c r="C27" s="26" t="s">
        <v>661</v>
      </c>
      <c r="D27" s="26" t="s">
        <v>994</v>
      </c>
      <c r="E27" s="26">
        <v>86.17</v>
      </c>
      <c r="F27" s="26">
        <v>3000</v>
      </c>
      <c r="G27" s="26" t="s">
        <v>995</v>
      </c>
      <c r="H27" s="221" t="s">
        <v>592</v>
      </c>
      <c r="I27" s="221" t="s">
        <v>996</v>
      </c>
      <c r="J27" s="221"/>
      <c r="K27" s="26"/>
    </row>
    <row r="28" spans="1:11" ht="45" x14ac:dyDescent="0.2">
      <c r="A28" s="68">
        <v>20</v>
      </c>
      <c r="B28" s="26" t="s">
        <v>997</v>
      </c>
      <c r="C28" s="26" t="s">
        <v>661</v>
      </c>
      <c r="D28" s="26" t="s">
        <v>998</v>
      </c>
      <c r="E28" s="26">
        <v>69.319999999999993</v>
      </c>
      <c r="F28" s="26">
        <v>1125</v>
      </c>
      <c r="G28" s="26" t="s">
        <v>999</v>
      </c>
      <c r="H28" s="221" t="s">
        <v>1000</v>
      </c>
      <c r="I28" s="221" t="s">
        <v>1001</v>
      </c>
      <c r="J28" s="221"/>
      <c r="K28" s="26"/>
    </row>
    <row r="29" spans="1:11" ht="30" x14ac:dyDescent="0.2">
      <c r="A29" s="68">
        <v>21</v>
      </c>
      <c r="B29" s="26" t="s">
        <v>1002</v>
      </c>
      <c r="C29" s="26" t="s">
        <v>661</v>
      </c>
      <c r="D29" s="26" t="s">
        <v>1003</v>
      </c>
      <c r="E29" s="26">
        <v>117</v>
      </c>
      <c r="F29" s="26">
        <v>2100</v>
      </c>
      <c r="G29" s="26" t="s">
        <v>1004</v>
      </c>
      <c r="H29" s="221" t="s">
        <v>578</v>
      </c>
      <c r="I29" s="221" t="s">
        <v>1005</v>
      </c>
      <c r="J29" s="221"/>
      <c r="K29" s="26"/>
    </row>
    <row r="30" spans="1:11" ht="45" x14ac:dyDescent="0.2">
      <c r="A30" s="68">
        <v>22</v>
      </c>
      <c r="B30" s="26" t="s">
        <v>1006</v>
      </c>
      <c r="C30" s="26" t="s">
        <v>661</v>
      </c>
      <c r="D30" s="26" t="s">
        <v>1007</v>
      </c>
      <c r="E30" s="26">
        <v>74.3</v>
      </c>
      <c r="F30" s="26">
        <v>1900</v>
      </c>
      <c r="G30" s="26" t="s">
        <v>1008</v>
      </c>
      <c r="H30" s="221" t="s">
        <v>1009</v>
      </c>
      <c r="I30" s="221" t="s">
        <v>1010</v>
      </c>
      <c r="J30" s="221"/>
      <c r="K30" s="26"/>
    </row>
    <row r="31" spans="1:11" ht="30" x14ac:dyDescent="0.2">
      <c r="A31" s="68">
        <v>23</v>
      </c>
      <c r="B31" s="26" t="s">
        <v>1011</v>
      </c>
      <c r="C31" s="26" t="s">
        <v>661</v>
      </c>
      <c r="D31" s="26" t="s">
        <v>1012</v>
      </c>
      <c r="E31" s="26">
        <v>20</v>
      </c>
      <c r="F31" s="26">
        <v>400</v>
      </c>
      <c r="G31" s="26"/>
      <c r="H31" s="221"/>
      <c r="I31" s="221"/>
      <c r="J31" s="221" t="s">
        <v>1013</v>
      </c>
      <c r="K31" s="26" t="s">
        <v>1014</v>
      </c>
    </row>
    <row r="32" spans="1:11" ht="30" x14ac:dyDescent="0.2">
      <c r="A32" s="68">
        <v>24</v>
      </c>
      <c r="B32" s="26" t="s">
        <v>723</v>
      </c>
      <c r="C32" s="26" t="s">
        <v>661</v>
      </c>
      <c r="D32" s="26" t="s">
        <v>724</v>
      </c>
      <c r="E32" s="26">
        <v>90.82</v>
      </c>
      <c r="F32" s="26">
        <v>750</v>
      </c>
      <c r="G32" s="26" t="s">
        <v>725</v>
      </c>
      <c r="H32" s="221" t="s">
        <v>726</v>
      </c>
      <c r="I32" s="221" t="s">
        <v>727</v>
      </c>
      <c r="J32" s="221"/>
      <c r="K32" s="26"/>
    </row>
    <row r="33" spans="1:11" ht="30" x14ac:dyDescent="0.2">
      <c r="A33" s="68">
        <v>25</v>
      </c>
      <c r="B33" s="26" t="s">
        <v>728</v>
      </c>
      <c r="C33" s="26" t="s">
        <v>661</v>
      </c>
      <c r="D33" s="26" t="s">
        <v>729</v>
      </c>
      <c r="E33" s="26">
        <v>70</v>
      </c>
      <c r="F33" s="26">
        <v>687.5</v>
      </c>
      <c r="G33" s="26" t="s">
        <v>730</v>
      </c>
      <c r="H33" s="221" t="s">
        <v>731</v>
      </c>
      <c r="I33" s="221" t="s">
        <v>732</v>
      </c>
      <c r="J33" s="221"/>
      <c r="K33" s="26"/>
    </row>
    <row r="34" spans="1:11" ht="30" x14ac:dyDescent="0.2">
      <c r="A34" s="68">
        <v>26</v>
      </c>
      <c r="B34" s="26" t="s">
        <v>733</v>
      </c>
      <c r="C34" s="26" t="s">
        <v>661</v>
      </c>
      <c r="D34" s="26" t="s">
        <v>734</v>
      </c>
      <c r="E34" s="26">
        <v>44</v>
      </c>
      <c r="F34" s="26">
        <v>687.5</v>
      </c>
      <c r="G34" s="26" t="s">
        <v>735</v>
      </c>
      <c r="H34" s="221" t="s">
        <v>607</v>
      </c>
      <c r="I34" s="221" t="s">
        <v>736</v>
      </c>
      <c r="J34" s="221"/>
      <c r="K34" s="26"/>
    </row>
    <row r="35" spans="1:11" ht="45" x14ac:dyDescent="0.2">
      <c r="A35" s="68">
        <v>27</v>
      </c>
      <c r="B35" s="26" t="s">
        <v>737</v>
      </c>
      <c r="C35" s="26" t="s">
        <v>661</v>
      </c>
      <c r="D35" s="26" t="s">
        <v>738</v>
      </c>
      <c r="E35" s="26">
        <v>174.45</v>
      </c>
      <c r="F35" s="26">
        <v>850</v>
      </c>
      <c r="G35" s="26">
        <v>61006005643</v>
      </c>
      <c r="H35" s="221" t="s">
        <v>739</v>
      </c>
      <c r="I35" s="221" t="s">
        <v>740</v>
      </c>
      <c r="J35" s="221"/>
      <c r="K35" s="26"/>
    </row>
    <row r="36" spans="1:11" ht="30" x14ac:dyDescent="0.2">
      <c r="A36" s="68">
        <v>28</v>
      </c>
      <c r="B36" s="26" t="s">
        <v>741</v>
      </c>
      <c r="C36" s="26" t="s">
        <v>661</v>
      </c>
      <c r="D36" s="26" t="s">
        <v>742</v>
      </c>
      <c r="E36" s="26">
        <v>172.87</v>
      </c>
      <c r="F36" s="26">
        <v>1250</v>
      </c>
      <c r="G36" s="26" t="s">
        <v>743</v>
      </c>
      <c r="H36" s="221" t="s">
        <v>607</v>
      </c>
      <c r="I36" s="221" t="s">
        <v>744</v>
      </c>
      <c r="J36" s="221"/>
      <c r="K36" s="26"/>
    </row>
    <row r="37" spans="1:11" ht="30" x14ac:dyDescent="0.2">
      <c r="A37" s="68">
        <v>29</v>
      </c>
      <c r="B37" s="26" t="s">
        <v>745</v>
      </c>
      <c r="C37" s="26" t="s">
        <v>661</v>
      </c>
      <c r="D37" s="26" t="s">
        <v>746</v>
      </c>
      <c r="E37" s="26">
        <v>38.590000000000003</v>
      </c>
      <c r="F37" s="26">
        <v>198</v>
      </c>
      <c r="G37" s="26" t="s">
        <v>747</v>
      </c>
      <c r="H37" s="221" t="s">
        <v>748</v>
      </c>
      <c r="I37" s="221" t="s">
        <v>749</v>
      </c>
      <c r="J37" s="221"/>
      <c r="K37" s="26"/>
    </row>
    <row r="38" spans="1:11" ht="30" x14ac:dyDescent="0.2">
      <c r="A38" s="68">
        <v>30</v>
      </c>
      <c r="B38" s="26" t="s">
        <v>750</v>
      </c>
      <c r="C38" s="26" t="s">
        <v>661</v>
      </c>
      <c r="D38" s="26" t="s">
        <v>751</v>
      </c>
      <c r="E38" s="26">
        <v>108.86</v>
      </c>
      <c r="F38" s="26">
        <v>375</v>
      </c>
      <c r="G38" s="26" t="s">
        <v>752</v>
      </c>
      <c r="H38" s="221" t="s">
        <v>753</v>
      </c>
      <c r="I38" s="221" t="s">
        <v>754</v>
      </c>
      <c r="J38" s="221"/>
      <c r="K38" s="26"/>
    </row>
    <row r="39" spans="1:11" ht="45" x14ac:dyDescent="0.2">
      <c r="A39" s="68">
        <v>31</v>
      </c>
      <c r="B39" s="26" t="s">
        <v>755</v>
      </c>
      <c r="C39" s="26" t="s">
        <v>661</v>
      </c>
      <c r="D39" s="26" t="s">
        <v>756</v>
      </c>
      <c r="E39" s="26">
        <v>67</v>
      </c>
      <c r="F39" s="26">
        <v>720</v>
      </c>
      <c r="G39" s="26" t="s">
        <v>757</v>
      </c>
      <c r="H39" s="221" t="s">
        <v>758</v>
      </c>
      <c r="I39" s="221" t="s">
        <v>759</v>
      </c>
      <c r="J39" s="221"/>
      <c r="K39" s="26"/>
    </row>
    <row r="40" spans="1:11" ht="30" x14ac:dyDescent="0.2">
      <c r="A40" s="68">
        <v>32</v>
      </c>
      <c r="B40" s="26" t="s">
        <v>760</v>
      </c>
      <c r="C40" s="26" t="s">
        <v>661</v>
      </c>
      <c r="D40" s="26" t="s">
        <v>761</v>
      </c>
      <c r="E40" s="26">
        <v>155.19999999999999</v>
      </c>
      <c r="F40" s="26">
        <v>400</v>
      </c>
      <c r="G40" s="26"/>
      <c r="H40" s="221"/>
      <c r="I40" s="221"/>
      <c r="J40" s="221">
        <v>238769025</v>
      </c>
      <c r="K40" s="26" t="s">
        <v>722</v>
      </c>
    </row>
    <row r="41" spans="1:11" ht="30" x14ac:dyDescent="0.2">
      <c r="A41" s="68">
        <v>33</v>
      </c>
      <c r="B41" s="26" t="s">
        <v>762</v>
      </c>
      <c r="C41" s="26" t="s">
        <v>661</v>
      </c>
      <c r="D41" s="26" t="s">
        <v>763</v>
      </c>
      <c r="E41" s="26">
        <v>28.3</v>
      </c>
      <c r="F41" s="26">
        <v>500</v>
      </c>
      <c r="G41" s="26" t="s">
        <v>764</v>
      </c>
      <c r="H41" s="221" t="s">
        <v>765</v>
      </c>
      <c r="I41" s="221" t="s">
        <v>766</v>
      </c>
      <c r="J41" s="221"/>
      <c r="K41" s="26"/>
    </row>
    <row r="42" spans="1:11" ht="30" x14ac:dyDescent="0.2">
      <c r="A42" s="68">
        <v>34</v>
      </c>
      <c r="B42" s="26" t="s">
        <v>767</v>
      </c>
      <c r="C42" s="26" t="s">
        <v>661</v>
      </c>
      <c r="D42" s="26" t="s">
        <v>768</v>
      </c>
      <c r="E42" s="26">
        <v>141.74</v>
      </c>
      <c r="F42" s="26">
        <v>437.5</v>
      </c>
      <c r="G42" s="26">
        <v>38001006467</v>
      </c>
      <c r="H42" s="221" t="s">
        <v>769</v>
      </c>
      <c r="I42" s="221" t="s">
        <v>770</v>
      </c>
      <c r="J42" s="221"/>
      <c r="K42" s="26"/>
    </row>
    <row r="43" spans="1:11" ht="45" x14ac:dyDescent="0.2">
      <c r="A43" s="68">
        <v>35</v>
      </c>
      <c r="B43" s="26" t="s">
        <v>771</v>
      </c>
      <c r="C43" s="26" t="s">
        <v>661</v>
      </c>
      <c r="D43" s="26" t="s">
        <v>772</v>
      </c>
      <c r="E43" s="26">
        <v>170</v>
      </c>
      <c r="F43" s="26">
        <v>750</v>
      </c>
      <c r="G43" s="26" t="s">
        <v>773</v>
      </c>
      <c r="H43" s="221" t="s">
        <v>774</v>
      </c>
      <c r="I43" s="221" t="s">
        <v>775</v>
      </c>
      <c r="J43" s="221"/>
      <c r="K43" s="26"/>
    </row>
    <row r="44" spans="1:11" ht="30" x14ac:dyDescent="0.2">
      <c r="A44" s="68">
        <v>36</v>
      </c>
      <c r="B44" s="26" t="s">
        <v>776</v>
      </c>
      <c r="C44" s="26" t="s">
        <v>661</v>
      </c>
      <c r="D44" s="26" t="s">
        <v>777</v>
      </c>
      <c r="E44" s="26">
        <v>175</v>
      </c>
      <c r="F44" s="26">
        <v>375</v>
      </c>
      <c r="G44" s="26" t="s">
        <v>778</v>
      </c>
      <c r="H44" s="221" t="s">
        <v>779</v>
      </c>
      <c r="I44" s="221" t="s">
        <v>780</v>
      </c>
      <c r="J44" s="221"/>
      <c r="K44" s="26"/>
    </row>
    <row r="45" spans="1:11" ht="30" x14ac:dyDescent="0.2">
      <c r="A45" s="68">
        <v>37</v>
      </c>
      <c r="B45" s="26" t="s">
        <v>781</v>
      </c>
      <c r="C45" s="26" t="s">
        <v>661</v>
      </c>
      <c r="D45" s="26" t="s">
        <v>782</v>
      </c>
      <c r="E45" s="26">
        <v>192</v>
      </c>
      <c r="F45" s="26">
        <v>2000</v>
      </c>
      <c r="G45" s="26" t="s">
        <v>783</v>
      </c>
      <c r="H45" s="221" t="s">
        <v>567</v>
      </c>
      <c r="I45" s="221" t="s">
        <v>784</v>
      </c>
      <c r="J45" s="221"/>
      <c r="K45" s="26"/>
    </row>
    <row r="46" spans="1:11" ht="30" x14ac:dyDescent="0.2">
      <c r="A46" s="68">
        <v>38</v>
      </c>
      <c r="B46" s="26" t="s">
        <v>785</v>
      </c>
      <c r="C46" s="26" t="s">
        <v>661</v>
      </c>
      <c r="D46" s="26" t="s">
        <v>665</v>
      </c>
      <c r="E46" s="26">
        <v>625</v>
      </c>
      <c r="F46" s="26">
        <v>415</v>
      </c>
      <c r="G46" s="26" t="s">
        <v>786</v>
      </c>
      <c r="H46" s="221" t="s">
        <v>787</v>
      </c>
      <c r="I46" s="221" t="s">
        <v>788</v>
      </c>
      <c r="J46" s="221"/>
      <c r="K46" s="26"/>
    </row>
    <row r="47" spans="1:11" ht="30" x14ac:dyDescent="0.2">
      <c r="A47" s="68">
        <v>39</v>
      </c>
      <c r="B47" s="26" t="s">
        <v>789</v>
      </c>
      <c r="C47" s="26" t="s">
        <v>661</v>
      </c>
      <c r="D47" s="26" t="s">
        <v>665</v>
      </c>
      <c r="E47" s="26">
        <v>122</v>
      </c>
      <c r="F47" s="26">
        <v>625</v>
      </c>
      <c r="G47" s="26" t="s">
        <v>790</v>
      </c>
      <c r="H47" s="221" t="s">
        <v>791</v>
      </c>
      <c r="I47" s="221" t="s">
        <v>792</v>
      </c>
      <c r="J47" s="221"/>
      <c r="K47" s="26"/>
    </row>
    <row r="48" spans="1:11" ht="30" x14ac:dyDescent="0.2">
      <c r="A48" s="68">
        <v>40</v>
      </c>
      <c r="B48" s="26" t="s">
        <v>793</v>
      </c>
      <c r="C48" s="26" t="s">
        <v>661</v>
      </c>
      <c r="D48" s="26" t="s">
        <v>794</v>
      </c>
      <c r="E48" s="26">
        <v>67.03</v>
      </c>
      <c r="F48" s="26">
        <v>258</v>
      </c>
      <c r="G48" s="26"/>
      <c r="H48" s="221"/>
      <c r="I48" s="221"/>
      <c r="J48" s="221">
        <v>235447343</v>
      </c>
      <c r="K48" s="26" t="s">
        <v>722</v>
      </c>
    </row>
    <row r="49" spans="1:11" ht="30" x14ac:dyDescent="0.2">
      <c r="A49" s="68">
        <v>41</v>
      </c>
      <c r="B49" s="26" t="s">
        <v>795</v>
      </c>
      <c r="C49" s="26" t="s">
        <v>661</v>
      </c>
      <c r="D49" s="26" t="s">
        <v>796</v>
      </c>
      <c r="E49" s="26">
        <v>21.3</v>
      </c>
      <c r="F49" s="26">
        <v>550</v>
      </c>
      <c r="G49" s="26" t="s">
        <v>797</v>
      </c>
      <c r="H49" s="221" t="s">
        <v>748</v>
      </c>
      <c r="I49" s="221" t="s">
        <v>798</v>
      </c>
      <c r="J49" s="221"/>
      <c r="K49" s="26"/>
    </row>
    <row r="50" spans="1:11" ht="30" x14ac:dyDescent="0.2">
      <c r="A50" s="68">
        <v>42</v>
      </c>
      <c r="B50" s="26" t="s">
        <v>799</v>
      </c>
      <c r="C50" s="26" t="s">
        <v>661</v>
      </c>
      <c r="D50" s="26" t="s">
        <v>800</v>
      </c>
      <c r="E50" s="26">
        <v>50.22</v>
      </c>
      <c r="F50" s="26">
        <v>350</v>
      </c>
      <c r="G50" s="26"/>
      <c r="H50" s="221"/>
      <c r="I50" s="221"/>
      <c r="J50" s="221">
        <v>204566978</v>
      </c>
      <c r="K50" s="26" t="s">
        <v>801</v>
      </c>
    </row>
    <row r="51" spans="1:11" ht="30" x14ac:dyDescent="0.2">
      <c r="A51" s="68">
        <v>43</v>
      </c>
      <c r="B51" s="26" t="s">
        <v>802</v>
      </c>
      <c r="C51" s="26" t="s">
        <v>661</v>
      </c>
      <c r="D51" s="26" t="s">
        <v>803</v>
      </c>
      <c r="E51" s="26">
        <v>96</v>
      </c>
      <c r="F51" s="26">
        <v>1000</v>
      </c>
      <c r="G51" s="26" t="s">
        <v>804</v>
      </c>
      <c r="H51" s="221" t="s">
        <v>636</v>
      </c>
      <c r="I51" s="221" t="s">
        <v>805</v>
      </c>
      <c r="J51" s="221"/>
      <c r="K51" s="26"/>
    </row>
    <row r="52" spans="1:11" ht="30" x14ac:dyDescent="0.2">
      <c r="A52" s="68">
        <v>44</v>
      </c>
      <c r="B52" s="26" t="s">
        <v>806</v>
      </c>
      <c r="C52" s="26" t="s">
        <v>661</v>
      </c>
      <c r="D52" s="26" t="s">
        <v>807</v>
      </c>
      <c r="E52" s="26">
        <v>100</v>
      </c>
      <c r="F52" s="26">
        <v>1000</v>
      </c>
      <c r="G52" s="26" t="s">
        <v>808</v>
      </c>
      <c r="H52" s="221" t="s">
        <v>809</v>
      </c>
      <c r="I52" s="221" t="s">
        <v>810</v>
      </c>
      <c r="J52" s="221"/>
      <c r="K52" s="26"/>
    </row>
    <row r="53" spans="1:11" ht="30" x14ac:dyDescent="0.2">
      <c r="A53" s="68">
        <v>45</v>
      </c>
      <c r="B53" s="26" t="s">
        <v>811</v>
      </c>
      <c r="C53" s="26" t="s">
        <v>661</v>
      </c>
      <c r="D53" s="26" t="s">
        <v>665</v>
      </c>
      <c r="E53" s="26">
        <v>111.34</v>
      </c>
      <c r="F53" s="26">
        <v>665</v>
      </c>
      <c r="G53" s="26">
        <v>5001001777</v>
      </c>
      <c r="H53" s="221" t="s">
        <v>812</v>
      </c>
      <c r="I53" s="221" t="s">
        <v>813</v>
      </c>
      <c r="J53" s="221"/>
      <c r="K53" s="26"/>
    </row>
    <row r="54" spans="1:11" ht="30" x14ac:dyDescent="0.2">
      <c r="A54" s="68">
        <v>46</v>
      </c>
      <c r="B54" s="26" t="s">
        <v>814</v>
      </c>
      <c r="C54" s="26" t="s">
        <v>661</v>
      </c>
      <c r="D54" s="26" t="s">
        <v>815</v>
      </c>
      <c r="E54" s="26">
        <v>277</v>
      </c>
      <c r="F54" s="26">
        <v>500</v>
      </c>
      <c r="G54" s="26" t="s">
        <v>816</v>
      </c>
      <c r="H54" s="221" t="s">
        <v>817</v>
      </c>
      <c r="I54" s="221" t="s">
        <v>818</v>
      </c>
      <c r="J54" s="221"/>
      <c r="K54" s="26"/>
    </row>
    <row r="55" spans="1:11" ht="45" x14ac:dyDescent="0.2">
      <c r="A55" s="68">
        <v>47</v>
      </c>
      <c r="B55" s="26" t="s">
        <v>819</v>
      </c>
      <c r="C55" s="26" t="s">
        <v>661</v>
      </c>
      <c r="D55" s="26" t="s">
        <v>820</v>
      </c>
      <c r="E55" s="26">
        <v>156</v>
      </c>
      <c r="F55" s="26">
        <v>500</v>
      </c>
      <c r="G55" s="26"/>
      <c r="H55" s="221"/>
      <c r="I55" s="221"/>
      <c r="J55" s="221">
        <v>225359046</v>
      </c>
      <c r="K55" s="26" t="s">
        <v>821</v>
      </c>
    </row>
    <row r="56" spans="1:11" ht="30" x14ac:dyDescent="0.2">
      <c r="A56" s="68">
        <v>48</v>
      </c>
      <c r="B56" s="26" t="s">
        <v>822</v>
      </c>
      <c r="C56" s="26" t="s">
        <v>661</v>
      </c>
      <c r="D56" s="26" t="s">
        <v>823</v>
      </c>
      <c r="E56" s="26">
        <v>83</v>
      </c>
      <c r="F56" s="26">
        <v>875</v>
      </c>
      <c r="G56" s="26" t="s">
        <v>824</v>
      </c>
      <c r="H56" s="221" t="s">
        <v>825</v>
      </c>
      <c r="I56" s="221" t="s">
        <v>826</v>
      </c>
      <c r="J56" s="221"/>
      <c r="K56" s="26"/>
    </row>
    <row r="57" spans="1:11" ht="30" x14ac:dyDescent="0.2">
      <c r="A57" s="68">
        <v>49</v>
      </c>
      <c r="B57" s="26" t="s">
        <v>827</v>
      </c>
      <c r="C57" s="26" t="s">
        <v>661</v>
      </c>
      <c r="D57" s="26" t="s">
        <v>698</v>
      </c>
      <c r="E57" s="26">
        <v>66</v>
      </c>
      <c r="F57" s="26">
        <v>700</v>
      </c>
      <c r="G57" s="26" t="s">
        <v>828</v>
      </c>
      <c r="H57" s="221" t="s">
        <v>578</v>
      </c>
      <c r="I57" s="221" t="s">
        <v>829</v>
      </c>
      <c r="J57" s="221"/>
      <c r="K57" s="26"/>
    </row>
    <row r="58" spans="1:11" ht="30" x14ac:dyDescent="0.2">
      <c r="A58" s="68">
        <v>50</v>
      </c>
      <c r="B58" s="26" t="s">
        <v>830</v>
      </c>
      <c r="C58" s="26" t="s">
        <v>661</v>
      </c>
      <c r="D58" s="26" t="s">
        <v>831</v>
      </c>
      <c r="E58" s="26">
        <v>233</v>
      </c>
      <c r="F58" s="26">
        <v>937.5</v>
      </c>
      <c r="G58" s="26">
        <v>1011046334</v>
      </c>
      <c r="H58" s="221" t="s">
        <v>832</v>
      </c>
      <c r="I58" s="221" t="s">
        <v>833</v>
      </c>
      <c r="J58" s="221"/>
      <c r="K58" s="26"/>
    </row>
    <row r="59" spans="1:11" ht="45" x14ac:dyDescent="0.2">
      <c r="A59" s="68">
        <v>51</v>
      </c>
      <c r="B59" s="26" t="s">
        <v>834</v>
      </c>
      <c r="C59" s="26" t="s">
        <v>661</v>
      </c>
      <c r="D59" s="26" t="s">
        <v>835</v>
      </c>
      <c r="E59" s="26">
        <v>187</v>
      </c>
      <c r="F59" s="26">
        <v>312</v>
      </c>
      <c r="G59" s="26"/>
      <c r="H59" s="221"/>
      <c r="I59" s="221"/>
      <c r="J59" s="221">
        <v>229324451</v>
      </c>
      <c r="K59" s="26" t="s">
        <v>722</v>
      </c>
    </row>
    <row r="60" spans="1:11" ht="30" x14ac:dyDescent="0.2">
      <c r="A60" s="68">
        <v>52</v>
      </c>
      <c r="B60" s="26" t="s">
        <v>1015</v>
      </c>
      <c r="C60" s="26" t="s">
        <v>661</v>
      </c>
      <c r="D60" s="26" t="s">
        <v>1016</v>
      </c>
      <c r="E60" s="26">
        <v>348</v>
      </c>
      <c r="F60" s="26">
        <v>812.5</v>
      </c>
      <c r="G60" s="26" t="s">
        <v>1017</v>
      </c>
      <c r="H60" s="221" t="s">
        <v>1018</v>
      </c>
      <c r="I60" s="221" t="s">
        <v>1019</v>
      </c>
      <c r="J60" s="221"/>
      <c r="K60" s="26"/>
    </row>
    <row r="61" spans="1:11" ht="15" x14ac:dyDescent="0.2">
      <c r="A61" s="68" t="s">
        <v>278</v>
      </c>
      <c r="B61" s="26"/>
      <c r="C61" s="26"/>
      <c r="D61" s="26"/>
      <c r="E61" s="26"/>
      <c r="F61" s="26"/>
      <c r="G61" s="26"/>
      <c r="H61" s="221"/>
      <c r="I61" s="221"/>
      <c r="J61" s="221"/>
      <c r="K61" s="26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5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5" x14ac:dyDescent="0.3">
      <c r="A65" s="2"/>
      <c r="B65" s="72" t="s">
        <v>107</v>
      </c>
      <c r="C65" s="2"/>
      <c r="D65" s="2"/>
      <c r="E65" s="5"/>
      <c r="F65" s="2"/>
      <c r="G65" s="2"/>
      <c r="H65" s="2"/>
      <c r="I65" s="2"/>
      <c r="J65" s="2"/>
      <c r="K65" s="2"/>
    </row>
    <row r="66" spans="1:11" ht="15" x14ac:dyDescent="0.3">
      <c r="A66" s="2"/>
      <c r="B66" s="2"/>
      <c r="C66" s="461"/>
      <c r="D66" s="461"/>
      <c r="F66" s="71"/>
      <c r="G66" s="74"/>
    </row>
    <row r="67" spans="1:11" ht="15" x14ac:dyDescent="0.3">
      <c r="B67" s="2"/>
      <c r="C67" s="70" t="s">
        <v>268</v>
      </c>
      <c r="D67" s="2"/>
      <c r="F67" s="12" t="s">
        <v>273</v>
      </c>
    </row>
    <row r="68" spans="1:11" ht="15" x14ac:dyDescent="0.3">
      <c r="B68" s="2"/>
      <c r="C68" s="2"/>
      <c r="D68" s="2"/>
      <c r="F68" s="2" t="s">
        <v>269</v>
      </c>
    </row>
    <row r="69" spans="1:11" ht="15" x14ac:dyDescent="0.3">
      <c r="B69" s="2"/>
      <c r="C69" s="66" t="s">
        <v>139</v>
      </c>
    </row>
  </sheetData>
  <mergeCells count="2">
    <mergeCell ref="C66:D66"/>
    <mergeCell ref="I2:J2"/>
  </mergeCells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51" t="s">
        <v>876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6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3" t="str">
        <f>'ფორმა N1'!D4</f>
        <v>მპგ „ერთიანი ნაციონალური მოძრაობა“</v>
      </c>
      <c r="B5" s="223"/>
      <c r="C5" s="81"/>
      <c r="D5" s="81"/>
      <c r="E5" s="81"/>
      <c r="F5" s="224"/>
      <c r="G5" s="225"/>
      <c r="H5" s="225"/>
      <c r="I5" s="225"/>
      <c r="J5" s="225"/>
      <c r="K5" s="225"/>
      <c r="L5" s="224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1"/>
      <c r="J9" s="221"/>
      <c r="K9" s="221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1"/>
      <c r="J10" s="221"/>
      <c r="K10" s="221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1"/>
      <c r="J11" s="221"/>
      <c r="K11" s="221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1"/>
      <c r="J12" s="221"/>
      <c r="K12" s="221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1"/>
      <c r="J13" s="221"/>
      <c r="K13" s="221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1"/>
      <c r="J14" s="221"/>
      <c r="K14" s="221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1"/>
      <c r="J15" s="221"/>
      <c r="K15" s="221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1"/>
      <c r="J16" s="221"/>
      <c r="K16" s="221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1"/>
      <c r="J17" s="221"/>
      <c r="K17" s="221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1"/>
      <c r="J18" s="221"/>
      <c r="K18" s="221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1"/>
      <c r="J19" s="221"/>
      <c r="K19" s="221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1"/>
      <c r="J20" s="221"/>
      <c r="K20" s="221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1"/>
      <c r="J21" s="221"/>
      <c r="K21" s="221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1"/>
      <c r="J22" s="221"/>
      <c r="K22" s="221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1"/>
      <c r="J23" s="221"/>
      <c r="K23" s="221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1"/>
      <c r="J24" s="221"/>
      <c r="K24" s="221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1"/>
      <c r="J25" s="221"/>
      <c r="K25" s="221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1"/>
      <c r="J26" s="221"/>
      <c r="K26" s="221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1"/>
      <c r="J27" s="221"/>
      <c r="K27" s="221"/>
      <c r="L27" s="26"/>
    </row>
    <row r="28" spans="1:12" x14ac:dyDescent="0.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 x14ac:dyDescent="0.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 x14ac:dyDescent="0.3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 x14ac:dyDescent="0.3">
      <c r="A32" s="185"/>
      <c r="B32" s="185"/>
      <c r="C32" s="185"/>
      <c r="D32" s="189"/>
      <c r="E32" s="185"/>
      <c r="G32" s="189"/>
      <c r="H32" s="232"/>
    </row>
    <row r="33" spans="3:7" ht="15" x14ac:dyDescent="0.3">
      <c r="C33" s="185"/>
      <c r="D33" s="191" t="s">
        <v>268</v>
      </c>
      <c r="E33" s="185"/>
      <c r="G33" s="192" t="s">
        <v>273</v>
      </c>
    </row>
    <row r="34" spans="3:7" ht="15" x14ac:dyDescent="0.3">
      <c r="C34" s="185"/>
      <c r="D34" s="193" t="s">
        <v>139</v>
      </c>
      <c r="E34" s="185"/>
      <c r="G34" s="185" t="s">
        <v>269</v>
      </c>
    </row>
    <row r="35" spans="3:7" ht="15" x14ac:dyDescent="0.3">
      <c r="C35" s="185"/>
      <c r="D35" s="193"/>
    </row>
  </sheetData>
  <pageMargins left="0.7" right="0.7" top="0.75" bottom="0.75" header="0.3" footer="0.3"/>
  <pageSetup scale="5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51" t="s">
        <v>876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6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3" t="str">
        <f>'ფორმა N1'!D4</f>
        <v>მპგ „ერთიანი ნაციონალური მოძრაობა“</v>
      </c>
      <c r="B5" s="81"/>
      <c r="C5" s="81"/>
      <c r="D5" s="225"/>
      <c r="E5" s="225"/>
      <c r="F5" s="225"/>
      <c r="G5" s="225"/>
      <c r="H5" s="225"/>
      <c r="I5" s="224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1"/>
      <c r="G9" s="221"/>
      <c r="H9" s="221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1"/>
      <c r="G10" s="221"/>
      <c r="H10" s="221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1"/>
      <c r="G11" s="221"/>
      <c r="H11" s="221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1"/>
      <c r="G12" s="221"/>
      <c r="H12" s="221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1"/>
      <c r="G13" s="221"/>
      <c r="H13" s="221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1"/>
      <c r="G14" s="221"/>
      <c r="H14" s="221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1"/>
      <c r="G15" s="221"/>
      <c r="H15" s="221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1"/>
      <c r="G16" s="221"/>
      <c r="H16" s="221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1"/>
      <c r="G17" s="221"/>
      <c r="H17" s="221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1"/>
      <c r="G18" s="221"/>
      <c r="H18" s="221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1"/>
      <c r="G19" s="221"/>
      <c r="H19" s="221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1"/>
      <c r="G20" s="221"/>
      <c r="H20" s="221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1"/>
      <c r="G21" s="221"/>
      <c r="H21" s="221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1"/>
      <c r="G22" s="221"/>
      <c r="H22" s="221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1"/>
      <c r="G23" s="221"/>
      <c r="H23" s="221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1"/>
      <c r="G24" s="221"/>
      <c r="H24" s="221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1"/>
      <c r="G25" s="221"/>
      <c r="H25" s="221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1"/>
      <c r="G26" s="221"/>
      <c r="H26" s="221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1"/>
      <c r="G27" s="221"/>
      <c r="H27" s="221"/>
      <c r="I27" s="26"/>
    </row>
    <row r="28" spans="1:9" x14ac:dyDescent="0.2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x14ac:dyDescent="0.2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 x14ac:dyDescent="0.2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 x14ac:dyDescent="0.3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 x14ac:dyDescent="0.3">
      <c r="A32" s="185"/>
      <c r="B32" s="185"/>
      <c r="C32" s="189"/>
      <c r="D32" s="185"/>
      <c r="F32" s="189"/>
      <c r="G32" s="232"/>
    </row>
    <row r="33" spans="2:6" ht="15" x14ac:dyDescent="0.3">
      <c r="B33" s="185"/>
      <c r="C33" s="191" t="s">
        <v>268</v>
      </c>
      <c r="D33" s="185"/>
      <c r="F33" s="192" t="s">
        <v>273</v>
      </c>
    </row>
    <row r="34" spans="2:6" ht="15" x14ac:dyDescent="0.3">
      <c r="B34" s="185"/>
      <c r="C34" s="193" t="s">
        <v>139</v>
      </c>
      <c r="D34" s="185"/>
      <c r="F34" s="185" t="s">
        <v>269</v>
      </c>
    </row>
    <row r="35" spans="2:6" ht="15" x14ac:dyDescent="0.3">
      <c r="B35" s="185"/>
      <c r="C35" s="193"/>
    </row>
  </sheetData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view="pageBreakPreview" zoomScale="80" zoomScaleNormal="100" zoomScaleSheetLayoutView="80" workbookViewId="0">
      <selection activeCell="I29" sqref="I29"/>
    </sheetView>
  </sheetViews>
  <sheetFormatPr defaultRowHeight="15" x14ac:dyDescent="0.3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9.1406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168" t="s">
        <v>877</v>
      </c>
      <c r="J2" s="167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3" t="str">
        <f>'ფორმა N1'!D4</f>
        <v>მპგ „ერთიანი ნაციონალური მოძრაობა“</v>
      </c>
      <c r="B5" s="223"/>
      <c r="C5" s="223"/>
      <c r="D5" s="223"/>
      <c r="E5" s="223"/>
      <c r="F5" s="223"/>
      <c r="G5" s="223"/>
      <c r="H5" s="223"/>
      <c r="I5" s="223"/>
      <c r="J5" s="192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9" t="s">
        <v>64</v>
      </c>
      <c r="B8" s="381" t="s">
        <v>377</v>
      </c>
      <c r="C8" s="382" t="s">
        <v>439</v>
      </c>
      <c r="D8" s="382" t="s">
        <v>440</v>
      </c>
      <c r="E8" s="382" t="s">
        <v>378</v>
      </c>
      <c r="F8" s="382" t="s">
        <v>397</v>
      </c>
      <c r="G8" s="382" t="s">
        <v>398</v>
      </c>
      <c r="H8" s="382" t="s">
        <v>444</v>
      </c>
      <c r="I8" s="170" t="s">
        <v>399</v>
      </c>
      <c r="J8" s="106"/>
    </row>
    <row r="9" spans="1:10" x14ac:dyDescent="0.3">
      <c r="A9" s="172">
        <v>1</v>
      </c>
      <c r="B9" s="405" t="s">
        <v>1020</v>
      </c>
      <c r="C9" s="177" t="s">
        <v>1021</v>
      </c>
      <c r="D9" s="177" t="s">
        <v>1022</v>
      </c>
      <c r="E9" s="176" t="s">
        <v>1023</v>
      </c>
      <c r="F9" s="176"/>
      <c r="G9" s="176"/>
      <c r="H9" s="176"/>
      <c r="I9" s="406">
        <v>121</v>
      </c>
      <c r="J9" s="106"/>
    </row>
    <row r="10" spans="1:10" ht="30" x14ac:dyDescent="0.3">
      <c r="A10" s="172">
        <v>2</v>
      </c>
      <c r="B10" s="405" t="s">
        <v>871</v>
      </c>
      <c r="C10" s="177" t="s">
        <v>1024</v>
      </c>
      <c r="D10" s="177" t="s">
        <v>1025</v>
      </c>
      <c r="E10" s="176" t="s">
        <v>1026</v>
      </c>
      <c r="F10" s="176"/>
      <c r="G10" s="176"/>
      <c r="H10" s="176"/>
      <c r="I10" s="406">
        <v>365</v>
      </c>
      <c r="J10" s="106"/>
    </row>
    <row r="11" spans="1:10" x14ac:dyDescent="0.3">
      <c r="A11" s="172">
        <v>3</v>
      </c>
      <c r="B11" s="405" t="s">
        <v>1027</v>
      </c>
      <c r="C11" s="177" t="s">
        <v>1028</v>
      </c>
      <c r="D11" s="177" t="s">
        <v>1029</v>
      </c>
      <c r="E11" s="176" t="s">
        <v>1030</v>
      </c>
      <c r="F11" s="176"/>
      <c r="G11" s="176"/>
      <c r="H11" s="176"/>
      <c r="I11" s="406">
        <v>106</v>
      </c>
      <c r="J11" s="106"/>
    </row>
    <row r="12" spans="1:10" x14ac:dyDescent="0.3">
      <c r="A12" s="172">
        <v>4</v>
      </c>
      <c r="B12" s="405" t="s">
        <v>837</v>
      </c>
      <c r="C12" s="177" t="s">
        <v>838</v>
      </c>
      <c r="D12" s="177" t="s">
        <v>839</v>
      </c>
      <c r="E12" s="176" t="s">
        <v>840</v>
      </c>
      <c r="F12" s="176"/>
      <c r="G12" s="176"/>
      <c r="H12" s="176"/>
      <c r="I12" s="406">
        <v>441.05</v>
      </c>
      <c r="J12" s="106"/>
    </row>
    <row r="13" spans="1:10" x14ac:dyDescent="0.3">
      <c r="A13" s="172">
        <v>5</v>
      </c>
      <c r="B13" s="405" t="s">
        <v>841</v>
      </c>
      <c r="C13" s="177" t="s">
        <v>1031</v>
      </c>
      <c r="D13" s="177" t="s">
        <v>1032</v>
      </c>
      <c r="E13" s="176" t="s">
        <v>1033</v>
      </c>
      <c r="F13" s="176"/>
      <c r="G13" s="176"/>
      <c r="H13" s="176"/>
      <c r="I13" s="406">
        <v>210</v>
      </c>
      <c r="J13" s="106"/>
    </row>
    <row r="14" spans="1:10" x14ac:dyDescent="0.3">
      <c r="A14" s="172">
        <v>6</v>
      </c>
      <c r="B14" s="405" t="s">
        <v>841</v>
      </c>
      <c r="C14" s="177" t="s">
        <v>842</v>
      </c>
      <c r="D14" s="177" t="s">
        <v>843</v>
      </c>
      <c r="E14" s="176" t="s">
        <v>844</v>
      </c>
      <c r="F14" s="176"/>
      <c r="G14" s="176"/>
      <c r="H14" s="176"/>
      <c r="I14" s="406">
        <v>600</v>
      </c>
      <c r="J14" s="106"/>
    </row>
    <row r="15" spans="1:10" x14ac:dyDescent="0.3">
      <c r="A15" s="172">
        <v>7</v>
      </c>
      <c r="B15" s="405" t="s">
        <v>1034</v>
      </c>
      <c r="C15" s="177" t="s">
        <v>1035</v>
      </c>
      <c r="D15" s="177" t="s">
        <v>1036</v>
      </c>
      <c r="E15" s="176" t="s">
        <v>1037</v>
      </c>
      <c r="F15" s="176"/>
      <c r="G15" s="176"/>
      <c r="H15" s="176"/>
      <c r="I15" s="406">
        <v>500</v>
      </c>
      <c r="J15" s="106"/>
    </row>
    <row r="16" spans="1:10" x14ac:dyDescent="0.3">
      <c r="A16" s="172">
        <v>8</v>
      </c>
      <c r="B16" s="405" t="s">
        <v>1038</v>
      </c>
      <c r="C16" s="177" t="s">
        <v>1039</v>
      </c>
      <c r="D16" s="177" t="s">
        <v>1040</v>
      </c>
      <c r="E16" s="176" t="s">
        <v>1041</v>
      </c>
      <c r="F16" s="176"/>
      <c r="G16" s="176"/>
      <c r="H16" s="176"/>
      <c r="I16" s="406">
        <v>1200</v>
      </c>
      <c r="J16" s="106"/>
    </row>
    <row r="17" spans="1:10" x14ac:dyDescent="0.3">
      <c r="A17" s="172">
        <v>9</v>
      </c>
      <c r="B17" s="405" t="s">
        <v>847</v>
      </c>
      <c r="C17" s="177" t="s">
        <v>848</v>
      </c>
      <c r="D17" s="177">
        <v>205119762</v>
      </c>
      <c r="E17" s="176" t="s">
        <v>846</v>
      </c>
      <c r="F17" s="176"/>
      <c r="G17" s="176"/>
      <c r="H17" s="176"/>
      <c r="I17" s="406">
        <v>200</v>
      </c>
      <c r="J17" s="106"/>
    </row>
    <row r="18" spans="1:10" x14ac:dyDescent="0.3">
      <c r="A18" s="172">
        <v>10</v>
      </c>
      <c r="B18" s="405" t="s">
        <v>849</v>
      </c>
      <c r="C18" s="177" t="s">
        <v>850</v>
      </c>
      <c r="D18" s="177">
        <v>205075014</v>
      </c>
      <c r="E18" s="176" t="s">
        <v>851</v>
      </c>
      <c r="F18" s="176"/>
      <c r="G18" s="176"/>
      <c r="H18" s="176"/>
      <c r="I18" s="406">
        <v>826</v>
      </c>
      <c r="J18" s="106"/>
    </row>
    <row r="19" spans="1:10" x14ac:dyDescent="0.3">
      <c r="A19" s="172">
        <v>11</v>
      </c>
      <c r="B19" s="405" t="s">
        <v>852</v>
      </c>
      <c r="C19" s="177" t="s">
        <v>853</v>
      </c>
      <c r="D19" s="177">
        <v>204540620</v>
      </c>
      <c r="E19" s="176" t="s">
        <v>854</v>
      </c>
      <c r="F19" s="176"/>
      <c r="G19" s="176"/>
      <c r="H19" s="176"/>
      <c r="I19" s="406">
        <v>250</v>
      </c>
      <c r="J19" s="106"/>
    </row>
    <row r="20" spans="1:10" ht="30" x14ac:dyDescent="0.3">
      <c r="A20" s="172">
        <v>12</v>
      </c>
      <c r="B20" s="405" t="s">
        <v>845</v>
      </c>
      <c r="C20" s="177" t="s">
        <v>855</v>
      </c>
      <c r="D20" s="177">
        <v>1027023320</v>
      </c>
      <c r="E20" s="176" t="s">
        <v>856</v>
      </c>
      <c r="F20" s="176"/>
      <c r="G20" s="176"/>
      <c r="H20" s="176"/>
      <c r="I20" s="406">
        <v>121</v>
      </c>
      <c r="J20" s="106"/>
    </row>
    <row r="21" spans="1:10" ht="30" x14ac:dyDescent="0.3">
      <c r="A21" s="172">
        <v>13</v>
      </c>
      <c r="B21" s="405" t="s">
        <v>857</v>
      </c>
      <c r="C21" s="177" t="s">
        <v>858</v>
      </c>
      <c r="D21" s="177">
        <v>249271167</v>
      </c>
      <c r="E21" s="176" t="s">
        <v>1042</v>
      </c>
      <c r="F21" s="176"/>
      <c r="G21" s="176"/>
      <c r="H21" s="176"/>
      <c r="I21" s="406">
        <v>272</v>
      </c>
      <c r="J21" s="106"/>
    </row>
    <row r="22" spans="1:10" x14ac:dyDescent="0.3">
      <c r="A22" s="172">
        <v>14</v>
      </c>
      <c r="B22" s="405" t="s">
        <v>859</v>
      </c>
      <c r="C22" s="177" t="s">
        <v>860</v>
      </c>
      <c r="D22" s="177">
        <v>400196364</v>
      </c>
      <c r="E22" s="176" t="s">
        <v>1043</v>
      </c>
      <c r="F22" s="176"/>
      <c r="G22" s="176"/>
      <c r="H22" s="176"/>
      <c r="I22" s="406">
        <v>2589</v>
      </c>
      <c r="J22" s="106"/>
    </row>
    <row r="23" spans="1:10" x14ac:dyDescent="0.3">
      <c r="A23" s="172">
        <v>15</v>
      </c>
      <c r="B23" s="405" t="s">
        <v>861</v>
      </c>
      <c r="C23" s="177" t="s">
        <v>862</v>
      </c>
      <c r="D23" s="177">
        <v>202268517</v>
      </c>
      <c r="E23" s="176" t="s">
        <v>863</v>
      </c>
      <c r="F23" s="176"/>
      <c r="G23" s="176"/>
      <c r="H23" s="176"/>
      <c r="I23" s="406">
        <v>60</v>
      </c>
      <c r="J23" s="106"/>
    </row>
    <row r="24" spans="1:10" x14ac:dyDescent="0.3">
      <c r="A24" s="172">
        <v>16</v>
      </c>
      <c r="B24" s="405" t="s">
        <v>864</v>
      </c>
      <c r="C24" s="177" t="s">
        <v>865</v>
      </c>
      <c r="D24" s="177">
        <v>404395490</v>
      </c>
      <c r="E24" s="176" t="s">
        <v>866</v>
      </c>
      <c r="F24" s="176"/>
      <c r="G24" s="176"/>
      <c r="H24" s="176"/>
      <c r="I24" s="406">
        <v>210</v>
      </c>
      <c r="J24" s="106"/>
    </row>
    <row r="25" spans="1:10" ht="30" x14ac:dyDescent="0.3">
      <c r="A25" s="172">
        <v>17</v>
      </c>
      <c r="B25" s="405" t="s">
        <v>836</v>
      </c>
      <c r="C25" s="177" t="s">
        <v>867</v>
      </c>
      <c r="D25" s="177">
        <v>405076297</v>
      </c>
      <c r="E25" s="176" t="s">
        <v>1044</v>
      </c>
      <c r="F25" s="176"/>
      <c r="G25" s="176"/>
      <c r="H25" s="176"/>
      <c r="I25" s="406">
        <v>3000</v>
      </c>
      <c r="J25" s="106"/>
    </row>
    <row r="26" spans="1:10" x14ac:dyDescent="0.3">
      <c r="A26" s="172">
        <v>18</v>
      </c>
      <c r="B26" s="405" t="s">
        <v>868</v>
      </c>
      <c r="C26" s="177" t="s">
        <v>869</v>
      </c>
      <c r="D26" s="177">
        <v>206215331</v>
      </c>
      <c r="E26" s="176" t="s">
        <v>870</v>
      </c>
      <c r="F26" s="176"/>
      <c r="G26" s="176"/>
      <c r="H26" s="176"/>
      <c r="I26" s="406">
        <v>107</v>
      </c>
      <c r="J26" s="106"/>
    </row>
    <row r="27" spans="1:10" x14ac:dyDescent="0.3">
      <c r="A27" s="172">
        <v>19</v>
      </c>
      <c r="B27" s="405" t="s">
        <v>872</v>
      </c>
      <c r="C27" s="177" t="s">
        <v>873</v>
      </c>
      <c r="D27" s="177">
        <v>202177205</v>
      </c>
      <c r="E27" s="176" t="s">
        <v>870</v>
      </c>
      <c r="F27" s="176"/>
      <c r="G27" s="176"/>
      <c r="H27" s="176"/>
      <c r="I27" s="406">
        <v>1969.8</v>
      </c>
      <c r="J27" s="106"/>
    </row>
    <row r="28" spans="1:10" x14ac:dyDescent="0.3">
      <c r="A28" s="172">
        <v>20</v>
      </c>
      <c r="B28" s="405"/>
      <c r="C28" s="177"/>
      <c r="D28" s="177"/>
      <c r="E28" s="176"/>
      <c r="F28" s="176"/>
      <c r="G28" s="176"/>
      <c r="H28" s="176"/>
      <c r="I28" s="406"/>
      <c r="J28" s="106"/>
    </row>
    <row r="29" spans="1:10" x14ac:dyDescent="0.3">
      <c r="A29" s="172" t="s">
        <v>278</v>
      </c>
      <c r="B29" s="207"/>
      <c r="C29" s="179"/>
      <c r="D29" s="179"/>
      <c r="E29" s="178"/>
      <c r="F29" s="178"/>
      <c r="G29" s="276"/>
      <c r="H29" s="285" t="s">
        <v>432</v>
      </c>
      <c r="I29" s="407">
        <f>SUM(I9:I28)</f>
        <v>13147.849999999999</v>
      </c>
      <c r="J29" s="106"/>
    </row>
    <row r="31" spans="1:10" x14ac:dyDescent="0.3">
      <c r="A31" s="185" t="s">
        <v>464</v>
      </c>
    </row>
    <row r="33" spans="1:12" x14ac:dyDescent="0.3">
      <c r="B33" s="187" t="s">
        <v>107</v>
      </c>
      <c r="F33" s="188"/>
    </row>
    <row r="34" spans="1:12" x14ac:dyDescent="0.3">
      <c r="F34" s="186"/>
      <c r="I34" s="186"/>
      <c r="J34" s="186"/>
      <c r="K34" s="186"/>
      <c r="L34" s="186"/>
    </row>
    <row r="35" spans="1:12" x14ac:dyDescent="0.3">
      <c r="C35" s="189"/>
      <c r="F35" s="189"/>
      <c r="G35" s="189"/>
      <c r="H35" s="192"/>
      <c r="I35" s="190"/>
      <c r="J35" s="186"/>
      <c r="K35" s="186"/>
      <c r="L35" s="186"/>
    </row>
    <row r="36" spans="1:12" x14ac:dyDescent="0.3">
      <c r="A36" s="186"/>
      <c r="C36" s="191" t="s">
        <v>268</v>
      </c>
      <c r="F36" s="192" t="s">
        <v>273</v>
      </c>
      <c r="G36" s="191"/>
      <c r="H36" s="191"/>
      <c r="I36" s="190"/>
      <c r="J36" s="186"/>
      <c r="K36" s="186"/>
      <c r="L36" s="186"/>
    </row>
    <row r="37" spans="1:12" x14ac:dyDescent="0.3">
      <c r="A37" s="186"/>
      <c r="C37" s="193" t="s">
        <v>139</v>
      </c>
      <c r="F37" s="185" t="s">
        <v>269</v>
      </c>
      <c r="I37" s="186"/>
      <c r="J37" s="186"/>
      <c r="K37" s="186"/>
      <c r="L37" s="186"/>
    </row>
    <row r="38" spans="1:12" s="186" customFormat="1" x14ac:dyDescent="0.3">
      <c r="B38" s="185"/>
      <c r="C38" s="193"/>
      <c r="G38" s="193"/>
      <c r="H38" s="193"/>
    </row>
    <row r="39" spans="1:12" s="186" customFormat="1" ht="12.75" x14ac:dyDescent="0.2"/>
    <row r="40" spans="1:12" s="186" customFormat="1" ht="12.75" x14ac:dyDescent="0.2"/>
    <row r="41" spans="1:12" s="186" customFormat="1" ht="12.75" x14ac:dyDescent="0.2"/>
    <row r="42" spans="1:12" s="18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9"/>
  </dataValidations>
  <printOptions gridLines="1"/>
  <pageMargins left="0.7" right="0.7" top="0.75" bottom="0.75" header="0.3" footer="0.3"/>
  <pageSetup scale="5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4.570312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 x14ac:dyDescent="0.2">
      <c r="A1" s="194" t="s">
        <v>466</v>
      </c>
      <c r="B1" s="195"/>
      <c r="C1" s="195"/>
      <c r="D1" s="195"/>
      <c r="E1" s="195"/>
      <c r="F1" s="195"/>
      <c r="G1" s="195"/>
      <c r="H1" s="195"/>
      <c r="I1" s="198"/>
      <c r="J1" s="264"/>
      <c r="K1" s="264"/>
      <c r="L1" s="264"/>
      <c r="M1" s="264" t="s">
        <v>421</v>
      </c>
      <c r="N1" s="198"/>
    </row>
    <row r="2" spans="1:14" ht="15" x14ac:dyDescent="0.2">
      <c r="A2" s="198" t="s">
        <v>317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68" t="s">
        <v>877</v>
      </c>
      <c r="N2" s="198"/>
    </row>
    <row r="3" spans="1:14" x14ac:dyDescent="0.2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 x14ac:dyDescent="0.3">
      <c r="A4" s="115" t="s">
        <v>274</v>
      </c>
      <c r="B4" s="195"/>
      <c r="C4" s="195"/>
      <c r="D4" s="199"/>
      <c r="E4" s="265"/>
      <c r="F4" s="199"/>
      <c r="G4" s="196"/>
      <c r="H4" s="196"/>
      <c r="I4" s="196"/>
      <c r="J4" s="196"/>
      <c r="K4" s="196"/>
      <c r="L4" s="195"/>
      <c r="M4" s="196"/>
      <c r="N4" s="198"/>
    </row>
    <row r="5" spans="1:14" x14ac:dyDescent="0.2">
      <c r="A5" s="200" t="str">
        <f>'ფორმა N1'!D4</f>
        <v>მპგ „ერთიანი ნაციონალური მოძრაობა“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8"/>
    </row>
    <row r="7" spans="1:14" ht="51" x14ac:dyDescent="0.2">
      <c r="A7" s="267" t="s">
        <v>64</v>
      </c>
      <c r="B7" s="268" t="s">
        <v>422</v>
      </c>
      <c r="C7" s="268" t="s">
        <v>423</v>
      </c>
      <c r="D7" s="269" t="s">
        <v>424</v>
      </c>
      <c r="E7" s="269" t="s">
        <v>275</v>
      </c>
      <c r="F7" s="269" t="s">
        <v>425</v>
      </c>
      <c r="G7" s="269" t="s">
        <v>426</v>
      </c>
      <c r="H7" s="268" t="s">
        <v>427</v>
      </c>
      <c r="I7" s="270" t="s">
        <v>428</v>
      </c>
      <c r="J7" s="270" t="s">
        <v>429</v>
      </c>
      <c r="K7" s="271" t="s">
        <v>430</v>
      </c>
      <c r="L7" s="271" t="s">
        <v>431</v>
      </c>
      <c r="M7" s="269" t="s">
        <v>421</v>
      </c>
      <c r="N7" s="198"/>
    </row>
    <row r="8" spans="1:14" x14ac:dyDescent="0.2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 x14ac:dyDescent="0.25">
      <c r="A9" s="206">
        <v>1</v>
      </c>
      <c r="B9" s="207"/>
      <c r="C9" s="272"/>
      <c r="D9" s="206"/>
      <c r="E9" s="206"/>
      <c r="F9" s="206"/>
      <c r="G9" s="206"/>
      <c r="H9" s="206"/>
      <c r="I9" s="206"/>
      <c r="J9" s="206"/>
      <c r="K9" s="206"/>
      <c r="L9" s="206"/>
      <c r="M9" s="273" t="str">
        <f t="shared" ref="M9:M33" si="0">IF(ISBLANK(B9),"",$M$2)</f>
        <v/>
      </c>
      <c r="N9" s="198"/>
    </row>
    <row r="10" spans="1:14" ht="15" x14ac:dyDescent="0.25">
      <c r="A10" s="206">
        <v>2</v>
      </c>
      <c r="B10" s="207"/>
      <c r="C10" s="272"/>
      <c r="D10" s="206"/>
      <c r="E10" s="206"/>
      <c r="F10" s="206"/>
      <c r="G10" s="206"/>
      <c r="H10" s="206"/>
      <c r="I10" s="206"/>
      <c r="J10" s="206"/>
      <c r="K10" s="206"/>
      <c r="L10" s="206"/>
      <c r="M10" s="273" t="str">
        <f t="shared" si="0"/>
        <v/>
      </c>
      <c r="N10" s="198"/>
    </row>
    <row r="11" spans="1:14" ht="15" x14ac:dyDescent="0.25">
      <c r="A11" s="206">
        <v>3</v>
      </c>
      <c r="B11" s="207"/>
      <c r="C11" s="272"/>
      <c r="D11" s="206"/>
      <c r="E11" s="206"/>
      <c r="F11" s="206"/>
      <c r="G11" s="206"/>
      <c r="H11" s="206"/>
      <c r="I11" s="206"/>
      <c r="J11" s="206"/>
      <c r="K11" s="206"/>
      <c r="L11" s="206"/>
      <c r="M11" s="273" t="str">
        <f t="shared" si="0"/>
        <v/>
      </c>
      <c r="N11" s="198"/>
    </row>
    <row r="12" spans="1:14" ht="15" x14ac:dyDescent="0.25">
      <c r="A12" s="206">
        <v>4</v>
      </c>
      <c r="B12" s="207"/>
      <c r="C12" s="272"/>
      <c r="D12" s="206"/>
      <c r="E12" s="206"/>
      <c r="F12" s="206"/>
      <c r="G12" s="206"/>
      <c r="H12" s="206"/>
      <c r="I12" s="206"/>
      <c r="J12" s="206"/>
      <c r="K12" s="206"/>
      <c r="L12" s="206"/>
      <c r="M12" s="273" t="str">
        <f t="shared" si="0"/>
        <v/>
      </c>
      <c r="N12" s="198"/>
    </row>
    <row r="13" spans="1:14" ht="15" x14ac:dyDescent="0.25">
      <c r="A13" s="206">
        <v>5</v>
      </c>
      <c r="B13" s="207"/>
      <c r="C13" s="272"/>
      <c r="D13" s="206"/>
      <c r="E13" s="206"/>
      <c r="F13" s="206"/>
      <c r="G13" s="206"/>
      <c r="H13" s="206"/>
      <c r="I13" s="206"/>
      <c r="J13" s="206"/>
      <c r="K13" s="206"/>
      <c r="L13" s="206"/>
      <c r="M13" s="273" t="str">
        <f t="shared" si="0"/>
        <v/>
      </c>
      <c r="N13" s="198"/>
    </row>
    <row r="14" spans="1:14" ht="15" x14ac:dyDescent="0.25">
      <c r="A14" s="206">
        <v>6</v>
      </c>
      <c r="B14" s="207"/>
      <c r="C14" s="272"/>
      <c r="D14" s="206"/>
      <c r="E14" s="206"/>
      <c r="F14" s="206"/>
      <c r="G14" s="206"/>
      <c r="H14" s="206"/>
      <c r="I14" s="206"/>
      <c r="J14" s="206"/>
      <c r="K14" s="206"/>
      <c r="L14" s="206"/>
      <c r="M14" s="273" t="str">
        <f t="shared" si="0"/>
        <v/>
      </c>
      <c r="N14" s="198"/>
    </row>
    <row r="15" spans="1:14" ht="15" x14ac:dyDescent="0.25">
      <c r="A15" s="206">
        <v>7</v>
      </c>
      <c r="B15" s="207"/>
      <c r="C15" s="272"/>
      <c r="D15" s="206"/>
      <c r="E15" s="206"/>
      <c r="F15" s="206"/>
      <c r="G15" s="206"/>
      <c r="H15" s="206"/>
      <c r="I15" s="206"/>
      <c r="J15" s="206"/>
      <c r="K15" s="206"/>
      <c r="L15" s="206"/>
      <c r="M15" s="273" t="str">
        <f t="shared" si="0"/>
        <v/>
      </c>
      <c r="N15" s="198"/>
    </row>
    <row r="16" spans="1:14" ht="15" x14ac:dyDescent="0.25">
      <c r="A16" s="206">
        <v>8</v>
      </c>
      <c r="B16" s="207"/>
      <c r="C16" s="272"/>
      <c r="D16" s="206"/>
      <c r="E16" s="206"/>
      <c r="F16" s="206"/>
      <c r="G16" s="206"/>
      <c r="H16" s="206"/>
      <c r="I16" s="206"/>
      <c r="J16" s="206"/>
      <c r="K16" s="206"/>
      <c r="L16" s="206"/>
      <c r="M16" s="273" t="str">
        <f t="shared" si="0"/>
        <v/>
      </c>
      <c r="N16" s="198"/>
    </row>
    <row r="17" spans="1:14" ht="15" x14ac:dyDescent="0.25">
      <c r="A17" s="206">
        <v>9</v>
      </c>
      <c r="B17" s="207"/>
      <c r="C17" s="272"/>
      <c r="D17" s="206"/>
      <c r="E17" s="206"/>
      <c r="F17" s="206"/>
      <c r="G17" s="206"/>
      <c r="H17" s="206"/>
      <c r="I17" s="206"/>
      <c r="J17" s="206"/>
      <c r="K17" s="206"/>
      <c r="L17" s="206"/>
      <c r="M17" s="273" t="str">
        <f t="shared" si="0"/>
        <v/>
      </c>
      <c r="N17" s="198"/>
    </row>
    <row r="18" spans="1:14" ht="15" x14ac:dyDescent="0.25">
      <c r="A18" s="206">
        <v>10</v>
      </c>
      <c r="B18" s="207"/>
      <c r="C18" s="272"/>
      <c r="D18" s="206"/>
      <c r="E18" s="206"/>
      <c r="F18" s="206"/>
      <c r="G18" s="206"/>
      <c r="H18" s="206"/>
      <c r="I18" s="206"/>
      <c r="J18" s="206"/>
      <c r="K18" s="206"/>
      <c r="L18" s="206"/>
      <c r="M18" s="273" t="str">
        <f t="shared" si="0"/>
        <v/>
      </c>
      <c r="N18" s="198"/>
    </row>
    <row r="19" spans="1:14" ht="15" x14ac:dyDescent="0.25">
      <c r="A19" s="206">
        <v>11</v>
      </c>
      <c r="B19" s="207"/>
      <c r="C19" s="272"/>
      <c r="D19" s="206"/>
      <c r="E19" s="206"/>
      <c r="F19" s="206"/>
      <c r="G19" s="206"/>
      <c r="H19" s="206"/>
      <c r="I19" s="206"/>
      <c r="J19" s="206"/>
      <c r="K19" s="206"/>
      <c r="L19" s="206"/>
      <c r="M19" s="273" t="str">
        <f t="shared" si="0"/>
        <v/>
      </c>
      <c r="N19" s="198"/>
    </row>
    <row r="20" spans="1:14" ht="15" x14ac:dyDescent="0.25">
      <c r="A20" s="206">
        <v>12</v>
      </c>
      <c r="B20" s="207"/>
      <c r="C20" s="272"/>
      <c r="D20" s="206"/>
      <c r="E20" s="206"/>
      <c r="F20" s="206"/>
      <c r="G20" s="206"/>
      <c r="H20" s="206"/>
      <c r="I20" s="206"/>
      <c r="J20" s="206"/>
      <c r="K20" s="206"/>
      <c r="L20" s="206"/>
      <c r="M20" s="273" t="str">
        <f t="shared" si="0"/>
        <v/>
      </c>
      <c r="N20" s="198"/>
    </row>
    <row r="21" spans="1:14" ht="15" x14ac:dyDescent="0.25">
      <c r="A21" s="206">
        <v>13</v>
      </c>
      <c r="B21" s="207"/>
      <c r="C21" s="272"/>
      <c r="D21" s="206"/>
      <c r="E21" s="206"/>
      <c r="F21" s="206"/>
      <c r="G21" s="206"/>
      <c r="H21" s="206"/>
      <c r="I21" s="206"/>
      <c r="J21" s="206"/>
      <c r="K21" s="206"/>
      <c r="L21" s="206"/>
      <c r="M21" s="273" t="str">
        <f t="shared" si="0"/>
        <v/>
      </c>
      <c r="N21" s="198"/>
    </row>
    <row r="22" spans="1:14" ht="15" x14ac:dyDescent="0.25">
      <c r="A22" s="206">
        <v>14</v>
      </c>
      <c r="B22" s="207"/>
      <c r="C22" s="272"/>
      <c r="D22" s="206"/>
      <c r="E22" s="206"/>
      <c r="F22" s="206"/>
      <c r="G22" s="206"/>
      <c r="H22" s="206"/>
      <c r="I22" s="206"/>
      <c r="J22" s="206"/>
      <c r="K22" s="206"/>
      <c r="L22" s="206"/>
      <c r="M22" s="273" t="str">
        <f t="shared" si="0"/>
        <v/>
      </c>
      <c r="N22" s="198"/>
    </row>
    <row r="23" spans="1:14" ht="15" x14ac:dyDescent="0.25">
      <c r="A23" s="206">
        <v>15</v>
      </c>
      <c r="B23" s="207"/>
      <c r="C23" s="272"/>
      <c r="D23" s="206"/>
      <c r="E23" s="206"/>
      <c r="F23" s="206"/>
      <c r="G23" s="206"/>
      <c r="H23" s="206"/>
      <c r="I23" s="206"/>
      <c r="J23" s="206"/>
      <c r="K23" s="206"/>
      <c r="L23" s="206"/>
      <c r="M23" s="273" t="str">
        <f t="shared" si="0"/>
        <v/>
      </c>
      <c r="N23" s="198"/>
    </row>
    <row r="24" spans="1:14" ht="15" x14ac:dyDescent="0.25">
      <c r="A24" s="206">
        <v>16</v>
      </c>
      <c r="B24" s="207"/>
      <c r="C24" s="272"/>
      <c r="D24" s="206"/>
      <c r="E24" s="206"/>
      <c r="F24" s="206"/>
      <c r="G24" s="206"/>
      <c r="H24" s="206"/>
      <c r="I24" s="206"/>
      <c r="J24" s="206"/>
      <c r="K24" s="206"/>
      <c r="L24" s="206"/>
      <c r="M24" s="273" t="str">
        <f t="shared" si="0"/>
        <v/>
      </c>
      <c r="N24" s="198"/>
    </row>
    <row r="25" spans="1:14" ht="15" x14ac:dyDescent="0.25">
      <c r="A25" s="206">
        <v>17</v>
      </c>
      <c r="B25" s="207"/>
      <c r="C25" s="272"/>
      <c r="D25" s="206"/>
      <c r="E25" s="206"/>
      <c r="F25" s="206"/>
      <c r="G25" s="206"/>
      <c r="H25" s="206"/>
      <c r="I25" s="206"/>
      <c r="J25" s="206"/>
      <c r="K25" s="206"/>
      <c r="L25" s="206"/>
      <c r="M25" s="273" t="str">
        <f t="shared" si="0"/>
        <v/>
      </c>
      <c r="N25" s="198"/>
    </row>
    <row r="26" spans="1:14" ht="15" x14ac:dyDescent="0.25">
      <c r="A26" s="206">
        <v>18</v>
      </c>
      <c r="B26" s="207"/>
      <c r="C26" s="272"/>
      <c r="D26" s="206"/>
      <c r="E26" s="206"/>
      <c r="F26" s="206"/>
      <c r="G26" s="206"/>
      <c r="H26" s="206"/>
      <c r="I26" s="206"/>
      <c r="J26" s="206"/>
      <c r="K26" s="206"/>
      <c r="L26" s="206"/>
      <c r="M26" s="273" t="str">
        <f t="shared" si="0"/>
        <v/>
      </c>
      <c r="N26" s="198"/>
    </row>
    <row r="27" spans="1:14" ht="15" x14ac:dyDescent="0.25">
      <c r="A27" s="206">
        <v>19</v>
      </c>
      <c r="B27" s="207"/>
      <c r="C27" s="272"/>
      <c r="D27" s="206"/>
      <c r="E27" s="206"/>
      <c r="F27" s="206"/>
      <c r="G27" s="206"/>
      <c r="H27" s="206"/>
      <c r="I27" s="206"/>
      <c r="J27" s="206"/>
      <c r="K27" s="206"/>
      <c r="L27" s="206"/>
      <c r="M27" s="273" t="str">
        <f t="shared" si="0"/>
        <v/>
      </c>
      <c r="N27" s="198"/>
    </row>
    <row r="28" spans="1:14" ht="15" x14ac:dyDescent="0.25">
      <c r="A28" s="206">
        <v>20</v>
      </c>
      <c r="B28" s="207"/>
      <c r="C28" s="272"/>
      <c r="D28" s="206"/>
      <c r="E28" s="206"/>
      <c r="F28" s="206"/>
      <c r="G28" s="206"/>
      <c r="H28" s="206"/>
      <c r="I28" s="206"/>
      <c r="J28" s="206"/>
      <c r="K28" s="206"/>
      <c r="L28" s="206"/>
      <c r="M28" s="273" t="str">
        <f t="shared" si="0"/>
        <v/>
      </c>
      <c r="N28" s="198"/>
    </row>
    <row r="29" spans="1:14" ht="15" x14ac:dyDescent="0.25">
      <c r="A29" s="206">
        <v>21</v>
      </c>
      <c r="B29" s="207"/>
      <c r="C29" s="272"/>
      <c r="D29" s="206"/>
      <c r="E29" s="206"/>
      <c r="F29" s="206"/>
      <c r="G29" s="206"/>
      <c r="H29" s="206"/>
      <c r="I29" s="206"/>
      <c r="J29" s="206"/>
      <c r="K29" s="206"/>
      <c r="L29" s="206"/>
      <c r="M29" s="273" t="str">
        <f t="shared" si="0"/>
        <v/>
      </c>
      <c r="N29" s="198"/>
    </row>
    <row r="30" spans="1:14" ht="15" x14ac:dyDescent="0.25">
      <c r="A30" s="206">
        <v>22</v>
      </c>
      <c r="B30" s="207"/>
      <c r="C30" s="272"/>
      <c r="D30" s="206"/>
      <c r="E30" s="206"/>
      <c r="F30" s="206"/>
      <c r="G30" s="206"/>
      <c r="H30" s="206"/>
      <c r="I30" s="206"/>
      <c r="J30" s="206"/>
      <c r="K30" s="206"/>
      <c r="L30" s="206"/>
      <c r="M30" s="273" t="str">
        <f t="shared" si="0"/>
        <v/>
      </c>
      <c r="N30" s="198"/>
    </row>
    <row r="31" spans="1:14" ht="15" x14ac:dyDescent="0.25">
      <c r="A31" s="206">
        <v>23</v>
      </c>
      <c r="B31" s="207"/>
      <c r="C31" s="272"/>
      <c r="D31" s="206"/>
      <c r="E31" s="206"/>
      <c r="F31" s="206"/>
      <c r="G31" s="206"/>
      <c r="H31" s="206"/>
      <c r="I31" s="206"/>
      <c r="J31" s="206"/>
      <c r="K31" s="206"/>
      <c r="L31" s="206"/>
      <c r="M31" s="273" t="str">
        <f t="shared" si="0"/>
        <v/>
      </c>
      <c r="N31" s="198"/>
    </row>
    <row r="32" spans="1:14" ht="15" x14ac:dyDescent="0.25">
      <c r="A32" s="206">
        <v>24</v>
      </c>
      <c r="B32" s="207"/>
      <c r="C32" s="272"/>
      <c r="D32" s="206"/>
      <c r="E32" s="206"/>
      <c r="F32" s="206"/>
      <c r="G32" s="206"/>
      <c r="H32" s="206"/>
      <c r="I32" s="206"/>
      <c r="J32" s="206"/>
      <c r="K32" s="206"/>
      <c r="L32" s="206"/>
      <c r="M32" s="273" t="str">
        <f t="shared" si="0"/>
        <v/>
      </c>
      <c r="N32" s="198"/>
    </row>
    <row r="33" spans="1:14" ht="15" x14ac:dyDescent="0.25">
      <c r="A33" s="274" t="s">
        <v>278</v>
      </c>
      <c r="B33" s="207"/>
      <c r="C33" s="272"/>
      <c r="D33" s="206"/>
      <c r="E33" s="206"/>
      <c r="F33" s="206"/>
      <c r="G33" s="206"/>
      <c r="H33" s="206"/>
      <c r="I33" s="206"/>
      <c r="J33" s="206"/>
      <c r="K33" s="206"/>
      <c r="L33" s="206"/>
      <c r="M33" s="273" t="str">
        <f t="shared" si="0"/>
        <v/>
      </c>
      <c r="N33" s="198"/>
    </row>
    <row r="34" spans="1:14" s="213" customFormat="1" x14ac:dyDescent="0.2"/>
    <row r="37" spans="1:14" s="21" customFormat="1" ht="15" x14ac:dyDescent="0.3">
      <c r="B37" s="208" t="s">
        <v>107</v>
      </c>
    </row>
    <row r="38" spans="1:14" s="21" customFormat="1" ht="15" x14ac:dyDescent="0.3">
      <c r="B38" s="208"/>
    </row>
    <row r="39" spans="1:14" s="21" customFormat="1" ht="15" x14ac:dyDescent="0.3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 x14ac:dyDescent="0.3">
      <c r="C40" s="211" t="s">
        <v>268</v>
      </c>
      <c r="D40" s="209"/>
      <c r="E40" s="209"/>
      <c r="H40" s="208" t="s">
        <v>319</v>
      </c>
      <c r="M40" s="209"/>
    </row>
    <row r="41" spans="1:14" s="21" customFormat="1" ht="15" x14ac:dyDescent="0.3">
      <c r="C41" s="211" t="s">
        <v>139</v>
      </c>
      <c r="D41" s="209"/>
      <c r="E41" s="209"/>
      <c r="H41" s="212" t="s">
        <v>269</v>
      </c>
      <c r="M41" s="209"/>
    </row>
    <row r="42" spans="1:14" ht="15" x14ac:dyDescent="0.3">
      <c r="C42" s="211"/>
      <c r="F42" s="212"/>
      <c r="J42" s="214"/>
      <c r="K42" s="214"/>
      <c r="L42" s="214"/>
      <c r="M42" s="214"/>
    </row>
    <row r="43" spans="1:14" ht="15" x14ac:dyDescent="0.3">
      <c r="C43" s="21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4"/>
      <c r="C1" s="446" t="s">
        <v>109</v>
      </c>
      <c r="D1" s="446"/>
      <c r="E1" s="114"/>
    </row>
    <row r="2" spans="1:12" s="6" customFormat="1" x14ac:dyDescent="0.3">
      <c r="A2" s="77" t="s">
        <v>140</v>
      </c>
      <c r="B2" s="254"/>
      <c r="C2" s="437" t="s">
        <v>876</v>
      </c>
      <c r="D2" s="437"/>
      <c r="E2" s="114"/>
    </row>
    <row r="3" spans="1:12" s="6" customFormat="1" x14ac:dyDescent="0.3">
      <c r="A3" s="77"/>
      <c r="B3" s="254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5"/>
      <c r="C4" s="77"/>
      <c r="D4" s="77"/>
      <c r="E4" s="109"/>
      <c r="L4" s="6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256"/>
      <c r="C5" s="59"/>
      <c r="D5" s="59"/>
      <c r="E5" s="109"/>
    </row>
    <row r="6" spans="1:12" s="2" customFormat="1" x14ac:dyDescent="0.3">
      <c r="A6" s="78"/>
      <c r="B6" s="255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1">
        <v>1</v>
      </c>
      <c r="B9" s="241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499</v>
      </c>
      <c r="B14" s="98" t="s">
        <v>498</v>
      </c>
      <c r="C14" s="8"/>
      <c r="D14" s="8"/>
      <c r="E14" s="114"/>
    </row>
    <row r="15" spans="1:12" s="3" customFormat="1" x14ac:dyDescent="0.3">
      <c r="A15" s="98" t="s">
        <v>500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77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49" t="s">
        <v>98</v>
      </c>
      <c r="B28" s="249" t="s">
        <v>309</v>
      </c>
      <c r="C28" s="8"/>
      <c r="D28" s="8"/>
      <c r="E28" s="114"/>
    </row>
    <row r="29" spans="1:5" x14ac:dyDescent="0.3">
      <c r="A29" s="249" t="s">
        <v>99</v>
      </c>
      <c r="B29" s="249" t="s">
        <v>312</v>
      </c>
      <c r="C29" s="8"/>
      <c r="D29" s="8"/>
      <c r="E29" s="114"/>
    </row>
    <row r="30" spans="1:5" x14ac:dyDescent="0.3">
      <c r="A30" s="249" t="s">
        <v>455</v>
      </c>
      <c r="B30" s="249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498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49" t="s">
        <v>12</v>
      </c>
      <c r="B32" s="249" t="s">
        <v>501</v>
      </c>
      <c r="C32" s="8"/>
      <c r="D32" s="8"/>
      <c r="E32" s="114"/>
    </row>
    <row r="33" spans="1:9" x14ac:dyDescent="0.3">
      <c r="A33" s="249" t="s">
        <v>13</v>
      </c>
      <c r="B33" s="249" t="s">
        <v>502</v>
      </c>
      <c r="C33" s="8"/>
      <c r="D33" s="8"/>
      <c r="E33" s="114"/>
    </row>
    <row r="34" spans="1:9" x14ac:dyDescent="0.3">
      <c r="A34" s="249" t="s">
        <v>281</v>
      </c>
      <c r="B34" s="249" t="s">
        <v>503</v>
      </c>
      <c r="C34" s="8"/>
      <c r="D34" s="8"/>
      <c r="E34" s="114"/>
    </row>
    <row r="35" spans="1:9" s="23" customFormat="1" x14ac:dyDescent="0.3">
      <c r="A35" s="89" t="s">
        <v>34</v>
      </c>
      <c r="B35" s="263" t="s">
        <v>452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270</v>
      </c>
      <c r="D44" s="12"/>
      <c r="E44"/>
      <c r="F44"/>
      <c r="G44"/>
      <c r="H44"/>
      <c r="I44"/>
    </row>
    <row r="45" spans="1:9" customFormat="1" ht="12.75" x14ac:dyDescent="0.2">
      <c r="B45" s="260" t="s">
        <v>139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topLeftCell="A28" zoomScaleNormal="100" zoomScaleSheetLayoutView="80" workbookViewId="0">
      <selection activeCell="D20" activeCellId="2" sqref="D71 D22 D20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7" width="9.140625" style="2"/>
    <col min="8" max="8" width="10.140625" style="2" bestFit="1" customWidth="1"/>
    <col min="9" max="16384" width="9.140625" style="2"/>
  </cols>
  <sheetData>
    <row r="1" spans="1:8" s="6" customFormat="1" x14ac:dyDescent="0.3">
      <c r="A1" s="75" t="s">
        <v>406</v>
      </c>
      <c r="B1" s="238"/>
      <c r="C1" s="446" t="s">
        <v>109</v>
      </c>
      <c r="D1" s="446"/>
      <c r="E1" s="92"/>
    </row>
    <row r="2" spans="1:8" s="6" customFormat="1" x14ac:dyDescent="0.3">
      <c r="A2" s="75" t="s">
        <v>407</v>
      </c>
      <c r="B2" s="238"/>
      <c r="C2" s="447" t="s">
        <v>876</v>
      </c>
      <c r="D2" s="447"/>
      <c r="E2" s="92"/>
    </row>
    <row r="3" spans="1:8" s="6" customFormat="1" x14ac:dyDescent="0.3">
      <c r="A3" s="75" t="s">
        <v>408</v>
      </c>
      <c r="B3" s="238"/>
      <c r="C3" s="239"/>
      <c r="D3" s="239"/>
      <c r="E3" s="92"/>
    </row>
    <row r="4" spans="1:8" s="6" customFormat="1" x14ac:dyDescent="0.3">
      <c r="A4" s="77" t="s">
        <v>140</v>
      </c>
      <c r="B4" s="238"/>
      <c r="C4" s="239"/>
      <c r="D4" s="239"/>
      <c r="E4" s="92"/>
    </row>
    <row r="5" spans="1:8" s="6" customFormat="1" x14ac:dyDescent="0.3">
      <c r="A5" s="77"/>
      <c r="B5" s="238"/>
      <c r="C5" s="239"/>
      <c r="D5" s="239"/>
      <c r="E5" s="92"/>
    </row>
    <row r="6" spans="1:8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8" x14ac:dyDescent="0.3">
      <c r="A7" s="240" t="str">
        <f>'ფორმა N1'!D4</f>
        <v>მპგ „ერთიანი ნაციონალური მოძრაობა“</v>
      </c>
      <c r="B7" s="81"/>
      <c r="C7" s="82"/>
      <c r="D7" s="82"/>
      <c r="E7" s="93"/>
    </row>
    <row r="8" spans="1:8" x14ac:dyDescent="0.3">
      <c r="A8" s="78"/>
      <c r="B8" s="78"/>
      <c r="C8" s="77"/>
      <c r="D8" s="77"/>
      <c r="E8" s="93"/>
    </row>
    <row r="9" spans="1:8" s="6" customFormat="1" x14ac:dyDescent="0.3">
      <c r="A9" s="238"/>
      <c r="B9" s="238"/>
      <c r="C9" s="79"/>
      <c r="D9" s="79"/>
      <c r="E9" s="92"/>
    </row>
    <row r="10" spans="1:8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8" s="7" customFormat="1" x14ac:dyDescent="0.2">
      <c r="A11" s="241">
        <v>1</v>
      </c>
      <c r="B11" s="241" t="s">
        <v>57</v>
      </c>
      <c r="C11" s="83">
        <f>SUM(C12,C15,C55,C58,C59,C60,C78)</f>
        <v>537294.04999999993</v>
      </c>
      <c r="D11" s="83">
        <f>SUM(D12,D15,D55,D58,D59,D60,D66,D74,D75)</f>
        <v>545484.04999999993</v>
      </c>
      <c r="E11" s="242"/>
      <c r="H11" s="404"/>
    </row>
    <row r="12" spans="1:8" s="9" customFormat="1" ht="18" x14ac:dyDescent="0.2">
      <c r="A12" s="88">
        <v>1.1000000000000001</v>
      </c>
      <c r="B12" s="88" t="s">
        <v>58</v>
      </c>
      <c r="C12" s="84">
        <f>SUM(C13:C14)</f>
        <v>200860</v>
      </c>
      <c r="D12" s="84">
        <f>SUM(D13:D14)</f>
        <v>200810</v>
      </c>
      <c r="E12" s="94"/>
    </row>
    <row r="13" spans="1:8" s="10" customFormat="1" x14ac:dyDescent="0.3">
      <c r="A13" s="89" t="s">
        <v>30</v>
      </c>
      <c r="B13" s="89" t="s">
        <v>59</v>
      </c>
      <c r="C13" s="402">
        <v>200860</v>
      </c>
      <c r="D13" s="402">
        <v>200810</v>
      </c>
      <c r="E13" s="95"/>
      <c r="F13" s="69"/>
    </row>
    <row r="14" spans="1:8" s="3" customFormat="1" x14ac:dyDescent="0.2">
      <c r="A14" s="89" t="s">
        <v>31</v>
      </c>
      <c r="B14" s="89" t="s">
        <v>0</v>
      </c>
      <c r="C14" s="4"/>
      <c r="D14" s="4"/>
      <c r="E14" s="96"/>
    </row>
    <row r="15" spans="1:8" s="7" customFormat="1" x14ac:dyDescent="0.2">
      <c r="A15" s="88">
        <v>1.2</v>
      </c>
      <c r="B15" s="88" t="s">
        <v>60</v>
      </c>
      <c r="C15" s="85">
        <f>SUM(C16,C19,C31,C32,C33,C34,C37,C38,C45:C49,C53,C54)</f>
        <v>228855.21</v>
      </c>
      <c r="D15" s="85">
        <f>SUM(D16,D19,D31,D32,D33,D34,D37,D38,D45:D49,D53,D54)</f>
        <v>228855.21</v>
      </c>
      <c r="E15" s="242"/>
    </row>
    <row r="16" spans="1:8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3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3"/>
      <c r="E18" s="96"/>
    </row>
    <row r="19" spans="1:6" s="3" customFormat="1" x14ac:dyDescent="0.2">
      <c r="A19" s="89" t="s">
        <v>33</v>
      </c>
      <c r="B19" s="89" t="s">
        <v>2</v>
      </c>
      <c r="C19" s="84">
        <f>SUM(C20:C25,C30)</f>
        <v>48019.539999999994</v>
      </c>
      <c r="D19" s="84">
        <f>SUM(D20:D25,D30)</f>
        <v>48019.539999999994</v>
      </c>
      <c r="E19" s="244"/>
      <c r="F19" s="245"/>
    </row>
    <row r="20" spans="1:6" s="248" customFormat="1" ht="30" x14ac:dyDescent="0.3">
      <c r="A20" s="98" t="s">
        <v>12</v>
      </c>
      <c r="B20" s="98" t="s">
        <v>250</v>
      </c>
      <c r="C20" s="400">
        <v>13573.95</v>
      </c>
      <c r="D20" s="400">
        <v>13573.95</v>
      </c>
      <c r="E20" s="247"/>
    </row>
    <row r="21" spans="1:6" s="248" customFormat="1" x14ac:dyDescent="0.2">
      <c r="A21" s="98" t="s">
        <v>13</v>
      </c>
      <c r="B21" s="98" t="s">
        <v>14</v>
      </c>
      <c r="C21" s="427">
        <v>13800</v>
      </c>
      <c r="D21" s="428">
        <v>13800</v>
      </c>
      <c r="E21" s="247"/>
    </row>
    <row r="22" spans="1:6" s="248" customFormat="1" ht="30" x14ac:dyDescent="0.3">
      <c r="A22" s="98" t="s">
        <v>281</v>
      </c>
      <c r="B22" s="98" t="s">
        <v>22</v>
      </c>
      <c r="C22" s="400">
        <v>8603.909999999998</v>
      </c>
      <c r="D22" s="401">
        <v>8603.909999999998</v>
      </c>
      <c r="E22" s="247"/>
    </row>
    <row r="23" spans="1:6" s="248" customFormat="1" ht="16.5" customHeight="1" x14ac:dyDescent="0.3">
      <c r="A23" s="98" t="s">
        <v>282</v>
      </c>
      <c r="B23" s="98" t="s">
        <v>15</v>
      </c>
      <c r="C23" s="400">
        <v>6343.0700000000006</v>
      </c>
      <c r="D23" s="401">
        <v>6343.0700000000006</v>
      </c>
      <c r="E23" s="247"/>
    </row>
    <row r="24" spans="1:6" s="248" customFormat="1" ht="16.5" customHeight="1" x14ac:dyDescent="0.3">
      <c r="A24" s="98" t="s">
        <v>283</v>
      </c>
      <c r="B24" s="98" t="s">
        <v>16</v>
      </c>
      <c r="C24" s="400">
        <v>68.7</v>
      </c>
      <c r="D24" s="401">
        <v>68.7</v>
      </c>
      <c r="E24" s="247"/>
    </row>
    <row r="25" spans="1:6" s="248" customFormat="1" ht="16.5" customHeight="1" x14ac:dyDescent="0.2">
      <c r="A25" s="98" t="s">
        <v>284</v>
      </c>
      <c r="B25" s="98" t="s">
        <v>17</v>
      </c>
      <c r="C25" s="84">
        <f>SUM(C26:C29)</f>
        <v>5629.91</v>
      </c>
      <c r="D25" s="84">
        <f>SUM(D26:D29)</f>
        <v>5629.91</v>
      </c>
      <c r="E25" s="247"/>
    </row>
    <row r="26" spans="1:6" s="248" customFormat="1" ht="16.5" customHeight="1" x14ac:dyDescent="0.3">
      <c r="A26" s="249" t="s">
        <v>285</v>
      </c>
      <c r="B26" s="249" t="s">
        <v>18</v>
      </c>
      <c r="C26" s="400">
        <v>4051.7199999999993</v>
      </c>
      <c r="D26" s="401">
        <v>4051.7199999999993</v>
      </c>
      <c r="E26" s="247"/>
    </row>
    <row r="27" spans="1:6" s="248" customFormat="1" ht="16.5" customHeight="1" x14ac:dyDescent="0.3">
      <c r="A27" s="249" t="s">
        <v>286</v>
      </c>
      <c r="B27" s="249" t="s">
        <v>19</v>
      </c>
      <c r="C27" s="400">
        <v>598.35</v>
      </c>
      <c r="D27" s="401">
        <v>598.35</v>
      </c>
      <c r="E27" s="247"/>
    </row>
    <row r="28" spans="1:6" s="248" customFormat="1" ht="16.5" customHeight="1" x14ac:dyDescent="0.3">
      <c r="A28" s="249" t="s">
        <v>287</v>
      </c>
      <c r="B28" s="249" t="s">
        <v>20</v>
      </c>
      <c r="C28" s="400">
        <v>884.22</v>
      </c>
      <c r="D28" s="401">
        <v>884.22</v>
      </c>
      <c r="E28" s="247"/>
    </row>
    <row r="29" spans="1:6" s="248" customFormat="1" ht="16.5" customHeight="1" x14ac:dyDescent="0.3">
      <c r="A29" s="249" t="s">
        <v>288</v>
      </c>
      <c r="B29" s="249" t="s">
        <v>23</v>
      </c>
      <c r="C29" s="400">
        <v>95.61999999999999</v>
      </c>
      <c r="D29" s="400">
        <v>95.61999999999999</v>
      </c>
      <c r="E29" s="247"/>
    </row>
    <row r="30" spans="1:6" s="248" customFormat="1" ht="16.5" customHeight="1" x14ac:dyDescent="0.2">
      <c r="A30" s="98" t="s">
        <v>289</v>
      </c>
      <c r="B30" s="98" t="s">
        <v>21</v>
      </c>
      <c r="C30" s="246"/>
      <c r="D30" s="41"/>
      <c r="E30" s="247"/>
    </row>
    <row r="31" spans="1:6" s="3" customFormat="1" ht="16.5" customHeight="1" x14ac:dyDescent="0.3">
      <c r="A31" s="89" t="s">
        <v>34</v>
      </c>
      <c r="B31" s="89" t="s">
        <v>3</v>
      </c>
      <c r="C31" s="402"/>
      <c r="D31" s="403"/>
      <c r="E31" s="244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3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3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47300.6</v>
      </c>
      <c r="D34" s="84">
        <f>SUM(D35:D36)</f>
        <v>47300.6</v>
      </c>
      <c r="E34" s="96"/>
    </row>
    <row r="35" spans="1:5" s="3" customFormat="1" ht="16.5" customHeight="1" x14ac:dyDescent="0.3">
      <c r="A35" s="98" t="s">
        <v>290</v>
      </c>
      <c r="B35" s="98" t="s">
        <v>56</v>
      </c>
      <c r="C35" s="402">
        <v>43586.5</v>
      </c>
      <c r="D35" s="403">
        <v>43586.5</v>
      </c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33">
        <v>3714.1</v>
      </c>
      <c r="D36" s="34">
        <v>3714.1</v>
      </c>
      <c r="E36" s="96"/>
    </row>
    <row r="37" spans="1:5" s="3" customFormat="1" ht="16.5" customHeight="1" x14ac:dyDescent="0.3">
      <c r="A37" s="89" t="s">
        <v>38</v>
      </c>
      <c r="B37" s="89" t="s">
        <v>49</v>
      </c>
      <c r="C37" s="402">
        <v>111.04999999999998</v>
      </c>
      <c r="D37" s="403">
        <v>111.04999999999998</v>
      </c>
      <c r="E37" s="96"/>
    </row>
    <row r="38" spans="1:5" s="3" customFormat="1" ht="16.5" customHeight="1" x14ac:dyDescent="0.2">
      <c r="A38" s="89" t="s">
        <v>39</v>
      </c>
      <c r="B38" s="89" t="s">
        <v>409</v>
      </c>
      <c r="C38" s="84">
        <f>SUM(C39:C44)</f>
        <v>8418.2000000000007</v>
      </c>
      <c r="D38" s="84">
        <f>SUM(D39:D44)</f>
        <v>8418.2000000000007</v>
      </c>
      <c r="E38" s="96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3"/>
      <c r="E39" s="96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3"/>
      <c r="E40" s="96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3"/>
      <c r="E41" s="96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3"/>
      <c r="E42" s="96"/>
    </row>
    <row r="43" spans="1:5" s="3" customFormat="1" ht="16.5" customHeight="1" x14ac:dyDescent="0.2">
      <c r="A43" s="17" t="s">
        <v>365</v>
      </c>
      <c r="B43" s="17" t="s">
        <v>491</v>
      </c>
      <c r="C43" s="4"/>
      <c r="D43" s="243"/>
      <c r="E43" s="96"/>
    </row>
    <row r="44" spans="1:5" s="3" customFormat="1" ht="16.5" customHeight="1" x14ac:dyDescent="0.2">
      <c r="A44" s="17" t="s">
        <v>492</v>
      </c>
      <c r="B44" s="17" t="s">
        <v>361</v>
      </c>
      <c r="C44" s="33">
        <v>8418.2000000000007</v>
      </c>
      <c r="D44" s="34">
        <v>8418.2000000000007</v>
      </c>
      <c r="E44" s="96"/>
    </row>
    <row r="45" spans="1:5" s="3" customFormat="1" ht="30" x14ac:dyDescent="0.3">
      <c r="A45" s="89" t="s">
        <v>40</v>
      </c>
      <c r="B45" s="89" t="s">
        <v>28</v>
      </c>
      <c r="C45" s="402">
        <v>24909.5</v>
      </c>
      <c r="D45" s="403">
        <v>24909.5</v>
      </c>
      <c r="E45" s="96"/>
    </row>
    <row r="46" spans="1:5" s="3" customFormat="1" ht="16.5" customHeight="1" x14ac:dyDescent="0.3">
      <c r="A46" s="89" t="s">
        <v>41</v>
      </c>
      <c r="B46" s="89" t="s">
        <v>24</v>
      </c>
      <c r="C46" s="403">
        <v>3375</v>
      </c>
      <c r="D46" s="403">
        <v>3375</v>
      </c>
      <c r="E46" s="96"/>
    </row>
    <row r="47" spans="1:5" s="3" customFormat="1" ht="16.5" customHeight="1" x14ac:dyDescent="0.3">
      <c r="A47" s="89" t="s">
        <v>42</v>
      </c>
      <c r="B47" s="89" t="s">
        <v>25</v>
      </c>
      <c r="C47" s="402">
        <v>1500</v>
      </c>
      <c r="D47" s="403">
        <v>1500</v>
      </c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33">
        <v>885.31999999999994</v>
      </c>
      <c r="D48" s="34">
        <v>885.31999999999994</v>
      </c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84">
        <f>SUM(C50:C52)</f>
        <v>92574</v>
      </c>
      <c r="D49" s="84">
        <f>SUM(D50:D52)</f>
        <v>92574</v>
      </c>
      <c r="E49" s="96"/>
    </row>
    <row r="50" spans="1:6" s="3" customFormat="1" ht="16.5" customHeight="1" x14ac:dyDescent="0.3">
      <c r="A50" s="98" t="s">
        <v>371</v>
      </c>
      <c r="B50" s="98" t="s">
        <v>374</v>
      </c>
      <c r="C50" s="403">
        <v>92574</v>
      </c>
      <c r="D50" s="403">
        <v>92574</v>
      </c>
      <c r="E50" s="96"/>
    </row>
    <row r="51" spans="1:6" s="3" customFormat="1" ht="16.5" customHeight="1" x14ac:dyDescent="0.3">
      <c r="A51" s="98" t="s">
        <v>372</v>
      </c>
      <c r="B51" s="98" t="s">
        <v>373</v>
      </c>
      <c r="C51" s="402"/>
      <c r="D51" s="403"/>
      <c r="E51" s="96"/>
    </row>
    <row r="52" spans="1:6" s="3" customFormat="1" ht="16.5" customHeight="1" x14ac:dyDescent="0.3">
      <c r="A52" s="98" t="s">
        <v>375</v>
      </c>
      <c r="B52" s="98" t="s">
        <v>376</v>
      </c>
      <c r="C52" s="402"/>
      <c r="D52" s="403"/>
      <c r="E52" s="96"/>
    </row>
    <row r="53" spans="1:6" s="3" customFormat="1" x14ac:dyDescent="0.3">
      <c r="A53" s="89" t="s">
        <v>45</v>
      </c>
      <c r="B53" s="89" t="s">
        <v>29</v>
      </c>
      <c r="C53" s="402"/>
      <c r="D53" s="403"/>
      <c r="E53" s="96"/>
    </row>
    <row r="54" spans="1:6" s="3" customFormat="1" ht="16.5" customHeight="1" x14ac:dyDescent="0.3">
      <c r="A54" s="89" t="s">
        <v>46</v>
      </c>
      <c r="B54" s="89" t="s">
        <v>6</v>
      </c>
      <c r="C54" s="402">
        <v>1762</v>
      </c>
      <c r="D54" s="403">
        <v>1762</v>
      </c>
      <c r="E54" s="244"/>
      <c r="F54" s="245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4"/>
      <c r="F55" s="245"/>
    </row>
    <row r="56" spans="1:6" s="3" customFormat="1" ht="30" x14ac:dyDescent="0.2">
      <c r="A56" s="89" t="s">
        <v>50</v>
      </c>
      <c r="B56" s="89" t="s">
        <v>48</v>
      </c>
      <c r="C56" s="4"/>
      <c r="D56" s="243"/>
      <c r="E56" s="244"/>
      <c r="F56" s="245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3"/>
      <c r="E57" s="244"/>
      <c r="F57" s="245"/>
    </row>
    <row r="58" spans="1:6" s="3" customFormat="1" x14ac:dyDescent="0.2">
      <c r="A58" s="88">
        <v>1.4</v>
      </c>
      <c r="B58" s="88" t="s">
        <v>417</v>
      </c>
      <c r="C58" s="4"/>
      <c r="D58" s="243"/>
      <c r="E58" s="244"/>
      <c r="F58" s="245"/>
    </row>
    <row r="59" spans="1:6" s="248" customFormat="1" x14ac:dyDescent="0.2">
      <c r="A59" s="88">
        <v>1.5</v>
      </c>
      <c r="B59" s="88" t="s">
        <v>7</v>
      </c>
      <c r="C59" s="246"/>
      <c r="D59" s="40"/>
      <c r="E59" s="247"/>
    </row>
    <row r="60" spans="1:6" s="248" customFormat="1" x14ac:dyDescent="0.3">
      <c r="A60" s="88">
        <v>1.6</v>
      </c>
      <c r="B60" s="45" t="s">
        <v>8</v>
      </c>
      <c r="C60" s="430">
        <f>SUM(C61:C65)</f>
        <v>107578.84</v>
      </c>
      <c r="D60" s="87">
        <f>SUM(D61:D65)</f>
        <v>107578.84</v>
      </c>
      <c r="E60" s="247"/>
    </row>
    <row r="61" spans="1:6" s="248" customFormat="1" x14ac:dyDescent="0.2">
      <c r="A61" s="89" t="s">
        <v>297</v>
      </c>
      <c r="B61" s="46" t="s">
        <v>52</v>
      </c>
      <c r="C61" s="40">
        <v>1254.31</v>
      </c>
      <c r="D61" s="40">
        <v>1254.31</v>
      </c>
      <c r="E61" s="247"/>
    </row>
    <row r="62" spans="1:6" s="248" customFormat="1" ht="30" x14ac:dyDescent="0.3">
      <c r="A62" s="89" t="s">
        <v>298</v>
      </c>
      <c r="B62" s="46" t="s">
        <v>54</v>
      </c>
      <c r="C62" s="400">
        <v>95064</v>
      </c>
      <c r="D62" s="429">
        <v>95064</v>
      </c>
      <c r="E62" s="247"/>
    </row>
    <row r="63" spans="1:6" s="248" customFormat="1" x14ac:dyDescent="0.2">
      <c r="A63" s="89" t="s">
        <v>299</v>
      </c>
      <c r="B63" s="46" t="s">
        <v>53</v>
      </c>
      <c r="C63" s="40"/>
      <c r="D63" s="40"/>
      <c r="E63" s="247"/>
    </row>
    <row r="64" spans="1:6" s="248" customFormat="1" x14ac:dyDescent="0.3">
      <c r="A64" s="89" t="s">
        <v>300</v>
      </c>
      <c r="B64" s="46" t="s">
        <v>27</v>
      </c>
      <c r="C64" s="400">
        <v>11177.91</v>
      </c>
      <c r="D64" s="401">
        <v>11177.91</v>
      </c>
      <c r="E64" s="247"/>
    </row>
    <row r="65" spans="1:8" s="248" customFormat="1" x14ac:dyDescent="0.2">
      <c r="A65" s="89" t="s">
        <v>337</v>
      </c>
      <c r="B65" s="46" t="s">
        <v>338</v>
      </c>
      <c r="C65" s="40">
        <v>82.62</v>
      </c>
      <c r="D65" s="40">
        <v>82.62</v>
      </c>
      <c r="E65" s="247"/>
    </row>
    <row r="66" spans="1:8" x14ac:dyDescent="0.3">
      <c r="A66" s="241">
        <v>2</v>
      </c>
      <c r="B66" s="241" t="s">
        <v>411</v>
      </c>
      <c r="C66" s="250"/>
      <c r="D66" s="86">
        <f>SUM(D67:D73)</f>
        <v>8240</v>
      </c>
      <c r="E66" s="97"/>
      <c r="H66" s="421"/>
    </row>
    <row r="67" spans="1:8" x14ac:dyDescent="0.3">
      <c r="A67" s="99">
        <v>2.1</v>
      </c>
      <c r="B67" s="251" t="s">
        <v>100</v>
      </c>
      <c r="C67" s="252"/>
      <c r="D67" s="22"/>
      <c r="E67" s="97"/>
    </row>
    <row r="68" spans="1:8" x14ac:dyDescent="0.3">
      <c r="A68" s="99">
        <v>2.2000000000000002</v>
      </c>
      <c r="B68" s="251" t="s">
        <v>412</v>
      </c>
      <c r="C68" s="252"/>
      <c r="D68" s="22"/>
      <c r="E68" s="97"/>
    </row>
    <row r="69" spans="1:8" x14ac:dyDescent="0.3">
      <c r="A69" s="99">
        <v>2.2999999999999998</v>
      </c>
      <c r="B69" s="251" t="s">
        <v>104</v>
      </c>
      <c r="C69" s="252"/>
      <c r="D69" s="22"/>
      <c r="E69" s="97"/>
    </row>
    <row r="70" spans="1:8" x14ac:dyDescent="0.3">
      <c r="A70" s="99">
        <v>2.4</v>
      </c>
      <c r="B70" s="251" t="s">
        <v>103</v>
      </c>
      <c r="C70" s="252"/>
      <c r="D70" s="22"/>
      <c r="E70" s="97"/>
    </row>
    <row r="71" spans="1:8" x14ac:dyDescent="0.3">
      <c r="A71" s="99">
        <v>2.5</v>
      </c>
      <c r="B71" s="251" t="s">
        <v>413</v>
      </c>
      <c r="C71" s="252"/>
      <c r="D71" s="22">
        <v>8240</v>
      </c>
      <c r="E71" s="97"/>
    </row>
    <row r="72" spans="1:8" x14ac:dyDescent="0.3">
      <c r="A72" s="99">
        <v>2.6</v>
      </c>
      <c r="B72" s="251" t="s">
        <v>101</v>
      </c>
      <c r="C72" s="252"/>
      <c r="D72" s="22"/>
      <c r="E72" s="97"/>
    </row>
    <row r="73" spans="1:8" x14ac:dyDescent="0.3">
      <c r="A73" s="99">
        <v>2.7</v>
      </c>
      <c r="B73" s="251" t="s">
        <v>102</v>
      </c>
      <c r="C73" s="253"/>
      <c r="D73" s="22"/>
      <c r="E73" s="97"/>
    </row>
    <row r="74" spans="1:8" x14ac:dyDescent="0.3">
      <c r="A74" s="241">
        <v>3</v>
      </c>
      <c r="B74" s="241" t="s">
        <v>451</v>
      </c>
      <c r="C74" s="86"/>
      <c r="D74" s="22"/>
      <c r="E74" s="97"/>
    </row>
    <row r="75" spans="1:8" x14ac:dyDescent="0.3">
      <c r="A75" s="241">
        <v>4</v>
      </c>
      <c r="B75" s="241" t="s">
        <v>252</v>
      </c>
      <c r="C75" s="86"/>
      <c r="D75" s="86">
        <f>SUM(D76:D77)</f>
        <v>0</v>
      </c>
      <c r="E75" s="97"/>
    </row>
    <row r="76" spans="1:8" x14ac:dyDescent="0.3">
      <c r="A76" s="99">
        <v>4.0999999999999996</v>
      </c>
      <c r="B76" s="99" t="s">
        <v>253</v>
      </c>
      <c r="C76" s="252"/>
      <c r="D76" s="8"/>
      <c r="E76" s="97"/>
    </row>
    <row r="77" spans="1:8" x14ac:dyDescent="0.3">
      <c r="A77" s="99">
        <v>4.2</v>
      </c>
      <c r="B77" s="99" t="s">
        <v>254</v>
      </c>
      <c r="C77" s="253"/>
      <c r="D77" s="8"/>
      <c r="E77" s="97"/>
    </row>
    <row r="78" spans="1:8" x14ac:dyDescent="0.3">
      <c r="A78" s="241">
        <v>5</v>
      </c>
      <c r="B78" s="241" t="s">
        <v>279</v>
      </c>
      <c r="C78" s="279"/>
      <c r="D78" s="253"/>
      <c r="E78" s="97"/>
    </row>
    <row r="79" spans="1:8" x14ac:dyDescent="0.3">
      <c r="B79" s="44"/>
    </row>
    <row r="80" spans="1:8" x14ac:dyDescent="0.3">
      <c r="A80" s="448" t="s">
        <v>493</v>
      </c>
      <c r="B80" s="448"/>
      <c r="C80" s="448"/>
      <c r="D80" s="448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ignoredErrors>
    <ignoredError sqref="C34:D34 C38:D3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zoomScaleNormal="100" zoomScaleSheetLayoutView="80" workbookViewId="0">
      <selection activeCell="D10" sqref="D10:D12"/>
    </sheetView>
  </sheetViews>
  <sheetFormatPr defaultRowHeight="15" x14ac:dyDescent="0.3"/>
  <cols>
    <col min="1" max="1" width="10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46" t="s">
        <v>109</v>
      </c>
      <c r="D1" s="446"/>
      <c r="E1" s="92"/>
    </row>
    <row r="2" spans="1:5" s="6" customFormat="1" x14ac:dyDescent="0.3">
      <c r="A2" s="75" t="s">
        <v>328</v>
      </c>
      <c r="B2" s="78"/>
      <c r="C2" s="437" t="s">
        <v>876</v>
      </c>
      <c r="D2" s="437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432" customFormat="1" x14ac:dyDescent="0.3">
      <c r="A10" s="99" t="s">
        <v>329</v>
      </c>
      <c r="B10" s="99" t="s">
        <v>1045</v>
      </c>
      <c r="C10" s="409">
        <v>4778.3999999999996</v>
      </c>
      <c r="D10" s="409">
        <v>4778.3999999999996</v>
      </c>
      <c r="E10" s="431"/>
    </row>
    <row r="11" spans="1:5" s="432" customFormat="1" x14ac:dyDescent="0.3">
      <c r="A11" s="99" t="s">
        <v>330</v>
      </c>
      <c r="B11" s="99" t="s">
        <v>1045</v>
      </c>
      <c r="C11" s="409">
        <v>2183.2000000000003</v>
      </c>
      <c r="D11" s="409">
        <v>2183.2000000000003</v>
      </c>
      <c r="E11" s="431"/>
    </row>
    <row r="12" spans="1:5" s="432" customFormat="1" x14ac:dyDescent="0.3">
      <c r="A12" s="99" t="s">
        <v>875</v>
      </c>
      <c r="B12" s="99" t="s">
        <v>1045</v>
      </c>
      <c r="C12" s="409">
        <v>4216.3100000000004</v>
      </c>
      <c r="D12" s="409">
        <v>4216.3100000000004</v>
      </c>
      <c r="E12" s="431"/>
    </row>
    <row r="13" spans="1:5" s="10" customFormat="1" x14ac:dyDescent="0.3">
      <c r="A13" s="99" t="s">
        <v>331</v>
      </c>
      <c r="B13" s="99" t="s">
        <v>1046</v>
      </c>
      <c r="C13" s="409">
        <v>50</v>
      </c>
      <c r="D13" s="409">
        <v>50</v>
      </c>
      <c r="E13" s="95"/>
    </row>
    <row r="14" spans="1:5" s="10" customFormat="1" x14ac:dyDescent="0.3">
      <c r="A14" s="99" t="s">
        <v>332</v>
      </c>
      <c r="B14" s="99" t="s">
        <v>1047</v>
      </c>
      <c r="C14" s="409">
        <v>60</v>
      </c>
      <c r="D14" s="409">
        <v>60</v>
      </c>
      <c r="E14" s="95"/>
    </row>
    <row r="15" spans="1:5" s="10" customFormat="1" x14ac:dyDescent="0.3">
      <c r="A15" s="99" t="s">
        <v>874</v>
      </c>
      <c r="B15" s="99" t="s">
        <v>1048</v>
      </c>
      <c r="C15" s="409">
        <v>1652</v>
      </c>
      <c r="D15" s="409">
        <v>1652</v>
      </c>
      <c r="E15" s="95"/>
    </row>
    <row r="16" spans="1:5" s="10" customFormat="1" x14ac:dyDescent="0.3">
      <c r="A16" s="99"/>
      <c r="B16" s="99"/>
      <c r="C16" s="409"/>
      <c r="D16" s="409"/>
      <c r="E16" s="95"/>
    </row>
    <row r="17" spans="1:9" x14ac:dyDescent="0.3">
      <c r="A17" s="100"/>
      <c r="B17" s="100" t="s">
        <v>336</v>
      </c>
      <c r="C17" s="87">
        <f>SUM(C10:C16)</f>
        <v>12939.91</v>
      </c>
      <c r="D17" s="87">
        <f>SUM(D10:D16)</f>
        <v>12939.91</v>
      </c>
      <c r="E17" s="97"/>
    </row>
    <row r="18" spans="1:9" x14ac:dyDescent="0.3">
      <c r="A18" s="44"/>
      <c r="B18" s="44"/>
    </row>
    <row r="19" spans="1:9" x14ac:dyDescent="0.3">
      <c r="A19" s="262" t="s">
        <v>441</v>
      </c>
      <c r="E19" s="5"/>
    </row>
    <row r="20" spans="1:9" x14ac:dyDescent="0.3">
      <c r="A20" s="2" t="s">
        <v>442</v>
      </c>
    </row>
    <row r="21" spans="1:9" x14ac:dyDescent="0.3">
      <c r="A21" s="216" t="s">
        <v>443</v>
      </c>
    </row>
    <row r="22" spans="1:9" x14ac:dyDescent="0.3">
      <c r="A22" s="216"/>
    </row>
    <row r="23" spans="1:9" x14ac:dyDescent="0.3">
      <c r="A23" s="216" t="s">
        <v>351</v>
      </c>
    </row>
    <row r="24" spans="1:9" s="23" customFormat="1" ht="12.75" x14ac:dyDescent="0.2"/>
    <row r="25" spans="1:9" x14ac:dyDescent="0.3">
      <c r="A25" s="70" t="s">
        <v>107</v>
      </c>
      <c r="E25" s="5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70"/>
      <c r="B28" s="70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66"/>
      <c r="B30" s="66" t="s">
        <v>139</v>
      </c>
    </row>
    <row r="31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107"/>
  <sheetViews>
    <sheetView tabSelected="1" topLeftCell="A5" zoomScale="90" zoomScaleNormal="90" zoomScaleSheetLayoutView="80" workbookViewId="0">
      <selection activeCell="K75" sqref="K75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59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28"/>
      <c r="H1" s="228"/>
      <c r="I1" s="446" t="s">
        <v>109</v>
      </c>
      <c r="J1" s="446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8"/>
      <c r="H2" s="228"/>
      <c r="I2" s="437" t="s">
        <v>876</v>
      </c>
      <c r="J2" s="437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8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2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1" t="s">
        <v>348</v>
      </c>
    </row>
    <row r="9" spans="1:10" ht="26.1" hidden="1" customHeight="1" x14ac:dyDescent="0.2">
      <c r="A9" s="99">
        <v>1</v>
      </c>
      <c r="B9" s="99" t="s">
        <v>607</v>
      </c>
      <c r="C9" s="99" t="s">
        <v>878</v>
      </c>
      <c r="D9" s="99" t="s">
        <v>879</v>
      </c>
      <c r="E9" s="99" t="s">
        <v>880</v>
      </c>
      <c r="F9" s="99" t="s">
        <v>348</v>
      </c>
      <c r="G9" s="4">
        <v>3000</v>
      </c>
      <c r="H9" s="4">
        <v>2950</v>
      </c>
      <c r="I9" s="4">
        <v>600</v>
      </c>
      <c r="J9" s="231" t="s">
        <v>0</v>
      </c>
    </row>
    <row r="10" spans="1:10" ht="26.1" hidden="1" customHeight="1" x14ac:dyDescent="0.2">
      <c r="A10" s="99">
        <v>2</v>
      </c>
      <c r="B10" s="99" t="s">
        <v>578</v>
      </c>
      <c r="C10" s="99" t="s">
        <v>639</v>
      </c>
      <c r="D10" s="99" t="s">
        <v>640</v>
      </c>
      <c r="E10" s="99" t="s">
        <v>635</v>
      </c>
      <c r="F10" s="99" t="s">
        <v>348</v>
      </c>
      <c r="G10" s="4">
        <v>1875</v>
      </c>
      <c r="H10" s="4">
        <v>1875</v>
      </c>
      <c r="I10" s="4">
        <v>375</v>
      </c>
      <c r="J10" s="231"/>
    </row>
    <row r="11" spans="1:10" ht="26.1" hidden="1" customHeight="1" x14ac:dyDescent="0.2">
      <c r="A11" s="99">
        <v>3</v>
      </c>
      <c r="B11" s="99" t="s">
        <v>567</v>
      </c>
      <c r="C11" s="99" t="s">
        <v>568</v>
      </c>
      <c r="D11" s="99" t="s">
        <v>569</v>
      </c>
      <c r="E11" s="99" t="s">
        <v>570</v>
      </c>
      <c r="F11" s="99" t="s">
        <v>348</v>
      </c>
      <c r="G11" s="4">
        <v>3000</v>
      </c>
      <c r="H11" s="4">
        <v>3000</v>
      </c>
      <c r="I11" s="4">
        <v>600</v>
      </c>
      <c r="J11" s="231"/>
    </row>
    <row r="12" spans="1:10" ht="26.1" hidden="1" customHeight="1" x14ac:dyDescent="0.2">
      <c r="A12" s="99">
        <v>4</v>
      </c>
      <c r="B12" s="99" t="s">
        <v>571</v>
      </c>
      <c r="C12" s="99" t="s">
        <v>572</v>
      </c>
      <c r="D12" s="99" t="s">
        <v>573</v>
      </c>
      <c r="E12" s="99" t="s">
        <v>570</v>
      </c>
      <c r="F12" s="99" t="s">
        <v>348</v>
      </c>
      <c r="G12" s="4">
        <v>1250</v>
      </c>
      <c r="H12" s="4">
        <v>1250</v>
      </c>
      <c r="I12" s="4">
        <v>250</v>
      </c>
      <c r="J12" s="231"/>
    </row>
    <row r="13" spans="1:10" ht="26.1" hidden="1" customHeight="1" x14ac:dyDescent="0.2">
      <c r="A13" s="99">
        <v>5</v>
      </c>
      <c r="B13" s="99" t="s">
        <v>574</v>
      </c>
      <c r="C13" s="99" t="s">
        <v>575</v>
      </c>
      <c r="D13" s="99" t="s">
        <v>576</v>
      </c>
      <c r="E13" s="99" t="s">
        <v>577</v>
      </c>
      <c r="F13" s="99" t="s">
        <v>348</v>
      </c>
      <c r="G13" s="4">
        <v>1750</v>
      </c>
      <c r="H13" s="4">
        <v>1750</v>
      </c>
      <c r="I13" s="4">
        <v>350</v>
      </c>
      <c r="J13" s="231"/>
    </row>
    <row r="14" spans="1:10" ht="26.1" hidden="1" customHeight="1" x14ac:dyDescent="0.2">
      <c r="A14" s="99">
        <v>6</v>
      </c>
      <c r="B14" s="99" t="s">
        <v>578</v>
      </c>
      <c r="C14" s="99" t="s">
        <v>579</v>
      </c>
      <c r="D14" s="99" t="s">
        <v>580</v>
      </c>
      <c r="E14" s="99" t="s">
        <v>881</v>
      </c>
      <c r="F14" s="99" t="s">
        <v>348</v>
      </c>
      <c r="G14" s="4">
        <v>1500</v>
      </c>
      <c r="H14" s="4">
        <v>1500</v>
      </c>
      <c r="I14" s="4">
        <v>30</v>
      </c>
      <c r="J14" s="231"/>
    </row>
    <row r="15" spans="1:10" ht="26.1" hidden="1" customHeight="1" x14ac:dyDescent="0.2">
      <c r="A15" s="99">
        <v>7</v>
      </c>
      <c r="B15" s="99" t="s">
        <v>581</v>
      </c>
      <c r="C15" s="99" t="s">
        <v>582</v>
      </c>
      <c r="D15" s="99" t="s">
        <v>583</v>
      </c>
      <c r="E15" s="99" t="s">
        <v>584</v>
      </c>
      <c r="F15" s="99" t="s">
        <v>348</v>
      </c>
      <c r="G15" s="4">
        <v>2000</v>
      </c>
      <c r="H15" s="4">
        <v>2000</v>
      </c>
      <c r="I15" s="4">
        <v>400</v>
      </c>
      <c r="J15" s="231"/>
    </row>
    <row r="16" spans="1:10" ht="26.1" hidden="1" customHeight="1" x14ac:dyDescent="0.2">
      <c r="A16" s="99">
        <v>8</v>
      </c>
      <c r="B16" s="99" t="s">
        <v>882</v>
      </c>
      <c r="C16" s="99" t="s">
        <v>883</v>
      </c>
      <c r="D16" s="99" t="s">
        <v>884</v>
      </c>
      <c r="E16" s="99" t="s">
        <v>885</v>
      </c>
      <c r="F16" s="99" t="s">
        <v>348</v>
      </c>
      <c r="G16" s="4">
        <v>1750</v>
      </c>
      <c r="H16" s="4">
        <v>1750</v>
      </c>
      <c r="I16" s="4">
        <v>350</v>
      </c>
      <c r="J16" s="231"/>
    </row>
    <row r="17" spans="1:10" ht="26.1" hidden="1" customHeight="1" x14ac:dyDescent="0.2">
      <c r="A17" s="99">
        <v>9</v>
      </c>
      <c r="B17" s="99" t="s">
        <v>585</v>
      </c>
      <c r="C17" s="99" t="s">
        <v>586</v>
      </c>
      <c r="D17" s="99" t="s">
        <v>587</v>
      </c>
      <c r="E17" s="99" t="s">
        <v>588</v>
      </c>
      <c r="F17" s="99" t="s">
        <v>348</v>
      </c>
      <c r="G17" s="4">
        <v>4500</v>
      </c>
      <c r="H17" s="4">
        <v>4500</v>
      </c>
      <c r="I17" s="4">
        <v>900</v>
      </c>
      <c r="J17" s="231"/>
    </row>
    <row r="18" spans="1:10" ht="26.1" hidden="1" customHeight="1" x14ac:dyDescent="0.2">
      <c r="A18" s="99">
        <v>10</v>
      </c>
      <c r="B18" s="99" t="s">
        <v>578</v>
      </c>
      <c r="C18" s="99" t="s">
        <v>589</v>
      </c>
      <c r="D18" s="99" t="s">
        <v>590</v>
      </c>
      <c r="E18" s="99" t="s">
        <v>591</v>
      </c>
      <c r="F18" s="99" t="s">
        <v>348</v>
      </c>
      <c r="G18" s="4">
        <v>2500</v>
      </c>
      <c r="H18" s="4">
        <v>2500</v>
      </c>
      <c r="I18" s="4">
        <v>500</v>
      </c>
      <c r="J18" s="231"/>
    </row>
    <row r="19" spans="1:10" ht="26.1" hidden="1" customHeight="1" x14ac:dyDescent="0.2">
      <c r="A19" s="99">
        <v>11</v>
      </c>
      <c r="B19" s="99" t="s">
        <v>592</v>
      </c>
      <c r="C19" s="99" t="s">
        <v>593</v>
      </c>
      <c r="D19" s="99" t="s">
        <v>594</v>
      </c>
      <c r="E19" s="99" t="s">
        <v>595</v>
      </c>
      <c r="F19" s="99" t="s">
        <v>348</v>
      </c>
      <c r="G19" s="4">
        <v>3800</v>
      </c>
      <c r="H19" s="4">
        <v>3800</v>
      </c>
      <c r="I19" s="4">
        <v>760</v>
      </c>
      <c r="J19" s="231"/>
    </row>
    <row r="20" spans="1:10" ht="26.1" hidden="1" customHeight="1" x14ac:dyDescent="0.2">
      <c r="A20" s="99">
        <v>12</v>
      </c>
      <c r="B20" s="99" t="s">
        <v>596</v>
      </c>
      <c r="C20" s="99" t="s">
        <v>597</v>
      </c>
      <c r="D20" s="99" t="s">
        <v>598</v>
      </c>
      <c r="E20" s="99" t="s">
        <v>599</v>
      </c>
      <c r="F20" s="99" t="s">
        <v>348</v>
      </c>
      <c r="G20" s="4">
        <v>2000</v>
      </c>
      <c r="H20" s="4">
        <v>2000</v>
      </c>
      <c r="I20" s="4">
        <v>400</v>
      </c>
      <c r="J20" s="231"/>
    </row>
    <row r="21" spans="1:10" ht="26.1" hidden="1" customHeight="1" x14ac:dyDescent="0.2">
      <c r="A21" s="99">
        <v>13</v>
      </c>
      <c r="B21" s="99" t="s">
        <v>578</v>
      </c>
      <c r="C21" s="99" t="s">
        <v>600</v>
      </c>
      <c r="D21" s="99" t="s">
        <v>601</v>
      </c>
      <c r="E21" s="99" t="s">
        <v>602</v>
      </c>
      <c r="F21" s="99" t="s">
        <v>348</v>
      </c>
      <c r="G21" s="4">
        <v>3000</v>
      </c>
      <c r="H21" s="4">
        <v>3000</v>
      </c>
      <c r="I21" s="4">
        <v>600</v>
      </c>
      <c r="J21" s="231"/>
    </row>
    <row r="22" spans="1:10" ht="26.1" hidden="1" customHeight="1" x14ac:dyDescent="0.2">
      <c r="A22" s="99">
        <v>14</v>
      </c>
      <c r="B22" s="99" t="s">
        <v>603</v>
      </c>
      <c r="C22" s="99" t="s">
        <v>604</v>
      </c>
      <c r="D22" s="99" t="s">
        <v>605</v>
      </c>
      <c r="E22" s="99" t="s">
        <v>606</v>
      </c>
      <c r="F22" s="99" t="s">
        <v>348</v>
      </c>
      <c r="G22" s="4">
        <v>1750</v>
      </c>
      <c r="H22" s="4">
        <v>1750</v>
      </c>
      <c r="I22" s="4">
        <v>350</v>
      </c>
      <c r="J22" s="231"/>
    </row>
    <row r="23" spans="1:10" ht="26.1" hidden="1" customHeight="1" x14ac:dyDescent="0.2">
      <c r="A23" s="99">
        <v>15</v>
      </c>
      <c r="B23" s="99" t="s">
        <v>607</v>
      </c>
      <c r="C23" s="99" t="s">
        <v>575</v>
      </c>
      <c r="D23" s="99" t="s">
        <v>608</v>
      </c>
      <c r="E23" s="99" t="s">
        <v>606</v>
      </c>
      <c r="F23" s="99" t="s">
        <v>348</v>
      </c>
      <c r="G23" s="4">
        <v>1750</v>
      </c>
      <c r="H23" s="4">
        <v>1750</v>
      </c>
      <c r="I23" s="4">
        <v>350</v>
      </c>
      <c r="J23" s="231"/>
    </row>
    <row r="24" spans="1:10" ht="26.1" hidden="1" customHeight="1" x14ac:dyDescent="0.2">
      <c r="A24" s="99">
        <v>16</v>
      </c>
      <c r="B24" s="99" t="s">
        <v>578</v>
      </c>
      <c r="C24" s="99" t="s">
        <v>609</v>
      </c>
      <c r="D24" s="99" t="s">
        <v>610</v>
      </c>
      <c r="E24" s="99" t="s">
        <v>606</v>
      </c>
      <c r="F24" s="99" t="s">
        <v>348</v>
      </c>
      <c r="G24" s="4">
        <v>1750</v>
      </c>
      <c r="H24" s="4">
        <v>1750</v>
      </c>
      <c r="I24" s="4">
        <v>350</v>
      </c>
      <c r="J24" s="231"/>
    </row>
    <row r="25" spans="1:10" ht="26.1" hidden="1" customHeight="1" x14ac:dyDescent="0.2">
      <c r="A25" s="99">
        <v>17</v>
      </c>
      <c r="B25" s="99" t="s">
        <v>611</v>
      </c>
      <c r="C25" s="99" t="s">
        <v>612</v>
      </c>
      <c r="D25" s="99" t="s">
        <v>613</v>
      </c>
      <c r="E25" s="99" t="s">
        <v>606</v>
      </c>
      <c r="F25" s="99" t="s">
        <v>348</v>
      </c>
      <c r="G25" s="4">
        <v>1750</v>
      </c>
      <c r="H25" s="4">
        <v>1750</v>
      </c>
      <c r="I25" s="4">
        <v>350</v>
      </c>
      <c r="J25" s="231"/>
    </row>
    <row r="26" spans="1:10" ht="26.1" hidden="1" customHeight="1" x14ac:dyDescent="0.2">
      <c r="A26" s="99">
        <v>18</v>
      </c>
      <c r="B26" s="99" t="s">
        <v>614</v>
      </c>
      <c r="C26" s="99" t="s">
        <v>615</v>
      </c>
      <c r="D26" s="99" t="s">
        <v>616</v>
      </c>
      <c r="E26" s="99" t="s">
        <v>617</v>
      </c>
      <c r="F26" s="99" t="s">
        <v>348</v>
      </c>
      <c r="G26" s="4">
        <v>2000</v>
      </c>
      <c r="H26" s="4">
        <v>2000</v>
      </c>
      <c r="I26" s="4">
        <v>400</v>
      </c>
      <c r="J26" s="231"/>
    </row>
    <row r="27" spans="1:10" ht="26.1" hidden="1" customHeight="1" x14ac:dyDescent="0.2">
      <c r="A27" s="99">
        <v>19</v>
      </c>
      <c r="B27" s="99" t="s">
        <v>618</v>
      </c>
      <c r="C27" s="99" t="s">
        <v>619</v>
      </c>
      <c r="D27" s="99" t="s">
        <v>620</v>
      </c>
      <c r="E27" s="99" t="s">
        <v>617</v>
      </c>
      <c r="F27" s="99" t="s">
        <v>348</v>
      </c>
      <c r="G27" s="4">
        <v>2000</v>
      </c>
      <c r="H27" s="4">
        <v>2000</v>
      </c>
      <c r="I27" s="4">
        <v>400</v>
      </c>
      <c r="J27" s="231"/>
    </row>
    <row r="28" spans="1:10" ht="26.1" hidden="1" customHeight="1" x14ac:dyDescent="0.2">
      <c r="A28" s="99">
        <v>20</v>
      </c>
      <c r="B28" s="99" t="s">
        <v>621</v>
      </c>
      <c r="C28" s="99" t="s">
        <v>622</v>
      </c>
      <c r="D28" s="99" t="s">
        <v>623</v>
      </c>
      <c r="E28" s="99" t="s">
        <v>617</v>
      </c>
      <c r="F28" s="99" t="s">
        <v>348</v>
      </c>
      <c r="G28" s="4">
        <v>2000</v>
      </c>
      <c r="H28" s="4">
        <v>2000</v>
      </c>
      <c r="I28" s="4">
        <v>400</v>
      </c>
      <c r="J28" s="231"/>
    </row>
    <row r="29" spans="1:10" ht="26.1" hidden="1" customHeight="1" x14ac:dyDescent="0.2">
      <c r="A29" s="99">
        <v>21</v>
      </c>
      <c r="B29" s="99" t="s">
        <v>624</v>
      </c>
      <c r="C29" s="99" t="s">
        <v>625</v>
      </c>
      <c r="D29" s="99" t="s">
        <v>626</v>
      </c>
      <c r="E29" s="99" t="s">
        <v>627</v>
      </c>
      <c r="F29" s="99" t="s">
        <v>348</v>
      </c>
      <c r="G29" s="4">
        <v>2000</v>
      </c>
      <c r="H29" s="4">
        <v>2000</v>
      </c>
      <c r="I29" s="4">
        <v>400</v>
      </c>
      <c r="J29" s="231"/>
    </row>
    <row r="30" spans="1:10" ht="26.1" hidden="1" customHeight="1" x14ac:dyDescent="0.2">
      <c r="A30" s="99">
        <v>22</v>
      </c>
      <c r="B30" s="99" t="s">
        <v>628</v>
      </c>
      <c r="C30" s="99" t="s">
        <v>629</v>
      </c>
      <c r="D30" s="99" t="s">
        <v>630</v>
      </c>
      <c r="E30" s="99" t="s">
        <v>631</v>
      </c>
      <c r="F30" s="99" t="s">
        <v>348</v>
      </c>
      <c r="G30" s="4">
        <v>2850</v>
      </c>
      <c r="H30" s="4">
        <v>2850</v>
      </c>
      <c r="I30" s="4">
        <v>570</v>
      </c>
      <c r="J30" s="231"/>
    </row>
    <row r="31" spans="1:10" ht="26.1" hidden="1" customHeight="1" x14ac:dyDescent="0.2">
      <c r="A31" s="99">
        <v>23</v>
      </c>
      <c r="B31" s="99" t="s">
        <v>632</v>
      </c>
      <c r="C31" s="99" t="s">
        <v>633</v>
      </c>
      <c r="D31" s="99" t="s">
        <v>634</v>
      </c>
      <c r="E31" s="99" t="s">
        <v>635</v>
      </c>
      <c r="F31" s="99" t="s">
        <v>348</v>
      </c>
      <c r="G31" s="4">
        <v>2000</v>
      </c>
      <c r="H31" s="4">
        <v>2000</v>
      </c>
      <c r="I31" s="4">
        <v>400</v>
      </c>
      <c r="J31" s="231"/>
    </row>
    <row r="32" spans="1:10" ht="26.1" hidden="1" customHeight="1" x14ac:dyDescent="0.2">
      <c r="A32" s="99">
        <v>24</v>
      </c>
      <c r="B32" s="99" t="s">
        <v>636</v>
      </c>
      <c r="C32" s="99" t="s">
        <v>637</v>
      </c>
      <c r="D32" s="99" t="s">
        <v>638</v>
      </c>
      <c r="E32" s="99" t="s">
        <v>635</v>
      </c>
      <c r="F32" s="99" t="s">
        <v>348</v>
      </c>
      <c r="G32" s="4">
        <v>2000</v>
      </c>
      <c r="H32" s="4">
        <v>2000</v>
      </c>
      <c r="I32" s="4">
        <v>400</v>
      </c>
      <c r="J32" s="231"/>
    </row>
    <row r="33" spans="1:10" ht="26.1" hidden="1" customHeight="1" x14ac:dyDescent="0.2">
      <c r="A33" s="99">
        <v>25</v>
      </c>
      <c r="B33" s="99" t="s">
        <v>641</v>
      </c>
      <c r="C33" s="99" t="s">
        <v>642</v>
      </c>
      <c r="D33" s="99" t="s">
        <v>643</v>
      </c>
      <c r="E33" s="99" t="s">
        <v>644</v>
      </c>
      <c r="F33" s="99" t="s">
        <v>348</v>
      </c>
      <c r="G33" s="4">
        <v>2000</v>
      </c>
      <c r="H33" s="4">
        <v>2000</v>
      </c>
      <c r="I33" s="4">
        <v>400</v>
      </c>
      <c r="J33" s="231"/>
    </row>
    <row r="34" spans="1:10" ht="26.1" hidden="1" customHeight="1" x14ac:dyDescent="0.2">
      <c r="A34" s="99">
        <v>26</v>
      </c>
      <c r="B34" s="99" t="s">
        <v>603</v>
      </c>
      <c r="C34" s="99" t="s">
        <v>645</v>
      </c>
      <c r="D34" s="99" t="s">
        <v>646</v>
      </c>
      <c r="E34" s="99" t="s">
        <v>647</v>
      </c>
      <c r="F34" s="99" t="s">
        <v>348</v>
      </c>
      <c r="G34" s="4">
        <v>1250</v>
      </c>
      <c r="H34" s="4">
        <v>1250</v>
      </c>
      <c r="I34" s="4">
        <v>250</v>
      </c>
      <c r="J34" s="231"/>
    </row>
    <row r="35" spans="1:10" ht="26.1" hidden="1" customHeight="1" x14ac:dyDescent="0.2">
      <c r="A35" s="99">
        <v>27</v>
      </c>
      <c r="B35" s="99" t="s">
        <v>585</v>
      </c>
      <c r="C35" s="99" t="s">
        <v>648</v>
      </c>
      <c r="D35" s="99" t="s">
        <v>649</v>
      </c>
      <c r="E35" s="99" t="s">
        <v>647</v>
      </c>
      <c r="F35" s="99" t="s">
        <v>348</v>
      </c>
      <c r="G35" s="4">
        <v>1250</v>
      </c>
      <c r="H35" s="4">
        <v>1250</v>
      </c>
      <c r="I35" s="4">
        <v>250</v>
      </c>
      <c r="J35" s="231"/>
    </row>
    <row r="36" spans="1:10" ht="26.1" hidden="1" customHeight="1" x14ac:dyDescent="0.2">
      <c r="A36" s="99">
        <v>28</v>
      </c>
      <c r="B36" s="99" t="s">
        <v>886</v>
      </c>
      <c r="C36" s="99" t="s">
        <v>637</v>
      </c>
      <c r="D36" s="99" t="s">
        <v>887</v>
      </c>
      <c r="E36" s="99" t="s">
        <v>655</v>
      </c>
      <c r="F36" s="99" t="s">
        <v>348</v>
      </c>
      <c r="G36" s="4">
        <v>1000</v>
      </c>
      <c r="H36" s="4">
        <v>1000</v>
      </c>
      <c r="I36" s="4">
        <v>200</v>
      </c>
      <c r="J36" s="231"/>
    </row>
    <row r="37" spans="1:10" ht="26.1" hidden="1" customHeight="1" x14ac:dyDescent="0.2">
      <c r="A37" s="99">
        <v>29</v>
      </c>
      <c r="B37" s="99" t="s">
        <v>636</v>
      </c>
      <c r="C37" s="99" t="s">
        <v>653</v>
      </c>
      <c r="D37" s="99" t="s">
        <v>654</v>
      </c>
      <c r="E37" s="99" t="s">
        <v>655</v>
      </c>
      <c r="F37" s="99" t="s">
        <v>348</v>
      </c>
      <c r="G37" s="4">
        <v>1000</v>
      </c>
      <c r="H37" s="4">
        <v>1000</v>
      </c>
      <c r="I37" s="4">
        <v>200</v>
      </c>
      <c r="J37" s="231"/>
    </row>
    <row r="38" spans="1:10" ht="26.1" hidden="1" customHeight="1" x14ac:dyDescent="0.2">
      <c r="A38" s="99">
        <v>30</v>
      </c>
      <c r="B38" s="99" t="s">
        <v>607</v>
      </c>
      <c r="C38" s="99" t="s">
        <v>888</v>
      </c>
      <c r="D38" s="99" t="s">
        <v>889</v>
      </c>
      <c r="E38" s="99" t="s">
        <v>655</v>
      </c>
      <c r="F38" s="99" t="s">
        <v>348</v>
      </c>
      <c r="G38" s="4">
        <v>1000</v>
      </c>
      <c r="H38" s="4">
        <v>1000</v>
      </c>
      <c r="I38" s="4">
        <v>200</v>
      </c>
      <c r="J38" s="231"/>
    </row>
    <row r="39" spans="1:10" ht="26.1" hidden="1" customHeight="1" x14ac:dyDescent="0.2">
      <c r="A39" s="99">
        <v>31</v>
      </c>
      <c r="B39" s="99" t="s">
        <v>578</v>
      </c>
      <c r="C39" s="99" t="s">
        <v>890</v>
      </c>
      <c r="D39" s="99" t="s">
        <v>891</v>
      </c>
      <c r="E39" s="99" t="s">
        <v>655</v>
      </c>
      <c r="F39" s="99" t="s">
        <v>348</v>
      </c>
      <c r="G39" s="4">
        <v>1000</v>
      </c>
      <c r="H39" s="4">
        <v>1000</v>
      </c>
      <c r="I39" s="4">
        <v>200</v>
      </c>
      <c r="J39" s="231"/>
    </row>
    <row r="40" spans="1:10" ht="26.1" hidden="1" customHeight="1" x14ac:dyDescent="0.2">
      <c r="A40" s="99">
        <v>32</v>
      </c>
      <c r="B40" s="99" t="s">
        <v>578</v>
      </c>
      <c r="C40" s="99" t="s">
        <v>892</v>
      </c>
      <c r="D40" s="99" t="s">
        <v>893</v>
      </c>
      <c r="E40" s="99" t="s">
        <v>655</v>
      </c>
      <c r="F40" s="99" t="s">
        <v>348</v>
      </c>
      <c r="G40" s="4">
        <v>1000</v>
      </c>
      <c r="H40" s="4">
        <v>1000</v>
      </c>
      <c r="I40" s="4">
        <v>200</v>
      </c>
      <c r="J40" s="231"/>
    </row>
    <row r="41" spans="1:10" ht="26.1" hidden="1" customHeight="1" x14ac:dyDescent="0.2">
      <c r="A41" s="99">
        <v>33</v>
      </c>
      <c r="B41" s="99" t="s">
        <v>886</v>
      </c>
      <c r="C41" s="99" t="s">
        <v>589</v>
      </c>
      <c r="D41" s="99" t="s">
        <v>894</v>
      </c>
      <c r="E41" s="99" t="s">
        <v>655</v>
      </c>
      <c r="F41" s="99" t="s">
        <v>348</v>
      </c>
      <c r="G41" s="4">
        <v>1000</v>
      </c>
      <c r="H41" s="4">
        <v>1000</v>
      </c>
      <c r="I41" s="4">
        <v>200</v>
      </c>
      <c r="J41" s="231"/>
    </row>
    <row r="42" spans="1:10" ht="26.1" hidden="1" customHeight="1" x14ac:dyDescent="0.2">
      <c r="A42" s="99">
        <v>34</v>
      </c>
      <c r="B42" s="99" t="s">
        <v>650</v>
      </c>
      <c r="C42" s="99" t="s">
        <v>639</v>
      </c>
      <c r="D42" s="99" t="s">
        <v>651</v>
      </c>
      <c r="E42" s="99" t="s">
        <v>652</v>
      </c>
      <c r="F42" s="99" t="s">
        <v>348</v>
      </c>
      <c r="G42" s="4">
        <v>825</v>
      </c>
      <c r="H42" s="4">
        <v>825</v>
      </c>
      <c r="I42" s="4">
        <v>165</v>
      </c>
      <c r="J42" s="231"/>
    </row>
    <row r="43" spans="1:10" ht="26.1" hidden="1" customHeight="1" x14ac:dyDescent="0.2">
      <c r="A43" s="99">
        <v>35</v>
      </c>
      <c r="B43" s="99" t="s">
        <v>895</v>
      </c>
      <c r="C43" s="99" t="s">
        <v>896</v>
      </c>
      <c r="D43" s="99" t="s">
        <v>897</v>
      </c>
      <c r="E43" s="99" t="s">
        <v>659</v>
      </c>
      <c r="F43" s="99" t="s">
        <v>348</v>
      </c>
      <c r="G43" s="4">
        <v>500</v>
      </c>
      <c r="H43" s="4">
        <v>500</v>
      </c>
      <c r="I43" s="4">
        <v>100</v>
      </c>
      <c r="J43" s="231"/>
    </row>
    <row r="44" spans="1:10" ht="26.1" hidden="1" customHeight="1" x14ac:dyDescent="0.2">
      <c r="A44" s="99">
        <v>36</v>
      </c>
      <c r="B44" s="99" t="s">
        <v>592</v>
      </c>
      <c r="C44" s="99" t="s">
        <v>593</v>
      </c>
      <c r="D44" s="99" t="s">
        <v>594</v>
      </c>
      <c r="E44" s="99" t="s">
        <v>898</v>
      </c>
      <c r="F44" s="99" t="s">
        <v>348</v>
      </c>
      <c r="G44" s="4">
        <v>7660</v>
      </c>
      <c r="H44" s="4">
        <v>7660</v>
      </c>
      <c r="I44" s="4">
        <v>1532</v>
      </c>
      <c r="J44" s="231"/>
    </row>
    <row r="45" spans="1:10" ht="26.1" hidden="1" customHeight="1" x14ac:dyDescent="0.2">
      <c r="A45" s="99">
        <v>37</v>
      </c>
      <c r="B45" s="99" t="s">
        <v>899</v>
      </c>
      <c r="C45" s="99" t="s">
        <v>900</v>
      </c>
      <c r="D45" s="99" t="s">
        <v>901</v>
      </c>
      <c r="E45" s="99" t="s">
        <v>902</v>
      </c>
      <c r="F45" s="99" t="s">
        <v>348</v>
      </c>
      <c r="G45" s="4">
        <v>5500</v>
      </c>
      <c r="H45" s="4">
        <v>5500</v>
      </c>
      <c r="I45" s="4">
        <v>1100</v>
      </c>
      <c r="J45" s="231"/>
    </row>
    <row r="46" spans="1:10" ht="26.1" hidden="1" customHeight="1" x14ac:dyDescent="0.2">
      <c r="A46" s="99">
        <v>38</v>
      </c>
      <c r="B46" s="99" t="s">
        <v>581</v>
      </c>
      <c r="C46" s="99" t="s">
        <v>582</v>
      </c>
      <c r="D46" s="99" t="s">
        <v>583</v>
      </c>
      <c r="E46" s="99" t="s">
        <v>903</v>
      </c>
      <c r="F46" s="99" t="s">
        <v>348</v>
      </c>
      <c r="G46" s="4">
        <v>5000</v>
      </c>
      <c r="H46" s="4">
        <v>5000</v>
      </c>
      <c r="I46" s="4">
        <v>1000</v>
      </c>
      <c r="J46" s="231"/>
    </row>
    <row r="47" spans="1:10" ht="26.1" hidden="1" customHeight="1" x14ac:dyDescent="0.2">
      <c r="A47" s="99">
        <v>39</v>
      </c>
      <c r="B47" s="99" t="s">
        <v>596</v>
      </c>
      <c r="C47" s="99" t="s">
        <v>579</v>
      </c>
      <c r="D47" s="99" t="s">
        <v>904</v>
      </c>
      <c r="E47" s="99" t="s">
        <v>903</v>
      </c>
      <c r="F47" s="99" t="s">
        <v>348</v>
      </c>
      <c r="G47" s="4">
        <v>4000</v>
      </c>
      <c r="H47" s="4">
        <v>4000</v>
      </c>
      <c r="I47" s="4">
        <v>800</v>
      </c>
      <c r="J47" s="231"/>
    </row>
    <row r="48" spans="1:10" ht="26.1" hidden="1" customHeight="1" x14ac:dyDescent="0.2">
      <c r="A48" s="99">
        <v>40</v>
      </c>
      <c r="B48" s="99" t="s">
        <v>905</v>
      </c>
      <c r="C48" s="99" t="s">
        <v>833</v>
      </c>
      <c r="D48" s="99" t="s">
        <v>906</v>
      </c>
      <c r="E48" s="99" t="s">
        <v>903</v>
      </c>
      <c r="F48" s="99" t="s">
        <v>348</v>
      </c>
      <c r="G48" s="4">
        <v>4000</v>
      </c>
      <c r="H48" s="4">
        <v>4000</v>
      </c>
      <c r="I48" s="4">
        <v>800</v>
      </c>
      <c r="J48" s="231"/>
    </row>
    <row r="49" spans="1:11" ht="26.1" hidden="1" customHeight="1" x14ac:dyDescent="0.2">
      <c r="A49" s="99">
        <v>41</v>
      </c>
      <c r="B49" s="99" t="s">
        <v>907</v>
      </c>
      <c r="C49" s="99" t="s">
        <v>908</v>
      </c>
      <c r="D49" s="99" t="s">
        <v>909</v>
      </c>
      <c r="E49" s="99" t="s">
        <v>910</v>
      </c>
      <c r="F49" s="99" t="s">
        <v>348</v>
      </c>
      <c r="G49" s="4">
        <v>8000</v>
      </c>
      <c r="H49" s="4">
        <v>8000</v>
      </c>
      <c r="I49" s="4">
        <v>1600</v>
      </c>
      <c r="J49" s="231"/>
    </row>
    <row r="50" spans="1:11" ht="26.1" hidden="1" customHeight="1" x14ac:dyDescent="0.2">
      <c r="A50" s="99">
        <v>42</v>
      </c>
      <c r="B50" s="99" t="s">
        <v>911</v>
      </c>
      <c r="C50" s="99" t="s">
        <v>912</v>
      </c>
      <c r="D50" s="99" t="s">
        <v>913</v>
      </c>
      <c r="E50" s="99" t="s">
        <v>903</v>
      </c>
      <c r="F50" s="99" t="s">
        <v>348</v>
      </c>
      <c r="G50" s="4">
        <v>8000</v>
      </c>
      <c r="H50" s="4">
        <v>8000</v>
      </c>
      <c r="I50" s="4">
        <v>1600</v>
      </c>
      <c r="J50" s="231"/>
    </row>
    <row r="51" spans="1:11" ht="26.1" hidden="1" customHeight="1" x14ac:dyDescent="0.2">
      <c r="A51" s="99">
        <v>43</v>
      </c>
      <c r="B51" s="99" t="s">
        <v>592</v>
      </c>
      <c r="C51" s="99" t="s">
        <v>593</v>
      </c>
      <c r="D51" s="99" t="s">
        <v>594</v>
      </c>
      <c r="E51" s="99" t="s">
        <v>903</v>
      </c>
      <c r="F51" s="99" t="s">
        <v>348</v>
      </c>
      <c r="G51" s="4">
        <v>3250</v>
      </c>
      <c r="H51" s="4">
        <v>3250</v>
      </c>
      <c r="I51" s="4">
        <v>650</v>
      </c>
      <c r="J51" s="231"/>
    </row>
    <row r="52" spans="1:11" ht="26.1" hidden="1" customHeight="1" x14ac:dyDescent="0.2">
      <c r="A52" s="99">
        <v>44</v>
      </c>
      <c r="B52" s="99" t="s">
        <v>578</v>
      </c>
      <c r="C52" s="99" t="s">
        <v>589</v>
      </c>
      <c r="D52" s="99" t="s">
        <v>590</v>
      </c>
      <c r="E52" s="99" t="s">
        <v>591</v>
      </c>
      <c r="F52" s="99" t="s">
        <v>0</v>
      </c>
      <c r="G52" s="4">
        <v>4000</v>
      </c>
      <c r="H52" s="4">
        <v>4000</v>
      </c>
      <c r="I52" s="4">
        <v>800</v>
      </c>
      <c r="J52" s="231"/>
      <c r="K52" s="463">
        <f>H52-I52</f>
        <v>3200</v>
      </c>
    </row>
    <row r="53" spans="1:11" ht="26.1" hidden="1" customHeight="1" x14ac:dyDescent="0.2">
      <c r="A53" s="99">
        <v>45</v>
      </c>
      <c r="B53" s="99" t="s">
        <v>578</v>
      </c>
      <c r="C53" s="99" t="s">
        <v>639</v>
      </c>
      <c r="D53" s="99" t="s">
        <v>640</v>
      </c>
      <c r="E53" s="99" t="s">
        <v>635</v>
      </c>
      <c r="F53" s="99" t="s">
        <v>0</v>
      </c>
      <c r="G53" s="4">
        <v>1700</v>
      </c>
      <c r="H53" s="4">
        <v>1700</v>
      </c>
      <c r="I53" s="4">
        <v>340</v>
      </c>
      <c r="J53" s="231"/>
      <c r="K53" s="463">
        <f t="shared" ref="K53:K91" si="0">H53-I53</f>
        <v>1360</v>
      </c>
    </row>
    <row r="54" spans="1:11" ht="26.1" hidden="1" customHeight="1" x14ac:dyDescent="0.2">
      <c r="A54" s="99">
        <v>46</v>
      </c>
      <c r="B54" s="99" t="s">
        <v>578</v>
      </c>
      <c r="C54" s="99" t="s">
        <v>600</v>
      </c>
      <c r="D54" s="99" t="s">
        <v>601</v>
      </c>
      <c r="E54" s="99" t="s">
        <v>602</v>
      </c>
      <c r="F54" s="99" t="s">
        <v>0</v>
      </c>
      <c r="G54" s="4">
        <v>6250</v>
      </c>
      <c r="H54" s="4">
        <v>6250</v>
      </c>
      <c r="I54" s="4">
        <v>1250</v>
      </c>
      <c r="J54" s="231"/>
      <c r="K54" s="463">
        <f t="shared" si="0"/>
        <v>5000</v>
      </c>
    </row>
    <row r="55" spans="1:11" ht="26.1" hidden="1" customHeight="1" x14ac:dyDescent="0.2">
      <c r="A55" s="99">
        <v>47</v>
      </c>
      <c r="B55" s="99" t="s">
        <v>607</v>
      </c>
      <c r="C55" s="99" t="s">
        <v>878</v>
      </c>
      <c r="D55" s="99" t="s">
        <v>879</v>
      </c>
      <c r="E55" s="99" t="s">
        <v>880</v>
      </c>
      <c r="F55" s="99" t="s">
        <v>0</v>
      </c>
      <c r="G55" s="4">
        <v>6375</v>
      </c>
      <c r="H55" s="4">
        <v>6375</v>
      </c>
      <c r="I55" s="4">
        <v>1275</v>
      </c>
      <c r="J55" s="231"/>
      <c r="K55" s="463">
        <f t="shared" si="0"/>
        <v>5100</v>
      </c>
    </row>
    <row r="56" spans="1:11" ht="26.1" hidden="1" customHeight="1" x14ac:dyDescent="0.2">
      <c r="A56" s="99">
        <v>48</v>
      </c>
      <c r="B56" s="99" t="s">
        <v>585</v>
      </c>
      <c r="C56" s="99" t="s">
        <v>586</v>
      </c>
      <c r="D56" s="99" t="s">
        <v>587</v>
      </c>
      <c r="E56" s="99" t="s">
        <v>588</v>
      </c>
      <c r="F56" s="99" t="s">
        <v>0</v>
      </c>
      <c r="G56" s="4">
        <v>1500</v>
      </c>
      <c r="H56" s="4">
        <v>1500</v>
      </c>
      <c r="I56" s="4">
        <v>300</v>
      </c>
      <c r="J56" s="231"/>
      <c r="K56" s="463">
        <f t="shared" si="0"/>
        <v>1200</v>
      </c>
    </row>
    <row r="57" spans="1:11" ht="26.1" hidden="1" customHeight="1" x14ac:dyDescent="0.2">
      <c r="A57" s="99">
        <v>49</v>
      </c>
      <c r="B57" s="99" t="s">
        <v>567</v>
      </c>
      <c r="C57" s="99" t="s">
        <v>568</v>
      </c>
      <c r="D57" s="99" t="s">
        <v>569</v>
      </c>
      <c r="E57" s="99" t="s">
        <v>570</v>
      </c>
      <c r="F57" s="99" t="s">
        <v>0</v>
      </c>
      <c r="G57" s="4">
        <v>4375</v>
      </c>
      <c r="H57" s="4">
        <v>4375</v>
      </c>
      <c r="I57" s="4">
        <v>875</v>
      </c>
      <c r="J57" s="231"/>
      <c r="K57" s="463">
        <f t="shared" si="0"/>
        <v>3500</v>
      </c>
    </row>
    <row r="58" spans="1:11" ht="26.1" hidden="1" customHeight="1" x14ac:dyDescent="0.2">
      <c r="A58" s="99">
        <v>50</v>
      </c>
      <c r="B58" s="99" t="s">
        <v>624</v>
      </c>
      <c r="C58" s="99" t="s">
        <v>625</v>
      </c>
      <c r="D58" s="99" t="s">
        <v>626</v>
      </c>
      <c r="E58" s="99" t="s">
        <v>627</v>
      </c>
      <c r="F58" s="99" t="s">
        <v>0</v>
      </c>
      <c r="G58" s="4">
        <v>4375</v>
      </c>
      <c r="H58" s="4">
        <v>4375</v>
      </c>
      <c r="I58" s="4">
        <v>875</v>
      </c>
      <c r="J58" s="231"/>
      <c r="K58" s="463">
        <f t="shared" si="0"/>
        <v>3500</v>
      </c>
    </row>
    <row r="59" spans="1:11" ht="26.1" hidden="1" customHeight="1" x14ac:dyDescent="0.2">
      <c r="A59" s="99">
        <v>51</v>
      </c>
      <c r="B59" s="99" t="s">
        <v>618</v>
      </c>
      <c r="C59" s="99" t="s">
        <v>619</v>
      </c>
      <c r="D59" s="99" t="s">
        <v>620</v>
      </c>
      <c r="E59" s="99" t="s">
        <v>617</v>
      </c>
      <c r="F59" s="99" t="s">
        <v>0</v>
      </c>
      <c r="G59" s="4">
        <v>4375</v>
      </c>
      <c r="H59" s="4">
        <v>4375</v>
      </c>
      <c r="I59" s="4">
        <v>875</v>
      </c>
      <c r="J59" s="231"/>
      <c r="K59" s="463">
        <f t="shared" si="0"/>
        <v>3500</v>
      </c>
    </row>
    <row r="60" spans="1:11" ht="26.1" hidden="1" customHeight="1" x14ac:dyDescent="0.2">
      <c r="A60" s="99">
        <v>52</v>
      </c>
      <c r="B60" s="99" t="s">
        <v>614</v>
      </c>
      <c r="C60" s="99" t="s">
        <v>615</v>
      </c>
      <c r="D60" s="99" t="s">
        <v>616</v>
      </c>
      <c r="E60" s="99" t="s">
        <v>617</v>
      </c>
      <c r="F60" s="99" t="s">
        <v>0</v>
      </c>
      <c r="G60" s="4">
        <v>4375</v>
      </c>
      <c r="H60" s="4">
        <v>4375</v>
      </c>
      <c r="I60" s="4">
        <v>875</v>
      </c>
      <c r="J60" s="231"/>
      <c r="K60" s="463">
        <f t="shared" si="0"/>
        <v>3500</v>
      </c>
    </row>
    <row r="61" spans="1:11" ht="26.1" hidden="1" customHeight="1" x14ac:dyDescent="0.2">
      <c r="A61" s="99">
        <v>53</v>
      </c>
      <c r="B61" s="99" t="s">
        <v>621</v>
      </c>
      <c r="C61" s="99" t="s">
        <v>622</v>
      </c>
      <c r="D61" s="99" t="s">
        <v>623</v>
      </c>
      <c r="E61" s="99" t="s">
        <v>617</v>
      </c>
      <c r="F61" s="99" t="s">
        <v>0</v>
      </c>
      <c r="G61" s="4">
        <v>5375</v>
      </c>
      <c r="H61" s="4">
        <v>5375</v>
      </c>
      <c r="I61" s="4">
        <v>1075</v>
      </c>
      <c r="J61" s="231"/>
      <c r="K61" s="463">
        <f t="shared" si="0"/>
        <v>4300</v>
      </c>
    </row>
    <row r="62" spans="1:11" ht="26.1" hidden="1" customHeight="1" x14ac:dyDescent="0.2">
      <c r="A62" s="99">
        <v>54</v>
      </c>
      <c r="B62" s="99" t="s">
        <v>628</v>
      </c>
      <c r="C62" s="99" t="s">
        <v>629</v>
      </c>
      <c r="D62" s="99" t="s">
        <v>630</v>
      </c>
      <c r="E62" s="99" t="s">
        <v>631</v>
      </c>
      <c r="F62" s="99" t="s">
        <v>0</v>
      </c>
      <c r="G62" s="4">
        <v>1750</v>
      </c>
      <c r="H62" s="4">
        <v>1750</v>
      </c>
      <c r="I62" s="4">
        <v>350</v>
      </c>
      <c r="J62" s="231"/>
      <c r="K62" s="463">
        <f t="shared" si="0"/>
        <v>1400</v>
      </c>
    </row>
    <row r="63" spans="1:11" ht="26.1" hidden="1" customHeight="1" x14ac:dyDescent="0.2">
      <c r="A63" s="99">
        <v>55</v>
      </c>
      <c r="B63" s="99" t="s">
        <v>596</v>
      </c>
      <c r="C63" s="99" t="s">
        <v>597</v>
      </c>
      <c r="D63" s="99" t="s">
        <v>598</v>
      </c>
      <c r="E63" s="99" t="s">
        <v>599</v>
      </c>
      <c r="F63" s="99" t="s">
        <v>0</v>
      </c>
      <c r="G63" s="4">
        <v>1500</v>
      </c>
      <c r="H63" s="4">
        <v>1500</v>
      </c>
      <c r="I63" s="4">
        <v>300</v>
      </c>
      <c r="J63" s="231"/>
      <c r="K63" s="463">
        <f t="shared" si="0"/>
        <v>1200</v>
      </c>
    </row>
    <row r="64" spans="1:11" ht="26.1" hidden="1" customHeight="1" x14ac:dyDescent="0.2">
      <c r="A64" s="99">
        <v>56</v>
      </c>
      <c r="B64" s="99" t="s">
        <v>603</v>
      </c>
      <c r="C64" s="99" t="s">
        <v>604</v>
      </c>
      <c r="D64" s="99" t="s">
        <v>605</v>
      </c>
      <c r="E64" s="99" t="s">
        <v>606</v>
      </c>
      <c r="F64" s="99" t="s">
        <v>0</v>
      </c>
      <c r="G64" s="4">
        <v>1225</v>
      </c>
      <c r="H64" s="4">
        <v>1225</v>
      </c>
      <c r="I64" s="4">
        <v>245</v>
      </c>
      <c r="J64" s="231"/>
      <c r="K64" s="463">
        <f t="shared" si="0"/>
        <v>980</v>
      </c>
    </row>
    <row r="65" spans="1:11" ht="26.1" hidden="1" customHeight="1" x14ac:dyDescent="0.2">
      <c r="A65" s="99">
        <v>57</v>
      </c>
      <c r="B65" s="99" t="s">
        <v>607</v>
      </c>
      <c r="C65" s="99" t="s">
        <v>575</v>
      </c>
      <c r="D65" s="99" t="s">
        <v>608</v>
      </c>
      <c r="E65" s="99" t="s">
        <v>606</v>
      </c>
      <c r="F65" s="99" t="s">
        <v>0</v>
      </c>
      <c r="G65" s="4">
        <v>4375</v>
      </c>
      <c r="H65" s="4">
        <v>4375</v>
      </c>
      <c r="I65" s="4">
        <v>875</v>
      </c>
      <c r="J65" s="231"/>
      <c r="K65" s="463">
        <f t="shared" si="0"/>
        <v>3500</v>
      </c>
    </row>
    <row r="66" spans="1:11" ht="26.1" hidden="1" customHeight="1" x14ac:dyDescent="0.2">
      <c r="A66" s="99">
        <v>58</v>
      </c>
      <c r="B66" s="99" t="s">
        <v>911</v>
      </c>
      <c r="C66" s="99" t="s">
        <v>914</v>
      </c>
      <c r="D66" s="99">
        <v>19001031848</v>
      </c>
      <c r="E66" s="99" t="s">
        <v>915</v>
      </c>
      <c r="F66" s="99" t="s">
        <v>0</v>
      </c>
      <c r="G66" s="4">
        <v>3250</v>
      </c>
      <c r="H66" s="4">
        <v>3250</v>
      </c>
      <c r="I66" s="4">
        <v>650</v>
      </c>
      <c r="J66" s="231"/>
      <c r="K66" s="463">
        <f t="shared" si="0"/>
        <v>2600</v>
      </c>
    </row>
    <row r="67" spans="1:11" ht="26.1" hidden="1" customHeight="1" x14ac:dyDescent="0.2">
      <c r="A67" s="99">
        <v>59</v>
      </c>
      <c r="B67" s="99" t="s">
        <v>636</v>
      </c>
      <c r="C67" s="99" t="s">
        <v>916</v>
      </c>
      <c r="D67" s="99" t="s">
        <v>917</v>
      </c>
      <c r="E67" s="99" t="s">
        <v>915</v>
      </c>
      <c r="F67" s="99" t="s">
        <v>0</v>
      </c>
      <c r="G67" s="4">
        <v>2812.5</v>
      </c>
      <c r="H67" s="4">
        <v>2812.5</v>
      </c>
      <c r="I67" s="4">
        <v>562.5</v>
      </c>
      <c r="J67" s="231"/>
      <c r="K67" s="463">
        <f t="shared" si="0"/>
        <v>2250</v>
      </c>
    </row>
    <row r="68" spans="1:11" ht="26.1" hidden="1" customHeight="1" x14ac:dyDescent="0.2">
      <c r="A68" s="99">
        <v>60</v>
      </c>
      <c r="B68" s="99" t="s">
        <v>918</v>
      </c>
      <c r="C68" s="99" t="s">
        <v>919</v>
      </c>
      <c r="D68" s="99" t="s">
        <v>920</v>
      </c>
      <c r="E68" s="99" t="s">
        <v>915</v>
      </c>
      <c r="F68" s="99" t="s">
        <v>0</v>
      </c>
      <c r="G68" s="4">
        <v>750</v>
      </c>
      <c r="H68" s="4">
        <v>750</v>
      </c>
      <c r="I68" s="4">
        <v>150</v>
      </c>
      <c r="J68" s="231"/>
      <c r="K68" s="463">
        <f t="shared" si="0"/>
        <v>600</v>
      </c>
    </row>
    <row r="69" spans="1:11" ht="26.1" hidden="1" customHeight="1" x14ac:dyDescent="0.2">
      <c r="A69" s="99">
        <v>61</v>
      </c>
      <c r="B69" s="99" t="s">
        <v>921</v>
      </c>
      <c r="C69" s="99" t="s">
        <v>922</v>
      </c>
      <c r="D69" s="99" t="s">
        <v>923</v>
      </c>
      <c r="E69" s="99" t="s">
        <v>915</v>
      </c>
      <c r="F69" s="99" t="s">
        <v>0</v>
      </c>
      <c r="G69" s="4">
        <v>1812.5</v>
      </c>
      <c r="H69" s="4">
        <v>1812.5</v>
      </c>
      <c r="I69" s="4">
        <v>362.5</v>
      </c>
      <c r="J69" s="231"/>
      <c r="K69" s="463">
        <f t="shared" si="0"/>
        <v>1450</v>
      </c>
    </row>
    <row r="70" spans="1:11" ht="26.1" hidden="1" customHeight="1" x14ac:dyDescent="0.2">
      <c r="A70" s="99">
        <v>62</v>
      </c>
      <c r="B70" s="99" t="s">
        <v>924</v>
      </c>
      <c r="C70" s="99" t="s">
        <v>925</v>
      </c>
      <c r="D70" s="99" t="s">
        <v>926</v>
      </c>
      <c r="E70" s="99" t="s">
        <v>915</v>
      </c>
      <c r="F70" s="99" t="s">
        <v>0</v>
      </c>
      <c r="G70" s="4">
        <v>812.5</v>
      </c>
      <c r="H70" s="4">
        <v>812.5</v>
      </c>
      <c r="I70" s="4">
        <v>162.5</v>
      </c>
      <c r="J70" s="231"/>
      <c r="K70" s="463">
        <f t="shared" si="0"/>
        <v>650</v>
      </c>
    </row>
    <row r="71" spans="1:11" ht="26.1" hidden="1" customHeight="1" x14ac:dyDescent="0.2">
      <c r="A71" s="99">
        <v>63</v>
      </c>
      <c r="B71" s="99" t="s">
        <v>927</v>
      </c>
      <c r="C71" s="99" t="s">
        <v>928</v>
      </c>
      <c r="D71" s="99" t="s">
        <v>929</v>
      </c>
      <c r="E71" s="99" t="s">
        <v>915</v>
      </c>
      <c r="F71" s="99" t="s">
        <v>0</v>
      </c>
      <c r="G71" s="4">
        <v>812.5</v>
      </c>
      <c r="H71" s="4">
        <v>812.5</v>
      </c>
      <c r="I71" s="4">
        <v>162.5</v>
      </c>
      <c r="J71" s="231"/>
      <c r="K71" s="463">
        <f t="shared" si="0"/>
        <v>650</v>
      </c>
    </row>
    <row r="72" spans="1:11" ht="26.1" hidden="1" customHeight="1" x14ac:dyDescent="0.2">
      <c r="A72" s="99">
        <v>64</v>
      </c>
      <c r="B72" s="99" t="s">
        <v>611</v>
      </c>
      <c r="C72" s="99" t="s">
        <v>930</v>
      </c>
      <c r="D72" s="99" t="s">
        <v>931</v>
      </c>
      <c r="E72" s="99" t="s">
        <v>932</v>
      </c>
      <c r="F72" s="99" t="s">
        <v>0</v>
      </c>
      <c r="G72" s="4">
        <v>2750</v>
      </c>
      <c r="H72" s="4">
        <v>2750</v>
      </c>
      <c r="I72" s="4">
        <v>550</v>
      </c>
      <c r="J72" s="231"/>
      <c r="K72" s="463">
        <f t="shared" si="0"/>
        <v>2200</v>
      </c>
    </row>
    <row r="73" spans="1:11" ht="26.1" hidden="1" customHeight="1" x14ac:dyDescent="0.2">
      <c r="A73" s="99">
        <v>65</v>
      </c>
      <c r="B73" s="99" t="s">
        <v>933</v>
      </c>
      <c r="C73" s="99" t="s">
        <v>934</v>
      </c>
      <c r="D73" s="99" t="s">
        <v>935</v>
      </c>
      <c r="E73" s="99" t="s">
        <v>936</v>
      </c>
      <c r="F73" s="99" t="s">
        <v>0</v>
      </c>
      <c r="G73" s="4">
        <v>1125</v>
      </c>
      <c r="H73" s="4">
        <v>1125</v>
      </c>
      <c r="I73" s="4">
        <v>225</v>
      </c>
      <c r="J73" s="231"/>
      <c r="K73" s="463">
        <f t="shared" si="0"/>
        <v>900</v>
      </c>
    </row>
    <row r="74" spans="1:11" ht="26.1" hidden="1" customHeight="1" x14ac:dyDescent="0.2">
      <c r="A74" s="99">
        <v>66</v>
      </c>
      <c r="B74" s="99" t="s">
        <v>567</v>
      </c>
      <c r="C74" s="99" t="s">
        <v>937</v>
      </c>
      <c r="D74" s="99" t="s">
        <v>938</v>
      </c>
      <c r="E74" s="99" t="s">
        <v>915</v>
      </c>
      <c r="F74" s="99" t="s">
        <v>0</v>
      </c>
      <c r="G74" s="4">
        <v>875</v>
      </c>
      <c r="H74" s="4">
        <v>875</v>
      </c>
      <c r="I74" s="4">
        <v>175</v>
      </c>
      <c r="J74" s="231"/>
      <c r="K74" s="463">
        <f t="shared" si="0"/>
        <v>700</v>
      </c>
    </row>
    <row r="75" spans="1:11" ht="26.1" customHeight="1" x14ac:dyDescent="0.2">
      <c r="A75" s="99">
        <v>67</v>
      </c>
      <c r="B75" s="99" t="s">
        <v>939</v>
      </c>
      <c r="C75" s="99" t="s">
        <v>940</v>
      </c>
      <c r="D75" s="99" t="s">
        <v>941</v>
      </c>
      <c r="E75" s="99" t="s">
        <v>932</v>
      </c>
      <c r="F75" s="99" t="s">
        <v>0</v>
      </c>
      <c r="G75" s="4">
        <v>875</v>
      </c>
      <c r="H75" s="4">
        <v>875</v>
      </c>
      <c r="I75" s="4">
        <v>175</v>
      </c>
      <c r="J75" s="231"/>
      <c r="K75" s="465">
        <f t="shared" si="0"/>
        <v>700</v>
      </c>
    </row>
    <row r="76" spans="1:11" ht="26.1" hidden="1" customHeight="1" x14ac:dyDescent="0.2">
      <c r="A76" s="99">
        <v>68</v>
      </c>
      <c r="B76" s="99" t="s">
        <v>942</v>
      </c>
      <c r="C76" s="99" t="s">
        <v>943</v>
      </c>
      <c r="D76" s="99" t="s">
        <v>944</v>
      </c>
      <c r="E76" s="99" t="s">
        <v>915</v>
      </c>
      <c r="F76" s="99" t="s">
        <v>0</v>
      </c>
      <c r="G76" s="4">
        <v>2500</v>
      </c>
      <c r="H76" s="4">
        <v>2500</v>
      </c>
      <c r="I76" s="4">
        <v>500</v>
      </c>
      <c r="J76" s="231"/>
      <c r="K76" s="463">
        <f t="shared" si="0"/>
        <v>2000</v>
      </c>
    </row>
    <row r="77" spans="1:11" ht="26.1" hidden="1" customHeight="1" x14ac:dyDescent="0.2">
      <c r="A77" s="99">
        <v>69</v>
      </c>
      <c r="B77" s="99" t="s">
        <v>945</v>
      </c>
      <c r="C77" s="99" t="s">
        <v>946</v>
      </c>
      <c r="D77" s="99" t="s">
        <v>947</v>
      </c>
      <c r="E77" s="99" t="s">
        <v>915</v>
      </c>
      <c r="F77" s="99" t="s">
        <v>0</v>
      </c>
      <c r="G77" s="4">
        <v>1062.5</v>
      </c>
      <c r="H77" s="4">
        <v>1062.5</v>
      </c>
      <c r="I77" s="4">
        <v>212.5</v>
      </c>
      <c r="J77" s="231"/>
      <c r="K77" s="463">
        <f t="shared" si="0"/>
        <v>850</v>
      </c>
    </row>
    <row r="78" spans="1:11" ht="26.1" hidden="1" customHeight="1" x14ac:dyDescent="0.2">
      <c r="A78" s="99">
        <v>70</v>
      </c>
      <c r="B78" s="99" t="s">
        <v>641</v>
      </c>
      <c r="C78" s="99" t="s">
        <v>948</v>
      </c>
      <c r="D78" s="99" t="s">
        <v>949</v>
      </c>
      <c r="E78" s="99" t="s">
        <v>915</v>
      </c>
      <c r="F78" s="99" t="s">
        <v>0</v>
      </c>
      <c r="G78" s="4">
        <v>625</v>
      </c>
      <c r="H78" s="4">
        <v>625</v>
      </c>
      <c r="I78" s="4">
        <v>125</v>
      </c>
      <c r="J78" s="231"/>
      <c r="K78" s="463">
        <f t="shared" si="0"/>
        <v>500</v>
      </c>
    </row>
    <row r="79" spans="1:11" ht="26.1" hidden="1" customHeight="1" x14ac:dyDescent="0.2">
      <c r="A79" s="99">
        <v>71</v>
      </c>
      <c r="B79" s="99" t="s">
        <v>950</v>
      </c>
      <c r="C79" s="99" t="s">
        <v>951</v>
      </c>
      <c r="D79" s="99">
        <v>13001048176</v>
      </c>
      <c r="E79" s="99" t="s">
        <v>915</v>
      </c>
      <c r="F79" s="99" t="s">
        <v>0</v>
      </c>
      <c r="G79" s="4">
        <v>1375</v>
      </c>
      <c r="H79" s="4">
        <v>1375</v>
      </c>
      <c r="I79" s="4">
        <v>275</v>
      </c>
      <c r="J79" s="231"/>
      <c r="K79" s="463">
        <f t="shared" si="0"/>
        <v>1100</v>
      </c>
    </row>
    <row r="80" spans="1:11" ht="26.1" hidden="1" customHeight="1" x14ac:dyDescent="0.2">
      <c r="A80" s="99">
        <v>72</v>
      </c>
      <c r="B80" s="99" t="s">
        <v>656</v>
      </c>
      <c r="C80" s="99" t="s">
        <v>657</v>
      </c>
      <c r="D80" s="99" t="s">
        <v>658</v>
      </c>
      <c r="E80" s="99" t="s">
        <v>659</v>
      </c>
      <c r="F80" s="99" t="s">
        <v>0</v>
      </c>
      <c r="G80" s="4">
        <v>1250</v>
      </c>
      <c r="H80" s="4">
        <v>1250</v>
      </c>
      <c r="I80" s="4">
        <v>250</v>
      </c>
      <c r="J80" s="231"/>
      <c r="K80" s="463">
        <f t="shared" si="0"/>
        <v>1000</v>
      </c>
    </row>
    <row r="81" spans="1:12" ht="26.1" hidden="1" customHeight="1" x14ac:dyDescent="0.2">
      <c r="A81" s="99">
        <v>73</v>
      </c>
      <c r="B81" s="99" t="s">
        <v>791</v>
      </c>
      <c r="C81" s="99" t="s">
        <v>952</v>
      </c>
      <c r="D81" s="99" t="s">
        <v>953</v>
      </c>
      <c r="E81" s="99" t="s">
        <v>954</v>
      </c>
      <c r="F81" s="99" t="s">
        <v>0</v>
      </c>
      <c r="G81" s="4">
        <v>2000</v>
      </c>
      <c r="H81" s="4">
        <v>2000</v>
      </c>
      <c r="I81" s="4">
        <v>0</v>
      </c>
      <c r="J81" s="231"/>
      <c r="K81" s="463">
        <f t="shared" si="0"/>
        <v>2000</v>
      </c>
    </row>
    <row r="82" spans="1:12" ht="26.1" hidden="1" customHeight="1" x14ac:dyDescent="0.2">
      <c r="A82" s="99">
        <v>74</v>
      </c>
      <c r="B82" s="99" t="s">
        <v>955</v>
      </c>
      <c r="C82" s="464" t="s">
        <v>956</v>
      </c>
      <c r="D82" s="99" t="s">
        <v>957</v>
      </c>
      <c r="E82" s="99" t="s">
        <v>915</v>
      </c>
      <c r="F82" s="99" t="s">
        <v>0</v>
      </c>
      <c r="G82" s="4">
        <v>937.5</v>
      </c>
      <c r="H82" s="4">
        <v>937.5</v>
      </c>
      <c r="I82" s="4">
        <v>187.5</v>
      </c>
      <c r="J82" s="231"/>
      <c r="K82" s="463">
        <f t="shared" si="0"/>
        <v>750</v>
      </c>
    </row>
    <row r="83" spans="1:12" ht="26.1" hidden="1" customHeight="1" x14ac:dyDescent="0.2">
      <c r="A83" s="99">
        <v>75</v>
      </c>
      <c r="B83" s="99" t="s">
        <v>958</v>
      </c>
      <c r="C83" s="99" t="s">
        <v>959</v>
      </c>
      <c r="D83" s="99" t="s">
        <v>960</v>
      </c>
      <c r="E83" s="99" t="s">
        <v>915</v>
      </c>
      <c r="F83" s="99" t="s">
        <v>0</v>
      </c>
      <c r="G83" s="4">
        <v>750</v>
      </c>
      <c r="H83" s="4">
        <v>750</v>
      </c>
      <c r="I83" s="4">
        <v>150</v>
      </c>
      <c r="J83" s="231"/>
      <c r="K83" s="463">
        <f t="shared" si="0"/>
        <v>600</v>
      </c>
    </row>
    <row r="84" spans="1:12" ht="26.1" hidden="1" customHeight="1" x14ac:dyDescent="0.2">
      <c r="A84" s="99">
        <v>76</v>
      </c>
      <c r="B84" s="99" t="s">
        <v>574</v>
      </c>
      <c r="C84" s="99" t="s">
        <v>575</v>
      </c>
      <c r="D84" s="99" t="s">
        <v>576</v>
      </c>
      <c r="E84" s="99" t="s">
        <v>577</v>
      </c>
      <c r="F84" s="99" t="s">
        <v>0</v>
      </c>
      <c r="G84" s="4">
        <v>875</v>
      </c>
      <c r="H84" s="4">
        <v>875</v>
      </c>
      <c r="I84" s="4">
        <v>175</v>
      </c>
      <c r="J84" s="231"/>
      <c r="K84" s="463">
        <f t="shared" si="0"/>
        <v>700</v>
      </c>
    </row>
    <row r="85" spans="1:12" ht="26.1" hidden="1" customHeight="1" x14ac:dyDescent="0.2">
      <c r="A85" s="99">
        <v>77</v>
      </c>
      <c r="B85" s="99" t="s">
        <v>581</v>
      </c>
      <c r="C85" s="99" t="s">
        <v>582</v>
      </c>
      <c r="D85" s="99" t="s">
        <v>583</v>
      </c>
      <c r="E85" s="99" t="s">
        <v>584</v>
      </c>
      <c r="F85" s="99" t="s">
        <v>0</v>
      </c>
      <c r="G85" s="4">
        <v>1600</v>
      </c>
      <c r="H85" s="4">
        <v>1600</v>
      </c>
      <c r="I85" s="4">
        <v>320</v>
      </c>
      <c r="J85" s="231"/>
      <c r="K85" s="463">
        <f t="shared" si="0"/>
        <v>1280</v>
      </c>
    </row>
    <row r="86" spans="1:12" ht="26.1" hidden="1" customHeight="1" x14ac:dyDescent="0.2">
      <c r="A86" s="99">
        <v>78</v>
      </c>
      <c r="B86" s="99" t="s">
        <v>882</v>
      </c>
      <c r="C86" s="99" t="s">
        <v>883</v>
      </c>
      <c r="D86" s="99" t="s">
        <v>884</v>
      </c>
      <c r="E86" s="99" t="s">
        <v>885</v>
      </c>
      <c r="F86" s="99" t="s">
        <v>0</v>
      </c>
      <c r="G86" s="4">
        <v>1600</v>
      </c>
      <c r="H86" s="4">
        <v>1600</v>
      </c>
      <c r="I86" s="4">
        <v>320</v>
      </c>
      <c r="J86" s="231"/>
      <c r="K86" s="463">
        <f t="shared" si="0"/>
        <v>1280</v>
      </c>
      <c r="L86" s="186">
        <v>89850</v>
      </c>
    </row>
    <row r="87" spans="1:12" ht="26.1" hidden="1" customHeight="1" x14ac:dyDescent="0.2">
      <c r="A87" s="99">
        <v>79</v>
      </c>
      <c r="B87" s="99" t="s">
        <v>632</v>
      </c>
      <c r="C87" s="99" t="s">
        <v>633</v>
      </c>
      <c r="D87" s="99" t="s">
        <v>634</v>
      </c>
      <c r="E87" s="99" t="s">
        <v>635</v>
      </c>
      <c r="F87" s="99" t="s">
        <v>0</v>
      </c>
      <c r="G87" s="4">
        <v>1800</v>
      </c>
      <c r="H87" s="4">
        <v>1800</v>
      </c>
      <c r="I87" s="4">
        <v>360</v>
      </c>
      <c r="J87" s="231"/>
      <c r="K87" s="463">
        <f t="shared" si="0"/>
        <v>1440</v>
      </c>
      <c r="L87" s="186">
        <v>17570</v>
      </c>
    </row>
    <row r="88" spans="1:12" ht="26.1" hidden="1" customHeight="1" x14ac:dyDescent="0.2">
      <c r="A88" s="99">
        <v>80</v>
      </c>
      <c r="B88" s="99" t="s">
        <v>636</v>
      </c>
      <c r="C88" s="99" t="s">
        <v>637</v>
      </c>
      <c r="D88" s="99" t="s">
        <v>638</v>
      </c>
      <c r="E88" s="99" t="s">
        <v>635</v>
      </c>
      <c r="F88" s="99" t="s">
        <v>0</v>
      </c>
      <c r="G88" s="4">
        <v>1800</v>
      </c>
      <c r="H88" s="4">
        <v>1800</v>
      </c>
      <c r="I88" s="4">
        <v>360</v>
      </c>
      <c r="J88" s="231"/>
      <c r="K88" s="463">
        <f t="shared" si="0"/>
        <v>1440</v>
      </c>
      <c r="L88" s="186">
        <f>L86-L87</f>
        <v>72280</v>
      </c>
    </row>
    <row r="89" spans="1:12" ht="26.1" hidden="1" customHeight="1" x14ac:dyDescent="0.2">
      <c r="A89" s="99">
        <v>81</v>
      </c>
      <c r="B89" s="99" t="s">
        <v>886</v>
      </c>
      <c r="C89" s="99" t="s">
        <v>589</v>
      </c>
      <c r="D89" s="99" t="s">
        <v>894</v>
      </c>
      <c r="E89" s="99" t="s">
        <v>655</v>
      </c>
      <c r="F89" s="99" t="s">
        <v>0</v>
      </c>
      <c r="G89" s="4">
        <v>500</v>
      </c>
      <c r="H89" s="4">
        <v>500</v>
      </c>
      <c r="I89" s="4">
        <v>100</v>
      </c>
      <c r="J89" s="231"/>
      <c r="K89" s="463">
        <f t="shared" si="0"/>
        <v>400</v>
      </c>
      <c r="L89" s="186">
        <v>70680</v>
      </c>
    </row>
    <row r="90" spans="1:12" ht="26.1" hidden="1" customHeight="1" x14ac:dyDescent="0.2">
      <c r="A90" s="99">
        <v>82</v>
      </c>
      <c r="B90" s="99" t="s">
        <v>961</v>
      </c>
      <c r="C90" s="99" t="s">
        <v>709</v>
      </c>
      <c r="D90" s="99">
        <v>57001011601</v>
      </c>
      <c r="E90" s="99" t="s">
        <v>659</v>
      </c>
      <c r="F90" s="99" t="s">
        <v>0</v>
      </c>
      <c r="G90" s="4">
        <v>1250</v>
      </c>
      <c r="H90" s="4">
        <v>1250</v>
      </c>
      <c r="I90" s="4">
        <v>250</v>
      </c>
      <c r="J90" s="231"/>
      <c r="K90" s="463">
        <f t="shared" si="0"/>
        <v>1000</v>
      </c>
      <c r="L90" s="186">
        <f>L88-L89</f>
        <v>1600</v>
      </c>
    </row>
    <row r="91" spans="1:12" ht="26.1" hidden="1" customHeight="1" x14ac:dyDescent="0.2">
      <c r="A91" s="99">
        <v>83</v>
      </c>
      <c r="B91" s="99" t="s">
        <v>578</v>
      </c>
      <c r="C91" s="99" t="s">
        <v>962</v>
      </c>
      <c r="D91" s="99" t="s">
        <v>963</v>
      </c>
      <c r="E91" s="99" t="s">
        <v>915</v>
      </c>
      <c r="F91" s="99" t="s">
        <v>0</v>
      </c>
      <c r="G91" s="4">
        <v>2500</v>
      </c>
      <c r="H91" s="4">
        <v>2500</v>
      </c>
      <c r="I91" s="4">
        <v>500</v>
      </c>
      <c r="J91" s="231"/>
      <c r="K91" s="463">
        <f t="shared" si="0"/>
        <v>2000</v>
      </c>
    </row>
    <row r="92" spans="1:12" ht="24.95" hidden="1" customHeight="1" x14ac:dyDescent="0.2">
      <c r="A92" s="88" t="s">
        <v>276</v>
      </c>
      <c r="B92" s="88"/>
      <c r="C92" s="88"/>
      <c r="D92" s="88"/>
      <c r="E92" s="88"/>
      <c r="F92" s="99"/>
      <c r="G92" s="4"/>
      <c r="H92" s="4"/>
      <c r="I92" s="4"/>
    </row>
    <row r="93" spans="1:12" ht="24.95" hidden="1" customHeight="1" x14ac:dyDescent="0.3">
      <c r="A93" s="88"/>
      <c r="B93" s="100"/>
      <c r="C93" s="100"/>
      <c r="D93" s="100"/>
      <c r="E93" s="100"/>
      <c r="F93" s="88" t="s">
        <v>456</v>
      </c>
      <c r="G93" s="87">
        <f>SUM(G9:G92)</f>
        <v>200860</v>
      </c>
      <c r="H93" s="87">
        <f>SUM(H9:H92)</f>
        <v>200810</v>
      </c>
      <c r="I93" s="87">
        <f>SUM(I9:I92)</f>
        <v>39502</v>
      </c>
    </row>
    <row r="94" spans="1:12" ht="24.95" customHeight="1" x14ac:dyDescent="0.3">
      <c r="A94" s="229"/>
      <c r="B94" s="229"/>
      <c r="C94" s="229"/>
      <c r="D94" s="229"/>
      <c r="E94" s="229"/>
      <c r="F94" s="229"/>
      <c r="G94" s="229"/>
      <c r="H94" s="185"/>
      <c r="I94" s="185"/>
    </row>
    <row r="95" spans="1:12" ht="24.95" customHeight="1" x14ac:dyDescent="0.3">
      <c r="A95" s="230" t="s">
        <v>445</v>
      </c>
      <c r="B95" s="230"/>
      <c r="C95" s="229"/>
      <c r="D95" s="229"/>
      <c r="E95" s="229"/>
      <c r="F95" s="229"/>
      <c r="G95" s="229"/>
      <c r="H95" s="185"/>
      <c r="I95" s="185"/>
    </row>
    <row r="96" spans="1:12" ht="24.95" customHeight="1" x14ac:dyDescent="0.3">
      <c r="A96" s="230"/>
      <c r="B96" s="230"/>
      <c r="C96" s="229"/>
      <c r="D96" s="229"/>
      <c r="E96" s="229"/>
      <c r="F96" s="229"/>
      <c r="G96" s="229"/>
      <c r="H96" s="185"/>
      <c r="I96" s="185"/>
    </row>
    <row r="97" spans="1:9" ht="24.95" customHeight="1" x14ac:dyDescent="0.25">
      <c r="A97" s="226"/>
      <c r="B97" s="226"/>
      <c r="C97" s="226"/>
      <c r="D97" s="226"/>
      <c r="E97" s="226"/>
      <c r="F97" s="226"/>
      <c r="G97" s="226"/>
      <c r="H97" s="419"/>
      <c r="I97" s="226"/>
    </row>
    <row r="98" spans="1:9" ht="15" customHeight="1" x14ac:dyDescent="0.3">
      <c r="A98" s="191" t="s">
        <v>107</v>
      </c>
      <c r="B98" s="191"/>
      <c r="C98" s="185"/>
      <c r="D98" s="185"/>
      <c r="E98" s="185"/>
      <c r="F98" s="185"/>
      <c r="G98" s="185"/>
      <c r="H98" s="185"/>
      <c r="I98" s="420"/>
    </row>
    <row r="99" spans="1:9" ht="15" customHeight="1" x14ac:dyDescent="0.3">
      <c r="A99" s="185"/>
      <c r="B99" s="185"/>
      <c r="C99" s="185"/>
      <c r="D99" s="185"/>
      <c r="E99" s="185"/>
      <c r="F99" s="185"/>
      <c r="G99" s="185"/>
      <c r="H99" s="185"/>
      <c r="I99" s="185"/>
    </row>
    <row r="100" spans="1:9" ht="15" customHeight="1" x14ac:dyDescent="0.3">
      <c r="A100" s="185"/>
      <c r="B100" s="185"/>
      <c r="C100" s="185"/>
      <c r="D100" s="185"/>
      <c r="E100" s="189"/>
      <c r="F100" s="189"/>
      <c r="G100" s="189"/>
      <c r="H100" s="185"/>
      <c r="I100" s="185"/>
    </row>
    <row r="101" spans="1:9" ht="15" customHeight="1" x14ac:dyDescent="0.3">
      <c r="A101" s="191"/>
      <c r="B101" s="191"/>
      <c r="C101" s="191" t="s">
        <v>395</v>
      </c>
      <c r="D101" s="191"/>
      <c r="E101" s="191"/>
      <c r="F101" s="191"/>
      <c r="G101" s="191"/>
      <c r="H101" s="185"/>
      <c r="I101" s="185"/>
    </row>
    <row r="102" spans="1:9" ht="15" customHeight="1" x14ac:dyDescent="0.3">
      <c r="A102" s="185"/>
      <c r="B102" s="185"/>
      <c r="C102" s="185" t="s">
        <v>394</v>
      </c>
      <c r="D102" s="185"/>
      <c r="E102" s="185"/>
      <c r="F102" s="185"/>
      <c r="G102" s="185"/>
      <c r="H102" s="185"/>
      <c r="I102" s="185"/>
    </row>
    <row r="103" spans="1:9" ht="15" customHeight="1" x14ac:dyDescent="0.2">
      <c r="A103" s="193"/>
      <c r="B103" s="193"/>
      <c r="C103" s="193" t="s">
        <v>139</v>
      </c>
      <c r="D103" s="193"/>
      <c r="E103" s="193"/>
      <c r="F103" s="193"/>
      <c r="G103" s="193"/>
    </row>
    <row r="104" spans="1:9" ht="15" customHeight="1" x14ac:dyDescent="0.2"/>
    <row r="105" spans="1:9" ht="15" customHeight="1" x14ac:dyDescent="0.2"/>
    <row r="106" spans="1:9" ht="14.1" customHeight="1" x14ac:dyDescent="0.2"/>
    <row r="107" spans="1:9" ht="14.1" customHeight="1" x14ac:dyDescent="0.2"/>
  </sheetData>
  <autoFilter ref="A8:J93">
    <filterColumn colId="2">
      <filters>
        <filter val="ბაბლიძე"/>
      </filters>
    </filterColumn>
    <filterColumn colId="5">
      <filters>
        <filter val="პრემია"/>
      </filters>
    </filterColumn>
  </autoFilter>
  <mergeCells count="2">
    <mergeCell ref="I1:J1"/>
    <mergeCell ref="I2:J2"/>
  </mergeCells>
  <pageMargins left="0.25" right="0.25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topLeftCell="A16" zoomScaleNormal="100" zoomScaleSheetLayoutView="80" workbookViewId="0">
      <selection activeCell="J11" sqref="J11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46" t="s">
        <v>109</v>
      </c>
      <c r="H1" s="446"/>
      <c r="I1" s="370"/>
    </row>
    <row r="2" spans="1:9" ht="15" x14ac:dyDescent="0.3">
      <c r="A2" s="77" t="s">
        <v>140</v>
      </c>
      <c r="B2" s="78"/>
      <c r="C2" s="78"/>
      <c r="D2" s="78"/>
      <c r="E2" s="78"/>
      <c r="F2" s="78"/>
      <c r="G2" s="425"/>
      <c r="H2" s="424" t="s">
        <v>876</v>
      </c>
      <c r="I2" s="424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70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59"/>
      <c r="I5" s="42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5"/>
      <c r="D7" s="164"/>
      <c r="E7" s="164"/>
      <c r="F7" s="164"/>
      <c r="G7" s="79"/>
      <c r="H7" s="79"/>
      <c r="I7" s="77"/>
    </row>
    <row r="8" spans="1:9" ht="45" x14ac:dyDescent="0.2">
      <c r="A8" s="36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67"/>
      <c r="B9" s="368"/>
      <c r="C9" s="99"/>
      <c r="D9" s="99"/>
      <c r="E9" s="99"/>
      <c r="F9" s="99"/>
      <c r="G9" s="99"/>
      <c r="H9" s="4"/>
      <c r="I9" s="4"/>
    </row>
    <row r="10" spans="1:9" ht="15" x14ac:dyDescent="0.2">
      <c r="A10" s="367"/>
      <c r="B10" s="368"/>
      <c r="C10" s="99"/>
      <c r="D10" s="99"/>
      <c r="E10" s="99"/>
      <c r="F10" s="99"/>
      <c r="G10" s="99"/>
      <c r="H10" s="4"/>
      <c r="I10" s="4"/>
    </row>
    <row r="11" spans="1:9" ht="15" x14ac:dyDescent="0.2">
      <c r="A11" s="367"/>
      <c r="B11" s="368"/>
      <c r="C11" s="88"/>
      <c r="D11" s="88"/>
      <c r="E11" s="88"/>
      <c r="F11" s="88"/>
      <c r="G11" s="88"/>
      <c r="H11" s="4"/>
      <c r="I11" s="4"/>
    </row>
    <row r="12" spans="1:9" ht="15" x14ac:dyDescent="0.2">
      <c r="A12" s="367"/>
      <c r="B12" s="368"/>
      <c r="C12" s="88"/>
      <c r="D12" s="88"/>
      <c r="E12" s="88"/>
      <c r="F12" s="88"/>
      <c r="G12" s="88"/>
      <c r="H12" s="4"/>
      <c r="I12" s="4"/>
    </row>
    <row r="13" spans="1:9" ht="15" x14ac:dyDescent="0.2">
      <c r="A13" s="367"/>
      <c r="B13" s="368"/>
      <c r="C13" s="88"/>
      <c r="D13" s="88"/>
      <c r="E13" s="88"/>
      <c r="F13" s="88"/>
      <c r="G13" s="88"/>
      <c r="H13" s="4"/>
      <c r="I13" s="4"/>
    </row>
    <row r="14" spans="1:9" ht="15" x14ac:dyDescent="0.2">
      <c r="A14" s="367"/>
      <c r="B14" s="368"/>
      <c r="C14" s="88"/>
      <c r="D14" s="88"/>
      <c r="E14" s="88"/>
      <c r="F14" s="88"/>
      <c r="G14" s="88"/>
      <c r="H14" s="4"/>
      <c r="I14" s="4"/>
    </row>
    <row r="15" spans="1:9" ht="15" x14ac:dyDescent="0.2">
      <c r="A15" s="367"/>
      <c r="B15" s="368"/>
      <c r="C15" s="88"/>
      <c r="D15" s="88"/>
      <c r="E15" s="88"/>
      <c r="F15" s="88"/>
      <c r="G15" s="88"/>
      <c r="H15" s="4"/>
      <c r="I15" s="4"/>
    </row>
    <row r="16" spans="1:9" ht="15" x14ac:dyDescent="0.2">
      <c r="A16" s="367"/>
      <c r="B16" s="368"/>
      <c r="C16" s="88"/>
      <c r="D16" s="88"/>
      <c r="E16" s="88"/>
      <c r="F16" s="88"/>
      <c r="G16" s="88"/>
      <c r="H16" s="4"/>
      <c r="I16" s="4"/>
    </row>
    <row r="17" spans="1:9" ht="15" x14ac:dyDescent="0.2">
      <c r="A17" s="367"/>
      <c r="B17" s="368"/>
      <c r="C17" s="88"/>
      <c r="D17" s="88"/>
      <c r="E17" s="88"/>
      <c r="F17" s="88"/>
      <c r="G17" s="88"/>
      <c r="H17" s="4"/>
      <c r="I17" s="4"/>
    </row>
    <row r="18" spans="1:9" ht="15" x14ac:dyDescent="0.2">
      <c r="A18" s="367"/>
      <c r="B18" s="368"/>
      <c r="C18" s="88"/>
      <c r="D18" s="88"/>
      <c r="E18" s="88"/>
      <c r="F18" s="88"/>
      <c r="G18" s="88"/>
      <c r="H18" s="4"/>
      <c r="I18" s="4"/>
    </row>
    <row r="19" spans="1:9" ht="15" x14ac:dyDescent="0.2">
      <c r="A19" s="367"/>
      <c r="B19" s="368"/>
      <c r="C19" s="88"/>
      <c r="D19" s="88"/>
      <c r="E19" s="88"/>
      <c r="F19" s="88"/>
      <c r="G19" s="88"/>
      <c r="H19" s="4"/>
      <c r="I19" s="4"/>
    </row>
    <row r="20" spans="1:9" ht="15" x14ac:dyDescent="0.2">
      <c r="A20" s="367"/>
      <c r="B20" s="368"/>
      <c r="C20" s="88"/>
      <c r="D20" s="88"/>
      <c r="E20" s="88"/>
      <c r="F20" s="88"/>
      <c r="G20" s="88"/>
      <c r="H20" s="4"/>
      <c r="I20" s="4"/>
    </row>
    <row r="21" spans="1:9" ht="15" x14ac:dyDescent="0.2">
      <c r="A21" s="367"/>
      <c r="B21" s="368"/>
      <c r="C21" s="88"/>
      <c r="D21" s="88"/>
      <c r="E21" s="88"/>
      <c r="F21" s="88"/>
      <c r="G21" s="88"/>
      <c r="H21" s="4"/>
      <c r="I21" s="4"/>
    </row>
    <row r="22" spans="1:9" ht="15" x14ac:dyDescent="0.2">
      <c r="A22" s="367"/>
      <c r="B22" s="368"/>
      <c r="C22" s="88"/>
      <c r="D22" s="88"/>
      <c r="E22" s="88"/>
      <c r="F22" s="88"/>
      <c r="G22" s="88"/>
      <c r="H22" s="4"/>
      <c r="I22" s="4"/>
    </row>
    <row r="23" spans="1:9" ht="15" x14ac:dyDescent="0.2">
      <c r="A23" s="367"/>
      <c r="B23" s="368"/>
      <c r="C23" s="88"/>
      <c r="D23" s="88"/>
      <c r="E23" s="88"/>
      <c r="F23" s="88"/>
      <c r="G23" s="88"/>
      <c r="H23" s="4"/>
      <c r="I23" s="4"/>
    </row>
    <row r="24" spans="1:9" ht="15" x14ac:dyDescent="0.2">
      <c r="A24" s="367"/>
      <c r="B24" s="368"/>
      <c r="C24" s="88"/>
      <c r="D24" s="88"/>
      <c r="E24" s="88"/>
      <c r="F24" s="88"/>
      <c r="G24" s="88"/>
      <c r="H24" s="4"/>
      <c r="I24" s="4"/>
    </row>
    <row r="25" spans="1:9" ht="15" x14ac:dyDescent="0.2">
      <c r="A25" s="367"/>
      <c r="B25" s="368"/>
      <c r="C25" s="88"/>
      <c r="D25" s="88"/>
      <c r="E25" s="88"/>
      <c r="F25" s="88"/>
      <c r="G25" s="88"/>
      <c r="H25" s="4"/>
      <c r="I25" s="4"/>
    </row>
    <row r="26" spans="1:9" ht="15" x14ac:dyDescent="0.2">
      <c r="A26" s="367"/>
      <c r="B26" s="368"/>
      <c r="C26" s="88"/>
      <c r="D26" s="88"/>
      <c r="E26" s="88"/>
      <c r="F26" s="88"/>
      <c r="G26" s="88"/>
      <c r="H26" s="4"/>
      <c r="I26" s="4"/>
    </row>
    <row r="27" spans="1:9" ht="15" x14ac:dyDescent="0.2">
      <c r="A27" s="367"/>
      <c r="B27" s="368"/>
      <c r="C27" s="88"/>
      <c r="D27" s="88"/>
      <c r="E27" s="88"/>
      <c r="F27" s="88"/>
      <c r="G27" s="88"/>
      <c r="H27" s="4"/>
      <c r="I27" s="4"/>
    </row>
    <row r="28" spans="1:9" ht="15" x14ac:dyDescent="0.2">
      <c r="A28" s="367"/>
      <c r="B28" s="368"/>
      <c r="C28" s="88"/>
      <c r="D28" s="88"/>
      <c r="E28" s="88"/>
      <c r="F28" s="88"/>
      <c r="G28" s="88"/>
      <c r="H28" s="4"/>
      <c r="I28" s="4"/>
    </row>
    <row r="29" spans="1:9" ht="15" x14ac:dyDescent="0.2">
      <c r="A29" s="367"/>
      <c r="B29" s="368"/>
      <c r="C29" s="88"/>
      <c r="D29" s="88"/>
      <c r="E29" s="88"/>
      <c r="F29" s="88"/>
      <c r="G29" s="88"/>
      <c r="H29" s="4"/>
      <c r="I29" s="4"/>
    </row>
    <row r="30" spans="1:9" ht="15" x14ac:dyDescent="0.2">
      <c r="A30" s="367"/>
      <c r="B30" s="368"/>
      <c r="C30" s="88"/>
      <c r="D30" s="88"/>
      <c r="E30" s="88"/>
      <c r="F30" s="88"/>
      <c r="G30" s="88"/>
      <c r="H30" s="4"/>
      <c r="I30" s="4"/>
    </row>
    <row r="31" spans="1:9" ht="15" x14ac:dyDescent="0.2">
      <c r="A31" s="367"/>
      <c r="B31" s="368"/>
      <c r="C31" s="88"/>
      <c r="D31" s="88"/>
      <c r="E31" s="88"/>
      <c r="F31" s="88"/>
      <c r="G31" s="88"/>
      <c r="H31" s="4"/>
      <c r="I31" s="4"/>
    </row>
    <row r="32" spans="1:9" ht="15" x14ac:dyDescent="0.2">
      <c r="A32" s="367"/>
      <c r="B32" s="368"/>
      <c r="C32" s="88"/>
      <c r="D32" s="88"/>
      <c r="E32" s="88"/>
      <c r="F32" s="88"/>
      <c r="G32" s="88"/>
      <c r="H32" s="4"/>
      <c r="I32" s="4"/>
    </row>
    <row r="33" spans="1:9" ht="15" x14ac:dyDescent="0.2">
      <c r="A33" s="367"/>
      <c r="B33" s="368"/>
      <c r="C33" s="88"/>
      <c r="D33" s="88"/>
      <c r="E33" s="88"/>
      <c r="F33" s="88"/>
      <c r="G33" s="88"/>
      <c r="H33" s="4"/>
      <c r="I33" s="4"/>
    </row>
    <row r="34" spans="1:9" ht="15" x14ac:dyDescent="0.3">
      <c r="A34" s="367"/>
      <c r="B34" s="36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185"/>
      <c r="H35" s="185"/>
      <c r="I35" s="190"/>
    </row>
    <row r="36" spans="1:9" ht="15" x14ac:dyDescent="0.3">
      <c r="A36" s="230" t="s">
        <v>350</v>
      </c>
      <c r="B36" s="229"/>
      <c r="C36" s="229"/>
      <c r="D36" s="229"/>
      <c r="E36" s="229"/>
      <c r="F36" s="229"/>
      <c r="G36" s="185"/>
      <c r="H36" s="185"/>
      <c r="I36" s="190"/>
    </row>
    <row r="37" spans="1:9" ht="15" x14ac:dyDescent="0.3">
      <c r="A37" s="230" t="s">
        <v>353</v>
      </c>
      <c r="B37" s="229"/>
      <c r="C37" s="229"/>
      <c r="D37" s="229"/>
      <c r="E37" s="229"/>
      <c r="F37" s="229"/>
      <c r="G37" s="185"/>
      <c r="H37" s="185"/>
      <c r="I37" s="190"/>
    </row>
    <row r="38" spans="1:9" ht="15" x14ac:dyDescent="0.3">
      <c r="A38" s="230"/>
      <c r="B38" s="185"/>
      <c r="C38" s="185"/>
      <c r="D38" s="185"/>
      <c r="E38" s="185"/>
      <c r="F38" s="185"/>
      <c r="G38" s="185"/>
      <c r="H38" s="185"/>
      <c r="I38" s="190"/>
    </row>
    <row r="39" spans="1:9" ht="15" x14ac:dyDescent="0.3">
      <c r="A39" s="230"/>
      <c r="B39" s="185"/>
      <c r="C39" s="185"/>
      <c r="D39" s="185"/>
      <c r="E39" s="185"/>
      <c r="G39" s="185"/>
      <c r="H39" s="185"/>
      <c r="I39" s="190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190"/>
    </row>
    <row r="41" spans="1:9" ht="15" x14ac:dyDescent="0.3">
      <c r="A41" s="191" t="s">
        <v>107</v>
      </c>
      <c r="B41" s="185"/>
      <c r="C41" s="185"/>
      <c r="D41" s="185"/>
      <c r="E41" s="185"/>
      <c r="F41" s="185"/>
      <c r="G41" s="185"/>
      <c r="H41" s="185"/>
      <c r="I41" s="190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90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92"/>
      <c r="I43" s="190"/>
    </row>
    <row r="44" spans="1:9" ht="15" x14ac:dyDescent="0.3">
      <c r="A44" s="191"/>
      <c r="B44" s="191" t="s">
        <v>271</v>
      </c>
      <c r="C44" s="191"/>
      <c r="D44" s="191"/>
      <c r="E44" s="191"/>
      <c r="F44" s="191"/>
      <c r="G44" s="185"/>
      <c r="H44" s="192"/>
      <c r="I44" s="190"/>
    </row>
    <row r="45" spans="1:9" ht="15" x14ac:dyDescent="0.3">
      <c r="A45" s="185"/>
      <c r="B45" s="185" t="s">
        <v>270</v>
      </c>
      <c r="C45" s="185"/>
      <c r="D45" s="185"/>
      <c r="E45" s="185"/>
      <c r="F45" s="185"/>
      <c r="G45" s="185"/>
      <c r="H45" s="192"/>
      <c r="I45" s="190"/>
    </row>
    <row r="46" spans="1:9" x14ac:dyDescent="0.2">
      <c r="A46" s="193"/>
      <c r="B46" s="193" t="s">
        <v>139</v>
      </c>
      <c r="C46" s="193"/>
      <c r="D46" s="193"/>
      <c r="E46" s="193"/>
      <c r="F46" s="193"/>
      <c r="G46" s="186"/>
      <c r="H46" s="186"/>
      <c r="I46" s="186"/>
    </row>
  </sheetData>
  <mergeCells count="1">
    <mergeCell ref="G1:H1"/>
  </mergeCells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46" t="s">
        <v>109</v>
      </c>
      <c r="H1" s="446"/>
    </row>
    <row r="2" spans="1:10" ht="15" x14ac:dyDescent="0.3">
      <c r="A2" s="77" t="s">
        <v>140</v>
      </c>
      <c r="B2" s="75"/>
      <c r="C2" s="78"/>
      <c r="D2" s="78"/>
      <c r="E2" s="78"/>
      <c r="F2" s="78"/>
      <c r="G2" s="449" t="s">
        <v>876</v>
      </c>
      <c r="H2" s="449"/>
    </row>
    <row r="3" spans="1:10" ht="15" x14ac:dyDescent="0.3">
      <c r="A3" s="77"/>
      <c r="B3" s="77"/>
      <c r="C3" s="77"/>
      <c r="D3" s="77"/>
      <c r="E3" s="77"/>
      <c r="F3" s="77"/>
      <c r="G3" s="220"/>
      <c r="H3" s="22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19"/>
      <c r="B7" s="219"/>
      <c r="C7" s="219"/>
      <c r="D7" s="222"/>
      <c r="E7" s="219"/>
      <c r="F7" s="219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1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1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5"/>
      <c r="I35" s="185"/>
    </row>
    <row r="36" spans="1:9" ht="15" x14ac:dyDescent="0.3">
      <c r="A36" s="230" t="s">
        <v>401</v>
      </c>
      <c r="B36" s="230"/>
      <c r="C36" s="229"/>
      <c r="D36" s="229"/>
      <c r="E36" s="229"/>
      <c r="F36" s="229"/>
      <c r="G36" s="229"/>
      <c r="H36" s="185"/>
      <c r="I36" s="185"/>
    </row>
    <row r="37" spans="1:9" ht="15" x14ac:dyDescent="0.3">
      <c r="A37" s="230" t="s">
        <v>346</v>
      </c>
      <c r="B37" s="230"/>
      <c r="C37" s="229"/>
      <c r="D37" s="229"/>
      <c r="E37" s="229"/>
      <c r="F37" s="229"/>
      <c r="G37" s="229"/>
      <c r="H37" s="185"/>
      <c r="I37" s="185"/>
    </row>
    <row r="38" spans="1:9" ht="15" x14ac:dyDescent="0.3">
      <c r="A38" s="230"/>
      <c r="B38" s="230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30"/>
      <c r="B39" s="230"/>
      <c r="C39" s="185"/>
      <c r="D39" s="185"/>
      <c r="E39" s="185"/>
      <c r="F39" s="185"/>
      <c r="G39" s="185"/>
      <c r="H39" s="185"/>
      <c r="I39" s="185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 x14ac:dyDescent="0.3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434</v>
      </c>
      <c r="D44" s="191"/>
      <c r="E44" s="229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view="pageBreakPreview" zoomScale="85" zoomScaleSheetLayoutView="85" workbookViewId="0"/>
  </sheetViews>
  <sheetFormatPr defaultRowHeight="12.75" x14ac:dyDescent="0.2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46.85546875" style="186" customWidth="1"/>
    <col min="6" max="6" width="9.140625" style="186" customWidth="1"/>
    <col min="7" max="7" width="6.85546875" style="186" customWidth="1"/>
    <col min="8" max="8" width="22.5703125" style="186" customWidth="1"/>
    <col min="9" max="9" width="11.5703125" style="186" customWidth="1"/>
    <col min="10" max="10" width="12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 x14ac:dyDescent="0.3">
      <c r="A2" s="451" t="s">
        <v>504</v>
      </c>
      <c r="B2" s="451"/>
      <c r="C2" s="451"/>
      <c r="D2" s="451"/>
      <c r="E2" s="374"/>
      <c r="F2" s="78"/>
      <c r="G2" s="78"/>
      <c r="H2" s="78"/>
      <c r="I2" s="78"/>
      <c r="J2" s="375"/>
      <c r="K2" s="376"/>
      <c r="L2" s="376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75"/>
      <c r="K3" s="449" t="s">
        <v>876</v>
      </c>
      <c r="L3" s="449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75"/>
      <c r="K4" s="375"/>
      <c r="L4" s="375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388" t="str">
        <f>'ფორმა N1'!D4</f>
        <v>მპგ „ერთიანი ნაციონალური მოძრაობა“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72"/>
      <c r="B8" s="372"/>
      <c r="C8" s="372"/>
      <c r="D8" s="372"/>
      <c r="E8" s="372"/>
      <c r="F8" s="372"/>
      <c r="G8" s="372"/>
      <c r="H8" s="372"/>
      <c r="I8" s="372"/>
      <c r="J8" s="79"/>
      <c r="K8" s="79"/>
      <c r="L8" s="79"/>
    </row>
    <row r="9" spans="1:12" ht="60" x14ac:dyDescent="0.2">
      <c r="A9" s="91" t="s">
        <v>64</v>
      </c>
      <c r="B9" s="91" t="s">
        <v>476</v>
      </c>
      <c r="C9" s="91" t="s">
        <v>477</v>
      </c>
      <c r="D9" s="91" t="s">
        <v>478</v>
      </c>
      <c r="E9" s="91" t="s">
        <v>479</v>
      </c>
      <c r="F9" s="91" t="s">
        <v>480</v>
      </c>
      <c r="G9" s="91" t="s">
        <v>481</v>
      </c>
      <c r="H9" s="91" t="s">
        <v>482</v>
      </c>
      <c r="I9" s="91" t="s">
        <v>483</v>
      </c>
      <c r="J9" s="91" t="s">
        <v>484</v>
      </c>
      <c r="K9" s="91" t="s">
        <v>485</v>
      </c>
      <c r="L9" s="91" t="s">
        <v>318</v>
      </c>
    </row>
    <row r="10" spans="1:12" ht="15" x14ac:dyDescent="0.2">
      <c r="A10" s="99">
        <v>1</v>
      </c>
      <c r="B10" s="359" t="s">
        <v>361</v>
      </c>
      <c r="C10" s="99" t="s">
        <v>964</v>
      </c>
      <c r="D10" s="99" t="s">
        <v>965</v>
      </c>
      <c r="E10" s="99" t="s">
        <v>966</v>
      </c>
      <c r="F10" s="99"/>
      <c r="G10" s="99"/>
      <c r="H10" s="99" t="s">
        <v>967</v>
      </c>
      <c r="I10" s="99" t="s">
        <v>968</v>
      </c>
      <c r="J10" s="426">
        <v>0.06</v>
      </c>
      <c r="K10" s="426">
        <v>230</v>
      </c>
      <c r="L10" s="99" t="s">
        <v>969</v>
      </c>
    </row>
    <row r="11" spans="1:12" ht="15" x14ac:dyDescent="0.2">
      <c r="A11" s="99">
        <v>2</v>
      </c>
      <c r="B11" s="359" t="s">
        <v>361</v>
      </c>
      <c r="C11" s="99" t="s">
        <v>964</v>
      </c>
      <c r="D11" s="99">
        <v>200179145</v>
      </c>
      <c r="E11" s="99" t="s">
        <v>966</v>
      </c>
      <c r="F11" s="99"/>
      <c r="G11" s="99"/>
      <c r="H11" s="99" t="s">
        <v>967</v>
      </c>
      <c r="I11" s="99" t="s">
        <v>968</v>
      </c>
      <c r="J11" s="426">
        <v>0.05</v>
      </c>
      <c r="K11" s="426">
        <v>280.2</v>
      </c>
      <c r="L11" s="99" t="s">
        <v>969</v>
      </c>
    </row>
    <row r="12" spans="1:12" ht="15" x14ac:dyDescent="0.2">
      <c r="A12" s="99">
        <v>3</v>
      </c>
      <c r="B12" s="359" t="s">
        <v>361</v>
      </c>
      <c r="C12" s="99" t="s">
        <v>964</v>
      </c>
      <c r="D12" s="99">
        <v>200179145</v>
      </c>
      <c r="E12" s="99" t="s">
        <v>966</v>
      </c>
      <c r="F12" s="99"/>
      <c r="G12" s="99"/>
      <c r="H12" s="99" t="s">
        <v>967</v>
      </c>
      <c r="I12" s="99" t="s">
        <v>968</v>
      </c>
      <c r="J12" s="426">
        <v>5.7500000000000002E-2</v>
      </c>
      <c r="K12" s="426">
        <v>230</v>
      </c>
      <c r="L12" s="99" t="s">
        <v>969</v>
      </c>
    </row>
    <row r="13" spans="1:12" ht="15" x14ac:dyDescent="0.2">
      <c r="A13" s="99">
        <v>4</v>
      </c>
      <c r="B13" s="359" t="s">
        <v>361</v>
      </c>
      <c r="C13" s="99" t="s">
        <v>964</v>
      </c>
      <c r="D13" s="99">
        <v>200179145</v>
      </c>
      <c r="E13" s="99" t="s">
        <v>966</v>
      </c>
      <c r="F13" s="99"/>
      <c r="G13" s="99"/>
      <c r="H13" s="99" t="s">
        <v>967</v>
      </c>
      <c r="I13" s="99" t="s">
        <v>968</v>
      </c>
      <c r="J13" s="426">
        <v>5.1999999999999998E-2</v>
      </c>
      <c r="K13" s="426">
        <v>260</v>
      </c>
      <c r="L13" s="99" t="s">
        <v>969</v>
      </c>
    </row>
    <row r="14" spans="1:12" ht="15" x14ac:dyDescent="0.2">
      <c r="A14" s="99">
        <v>5</v>
      </c>
      <c r="B14" s="359" t="s">
        <v>361</v>
      </c>
      <c r="C14" s="99" t="s">
        <v>964</v>
      </c>
      <c r="D14" s="99">
        <v>200179145</v>
      </c>
      <c r="E14" s="99" t="s">
        <v>966</v>
      </c>
      <c r="F14" s="99"/>
      <c r="G14" s="99"/>
      <c r="H14" s="99" t="s">
        <v>967</v>
      </c>
      <c r="I14" s="99" t="s">
        <v>968</v>
      </c>
      <c r="J14" s="426">
        <v>0.13200000000000001</v>
      </c>
      <c r="K14" s="426">
        <v>660</v>
      </c>
      <c r="L14" s="99" t="s">
        <v>970</v>
      </c>
    </row>
    <row r="15" spans="1:12" ht="15" x14ac:dyDescent="0.2">
      <c r="A15" s="99">
        <v>6</v>
      </c>
      <c r="B15" s="359" t="s">
        <v>361</v>
      </c>
      <c r="C15" s="99" t="s">
        <v>964</v>
      </c>
      <c r="D15" s="99">
        <v>200179145</v>
      </c>
      <c r="E15" s="99" t="s">
        <v>966</v>
      </c>
      <c r="F15" s="99"/>
      <c r="G15" s="99"/>
      <c r="H15" s="99" t="s">
        <v>967</v>
      </c>
      <c r="I15" s="99" t="s">
        <v>968</v>
      </c>
      <c r="J15" s="426">
        <v>5.7500000000000002E-2</v>
      </c>
      <c r="K15" s="426">
        <v>230</v>
      </c>
      <c r="L15" s="99" t="s">
        <v>969</v>
      </c>
    </row>
    <row r="16" spans="1:12" ht="90" x14ac:dyDescent="0.2">
      <c r="A16" s="99">
        <v>7</v>
      </c>
      <c r="B16" s="359" t="s">
        <v>361</v>
      </c>
      <c r="C16" s="99" t="s">
        <v>858</v>
      </c>
      <c r="D16" s="99">
        <v>24927116</v>
      </c>
      <c r="E16" s="99" t="s">
        <v>966</v>
      </c>
      <c r="F16" s="99"/>
      <c r="G16" s="99"/>
      <c r="H16" s="99" t="s">
        <v>967</v>
      </c>
      <c r="I16" s="99" t="s">
        <v>968</v>
      </c>
      <c r="J16" s="426">
        <v>9.31</v>
      </c>
      <c r="K16" s="426">
        <v>4480</v>
      </c>
      <c r="L16" s="99" t="s">
        <v>971</v>
      </c>
    </row>
    <row r="17" spans="1:12" ht="30" x14ac:dyDescent="0.2">
      <c r="A17" s="99">
        <v>8</v>
      </c>
      <c r="B17" s="359" t="s">
        <v>361</v>
      </c>
      <c r="C17" s="99" t="s">
        <v>972</v>
      </c>
      <c r="D17" s="99">
        <v>204444477</v>
      </c>
      <c r="E17" s="99" t="s">
        <v>966</v>
      </c>
      <c r="F17" s="99"/>
      <c r="G17" s="99"/>
      <c r="H17" s="99" t="s">
        <v>967</v>
      </c>
      <c r="I17" s="99" t="s">
        <v>968</v>
      </c>
      <c r="J17" s="426">
        <v>0.2</v>
      </c>
      <c r="K17" s="426">
        <v>30</v>
      </c>
      <c r="L17" s="99" t="s">
        <v>973</v>
      </c>
    </row>
    <row r="18" spans="1:12" ht="30" x14ac:dyDescent="0.2">
      <c r="A18" s="99">
        <v>9</v>
      </c>
      <c r="B18" s="359" t="s">
        <v>361</v>
      </c>
      <c r="C18" s="99" t="s">
        <v>860</v>
      </c>
      <c r="D18" s="99">
        <v>400196364</v>
      </c>
      <c r="E18" s="99" t="s">
        <v>966</v>
      </c>
      <c r="F18" s="99"/>
      <c r="G18" s="99"/>
      <c r="H18" s="99" t="s">
        <v>974</v>
      </c>
      <c r="I18" s="99" t="s">
        <v>968</v>
      </c>
      <c r="J18" s="426">
        <v>7.1999999999999995E-2</v>
      </c>
      <c r="K18" s="426">
        <v>864</v>
      </c>
      <c r="L18" s="99" t="s">
        <v>975</v>
      </c>
    </row>
    <row r="19" spans="1:12" ht="15" x14ac:dyDescent="0.2">
      <c r="A19" s="99">
        <v>10</v>
      </c>
      <c r="B19" s="359" t="s">
        <v>361</v>
      </c>
      <c r="C19" s="99" t="s">
        <v>860</v>
      </c>
      <c r="D19" s="99">
        <v>400196364</v>
      </c>
      <c r="E19" s="99" t="s">
        <v>966</v>
      </c>
      <c r="F19" s="99"/>
      <c r="G19" s="99"/>
      <c r="H19" s="99" t="s">
        <v>967</v>
      </c>
      <c r="I19" s="99" t="s">
        <v>968</v>
      </c>
      <c r="J19" s="426">
        <v>0.14499999999999999</v>
      </c>
      <c r="K19" s="426">
        <v>290</v>
      </c>
      <c r="L19" s="99" t="s">
        <v>969</v>
      </c>
    </row>
    <row r="20" spans="1:12" ht="45" x14ac:dyDescent="0.2">
      <c r="A20" s="99">
        <v>11</v>
      </c>
      <c r="B20" s="359" t="s">
        <v>361</v>
      </c>
      <c r="C20" s="99" t="s">
        <v>860</v>
      </c>
      <c r="D20" s="99" t="s">
        <v>976</v>
      </c>
      <c r="E20" s="99" t="s">
        <v>966</v>
      </c>
      <c r="F20" s="99"/>
      <c r="G20" s="99"/>
      <c r="H20" s="99" t="s">
        <v>977</v>
      </c>
      <c r="I20" s="99" t="s">
        <v>968</v>
      </c>
      <c r="J20" s="426">
        <v>7.1999999999999995E-2</v>
      </c>
      <c r="K20" s="426">
        <v>864</v>
      </c>
      <c r="L20" s="99" t="s">
        <v>975</v>
      </c>
    </row>
    <row r="21" spans="1:12" ht="15" x14ac:dyDescent="0.2">
      <c r="A21" s="88" t="s">
        <v>276</v>
      </c>
      <c r="B21" s="359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3">
      <c r="A22" s="88"/>
      <c r="B22" s="359"/>
      <c r="C22" s="100"/>
      <c r="D22" s="100"/>
      <c r="E22" s="100"/>
      <c r="F22" s="100"/>
      <c r="G22" s="88"/>
      <c r="H22" s="88"/>
      <c r="I22" s="88"/>
      <c r="J22" s="88" t="s">
        <v>486</v>
      </c>
      <c r="K22" s="87">
        <f>SUM(K10:K21)</f>
        <v>8418.2000000000007</v>
      </c>
      <c r="L22" s="88"/>
    </row>
    <row r="23" spans="1:12" ht="15" x14ac:dyDescent="0.3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185"/>
    </row>
    <row r="24" spans="1:12" ht="15" x14ac:dyDescent="0.3">
      <c r="A24" s="230" t="s">
        <v>487</v>
      </c>
      <c r="B24" s="230"/>
      <c r="C24" s="229"/>
      <c r="D24" s="229"/>
      <c r="E24" s="229"/>
      <c r="F24" s="229"/>
      <c r="G24" s="229"/>
      <c r="H24" s="229"/>
      <c r="I24" s="229"/>
      <c r="J24" s="229"/>
      <c r="K24" s="185"/>
    </row>
    <row r="25" spans="1:12" ht="15" x14ac:dyDescent="0.3">
      <c r="A25" s="230" t="s">
        <v>488</v>
      </c>
      <c r="B25" s="230"/>
      <c r="C25" s="229"/>
      <c r="D25" s="229"/>
      <c r="E25" s="229"/>
      <c r="F25" s="229"/>
      <c r="G25" s="229"/>
      <c r="H25" s="229"/>
      <c r="I25" s="229"/>
      <c r="J25" s="229"/>
      <c r="K25" s="185"/>
    </row>
    <row r="26" spans="1:12" ht="15" x14ac:dyDescent="0.3">
      <c r="A26" s="216" t="s">
        <v>489</v>
      </c>
      <c r="B26" s="230"/>
      <c r="C26" s="185"/>
      <c r="D26" s="185"/>
      <c r="E26" s="185"/>
      <c r="F26" s="185"/>
      <c r="G26" s="185"/>
      <c r="H26" s="185"/>
      <c r="I26" s="185"/>
      <c r="J26" s="185"/>
      <c r="K26" s="185"/>
    </row>
    <row r="27" spans="1:12" ht="15" x14ac:dyDescent="0.3">
      <c r="A27" s="216" t="s">
        <v>505</v>
      </c>
      <c r="B27" s="230"/>
      <c r="C27" s="185"/>
      <c r="D27" s="185"/>
      <c r="E27" s="185"/>
      <c r="F27" s="185"/>
      <c r="G27" s="185"/>
      <c r="H27" s="185"/>
      <c r="I27" s="185"/>
      <c r="J27" s="185"/>
      <c r="K27" s="185"/>
    </row>
    <row r="28" spans="1:12" ht="15.75" customHeight="1" x14ac:dyDescent="0.2">
      <c r="A28" s="456" t="s">
        <v>506</v>
      </c>
      <c r="B28" s="456"/>
      <c r="C28" s="456"/>
      <c r="D28" s="456"/>
      <c r="E28" s="456"/>
      <c r="F28" s="456"/>
      <c r="G28" s="456"/>
      <c r="H28" s="456"/>
      <c r="I28" s="456"/>
      <c r="J28" s="456"/>
      <c r="K28" s="456"/>
    </row>
    <row r="29" spans="1:12" ht="15.75" customHeight="1" x14ac:dyDescent="0.2">
      <c r="A29" s="456"/>
      <c r="B29" s="456"/>
      <c r="C29" s="456"/>
      <c r="D29" s="456"/>
      <c r="E29" s="456"/>
      <c r="F29" s="456"/>
      <c r="G29" s="456"/>
      <c r="H29" s="456"/>
      <c r="I29" s="456"/>
      <c r="J29" s="456"/>
      <c r="K29" s="456"/>
    </row>
    <row r="30" spans="1:12" x14ac:dyDescent="0.2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</row>
    <row r="31" spans="1:12" ht="15" x14ac:dyDescent="0.3">
      <c r="A31" s="452" t="s">
        <v>107</v>
      </c>
      <c r="B31" s="452"/>
      <c r="C31" s="360"/>
      <c r="D31" s="361"/>
      <c r="E31" s="361"/>
      <c r="F31" s="360"/>
      <c r="G31" s="360"/>
      <c r="H31" s="360"/>
      <c r="I31" s="360"/>
      <c r="J31" s="360"/>
      <c r="K31" s="185"/>
    </row>
    <row r="32" spans="1:12" ht="15" x14ac:dyDescent="0.3">
      <c r="A32" s="360"/>
      <c r="B32" s="361"/>
      <c r="C32" s="360"/>
      <c r="D32" s="361"/>
      <c r="E32" s="361"/>
      <c r="F32" s="360"/>
      <c r="G32" s="360"/>
      <c r="H32" s="360"/>
      <c r="I32" s="360"/>
      <c r="J32" s="362"/>
      <c r="K32" s="185"/>
    </row>
    <row r="33" spans="1:11" ht="15" customHeight="1" x14ac:dyDescent="0.3">
      <c r="A33" s="360"/>
      <c r="B33" s="361"/>
      <c r="C33" s="453" t="s">
        <v>268</v>
      </c>
      <c r="D33" s="453"/>
      <c r="E33" s="373"/>
      <c r="F33" s="363"/>
      <c r="G33" s="454" t="s">
        <v>490</v>
      </c>
      <c r="H33" s="454"/>
      <c r="I33" s="454"/>
      <c r="J33" s="364"/>
      <c r="K33" s="185"/>
    </row>
    <row r="34" spans="1:11" ht="15" x14ac:dyDescent="0.3">
      <c r="A34" s="360"/>
      <c r="B34" s="361"/>
      <c r="C34" s="360"/>
      <c r="D34" s="361"/>
      <c r="E34" s="361"/>
      <c r="F34" s="360"/>
      <c r="G34" s="455"/>
      <c r="H34" s="455"/>
      <c r="I34" s="455"/>
      <c r="J34" s="364"/>
      <c r="K34" s="185"/>
    </row>
    <row r="35" spans="1:11" ht="15" x14ac:dyDescent="0.3">
      <c r="A35" s="360"/>
      <c r="B35" s="361"/>
      <c r="C35" s="450" t="s">
        <v>139</v>
      </c>
      <c r="D35" s="450"/>
      <c r="E35" s="373"/>
      <c r="F35" s="363"/>
      <c r="G35" s="360"/>
      <c r="H35" s="360"/>
      <c r="I35" s="360"/>
      <c r="J35" s="360"/>
      <c r="K35" s="185"/>
    </row>
  </sheetData>
  <mergeCells count="7">
    <mergeCell ref="C35:D35"/>
    <mergeCell ref="A2:D2"/>
    <mergeCell ref="K3:L3"/>
    <mergeCell ref="A31:B31"/>
    <mergeCell ref="C33:D33"/>
    <mergeCell ref="G33:I34"/>
    <mergeCell ref="A28:K29"/>
  </mergeCells>
  <dataValidations count="1">
    <dataValidation type="list" allowBlank="1" showInputMessage="1" showErrorMessage="1" sqref="B10:B2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22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2017-08-07T07:52:48Z</cp:lastPrinted>
  <dcterms:created xsi:type="dcterms:W3CDTF">2011-12-27T13:20:18Z</dcterms:created>
  <dcterms:modified xsi:type="dcterms:W3CDTF">2017-08-23T14:29:29Z</dcterms:modified>
</cp:coreProperties>
</file>