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4.2'!$A$1:$I$29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5.2'!$A$1:$I$36</definedName>
    <definedName name="_xlnm.Print_Area" localSheetId="13">'ფორმა 5.4'!$A$1:$H$46</definedName>
    <definedName name="_xlnm.Print_Area" localSheetId="14">'ფორმა 5.5'!$A$1:$L$30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9.7'!$A$1:$I$40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D31" i="12" l="1"/>
  <c r="D47" i="12"/>
  <c r="D28" i="12"/>
  <c r="C47" i="12"/>
  <c r="C28" i="12"/>
  <c r="D13" i="40"/>
  <c r="H10" i="29"/>
  <c r="H11" i="29"/>
  <c r="H12" i="29"/>
  <c r="H9" i="29"/>
  <c r="G15" i="29" l="1"/>
  <c r="H15" i="29"/>
  <c r="I15" i="29"/>
  <c r="D49" i="40"/>
  <c r="C49" i="40"/>
  <c r="C12" i="3"/>
  <c r="D12" i="3"/>
  <c r="A5" i="33" l="1"/>
  <c r="A4" i="33"/>
  <c r="I29" i="44" l="1"/>
  <c r="H29" i="44"/>
  <c r="A5" i="44"/>
  <c r="I21" i="43"/>
  <c r="H21" i="43"/>
  <c r="G21" i="43"/>
  <c r="A5" i="43"/>
  <c r="A6" i="46"/>
  <c r="D72" i="47"/>
  <c r="C72" i="47"/>
  <c r="D64" i="47"/>
  <c r="D58" i="47"/>
  <c r="C58" i="47"/>
  <c r="D53" i="47"/>
  <c r="C53" i="47"/>
  <c r="A5" i="47"/>
  <c r="D31" i="7"/>
  <c r="C31" i="7"/>
  <c r="A5" i="7"/>
  <c r="A4" i="7"/>
  <c r="D29" i="42"/>
  <c r="J16" i="10" l="1"/>
  <c r="I10" i="9"/>
  <c r="I27" i="35" l="1"/>
  <c r="A5" i="9"/>
  <c r="K35" i="55" l="1"/>
  <c r="A6" i="55"/>
  <c r="A5" i="41" l="1"/>
  <c r="A5" i="35"/>
  <c r="A5" i="39"/>
  <c r="A5" i="32"/>
  <c r="A5" i="25"/>
  <c r="A5" i="17"/>
  <c r="A5" i="16"/>
  <c r="A5" i="10"/>
  <c r="A5" i="18"/>
  <c r="A5" i="12"/>
  <c r="A6" i="28"/>
  <c r="A6" i="5"/>
  <c r="A5" i="45"/>
  <c r="A6" i="27"/>
  <c r="A5" i="34"/>
  <c r="A5" i="30"/>
  <c r="A5" i="29"/>
  <c r="A6" i="26"/>
  <c r="A7" i="40"/>
  <c r="A5" i="3"/>
  <c r="D31" i="3" l="1"/>
  <c r="C31" i="3"/>
  <c r="H34" i="45" l="1"/>
  <c r="G34" i="45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38" i="40"/>
  <c r="D19" i="40"/>
  <c r="C19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2" l="1"/>
  <c r="I34" i="30" l="1"/>
  <c r="H34" i="30"/>
  <c r="A4" i="30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User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5325-საშემოსავლოა</t>
        </r>
      </text>
    </comment>
  </commentList>
</comments>
</file>

<file path=xl/sharedStrings.xml><?xml version="1.0" encoding="utf-8"?>
<sst xmlns="http://schemas.openxmlformats.org/spreadsheetml/2006/main" count="1110" uniqueCount="547">
  <si>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</si>
  <si>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</si>
  <si>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</si>
  <si>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</si>
  <si>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</si>
  <si>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</si>
  <si>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</si>
  <si>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</si>
  <si>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</si>
  <si>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</si>
  <si>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</si>
  <si>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</si>
  <si>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</si>
  <si>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</si>
  <si>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</si>
  <si>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</si>
  <si>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</si>
  <si>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</si>
  <si>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</si>
  <si>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</si>
  <si>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</si>
  <si>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</si>
  <si>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</si>
  <si>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</si>
  <si>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</si>
  <si>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</si>
  <si>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</si>
  <si>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</si>
  <si>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</si>
  <si>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</si>
  <si>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</si>
  <si>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</si>
  <si>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</si>
  <si>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</si>
  <si>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</si>
  <si>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</si>
  <si>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</si>
  <si>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</si>
  <si>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</si>
  <si>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</si>
  <si>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</si>
  <si>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</si>
  <si>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</si>
  <si>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</si>
  <si>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</si>
  <si>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</si>
  <si>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</si>
  <si>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</si>
  <si>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</si>
  <si>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</si>
  <si>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</si>
  <si>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</si>
  <si>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</si>
  <si>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</si>
  <si>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</si>
  <si>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</si>
  <si>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</si>
  <si>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</si>
  <si>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</si>
  <si>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</si>
  <si>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</si>
  <si>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</si>
  <si>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</si>
  <si>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</si>
  <si>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</si>
  <si>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</si>
  <si>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</si>
  <si>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</si>
  <si>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</si>
  <si>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</si>
  <si>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</si>
  <si>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</si>
  <si>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</si>
  <si>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</si>
  <si>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</si>
  <si>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</si>
  <si>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</si>
  <si>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</si>
  <si>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</si>
  <si>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</si>
  <si>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</si>
  <si>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</si>
  <si>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</si>
  <si>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</si>
  <si>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</si>
  <si>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</si>
  <si>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</si>
  <si>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</si>
  <si>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</si>
  <si>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</si>
  <si>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</si>
  <si>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</si>
  <si>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</si>
  <si>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</si>
  <si>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</si>
  <si>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</si>
  <si>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</si>
  <si>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</si>
  <si>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</si>
  <si>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</si>
  <si>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</si>
  <si>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</si>
  <si>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</si>
  <si>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</si>
  <si>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</si>
  <si>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</si>
  <si>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</si>
  <si>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</si>
  <si>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</si>
  <si>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</si>
  <si>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</si>
  <si>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</si>
  <si>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</si>
  <si>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</si>
  <si>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</si>
  <si>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</si>
  <si>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</si>
  <si>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</si>
  <si>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</si>
  <si>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</si>
  <si>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</si>
  <si>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</si>
  <si>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</si>
  <si>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</si>
  <si>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</si>
  <si>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</si>
  <si>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</si>
  <si>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</si>
  <si>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</si>
  <si>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</si>
  <si>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</si>
  <si>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</si>
  <si>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</si>
  <si>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</si>
  <si>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</si>
  <si>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</si>
  <si>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</si>
  <si>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</si>
  <si>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</si>
  <si>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</si>
  <si>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</si>
  <si>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</si>
  <si>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</si>
  <si>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</si>
  <si>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</si>
  <si>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</si>
  <si>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</si>
  <si>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</si>
  <si>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</si>
  <si>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</si>
  <si>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</si>
  <si>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</si>
  <si>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</si>
  <si>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</si>
  <si>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</si>
  <si>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</si>
  <si>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</si>
  <si>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</si>
  <si>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</si>
  <si>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</si>
  <si>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</si>
  <si>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</si>
  <si>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</si>
  <si>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</si>
  <si>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</si>
  <si>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</si>
  <si>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</si>
  <si>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</si>
  <si>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</si>
  <si>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</si>
  <si>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</si>
  <si>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</si>
  <si>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</si>
  <si>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</si>
  <si>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</si>
  <si>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</si>
  <si>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</si>
  <si>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</si>
  <si>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</si>
  <si>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</si>
  <si>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</si>
  <si>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</si>
  <si>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</si>
  <si>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</si>
  <si>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</si>
  <si>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</si>
  <si>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</si>
  <si>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</si>
  <si>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</si>
  <si>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</si>
  <si>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</si>
  <si>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</si>
  <si>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</si>
  <si>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</si>
  <si>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</si>
  <si>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</si>
  <si>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</si>
  <si>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</si>
  <si>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</si>
  <si>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</si>
  <si>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</si>
  <si>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</si>
  <si>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</si>
  <si>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</si>
  <si>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</si>
  <si>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</si>
  <si>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</si>
  <si>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</si>
  <si>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</si>
  <si>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</si>
  <si>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</si>
  <si>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</si>
  <si>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</si>
  <si>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</si>
  <si>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</si>
  <si>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</si>
  <si>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</si>
  <si>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</si>
  <si>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</si>
  <si>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</si>
  <si>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</si>
  <si>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</si>
  <si>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</si>
  <si>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</si>
  <si>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</si>
  <si>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</si>
  <si>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</si>
  <si>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</si>
  <si>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</si>
  <si>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</si>
  <si>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</si>
  <si>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</si>
  <si>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</si>
  <si>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</si>
  <si>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</si>
  <si>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</si>
  <si>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</si>
  <si>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</si>
  <si>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</si>
  <si>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</si>
  <si>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</si>
  <si>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</si>
  <si>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</si>
  <si>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</si>
  <si>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</si>
  <si>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</si>
  <si>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</si>
  <si>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</si>
  <si>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</si>
  <si>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</si>
  <si>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</si>
  <si>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</si>
  <si>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</si>
  <si>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</si>
  <si>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</si>
  <si>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</si>
  <si>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</si>
  <si>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</si>
  <si>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</si>
  <si>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</si>
  <si>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</si>
  <si>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</si>
  <si>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</si>
  <si>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</si>
  <si>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</si>
  <si>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</si>
  <si>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</si>
  <si>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</si>
  <si>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</si>
  <si>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</si>
  <si>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</si>
  <si>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</si>
  <si>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</si>
  <si>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</si>
  <si>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</si>
  <si>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</si>
  <si>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</si>
  <si>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</si>
  <si>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</si>
  <si>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</si>
  <si>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</si>
  <si>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</si>
  <si>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</si>
  <si>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</si>
  <si>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</si>
  <si>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</si>
  <si>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</si>
  <si>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</si>
  <si>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</si>
  <si>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</si>
  <si>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</si>
  <si>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</si>
  <si>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</si>
  <si>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</si>
  <si>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</si>
  <si>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</si>
  <si>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</si>
  <si>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</si>
  <si>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</si>
  <si>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</si>
  <si>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</si>
  <si>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</si>
  <si>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</si>
  <si>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</si>
  <si>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</si>
  <si>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</si>
  <si>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</si>
  <si>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</si>
  <si>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</si>
  <si>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</si>
  <si>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</si>
  <si>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</si>
  <si>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</si>
  <si>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</si>
  <si>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</si>
  <si>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</si>
  <si>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</si>
  <si>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</si>
  <si>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</si>
  <si>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</si>
  <si>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</si>
  <si>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</si>
  <si>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</si>
  <si>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</si>
  <si>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</si>
  <si>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</si>
  <si>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</si>
  <si>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</si>
  <si>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</si>
  <si>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</si>
  <si>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</si>
  <si>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</si>
  <si>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</si>
  <si>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</si>
  <si>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</si>
  <si>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</si>
  <si>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</si>
  <si>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</si>
  <si>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</si>
  <si>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</si>
  <si>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</si>
  <si>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</si>
  <si>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</si>
  <si>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</si>
  <si>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</si>
  <si>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</si>
  <si>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</si>
  <si>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</si>
  <si>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</si>
  <si>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</si>
  <si>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</si>
  <si>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</si>
  <si>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</si>
  <si>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</si>
  <si>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</si>
  <si>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</si>
  <si>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</si>
  <si>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</si>
  <si>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</si>
  <si>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</si>
  <si>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</si>
  <si>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</si>
  <si>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</si>
  <si>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</si>
  <si>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</si>
  <si>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</si>
  <si>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</si>
  <si>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</si>
  <si>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</si>
  <si>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</si>
  <si>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</si>
  <si>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</si>
  <si>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</si>
  <si>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</si>
  <si>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</si>
  <si>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</si>
  <si>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</si>
  <si>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</si>
  <si>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</si>
  <si>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</si>
  <si>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</si>
  <si>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</si>
  <si>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</si>
  <si>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</si>
  <si>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</si>
  <si>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</si>
  <si>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</si>
  <si>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</si>
  <si>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</si>
  <si>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</si>
  <si>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</si>
  <si>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</si>
  <si>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</si>
  <si>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</si>
  <si>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</si>
  <si>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</si>
  <si>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</si>
  <si>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</si>
  <si>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</si>
  <si>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</si>
  <si>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</si>
  <si>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</si>
  <si>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</si>
  <si>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</si>
  <si>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</si>
  <si>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</si>
  <si>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</si>
  <si>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</si>
  <si>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</si>
  <si>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</si>
  <si>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</si>
  <si>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</si>
  <si>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</si>
  <si>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</si>
  <si>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</si>
  <si>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</si>
  <si>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</si>
  <si>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</si>
  <si>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</si>
  <si>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</si>
  <si>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</si>
  <si>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</si>
  <si>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</si>
  <si>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</si>
  <si>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</si>
  <si>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</si>
  <si>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</si>
  <si>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</si>
  <si>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</si>
  <si>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</si>
  <si>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</si>
  <si>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</si>
  <si>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</si>
  <si>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</si>
  <si>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</si>
  <si>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</si>
  <si>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</si>
  <si>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</si>
  <si>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</si>
  <si>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</si>
  <si>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</si>
  <si>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</si>
  <si>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</si>
  <si>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</si>
  <si>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</si>
  <si>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</si>
  <si>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</si>
  <si>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</si>
  <si>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</si>
  <si>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</si>
  <si>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</si>
  <si>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</si>
  <si>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</si>
  <si>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</si>
  <si>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</si>
  <si>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</si>
  <si>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</si>
  <si>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</si>
  <si>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</si>
  <si>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</si>
  <si>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</si>
  <si>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</si>
  <si>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</si>
  <si>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</si>
  <si>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</si>
  <si>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</si>
  <si>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</si>
  <si>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</si>
  <si>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</si>
  <si>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</si>
  <si>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</si>
  <si>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</si>
  <si>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</si>
  <si>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</si>
  <si>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</si>
  <si>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</si>
  <si>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</si>
  <si>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</si>
  <si>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</si>
  <si>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</si>
  <si>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</si>
  <si>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</si>
  <si>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</si>
  <si>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</si>
  <si>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</si>
  <si>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</si>
  <si>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</si>
  <si>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</si>
  <si>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</si>
  <si>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</si>
  <si>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</si>
  <si>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</si>
  <si>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</si>
  <si>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</si>
  <si>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</si>
  <si>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</si>
  <si>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</si>
  <si>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</si>
  <si>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</si>
  <si>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</si>
  <si>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</si>
  <si>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</si>
  <si>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</si>
  <si>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</si>
  <si>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</si>
  <si>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</si>
  <si>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</si>
  <si>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</si>
  <si>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</si>
  <si>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</si>
  <si>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</si>
  <si>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</si>
  <si>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</si>
  <si>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</si>
  <si>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</si>
  <si>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</si>
  <si>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</si>
  <si>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</si>
  <si>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>იჯარა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</si>
  <si>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</si>
  <si>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</si>
  <si>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</si>
  <si>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</si>
  <si>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სხვა ფულადი შემოსავლები (არასწორად ჩარიცხული თანხა)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</si>
  <si>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</si>
  <si>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</si>
  <si>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სხვა ფულადი შემოსავლები (ზედმეტად ჩარიცხულის უკან დაბრუნება)</t>
  </si>
  <si>
    <t>ბეჭდური რეკლამის ხარჯები/კაბადონი+,ვესტა,ჭოლაძე,აპა გრუპ,ფავორიტი,ბრენდისი-470,</t>
  </si>
  <si>
    <t>იურიდიულ-აუდიტორიული მომსახურების ხარჯი(სასამართლო ბაჟები)</t>
  </si>
  <si>
    <t>მოსაკრებლები-სასამართლოს ბაჟი</t>
  </si>
  <si>
    <t>სხვადასხვა ხარჯები</t>
  </si>
  <si>
    <t>აკაკი კიკვაძე</t>
  </si>
  <si>
    <t>01010002370</t>
  </si>
  <si>
    <t>საკომუნიკაციო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</si>
  <si>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</si>
  <si>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</si>
  <si>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საინფორმ.მომსახურება</t>
  </si>
  <si>
    <t>შპს ახალი ამბები</t>
  </si>
  <si>
    <t>შპს ა-ნეტი</t>
  </si>
  <si>
    <t>ირაკლი კიკაჩეიშვილი</t>
  </si>
  <si>
    <t>01008010636</t>
  </si>
  <si>
    <t>შენიშვნა: ივნისის თვის ფაქურები ჯერ არ მიგვიღია სრულად, ამიტომ ვალდებულებები ივნისის ბოლოსთვის შეიცვლება, ძირითადად საკომუნიკაციო ხარჯების მიმართულებით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</si>
  <si>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</si>
  <si>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</si>
  <si>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01.07.17-31.07.17</t>
  </si>
  <si>
    <t>მამუკა აჩბა</t>
  </si>
  <si>
    <t>62001000351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</si>
</sst>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  <charset val="204"/>
    </font>
    <font>
      <b/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EF6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1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49" fontId="35" fillId="0" borderId="44" xfId="0" applyNumberFormat="1" applyFont="1" applyBorder="1" applyAlignment="1">
      <alignment horizontal="left" wrapText="1"/>
    </xf>
    <xf numFmtId="0" fontId="35" fillId="0" borderId="44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5" xfId="0" applyNumberFormat="1" applyFont="1" applyBorder="1" applyAlignment="1">
      <alignment horizontal="left" wrapText="1"/>
    </xf>
    <xf numFmtId="14" fontId="36" fillId="0" borderId="19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>
      <alignment wrapText="1"/>
    </xf>
    <xf numFmtId="49" fontId="36" fillId="0" borderId="3" xfId="0" applyNumberFormat="1" applyFont="1" applyBorder="1"/>
    <xf numFmtId="0" fontId="36" fillId="7" borderId="46" xfId="0" applyFont="1" applyFill="1" applyBorder="1" applyAlignment="1">
      <alignment wrapText="1"/>
    </xf>
    <xf numFmtId="14" fontId="36" fillId="0" borderId="1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 wrapText="1"/>
      <protection locked="0"/>
    </xf>
    <xf numFmtId="49" fontId="36" fillId="0" borderId="1" xfId="0" applyNumberFormat="1" applyFont="1" applyBorder="1"/>
    <xf numFmtId="0" fontId="36" fillId="0" borderId="1" xfId="0" applyFont="1" applyBorder="1" applyAlignment="1">
      <alignment wrapText="1"/>
    </xf>
    <xf numFmtId="14" fontId="36" fillId="0" borderId="37" xfId="0" applyNumberFormat="1" applyFont="1" applyBorder="1" applyAlignment="1">
      <alignment horizontal="left"/>
    </xf>
    <xf numFmtId="0" fontId="33" fillId="0" borderId="37" xfId="9" applyFont="1" applyBorder="1" applyAlignment="1" applyProtection="1">
      <alignment vertical="center" wrapText="1"/>
      <protection locked="0"/>
    </xf>
    <xf numFmtId="0" fontId="36" fillId="0" borderId="1" xfId="0" applyFont="1" applyBorder="1" applyAlignment="1">
      <alignment horizontal="left"/>
    </xf>
    <xf numFmtId="49" fontId="33" fillId="0" borderId="35" xfId="9" applyNumberFormat="1" applyFont="1" applyBorder="1" applyAlignment="1" applyProtection="1">
      <alignment vertical="center"/>
      <protection locked="0"/>
    </xf>
    <xf numFmtId="0" fontId="36" fillId="0" borderId="0" xfId="0" applyFont="1" applyAlignment="1">
      <alignment wrapText="1"/>
    </xf>
    <xf numFmtId="0" fontId="33" fillId="4" borderId="37" xfId="9" applyFont="1" applyFill="1" applyBorder="1" applyAlignment="1" applyProtection="1">
      <alignment vertical="center" wrapText="1"/>
      <protection locked="0"/>
    </xf>
    <xf numFmtId="0" fontId="33" fillId="4" borderId="47" xfId="9" applyFont="1" applyFill="1" applyBorder="1" applyAlignment="1" applyProtection="1">
      <alignment vertical="center"/>
      <protection locked="0"/>
    </xf>
    <xf numFmtId="49" fontId="35" fillId="0" borderId="1" xfId="0" applyNumberFormat="1" applyFont="1" applyBorder="1" applyAlignment="1">
      <alignment horizontal="left" wrapText="1"/>
    </xf>
    <xf numFmtId="49" fontId="35" fillId="0" borderId="48" xfId="0" applyNumberFormat="1" applyFont="1" applyBorder="1" applyAlignment="1">
      <alignment horizontal="left" wrapText="1"/>
    </xf>
    <xf numFmtId="0" fontId="35" fillId="0" borderId="48" xfId="0" applyNumberFormat="1" applyFont="1" applyBorder="1" applyAlignment="1">
      <alignment horizontal="left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NumberFormat="1" applyFont="1" applyFill="1" applyBorder="1" applyAlignment="1" applyProtection="1">
      <alignment vertical="center" wrapText="1"/>
    </xf>
    <xf numFmtId="0" fontId="15" fillId="0" borderId="1" xfId="0" applyFont="1" applyBorder="1"/>
    <xf numFmtId="0" fontId="0" fillId="0" borderId="1" xfId="0" applyBorder="1"/>
    <xf numFmtId="0" fontId="10" fillId="0" borderId="6" xfId="0" applyFont="1" applyBorder="1" applyAlignment="1">
      <alignment horizontal="center" vertical="center"/>
    </xf>
    <xf numFmtId="0" fontId="0" fillId="2" borderId="1" xfId="0" applyFill="1" applyBorder="1"/>
    <xf numFmtId="0" fontId="15" fillId="0" borderId="1" xfId="0" applyFont="1" applyBorder="1" applyAlignment="1">
      <alignment horizontal="center" vertical="center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4" fontId="39" fillId="0" borderId="1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39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0" fontId="41" fillId="0" borderId="1" xfId="0" applyFont="1" applyBorder="1"/>
    <xf numFmtId="0" fontId="40" fillId="0" borderId="1" xfId="0" applyFont="1" applyBorder="1" applyAlignment="1">
      <alignment horizontal="left"/>
    </xf>
    <xf numFmtId="49" fontId="40" fillId="0" borderId="1" xfId="0" applyNumberFormat="1" applyFont="1" applyBorder="1" applyAlignment="1">
      <alignment horizontal="left"/>
    </xf>
    <xf numFmtId="49" fontId="40" fillId="0" borderId="1" xfId="0" applyNumberFormat="1" applyFont="1" applyBorder="1"/>
    <xf numFmtId="0" fontId="31" fillId="0" borderId="1" xfId="0" applyFont="1" applyBorder="1" applyAlignment="1">
      <alignment horizontal="left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49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43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4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" fontId="44" fillId="0" borderId="1" xfId="0" applyNumberFormat="1" applyFont="1" applyBorder="1" applyAlignment="1">
      <alignment horizontal="right"/>
    </xf>
    <xf numFmtId="0" fontId="45" fillId="2" borderId="0" xfId="0" applyFont="1" applyFill="1" applyProtection="1">
      <protection locked="0"/>
    </xf>
    <xf numFmtId="0" fontId="45" fillId="0" borderId="0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vertical="center"/>
    </xf>
    <xf numFmtId="14" fontId="18" fillId="2" borderId="1" xfId="4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49" fontId="0" fillId="0" borderId="50" xfId="0" applyNumberFormat="1" applyBorder="1"/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12144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34</xdr:row>
      <xdr:rowOff>180975</xdr:rowOff>
    </xdr:from>
    <xdr:to>
      <xdr:col>6</xdr:col>
      <xdr:colOff>219075</xdr:colOff>
      <xdr:row>34</xdr:row>
      <xdr:rowOff>180975</xdr:rowOff>
    </xdr:to>
    <xdr:cxnSp macro="">
      <xdr:nvCxnSpPr>
        <xdr:cNvPr id="5" name="Straight Connector 4"/>
        <xdr:cNvCxnSpPr/>
      </xdr:nvCxnSpPr>
      <xdr:spPr>
        <a:xfrm>
          <a:off x="4019550" y="121539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171450</xdr:rowOff>
    </xdr:from>
    <xdr:to>
      <xdr:col>2</xdr:col>
      <xdr:colOff>1495425</xdr:colOff>
      <xdr:row>21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2016%20w.-partia1/08.06.16-23.10.16-PARTIIS%20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მოძრაობა-ერთიანი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6"/>
  <sheetViews>
    <sheetView showGridLines="0" tabSelected="1" view="pageBreakPreview" zoomScale="80" zoomScaleSheetLayoutView="80" workbookViewId="0">
      <selection activeCell="R14" sqref="R14"/>
    </sheetView>
  </sheetViews>
  <sheetFormatPr defaultRowHeight="15"/>
  <cols>
    <col min="1" max="1" width="6.28515625" style="298" bestFit="1" customWidth="1"/>
    <col min="2" max="2" width="13.140625" style="298" customWidth="1"/>
    <col min="3" max="3" width="17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 s="308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8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544</v>
      </c>
      <c r="L2" s="369"/>
    </row>
    <row r="3" spans="1:12" s="308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8" customFormat="1">
      <c r="A4" s="401" t="s">
        <v>274</v>
      </c>
      <c r="B4" s="354"/>
      <c r="C4" s="354"/>
      <c r="D4" s="403" t="s">
        <v>514</v>
      </c>
      <c r="E4" s="393"/>
      <c r="F4" s="307"/>
      <c r="G4" s="301"/>
      <c r="H4" s="394"/>
      <c r="I4" s="393"/>
      <c r="J4" s="395"/>
      <c r="K4" s="301"/>
      <c r="L4" s="396"/>
    </row>
    <row r="5" spans="1:12" s="308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93" t="s">
        <v>474</v>
      </c>
      <c r="J6" s="494"/>
      <c r="K6" s="495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473</v>
      </c>
      <c r="D7" s="350" t="s">
        <v>280</v>
      </c>
      <c r="E7" s="349" t="s">
        <v>472</v>
      </c>
      <c r="F7" s="348" t="s">
        <v>471</v>
      </c>
      <c r="G7" s="347" t="s">
        <v>228</v>
      </c>
      <c r="H7" s="346" t="s">
        <v>225</v>
      </c>
      <c r="I7" s="345" t="s">
        <v>470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3"/>
      <c r="G9" s="442"/>
      <c r="H9" s="331"/>
      <c r="I9" s="330"/>
      <c r="J9" s="329"/>
      <c r="K9" s="328"/>
      <c r="L9" s="327"/>
    </row>
    <row r="10" spans="1:12">
      <c r="A10" s="326">
        <v>2</v>
      </c>
      <c r="B10" s="419"/>
      <c r="C10" s="324"/>
      <c r="D10" s="420"/>
      <c r="E10" s="419"/>
      <c r="F10" s="419"/>
      <c r="G10" s="419"/>
      <c r="H10" s="419"/>
      <c r="I10" s="322"/>
      <c r="J10" s="321"/>
      <c r="K10" s="320"/>
      <c r="L10" s="319"/>
    </row>
    <row r="11" spans="1:12">
      <c r="A11" s="326">
        <v>3</v>
      </c>
      <c r="B11" s="419"/>
      <c r="C11" s="324"/>
      <c r="D11" s="420"/>
      <c r="E11" s="419"/>
      <c r="F11" s="419"/>
      <c r="G11" s="419"/>
      <c r="H11" s="419"/>
      <c r="I11" s="322"/>
      <c r="J11" s="321"/>
      <c r="K11" s="320"/>
      <c r="L11" s="319"/>
    </row>
    <row r="12" spans="1:12">
      <c r="A12" s="334">
        <v>4</v>
      </c>
      <c r="B12" s="419"/>
      <c r="C12" s="324"/>
      <c r="D12" s="420"/>
      <c r="E12" s="419"/>
      <c r="F12" s="419"/>
      <c r="G12" s="419"/>
      <c r="H12" s="419"/>
      <c r="I12" s="322"/>
      <c r="J12" s="321"/>
      <c r="K12" s="320"/>
      <c r="L12" s="319"/>
    </row>
    <row r="13" spans="1:12">
      <c r="A13" s="326">
        <v>5</v>
      </c>
      <c r="B13" s="419"/>
      <c r="C13" s="324"/>
      <c r="D13" s="420"/>
      <c r="E13" s="419"/>
      <c r="F13" s="419"/>
      <c r="G13" s="419"/>
      <c r="H13" s="419"/>
      <c r="I13" s="322"/>
      <c r="J13" s="321"/>
      <c r="K13" s="320"/>
      <c r="L13" s="319"/>
    </row>
    <row r="14" spans="1:12">
      <c r="A14" s="326">
        <v>6</v>
      </c>
      <c r="B14" s="419"/>
      <c r="C14" s="324"/>
      <c r="D14" s="420"/>
      <c r="E14" s="419"/>
      <c r="F14" s="419"/>
      <c r="G14" s="419"/>
      <c r="H14" s="419"/>
      <c r="I14" s="322"/>
      <c r="J14" s="321"/>
      <c r="K14" s="320"/>
      <c r="L14" s="319"/>
    </row>
    <row r="15" spans="1:12">
      <c r="A15" s="334">
        <v>7</v>
      </c>
      <c r="B15" s="419"/>
      <c r="C15" s="324"/>
      <c r="D15" s="420"/>
      <c r="E15" s="419"/>
      <c r="F15" s="419"/>
      <c r="G15" s="419"/>
      <c r="H15" s="419"/>
      <c r="I15" s="322"/>
      <c r="J15" s="321"/>
      <c r="K15" s="320"/>
      <c r="L15" s="319"/>
    </row>
    <row r="16" spans="1:12">
      <c r="A16" s="326">
        <v>8</v>
      </c>
      <c r="B16" s="419"/>
      <c r="C16" s="324"/>
      <c r="D16" s="420"/>
      <c r="E16" s="419"/>
      <c r="F16" s="419"/>
      <c r="G16" s="419"/>
      <c r="H16" s="419"/>
      <c r="I16" s="322"/>
      <c r="J16" s="321"/>
      <c r="K16" s="320"/>
      <c r="L16" s="319"/>
    </row>
    <row r="17" spans="1:12">
      <c r="A17" s="326">
        <v>9</v>
      </c>
      <c r="B17" s="419"/>
      <c r="C17" s="324"/>
      <c r="D17" s="420"/>
      <c r="E17" s="419"/>
      <c r="F17" s="419"/>
      <c r="G17" s="419"/>
      <c r="H17" s="419"/>
      <c r="I17" s="322"/>
      <c r="J17" s="321"/>
      <c r="K17" s="320"/>
      <c r="L17" s="319"/>
    </row>
    <row r="18" spans="1:12">
      <c r="A18" s="334">
        <v>10</v>
      </c>
      <c r="B18" s="419"/>
      <c r="C18" s="324"/>
      <c r="D18" s="420"/>
      <c r="E18" s="419"/>
      <c r="F18" s="419"/>
      <c r="G18" s="419"/>
      <c r="H18" s="419"/>
      <c r="I18" s="322"/>
      <c r="J18" s="321"/>
      <c r="K18" s="320"/>
      <c r="L18" s="319"/>
    </row>
    <row r="19" spans="1:12">
      <c r="A19" s="326">
        <v>11</v>
      </c>
      <c r="B19" s="419"/>
      <c r="C19" s="324"/>
      <c r="D19" s="420"/>
      <c r="E19" s="419"/>
      <c r="F19" s="419"/>
      <c r="G19" s="419"/>
      <c r="H19" s="419"/>
      <c r="I19" s="322"/>
      <c r="J19" s="321"/>
      <c r="K19" s="320"/>
      <c r="L19" s="319"/>
    </row>
    <row r="20" spans="1:12">
      <c r="A20" s="326">
        <v>12</v>
      </c>
      <c r="B20" s="419"/>
      <c r="C20" s="324"/>
      <c r="D20" s="420"/>
      <c r="E20" s="419"/>
      <c r="F20" s="419"/>
      <c r="G20" s="419"/>
      <c r="H20" s="419"/>
      <c r="I20" s="322"/>
      <c r="J20" s="321"/>
      <c r="K20" s="320"/>
      <c r="L20" s="319"/>
    </row>
    <row r="21" spans="1:12">
      <c r="A21" s="334">
        <v>13</v>
      </c>
      <c r="B21" s="419"/>
      <c r="C21" s="324"/>
      <c r="D21" s="421"/>
      <c r="E21" s="422"/>
      <c r="F21" s="419"/>
      <c r="G21" s="419"/>
      <c r="H21" s="419"/>
      <c r="I21" s="322"/>
      <c r="J21" s="321"/>
      <c r="K21" s="320"/>
      <c r="L21" s="319"/>
    </row>
    <row r="22" spans="1:12">
      <c r="A22" s="326">
        <v>14</v>
      </c>
      <c r="B22" s="423"/>
      <c r="C22" s="324"/>
      <c r="D22" s="424"/>
      <c r="E22" s="425"/>
      <c r="F22" s="426"/>
      <c r="G22" s="323"/>
      <c r="H22" s="323"/>
      <c r="I22" s="427"/>
      <c r="J22" s="321"/>
      <c r="K22" s="320"/>
      <c r="L22" s="319"/>
    </row>
    <row r="23" spans="1:12">
      <c r="A23" s="326">
        <v>15</v>
      </c>
      <c r="B23" s="428"/>
      <c r="C23" s="429"/>
      <c r="D23" s="424"/>
      <c r="E23" s="425"/>
      <c r="F23" s="430"/>
      <c r="G23" s="323"/>
      <c r="H23" s="323"/>
      <c r="I23" s="431"/>
      <c r="J23" s="321"/>
      <c r="K23" s="320"/>
      <c r="L23" s="319"/>
    </row>
    <row r="24" spans="1:12">
      <c r="A24" s="334">
        <v>16</v>
      </c>
      <c r="B24" s="428"/>
      <c r="C24" s="429"/>
      <c r="D24" s="424"/>
      <c r="E24" s="425"/>
      <c r="F24" s="430"/>
      <c r="G24" s="323"/>
      <c r="H24" s="323"/>
      <c r="I24" s="425"/>
      <c r="J24" s="321"/>
      <c r="K24" s="320"/>
      <c r="L24" s="319"/>
    </row>
    <row r="25" spans="1:12">
      <c r="A25" s="326">
        <v>17</v>
      </c>
      <c r="B25" s="432"/>
      <c r="C25" s="433"/>
      <c r="D25" s="424"/>
      <c r="E25" s="425"/>
      <c r="F25" s="434"/>
      <c r="G25" s="435"/>
      <c r="H25" s="435"/>
      <c r="I25" s="436"/>
      <c r="J25" s="437"/>
      <c r="K25" s="438"/>
      <c r="L25" s="319"/>
    </row>
    <row r="26" spans="1:12">
      <c r="A26" s="326">
        <v>18</v>
      </c>
      <c r="B26" s="439"/>
      <c r="C26" s="429"/>
      <c r="D26" s="424"/>
      <c r="E26" s="425"/>
      <c r="F26" s="430"/>
      <c r="G26" s="323"/>
      <c r="H26" s="323"/>
      <c r="I26" s="321"/>
      <c r="J26" s="321"/>
      <c r="K26" s="431"/>
      <c r="L26" s="319"/>
    </row>
    <row r="27" spans="1:12" ht="29.25" customHeight="1">
      <c r="A27" s="334">
        <v>19</v>
      </c>
      <c r="B27" s="440"/>
      <c r="C27" s="324"/>
      <c r="D27" s="441"/>
      <c r="E27" s="440"/>
      <c r="F27" s="440"/>
      <c r="G27" s="440"/>
      <c r="H27" s="440"/>
      <c r="I27" s="330"/>
      <c r="J27" s="329"/>
      <c r="K27" s="328"/>
      <c r="L27" s="327"/>
    </row>
    <row r="28" spans="1:12" ht="29.25" customHeight="1">
      <c r="A28" s="326">
        <v>20</v>
      </c>
      <c r="B28" s="419"/>
      <c r="C28" s="324"/>
      <c r="D28" s="420"/>
      <c r="E28" s="419"/>
      <c r="F28" s="419"/>
      <c r="G28" s="419"/>
      <c r="H28" s="419"/>
      <c r="I28" s="322"/>
      <c r="J28" s="321"/>
      <c r="K28" s="320"/>
      <c r="L28" s="319"/>
    </row>
    <row r="29" spans="1:12" s="300" customFormat="1" ht="15.75" thickBot="1">
      <c r="A29" s="318" t="s">
        <v>276</v>
      </c>
      <c r="B29" s="317"/>
      <c r="C29" s="316"/>
      <c r="D29" s="315">
        <f>SUM(D9:D28)</f>
        <v>0</v>
      </c>
      <c r="E29" s="314"/>
      <c r="F29" s="313"/>
      <c r="G29" s="313"/>
      <c r="H29" s="313"/>
      <c r="I29" s="312"/>
      <c r="J29" s="311"/>
      <c r="K29" s="310"/>
      <c r="L29" s="309"/>
    </row>
    <row r="30" spans="1:12" s="300" customFormat="1">
      <c r="A30" s="301"/>
      <c r="B30" s="302"/>
      <c r="C30" s="301"/>
      <c r="D30" s="302"/>
      <c r="E30" s="301"/>
      <c r="F30" s="302"/>
      <c r="G30" s="301"/>
      <c r="H30" s="302"/>
      <c r="I30" s="301"/>
      <c r="J30" s="302"/>
      <c r="K30" s="301"/>
      <c r="L30" s="302"/>
    </row>
    <row r="31" spans="1:12" s="300" customFormat="1">
      <c r="A31" s="301"/>
      <c r="B31" s="307"/>
      <c r="C31" s="301"/>
      <c r="D31" s="307"/>
      <c r="E31" s="301"/>
      <c r="F31" s="307"/>
      <c r="G31" s="301"/>
      <c r="H31" s="307"/>
      <c r="I31" s="301"/>
      <c r="J31" s="307"/>
      <c r="K31" s="301"/>
      <c r="L31" s="307"/>
    </row>
    <row r="32" spans="1:12" s="300" customFormat="1">
      <c r="A32" s="499" t="s">
        <v>433</v>
      </c>
      <c r="B32" s="499"/>
      <c r="C32" s="499"/>
      <c r="D32" s="499"/>
      <c r="E32" s="499"/>
      <c r="F32" s="499"/>
      <c r="G32" s="499"/>
      <c r="H32" s="499"/>
      <c r="I32" s="499"/>
      <c r="J32" s="499"/>
      <c r="K32" s="499"/>
      <c r="L32" s="499"/>
    </row>
    <row r="33" spans="1:12" s="300" customFormat="1">
      <c r="A33" s="499" t="s">
        <v>469</v>
      </c>
      <c r="B33" s="499"/>
      <c r="C33" s="499"/>
      <c r="D33" s="499"/>
      <c r="E33" s="499"/>
      <c r="F33" s="499"/>
      <c r="G33" s="499"/>
      <c r="H33" s="499"/>
      <c r="I33" s="499"/>
      <c r="J33" s="499"/>
      <c r="K33" s="499"/>
      <c r="L33" s="499"/>
    </row>
    <row r="34" spans="1:12">
      <c r="A34" s="499"/>
      <c r="B34" s="499"/>
      <c r="C34" s="499"/>
      <c r="D34" s="499"/>
      <c r="E34" s="499"/>
      <c r="F34" s="499"/>
      <c r="G34" s="499"/>
      <c r="H34" s="499"/>
      <c r="I34" s="499"/>
      <c r="J34" s="499"/>
      <c r="K34" s="499"/>
      <c r="L34" s="499"/>
    </row>
    <row r="35" spans="1:12">
      <c r="A35" s="499" t="s">
        <v>468</v>
      </c>
      <c r="B35" s="499"/>
      <c r="C35" s="499"/>
      <c r="D35" s="499"/>
      <c r="E35" s="499"/>
      <c r="F35" s="499"/>
      <c r="G35" s="499"/>
      <c r="H35" s="499"/>
      <c r="I35" s="499"/>
      <c r="J35" s="499"/>
      <c r="K35" s="499"/>
      <c r="L35" s="499"/>
    </row>
    <row r="36" spans="1:12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</row>
    <row r="37" spans="1:12">
      <c r="A37" s="499" t="s">
        <v>467</v>
      </c>
      <c r="B37" s="499"/>
      <c r="C37" s="499"/>
      <c r="D37" s="499"/>
      <c r="E37" s="499"/>
      <c r="F37" s="499"/>
      <c r="G37" s="499"/>
      <c r="H37" s="499"/>
      <c r="I37" s="499"/>
      <c r="J37" s="499"/>
      <c r="K37" s="499"/>
      <c r="L37" s="499"/>
    </row>
    <row r="38" spans="1:12">
      <c r="A38" s="301"/>
      <c r="B38" s="302"/>
      <c r="C38" s="301"/>
      <c r="D38" s="302"/>
      <c r="E38" s="301"/>
      <c r="F38" s="302"/>
      <c r="G38" s="301"/>
      <c r="H38" s="302"/>
      <c r="I38" s="301"/>
      <c r="J38" s="302"/>
      <c r="K38" s="301"/>
      <c r="L38" s="302"/>
    </row>
    <row r="39" spans="1:12">
      <c r="A39" s="301"/>
      <c r="B39" s="307"/>
      <c r="C39" s="301"/>
      <c r="D39" s="307"/>
      <c r="E39" s="301"/>
      <c r="F39" s="307"/>
      <c r="G39" s="301"/>
      <c r="H39" s="307"/>
      <c r="I39" s="301"/>
      <c r="J39" s="307"/>
      <c r="K39" s="301"/>
      <c r="L39" s="307"/>
    </row>
    <row r="40" spans="1:12">
      <c r="A40" s="301"/>
      <c r="B40" s="302"/>
      <c r="C40" s="301"/>
      <c r="D40" s="302"/>
      <c r="E40" s="301"/>
      <c r="F40" s="302"/>
      <c r="G40" s="301"/>
      <c r="H40" s="302"/>
      <c r="I40" s="301"/>
      <c r="J40" s="302"/>
      <c r="K40" s="301"/>
      <c r="L40" s="302"/>
    </row>
    <row r="41" spans="1:12">
      <c r="A41" s="301"/>
      <c r="B41" s="307"/>
      <c r="C41" s="301"/>
      <c r="D41" s="307"/>
      <c r="E41" s="301"/>
      <c r="F41" s="307"/>
      <c r="G41" s="301"/>
      <c r="H41" s="307"/>
      <c r="I41" s="301"/>
      <c r="J41" s="307"/>
      <c r="K41" s="301"/>
      <c r="L41" s="307"/>
    </row>
    <row r="42" spans="1:12">
      <c r="A42" s="500" t="s">
        <v>107</v>
      </c>
      <c r="B42" s="500"/>
      <c r="C42" s="302"/>
      <c r="D42" s="301"/>
      <c r="E42" s="302"/>
      <c r="F42" s="302"/>
      <c r="G42" s="301"/>
      <c r="H42" s="302"/>
      <c r="I42" s="302"/>
      <c r="J42" s="301"/>
      <c r="K42" s="302"/>
      <c r="L42" s="301"/>
    </row>
    <row r="43" spans="1:12">
      <c r="A43" s="302"/>
      <c r="B43" s="301"/>
      <c r="C43" s="305"/>
      <c r="D43" s="306"/>
      <c r="E43" s="305"/>
      <c r="F43" s="302"/>
      <c r="G43" s="301"/>
      <c r="H43" s="304"/>
      <c r="I43" s="302"/>
      <c r="J43" s="301"/>
      <c r="K43" s="302"/>
      <c r="L43" s="301"/>
    </row>
    <row r="44" spans="1:12">
      <c r="A44" s="302"/>
      <c r="B44" s="301"/>
      <c r="C44" s="496" t="s">
        <v>268</v>
      </c>
      <c r="D44" s="496"/>
      <c r="E44" s="496"/>
      <c r="F44" s="302"/>
      <c r="G44" s="301"/>
      <c r="H44" s="497" t="s">
        <v>466</v>
      </c>
      <c r="I44" s="303"/>
      <c r="J44" s="301"/>
      <c r="K44" s="302"/>
      <c r="L44" s="301"/>
    </row>
    <row r="45" spans="1:12">
      <c r="A45" s="302"/>
      <c r="B45" s="301"/>
      <c r="C45" s="302"/>
      <c r="D45" s="301"/>
      <c r="E45" s="302"/>
      <c r="F45" s="302"/>
      <c r="G45" s="301"/>
      <c r="H45" s="498"/>
      <c r="I45" s="303"/>
      <c r="J45" s="301"/>
      <c r="K45" s="302"/>
      <c r="L45" s="301"/>
    </row>
    <row r="46" spans="1:12">
      <c r="A46" s="302"/>
      <c r="B46" s="301"/>
      <c r="C46" s="496" t="s">
        <v>139</v>
      </c>
      <c r="D46" s="496"/>
      <c r="E46" s="496"/>
      <c r="F46" s="302"/>
      <c r="G46" s="301"/>
      <c r="H46" s="302"/>
      <c r="I46" s="302"/>
      <c r="J46" s="301"/>
      <c r="K46" s="302"/>
      <c r="L46" s="301"/>
    </row>
  </sheetData>
  <mergeCells count="9">
    <mergeCell ref="I6:K6"/>
    <mergeCell ref="C44:E44"/>
    <mergeCell ref="H44:H45"/>
    <mergeCell ref="C46:E46"/>
    <mergeCell ref="A32:L32"/>
    <mergeCell ref="A33:L34"/>
    <mergeCell ref="A35:L36"/>
    <mergeCell ref="A37:L37"/>
    <mergeCell ref="A42:B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1 G10:H26 F27:F29">
      <formula1>11</formula1>
    </dataValidation>
    <dataValidation allowBlank="1" showInputMessage="1" showErrorMessage="1" error="თვე/დღე/წელი" prompt="თვე/დღე/წელი" sqref="B9:B21 B26:B2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9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03" t="s">
        <v>109</v>
      </c>
      <c r="D1" s="503"/>
      <c r="E1" s="156"/>
    </row>
    <row r="2" spans="1:12">
      <c r="A2" s="79" t="s">
        <v>140</v>
      </c>
      <c r="B2" s="117"/>
      <c r="C2" s="501" t="s">
        <v>544</v>
      </c>
      <c r="D2" s="502"/>
      <c r="E2" s="156"/>
    </row>
    <row r="3" spans="1:12">
      <c r="A3" s="79"/>
      <c r="B3" s="117"/>
      <c r="C3" s="410"/>
      <c r="D3" s="410"/>
      <c r="E3" s="156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406"/>
      <c r="B7" s="406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/>
      <c r="D9" s="85"/>
      <c r="E9" s="158"/>
    </row>
    <row r="10" spans="1:12" s="9" customFormat="1" ht="18">
      <c r="A10" s="14">
        <v>1.1000000000000001</v>
      </c>
      <c r="B10" s="14" t="s">
        <v>58</v>
      </c>
      <c r="C10" s="87"/>
      <c r="D10" s="87"/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/>
      <c r="D13" s="87"/>
      <c r="E13" s="156"/>
    </row>
    <row r="14" spans="1:12">
      <c r="A14" s="16" t="s">
        <v>32</v>
      </c>
      <c r="B14" s="16" t="s">
        <v>1</v>
      </c>
      <c r="C14" s="86"/>
      <c r="D14" s="86"/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/>
      <c r="D17" s="86"/>
      <c r="E17" s="156"/>
    </row>
    <row r="18" spans="1:5" ht="30">
      <c r="A18" s="17" t="s">
        <v>12</v>
      </c>
      <c r="B18" s="17" t="s">
        <v>250</v>
      </c>
      <c r="C18" s="38"/>
      <c r="D18" s="443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281</v>
      </c>
      <c r="B20" s="17" t="s">
        <v>22</v>
      </c>
      <c r="C20" s="38"/>
      <c r="D20" s="41"/>
      <c r="E20" s="156"/>
    </row>
    <row r="21" spans="1:5">
      <c r="A21" s="17" t="s">
        <v>282</v>
      </c>
      <c r="B21" s="17" t="s">
        <v>15</v>
      </c>
      <c r="C21" s="444"/>
      <c r="D21" s="41"/>
      <c r="E21" s="156"/>
    </row>
    <row r="22" spans="1:5">
      <c r="A22" s="17" t="s">
        <v>283</v>
      </c>
      <c r="B22" s="17" t="s">
        <v>16</v>
      </c>
      <c r="C22" s="38"/>
      <c r="D22" s="41"/>
      <c r="E22" s="156"/>
    </row>
    <row r="23" spans="1:5">
      <c r="A23" s="17" t="s">
        <v>284</v>
      </c>
      <c r="B23" s="17" t="s">
        <v>17</v>
      </c>
      <c r="C23" s="120"/>
      <c r="D23" s="120"/>
      <c r="E23" s="156"/>
    </row>
    <row r="24" spans="1:5" ht="16.5" customHeight="1">
      <c r="A24" s="18" t="s">
        <v>285</v>
      </c>
      <c r="B24" s="18" t="s">
        <v>18</v>
      </c>
      <c r="C24" s="41"/>
      <c r="D24" s="41"/>
      <c r="E24" s="156"/>
    </row>
    <row r="25" spans="1:5" ht="16.5" customHeight="1">
      <c r="A25" s="18" t="s">
        <v>286</v>
      </c>
      <c r="B25" s="18" t="s">
        <v>19</v>
      </c>
      <c r="C25" s="41"/>
      <c r="D25" s="41"/>
      <c r="E25" s="156"/>
    </row>
    <row r="26" spans="1:5" ht="16.5" customHeight="1">
      <c r="A26" s="18" t="s">
        <v>287</v>
      </c>
      <c r="B26" s="18" t="s">
        <v>20</v>
      </c>
      <c r="C26" s="41"/>
      <c r="D26" s="41"/>
      <c r="E26" s="156"/>
    </row>
    <row r="27" spans="1:5" ht="16.5" customHeight="1">
      <c r="A27" s="18" t="s">
        <v>288</v>
      </c>
      <c r="B27" s="18" t="s">
        <v>23</v>
      </c>
      <c r="C27" s="41"/>
      <c r="D27" s="41"/>
      <c r="E27" s="156"/>
    </row>
    <row r="28" spans="1:5">
      <c r="A28" s="17" t="s">
        <v>289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/>
      <c r="D32" s="86"/>
      <c r="E32" s="156"/>
    </row>
    <row r="33" spans="1:5">
      <c r="A33" s="17" t="s">
        <v>290</v>
      </c>
      <c r="B33" s="17" t="s">
        <v>56</v>
      </c>
      <c r="C33" s="34"/>
      <c r="D33" s="35"/>
      <c r="E33" s="156"/>
    </row>
    <row r="34" spans="1:5">
      <c r="A34" s="17" t="s">
        <v>291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/>
      <c r="D35" s="35"/>
      <c r="E35" s="156"/>
    </row>
    <row r="36" spans="1:5">
      <c r="A36" s="16" t="s">
        <v>39</v>
      </c>
      <c r="B36" s="16" t="s">
        <v>358</v>
      </c>
      <c r="C36" s="86"/>
      <c r="D36" s="86"/>
      <c r="E36" s="156"/>
    </row>
    <row r="37" spans="1:5">
      <c r="A37" s="17" t="s">
        <v>355</v>
      </c>
      <c r="B37" s="17" t="s">
        <v>359</v>
      </c>
      <c r="C37" s="34"/>
      <c r="D37" s="34"/>
      <c r="E37" s="156"/>
    </row>
    <row r="38" spans="1:5" ht="30">
      <c r="A38" s="17" t="s">
        <v>356</v>
      </c>
      <c r="B38" s="17" t="s">
        <v>527</v>
      </c>
      <c r="C38" s="34"/>
      <c r="D38" s="34"/>
      <c r="E38" s="156"/>
    </row>
    <row r="39" spans="1:5">
      <c r="A39" s="17" t="s">
        <v>357</v>
      </c>
      <c r="B39" s="17" t="s">
        <v>363</v>
      </c>
      <c r="C39" s="34"/>
      <c r="D39" s="35"/>
      <c r="E39" s="156"/>
    </row>
    <row r="40" spans="1:5">
      <c r="A40" s="17" t="s">
        <v>362</v>
      </c>
      <c r="B40" s="17" t="s">
        <v>364</v>
      </c>
      <c r="E40" s="156"/>
    </row>
    <row r="41" spans="1:5">
      <c r="A41" s="17" t="s">
        <v>365</v>
      </c>
      <c r="B41" s="17" t="s">
        <v>498</v>
      </c>
      <c r="C41" s="34"/>
      <c r="D41" s="35"/>
      <c r="E41" s="156"/>
    </row>
    <row r="42" spans="1:5">
      <c r="A42" s="17" t="s">
        <v>499</v>
      </c>
      <c r="B42" s="17" t="s">
        <v>361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528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296</v>
      </c>
      <c r="C47" s="86"/>
      <c r="D47" s="86"/>
      <c r="E47" s="156"/>
    </row>
    <row r="48" spans="1:5">
      <c r="A48" s="100" t="s">
        <v>371</v>
      </c>
      <c r="B48" s="100" t="s">
        <v>374</v>
      </c>
      <c r="C48" s="34"/>
      <c r="D48" s="35"/>
      <c r="E48" s="156"/>
    </row>
    <row r="49" spans="1:5">
      <c r="A49" s="100" t="s">
        <v>372</v>
      </c>
      <c r="B49" s="100" t="s">
        <v>373</v>
      </c>
      <c r="C49" s="34"/>
      <c r="D49" s="35"/>
      <c r="E49" s="156"/>
    </row>
    <row r="50" spans="1:5">
      <c r="A50" s="100" t="s">
        <v>375</v>
      </c>
      <c r="B50" s="100" t="s">
        <v>376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417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297</v>
      </c>
      <c r="B59" s="47" t="s">
        <v>52</v>
      </c>
      <c r="C59" s="38"/>
      <c r="D59" s="41"/>
      <c r="E59" s="156"/>
    </row>
    <row r="60" spans="1:5" ht="30">
      <c r="A60" s="16" t="s">
        <v>298</v>
      </c>
      <c r="B60" s="47" t="s">
        <v>54</v>
      </c>
      <c r="C60" s="38"/>
      <c r="D60" s="41"/>
      <c r="E60" s="156"/>
    </row>
    <row r="61" spans="1:5">
      <c r="A61" s="16" t="s">
        <v>299</v>
      </c>
      <c r="B61" s="47" t="s">
        <v>53</v>
      </c>
      <c r="C61" s="41"/>
      <c r="D61" s="41"/>
      <c r="E61" s="156"/>
    </row>
    <row r="62" spans="1:5">
      <c r="A62" s="16" t="s">
        <v>300</v>
      </c>
      <c r="B62" s="47" t="s">
        <v>27</v>
      </c>
      <c r="C62" s="38"/>
      <c r="D62" s="41"/>
      <c r="E62" s="156"/>
    </row>
    <row r="63" spans="1:5">
      <c r="A63" s="16" t="s">
        <v>337</v>
      </c>
      <c r="B63" s="224" t="s">
        <v>338</v>
      </c>
      <c r="C63" s="38"/>
      <c r="D63" s="225"/>
      <c r="E63" s="156"/>
    </row>
    <row r="64" spans="1:5">
      <c r="A64" s="13">
        <v>2</v>
      </c>
      <c r="B64" s="48" t="s">
        <v>106</v>
      </c>
      <c r="C64" s="290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0"/>
      <c r="D65" s="43"/>
      <c r="E65" s="156"/>
    </row>
    <row r="66" spans="1:5">
      <c r="A66" s="15">
        <v>2.2000000000000002</v>
      </c>
      <c r="B66" s="49" t="s">
        <v>104</v>
      </c>
      <c r="C66" s="292"/>
      <c r="D66" s="44"/>
      <c r="E66" s="156"/>
    </row>
    <row r="67" spans="1:5">
      <c r="A67" s="15">
        <v>2.2999999999999998</v>
      </c>
      <c r="B67" s="49" t="s">
        <v>103</v>
      </c>
      <c r="C67" s="292"/>
      <c r="D67" s="44"/>
      <c r="E67" s="156"/>
    </row>
    <row r="68" spans="1:5">
      <c r="A68" s="15">
        <v>2.4</v>
      </c>
      <c r="B68" s="49" t="s">
        <v>105</v>
      </c>
      <c r="C68" s="292"/>
      <c r="D68" s="44"/>
      <c r="E68" s="156"/>
    </row>
    <row r="69" spans="1:5">
      <c r="A69" s="15">
        <v>2.5</v>
      </c>
      <c r="B69" s="49" t="s">
        <v>101</v>
      </c>
      <c r="C69" s="292"/>
      <c r="D69" s="44"/>
      <c r="E69" s="156"/>
    </row>
    <row r="70" spans="1:5">
      <c r="A70" s="15">
        <v>2.6</v>
      </c>
      <c r="B70" s="49" t="s">
        <v>102</v>
      </c>
      <c r="C70" s="292"/>
      <c r="D70" s="44"/>
      <c r="E70" s="156"/>
    </row>
    <row r="71" spans="1:5" s="2" customFormat="1">
      <c r="A71" s="13">
        <v>3</v>
      </c>
      <c r="B71" s="288" t="s">
        <v>451</v>
      </c>
      <c r="C71" s="291"/>
      <c r="D71" s="289"/>
      <c r="E71" s="108"/>
    </row>
    <row r="72" spans="1:5" s="2" customFormat="1">
      <c r="A72" s="13">
        <v>4</v>
      </c>
      <c r="B72" s="13" t="s">
        <v>252</v>
      </c>
      <c r="C72" s="291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6" t="s">
        <v>279</v>
      </c>
      <c r="C75" s="8"/>
      <c r="D75" s="88"/>
      <c r="E75" s="108"/>
    </row>
    <row r="76" spans="1:5" s="2" customFormat="1">
      <c r="A76" s="381"/>
      <c r="B76" s="381"/>
      <c r="C76" s="12"/>
      <c r="D76" s="12"/>
      <c r="E76" s="108"/>
    </row>
    <row r="77" spans="1:5" s="2" customFormat="1" ht="15" customHeight="1">
      <c r="A77" s="506" t="s">
        <v>500</v>
      </c>
      <c r="B77" s="506"/>
      <c r="C77" s="506"/>
      <c r="D77" s="506"/>
      <c r="E77" s="108"/>
    </row>
    <row r="78" spans="1:5" s="2" customFormat="1">
      <c r="A78" s="381"/>
      <c r="B78" s="381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409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501</v>
      </c>
      <c r="D83" s="12"/>
      <c r="E83"/>
      <c r="F83"/>
      <c r="G83"/>
      <c r="H83"/>
      <c r="I83"/>
    </row>
    <row r="84" spans="1:9" s="2" customFormat="1">
      <c r="A84"/>
      <c r="B84" s="514" t="s">
        <v>502</v>
      </c>
      <c r="C84" s="514"/>
      <c r="D84" s="514"/>
      <c r="E84"/>
      <c r="F84"/>
      <c r="G84"/>
      <c r="H84"/>
      <c r="I84"/>
    </row>
    <row r="85" spans="1:9" customFormat="1" ht="12.75">
      <c r="B85" s="68" t="s">
        <v>503</v>
      </c>
    </row>
    <row r="86" spans="1:9" s="2" customFormat="1">
      <c r="A86" s="11"/>
      <c r="B86" s="514" t="s">
        <v>504</v>
      </c>
      <c r="C86" s="514"/>
      <c r="D86" s="514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32" right="0.33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03" t="s">
        <v>109</v>
      </c>
      <c r="D1" s="503"/>
      <c r="E1" s="94"/>
    </row>
    <row r="2" spans="1:5" s="6" customFormat="1">
      <c r="A2" s="77" t="s">
        <v>328</v>
      </c>
      <c r="B2" s="80"/>
      <c r="C2" s="501" t="s">
        <v>544</v>
      </c>
      <c r="D2" s="502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3" t="s">
        <v>420</v>
      </c>
    </row>
    <row r="30" spans="1:5">
      <c r="A30" s="223"/>
    </row>
    <row r="31" spans="1:5">
      <c r="A31" s="223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3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475</v>
      </c>
      <c r="B1" s="77"/>
      <c r="C1" s="80"/>
      <c r="D1" s="80"/>
      <c r="E1" s="80"/>
      <c r="F1" s="80"/>
      <c r="G1" s="410"/>
      <c r="H1" s="410"/>
      <c r="I1" s="503" t="s">
        <v>109</v>
      </c>
      <c r="J1" s="503"/>
    </row>
    <row r="2" spans="1:10" ht="15">
      <c r="A2" s="79" t="s">
        <v>140</v>
      </c>
      <c r="B2" s="77"/>
      <c r="C2" s="80"/>
      <c r="D2" s="80"/>
      <c r="E2" s="80"/>
      <c r="F2" s="80"/>
      <c r="G2" s="410"/>
      <c r="H2" s="410"/>
      <c r="I2" s="501" t="s">
        <v>544</v>
      </c>
      <c r="J2" s="502"/>
    </row>
    <row r="3" spans="1:10" ht="15">
      <c r="A3" s="79"/>
      <c r="B3" s="79"/>
      <c r="C3" s="77"/>
      <c r="D3" s="77"/>
      <c r="E3" s="77"/>
      <c r="F3" s="77"/>
      <c r="G3" s="410"/>
      <c r="H3" s="410"/>
      <c r="I3" s="41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406"/>
      <c r="B7" s="406"/>
      <c r="C7" s="406"/>
      <c r="D7" s="406"/>
      <c r="E7" s="406"/>
      <c r="F7" s="406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/>
      <c r="B9" s="455"/>
      <c r="C9" s="456"/>
      <c r="D9" s="457"/>
      <c r="E9" s="93"/>
      <c r="F9" s="93"/>
      <c r="G9" s="82"/>
      <c r="H9" s="454"/>
      <c r="I9" s="82"/>
      <c r="J9" s="238"/>
    </row>
    <row r="10" spans="1:10" ht="15">
      <c r="A10" s="93"/>
      <c r="B10" s="455"/>
      <c r="C10" s="456"/>
      <c r="D10" s="457"/>
      <c r="E10" s="93"/>
      <c r="F10" s="93"/>
      <c r="G10" s="82"/>
      <c r="H10" s="454"/>
      <c r="I10" s="82"/>
      <c r="J10" s="238"/>
    </row>
    <row r="11" spans="1:10" ht="15">
      <c r="A11" s="93"/>
      <c r="B11" s="455"/>
      <c r="C11" s="456"/>
      <c r="D11" s="457"/>
      <c r="E11" s="93"/>
      <c r="F11" s="93"/>
      <c r="G11" s="82"/>
      <c r="H11" s="454"/>
      <c r="I11" s="82"/>
      <c r="J11" s="238"/>
    </row>
    <row r="12" spans="1:10" ht="15">
      <c r="A12" s="93"/>
      <c r="B12" s="455"/>
      <c r="C12" s="456"/>
      <c r="D12" s="457"/>
      <c r="E12" s="93"/>
      <c r="F12" s="93"/>
      <c r="G12" s="82"/>
      <c r="H12" s="454"/>
      <c r="I12" s="82"/>
      <c r="J12" s="238"/>
    </row>
    <row r="13" spans="1:10" ht="15">
      <c r="A13" s="93"/>
      <c r="B13" s="455"/>
      <c r="C13" s="456"/>
      <c r="D13" s="457"/>
      <c r="E13" s="93"/>
      <c r="F13" s="93"/>
      <c r="G13" s="82"/>
      <c r="H13" s="454"/>
      <c r="I13" s="82"/>
      <c r="J13" s="238"/>
    </row>
    <row r="14" spans="1:10" ht="15">
      <c r="A14" s="93"/>
      <c r="B14" s="455"/>
      <c r="C14" s="456"/>
      <c r="D14" s="457"/>
      <c r="E14" s="93"/>
      <c r="F14" s="93"/>
      <c r="G14" s="82"/>
      <c r="H14" s="454"/>
      <c r="I14" s="82"/>
      <c r="J14" s="238"/>
    </row>
    <row r="15" spans="1:10" ht="15">
      <c r="A15" s="93"/>
      <c r="B15" s="455"/>
      <c r="C15" s="456"/>
      <c r="D15" s="457"/>
      <c r="E15" s="93"/>
      <c r="F15" s="93"/>
      <c r="G15" s="82"/>
      <c r="H15" s="454"/>
      <c r="I15" s="82"/>
      <c r="J15" s="238"/>
    </row>
    <row r="16" spans="1:10" ht="15">
      <c r="A16" s="93"/>
      <c r="B16" s="455"/>
      <c r="C16" s="456"/>
      <c r="D16" s="457"/>
      <c r="E16" s="93"/>
      <c r="F16" s="93"/>
      <c r="G16" s="82"/>
      <c r="H16" s="454"/>
      <c r="I16" s="82"/>
      <c r="J16" s="238"/>
    </row>
    <row r="17" spans="1:10" ht="15">
      <c r="A17" s="93"/>
      <c r="B17" s="455"/>
      <c r="C17" s="456"/>
      <c r="D17" s="457"/>
      <c r="E17" s="93"/>
      <c r="F17" s="93"/>
      <c r="G17" s="82"/>
      <c r="H17" s="454"/>
      <c r="I17" s="82"/>
      <c r="J17" s="238"/>
    </row>
    <row r="18" spans="1:10" ht="15">
      <c r="A18" s="93"/>
      <c r="B18" s="455"/>
      <c r="C18" s="456"/>
      <c r="D18" s="457"/>
      <c r="E18" s="93"/>
      <c r="F18" s="93"/>
      <c r="G18" s="82"/>
      <c r="H18" s="454"/>
      <c r="I18" s="82"/>
      <c r="J18" s="238"/>
    </row>
    <row r="19" spans="1:10" ht="15">
      <c r="A19" s="93"/>
      <c r="B19" s="455"/>
      <c r="C19" s="456"/>
      <c r="D19" s="458"/>
      <c r="E19" s="93"/>
      <c r="F19" s="93"/>
      <c r="G19" s="82"/>
      <c r="H19" s="454"/>
      <c r="I19" s="82"/>
      <c r="J19" s="238"/>
    </row>
    <row r="20" spans="1:10" ht="15">
      <c r="A20" s="90"/>
      <c r="B20" s="90"/>
      <c r="C20" s="90"/>
      <c r="D20" s="90"/>
      <c r="E20" s="90"/>
      <c r="F20" s="101"/>
      <c r="G20" s="4"/>
      <c r="H20" s="4"/>
      <c r="I20" s="4"/>
    </row>
    <row r="21" spans="1:10" ht="15">
      <c r="A21" s="90"/>
      <c r="B21" s="102"/>
      <c r="C21" s="102"/>
      <c r="D21" s="102"/>
      <c r="E21" s="102"/>
      <c r="F21" s="90" t="s">
        <v>455</v>
      </c>
      <c r="G21" s="89">
        <f>SUM(G9:G20)</f>
        <v>0</v>
      </c>
      <c r="H21" s="89">
        <f>SUM(H9:H20)</f>
        <v>0</v>
      </c>
      <c r="I21" s="89">
        <f>SUM(I9:I20)</f>
        <v>0</v>
      </c>
    </row>
    <row r="22" spans="1:10" ht="15">
      <c r="A22" s="236"/>
      <c r="B22" s="236"/>
      <c r="C22" s="236"/>
      <c r="D22" s="236"/>
      <c r="E22" s="236"/>
      <c r="F22" s="236"/>
      <c r="G22" s="236"/>
      <c r="H22" s="191"/>
      <c r="I22" s="191"/>
    </row>
    <row r="23" spans="1:10" ht="15">
      <c r="A23" s="237" t="s">
        <v>476</v>
      </c>
      <c r="B23" s="237"/>
      <c r="C23" s="236"/>
      <c r="D23" s="236"/>
      <c r="E23" s="236"/>
      <c r="F23" s="236"/>
      <c r="G23" s="236"/>
      <c r="H23" s="191"/>
      <c r="I23" s="191"/>
    </row>
    <row r="24" spans="1:10" ht="15">
      <c r="A24" s="237"/>
      <c r="B24" s="237"/>
      <c r="C24" s="236"/>
      <c r="D24" s="236"/>
      <c r="E24" s="236"/>
      <c r="F24" s="236"/>
      <c r="G24" s="236"/>
      <c r="H24" s="191"/>
      <c r="I24" s="191"/>
    </row>
    <row r="25" spans="1:10" ht="15">
      <c r="A25" s="237"/>
      <c r="B25" s="237"/>
      <c r="C25" s="191"/>
      <c r="D25" s="191"/>
      <c r="E25" s="191"/>
      <c r="F25" s="191"/>
      <c r="G25" s="191"/>
      <c r="H25" s="191"/>
      <c r="I25" s="191"/>
    </row>
    <row r="26" spans="1:10" ht="15">
      <c r="A26" s="237"/>
      <c r="B26" s="237"/>
      <c r="C26" s="191"/>
      <c r="D26" s="191"/>
      <c r="E26" s="191"/>
      <c r="F26" s="191"/>
      <c r="G26" s="191"/>
      <c r="H26" s="191"/>
      <c r="I26" s="191"/>
    </row>
    <row r="27" spans="1:10">
      <c r="A27" s="233"/>
      <c r="B27" s="233"/>
      <c r="C27" s="233"/>
      <c r="D27" s="233"/>
      <c r="E27" s="233"/>
      <c r="F27" s="233"/>
      <c r="G27" s="233"/>
      <c r="H27" s="233"/>
      <c r="I27" s="233"/>
    </row>
    <row r="28" spans="1:10" ht="15">
      <c r="A28" s="197" t="s">
        <v>107</v>
      </c>
      <c r="B28" s="197"/>
      <c r="C28" s="191"/>
      <c r="D28" s="191"/>
      <c r="E28" s="191"/>
      <c r="F28" s="191"/>
      <c r="G28" s="191"/>
      <c r="H28" s="191"/>
      <c r="I28" s="191"/>
    </row>
    <row r="29" spans="1:10" ht="15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10" ht="15">
      <c r="A30" s="191"/>
      <c r="B30" s="191"/>
      <c r="C30" s="191"/>
      <c r="D30" s="191"/>
      <c r="E30" s="195"/>
      <c r="F30" s="195"/>
      <c r="G30" s="195"/>
      <c r="H30" s="191"/>
      <c r="I30" s="191"/>
    </row>
    <row r="31" spans="1:10" ht="15">
      <c r="A31" s="197"/>
      <c r="B31" s="197"/>
      <c r="C31" s="197" t="s">
        <v>395</v>
      </c>
      <c r="D31" s="197"/>
      <c r="E31" s="197"/>
      <c r="F31" s="197"/>
      <c r="G31" s="197"/>
      <c r="H31" s="191"/>
      <c r="I31" s="191"/>
    </row>
    <row r="32" spans="1:10" ht="15">
      <c r="A32" s="191"/>
      <c r="B32" s="191"/>
      <c r="C32" s="191" t="s">
        <v>394</v>
      </c>
      <c r="D32" s="191"/>
      <c r="E32" s="191"/>
      <c r="F32" s="191"/>
      <c r="G32" s="191"/>
      <c r="H32" s="191"/>
      <c r="I32" s="191"/>
    </row>
    <row r="33" spans="1:7">
      <c r="A33" s="199"/>
      <c r="B33" s="199"/>
      <c r="C33" s="199" t="s">
        <v>139</v>
      </c>
      <c r="D33" s="199"/>
      <c r="E33" s="199"/>
      <c r="F33" s="199"/>
      <c r="G33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8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477</v>
      </c>
      <c r="B1" s="80"/>
      <c r="C1" s="80"/>
      <c r="D1" s="80"/>
      <c r="E1" s="80"/>
      <c r="F1" s="80"/>
      <c r="G1" s="503" t="s">
        <v>109</v>
      </c>
      <c r="H1" s="503"/>
      <c r="I1" s="410"/>
    </row>
    <row r="2" spans="1:9" ht="15">
      <c r="A2" s="79" t="s">
        <v>140</v>
      </c>
      <c r="B2" s="80"/>
      <c r="C2" s="80"/>
      <c r="D2" s="80"/>
      <c r="E2" s="80"/>
      <c r="F2" s="80"/>
      <c r="G2" s="501" t="s">
        <v>544</v>
      </c>
      <c r="H2" s="502"/>
      <c r="I2" s="79"/>
    </row>
    <row r="3" spans="1:9" ht="15">
      <c r="A3" s="79"/>
      <c r="B3" s="79"/>
      <c r="C3" s="79"/>
      <c r="D3" s="79"/>
      <c r="E3" s="79"/>
      <c r="F3" s="79"/>
      <c r="G3" s="410"/>
      <c r="H3" s="410"/>
      <c r="I3" s="410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406"/>
      <c r="B7" s="406"/>
      <c r="C7" s="406"/>
      <c r="D7" s="406"/>
      <c r="E7" s="406"/>
      <c r="F7" s="406"/>
      <c r="G7" s="81"/>
      <c r="H7" s="81"/>
      <c r="I7" s="410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8.75" customHeight="1">
      <c r="A9" s="383">
        <v>1</v>
      </c>
      <c r="B9" s="459"/>
      <c r="C9" s="101"/>
      <c r="D9" s="463"/>
      <c r="E9" s="101"/>
      <c r="F9" s="101"/>
      <c r="G9" s="101"/>
      <c r="H9" s="4"/>
      <c r="I9" s="4"/>
    </row>
    <row r="10" spans="1:9" ht="18.75" customHeight="1">
      <c r="A10" s="383">
        <v>2</v>
      </c>
      <c r="B10" s="460"/>
      <c r="C10" s="101"/>
      <c r="D10" s="461"/>
      <c r="E10" s="101"/>
      <c r="F10" s="101"/>
      <c r="G10" s="101"/>
      <c r="H10" s="4"/>
      <c r="I10" s="4"/>
    </row>
    <row r="11" spans="1:9" ht="18.75" customHeight="1">
      <c r="A11" s="383">
        <v>3</v>
      </c>
      <c r="B11" s="460"/>
      <c r="C11" s="90"/>
      <c r="D11" s="462"/>
      <c r="E11" s="101"/>
      <c r="F11" s="101"/>
      <c r="G11" s="101"/>
      <c r="H11" s="4"/>
      <c r="I11" s="4"/>
    </row>
    <row r="12" spans="1:9" ht="18.75" customHeight="1">
      <c r="A12" s="383">
        <v>4</v>
      </c>
      <c r="B12" s="460"/>
      <c r="C12" s="90"/>
      <c r="D12" s="462"/>
      <c r="E12" s="101"/>
      <c r="F12" s="101"/>
      <c r="G12" s="101"/>
      <c r="H12" s="4"/>
      <c r="I12" s="4"/>
    </row>
    <row r="13" spans="1:9" ht="18.75" customHeight="1">
      <c r="A13" s="383">
        <v>5</v>
      </c>
      <c r="B13" s="460"/>
      <c r="C13" s="90"/>
      <c r="D13" s="462"/>
      <c r="E13" s="101"/>
      <c r="F13" s="101"/>
      <c r="G13" s="101"/>
      <c r="H13" s="4"/>
      <c r="I13" s="4"/>
    </row>
    <row r="14" spans="1:9" ht="18.75" customHeight="1">
      <c r="A14" s="383">
        <v>6</v>
      </c>
      <c r="B14" s="460"/>
      <c r="C14" s="90"/>
      <c r="D14" s="462"/>
      <c r="E14" s="101"/>
      <c r="F14" s="101"/>
      <c r="G14" s="101"/>
      <c r="H14" s="4"/>
      <c r="I14" s="4"/>
    </row>
    <row r="15" spans="1:9" ht="18.75" customHeight="1">
      <c r="A15" s="383">
        <v>7</v>
      </c>
      <c r="B15" s="460"/>
      <c r="C15" s="90"/>
      <c r="D15" s="462"/>
      <c r="E15" s="101"/>
      <c r="F15" s="101"/>
      <c r="G15" s="101"/>
      <c r="H15" s="4"/>
      <c r="I15" s="4"/>
    </row>
    <row r="16" spans="1:9" ht="18.75" customHeight="1">
      <c r="A16" s="383">
        <v>8</v>
      </c>
      <c r="B16" s="464"/>
      <c r="C16" s="90"/>
      <c r="D16" s="456"/>
      <c r="E16" s="101"/>
      <c r="F16" s="101"/>
      <c r="G16" s="101"/>
      <c r="H16" s="4"/>
      <c r="I16" s="4"/>
    </row>
    <row r="17" spans="1:9" ht="18.75" customHeight="1">
      <c r="A17" s="383">
        <v>9</v>
      </c>
      <c r="B17" s="464"/>
      <c r="C17" s="90"/>
      <c r="D17" s="456"/>
      <c r="E17" s="101"/>
      <c r="F17" s="101"/>
      <c r="G17" s="101"/>
      <c r="H17" s="4"/>
      <c r="I17" s="4"/>
    </row>
    <row r="18" spans="1:9" ht="18.75" customHeight="1">
      <c r="A18" s="383">
        <v>10</v>
      </c>
      <c r="B18" s="464"/>
      <c r="C18" s="90"/>
      <c r="D18" s="456"/>
      <c r="E18" s="101"/>
      <c r="F18" s="101"/>
      <c r="G18" s="101"/>
      <c r="H18" s="4"/>
      <c r="I18" s="4"/>
    </row>
    <row r="19" spans="1:9" ht="18.75" customHeight="1">
      <c r="A19" s="383">
        <v>11</v>
      </c>
      <c r="B19" s="464"/>
      <c r="C19" s="90"/>
      <c r="D19" s="456"/>
      <c r="E19" s="101"/>
      <c r="F19" s="101"/>
      <c r="G19" s="101"/>
      <c r="H19" s="4"/>
      <c r="I19" s="4"/>
    </row>
    <row r="20" spans="1:9" ht="18.75" customHeight="1">
      <c r="A20" s="383">
        <v>12</v>
      </c>
      <c r="B20" s="464"/>
      <c r="C20" s="90"/>
      <c r="D20" s="456"/>
      <c r="E20" s="101"/>
      <c r="F20" s="101"/>
      <c r="G20" s="101"/>
      <c r="H20" s="4"/>
      <c r="I20" s="4"/>
    </row>
    <row r="21" spans="1:9" ht="18.75" customHeight="1">
      <c r="A21" s="383">
        <v>13</v>
      </c>
      <c r="B21" s="464"/>
      <c r="C21" s="90"/>
      <c r="D21" s="456"/>
      <c r="E21" s="101"/>
      <c r="F21" s="101"/>
      <c r="G21" s="101"/>
      <c r="H21" s="4"/>
      <c r="I21" s="4"/>
    </row>
    <row r="22" spans="1:9" ht="18.75" customHeight="1">
      <c r="A22" s="383">
        <v>14</v>
      </c>
      <c r="B22" s="464"/>
      <c r="C22" s="90"/>
      <c r="D22" s="456"/>
      <c r="E22" s="101"/>
      <c r="F22" s="101"/>
      <c r="G22" s="101"/>
      <c r="H22" s="4"/>
      <c r="I22" s="4"/>
    </row>
    <row r="23" spans="1:9" ht="18.75" customHeight="1">
      <c r="A23" s="383">
        <v>15</v>
      </c>
      <c r="B23" s="464"/>
      <c r="C23" s="90"/>
      <c r="D23" s="456"/>
      <c r="E23" s="101"/>
      <c r="F23" s="101"/>
      <c r="G23" s="101"/>
      <c r="H23" s="4"/>
      <c r="I23" s="4"/>
    </row>
    <row r="24" spans="1:9" ht="18.75" customHeight="1">
      <c r="A24" s="383">
        <v>16</v>
      </c>
      <c r="B24" s="464"/>
      <c r="C24" s="90"/>
      <c r="D24" s="456"/>
      <c r="E24" s="101"/>
      <c r="F24" s="101"/>
      <c r="G24" s="101"/>
      <c r="H24" s="4"/>
      <c r="I24" s="4"/>
    </row>
    <row r="25" spans="1:9" ht="18.75" customHeight="1">
      <c r="A25" s="383">
        <v>17</v>
      </c>
      <c r="B25" s="464"/>
      <c r="C25" s="90"/>
      <c r="D25" s="456"/>
      <c r="E25" s="101"/>
      <c r="F25" s="101"/>
      <c r="G25" s="101"/>
      <c r="H25" s="4"/>
      <c r="I25" s="4"/>
    </row>
    <row r="26" spans="1:9" ht="18.75" customHeight="1">
      <c r="A26" s="383">
        <v>18</v>
      </c>
      <c r="B26" s="459"/>
      <c r="C26" s="101"/>
      <c r="D26" s="463"/>
      <c r="E26" s="101"/>
      <c r="F26" s="101"/>
      <c r="G26" s="101"/>
      <c r="H26" s="4"/>
      <c r="I26" s="4"/>
    </row>
    <row r="27" spans="1:9" ht="18.75" customHeight="1">
      <c r="A27" s="383">
        <v>19</v>
      </c>
      <c r="B27" s="460"/>
      <c r="C27" s="90"/>
      <c r="D27" s="461"/>
      <c r="E27" s="101"/>
      <c r="F27" s="101"/>
      <c r="G27" s="90"/>
      <c r="H27" s="4"/>
      <c r="I27" s="4"/>
    </row>
    <row r="28" spans="1:9" ht="18.75" customHeight="1">
      <c r="A28" s="383">
        <v>20</v>
      </c>
      <c r="B28" s="460"/>
      <c r="C28" s="90"/>
      <c r="D28" s="462"/>
      <c r="E28" s="101"/>
      <c r="F28" s="101"/>
      <c r="G28" s="90"/>
      <c r="H28" s="4"/>
      <c r="I28" s="4"/>
    </row>
    <row r="29" spans="1:9" ht="15">
      <c r="A29" s="383"/>
      <c r="B29" s="385"/>
      <c r="C29" s="102"/>
      <c r="D29" s="102"/>
      <c r="E29" s="102"/>
      <c r="F29" s="102"/>
      <c r="G29" s="102" t="s">
        <v>339</v>
      </c>
      <c r="H29" s="89">
        <f>SUM(H9:H28)</f>
        <v>0</v>
      </c>
      <c r="I29" s="89">
        <f>SUM(I9:I28)</f>
        <v>0</v>
      </c>
    </row>
    <row r="30" spans="1:9" ht="15">
      <c r="A30" s="45"/>
      <c r="B30" s="45"/>
      <c r="C30" s="45"/>
      <c r="D30" s="45"/>
      <c r="E30" s="45"/>
      <c r="F30" s="45"/>
      <c r="G30" s="2"/>
      <c r="H30" s="2"/>
    </row>
    <row r="31" spans="1:9" ht="15">
      <c r="A31" s="223" t="s">
        <v>478</v>
      </c>
      <c r="B31" s="45"/>
      <c r="C31" s="45"/>
      <c r="D31" s="45"/>
      <c r="E31" s="45"/>
      <c r="F31" s="45"/>
      <c r="G31" s="2"/>
      <c r="H31" s="2"/>
    </row>
    <row r="32" spans="1:9">
      <c r="A32" s="23"/>
      <c r="B32" s="23"/>
      <c r="C32" s="23"/>
      <c r="D32" s="23"/>
      <c r="E32" s="23"/>
      <c r="F32" s="23"/>
      <c r="G32" s="23"/>
      <c r="H32" s="23"/>
    </row>
    <row r="33" spans="1:8" ht="15">
      <c r="A33" s="72" t="s">
        <v>107</v>
      </c>
      <c r="B33" s="2"/>
      <c r="C33" s="2"/>
      <c r="D33" s="2"/>
      <c r="E33" s="2"/>
      <c r="F33" s="2"/>
      <c r="G33" s="2"/>
      <c r="H33" s="2"/>
    </row>
    <row r="34" spans="1:8" ht="15">
      <c r="A34" s="2"/>
      <c r="B34" s="2"/>
      <c r="C34" s="2"/>
      <c r="D34" s="2"/>
      <c r="E34" s="2"/>
      <c r="F34" s="2"/>
      <c r="G34" s="2"/>
      <c r="H34" s="2"/>
    </row>
    <row r="35" spans="1:8" ht="15">
      <c r="A35" s="2"/>
      <c r="B35" s="2"/>
      <c r="C35" s="2"/>
      <c r="D35" s="2"/>
      <c r="E35" s="2"/>
      <c r="F35" s="2"/>
      <c r="G35" s="2"/>
      <c r="H35" s="12"/>
    </row>
    <row r="36" spans="1:8" ht="15">
      <c r="A36" s="72"/>
      <c r="B36" s="72" t="s">
        <v>271</v>
      </c>
      <c r="C36" s="72"/>
      <c r="D36" s="72"/>
      <c r="E36" s="72"/>
      <c r="F36" s="72"/>
      <c r="G36" s="2"/>
      <c r="H36" s="12"/>
    </row>
    <row r="37" spans="1:8" ht="15">
      <c r="A37" s="2"/>
      <c r="B37" s="2" t="s">
        <v>270</v>
      </c>
      <c r="C37" s="2"/>
      <c r="D37" s="2"/>
      <c r="E37" s="2"/>
      <c r="F37" s="2"/>
      <c r="G37" s="2"/>
      <c r="H37" s="12"/>
    </row>
    <row r="38" spans="1:8">
      <c r="A38" s="68"/>
      <c r="B38" s="68" t="s">
        <v>139</v>
      </c>
      <c r="C38" s="68"/>
      <c r="D38" s="68"/>
      <c r="E38" s="68"/>
      <c r="F38" s="68"/>
    </row>
  </sheetData>
  <mergeCells count="2">
    <mergeCell ref="G1:H1"/>
    <mergeCell ref="G2:H2"/>
  </mergeCells>
  <printOptions gridLines="1"/>
  <pageMargins left="0.25" right="0.25" top="0.24" bottom="0.23" header="0.16" footer="0.16"/>
  <pageSetup scale="78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503" t="s">
        <v>109</v>
      </c>
      <c r="H1" s="503"/>
    </row>
    <row r="2" spans="1:10" ht="15">
      <c r="A2" s="79" t="s">
        <v>140</v>
      </c>
      <c r="B2" s="77"/>
      <c r="C2" s="80"/>
      <c r="D2" s="80"/>
      <c r="E2" s="80"/>
      <c r="F2" s="80"/>
      <c r="G2" s="501" t="s">
        <v>544</v>
      </c>
      <c r="H2" s="502"/>
    </row>
    <row r="3" spans="1:10" ht="15">
      <c r="A3" s="79"/>
      <c r="B3" s="79"/>
      <c r="C3" s="79"/>
      <c r="D3" s="79"/>
      <c r="E3" s="79"/>
      <c r="F3" s="79"/>
      <c r="G3" s="297"/>
      <c r="H3" s="297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6"/>
      <c r="B7" s="296"/>
      <c r="C7" s="296"/>
      <c r="D7" s="296"/>
      <c r="E7" s="296"/>
      <c r="F7" s="29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480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/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28"/>
  <sheetViews>
    <sheetView view="pageBreakPreview" topLeftCell="B1" zoomScale="80" zoomScaleSheetLayoutView="80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08" t="s">
        <v>481</v>
      </c>
      <c r="B2" s="508"/>
      <c r="C2" s="508"/>
      <c r="D2" s="508"/>
      <c r="E2" s="408"/>
      <c r="F2" s="80"/>
      <c r="G2" s="80"/>
      <c r="H2" s="80"/>
      <c r="I2" s="80"/>
      <c r="J2" s="410"/>
      <c r="K2" s="411"/>
      <c r="L2" s="411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10"/>
      <c r="K3" s="501" t="s">
        <v>544</v>
      </c>
      <c r="L3" s="50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410"/>
      <c r="K4" s="410"/>
      <c r="L4" s="410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'[1]ფორმა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406"/>
      <c r="B8" s="406"/>
      <c r="C8" s="406"/>
      <c r="D8" s="406"/>
      <c r="E8" s="406"/>
      <c r="F8" s="406"/>
      <c r="G8" s="406"/>
      <c r="H8" s="406"/>
      <c r="I8" s="406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90"/>
    </row>
    <row r="11" spans="1:12" ht="15">
      <c r="A11" s="101"/>
      <c r="B11" s="375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>
      <c r="A12" s="101"/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/>
      <c r="B13" s="375"/>
      <c r="C13" s="90"/>
      <c r="D13" s="90"/>
      <c r="E13" s="90"/>
      <c r="F13" s="90"/>
      <c r="G13" s="90"/>
      <c r="H13" s="90"/>
      <c r="I13" s="90"/>
      <c r="J13" s="4"/>
      <c r="K13" s="452"/>
      <c r="L13" s="90"/>
    </row>
    <row r="14" spans="1:12" ht="15">
      <c r="A14" s="90" t="s">
        <v>276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90"/>
      <c r="B15" s="375"/>
      <c r="C15" s="102"/>
      <c r="D15" s="102"/>
      <c r="E15" s="102"/>
      <c r="F15" s="102"/>
      <c r="G15" s="90"/>
      <c r="H15" s="90"/>
      <c r="I15" s="90"/>
      <c r="J15" s="90" t="s">
        <v>492</v>
      </c>
      <c r="K15" s="453"/>
      <c r="L15" s="90"/>
    </row>
    <row r="16" spans="1:12" ht="15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191"/>
    </row>
    <row r="17" spans="1:11" ht="15">
      <c r="A17" s="237" t="s">
        <v>493</v>
      </c>
      <c r="B17" s="237"/>
      <c r="C17" s="236"/>
      <c r="D17" s="236"/>
      <c r="E17" s="236"/>
      <c r="F17" s="236"/>
      <c r="G17" s="236"/>
      <c r="H17" s="236"/>
      <c r="I17" s="236"/>
      <c r="J17" s="236"/>
      <c r="K17" s="191"/>
    </row>
    <row r="18" spans="1:11" ht="15">
      <c r="A18" s="237" t="s">
        <v>494</v>
      </c>
      <c r="B18" s="237"/>
      <c r="C18" s="236"/>
      <c r="D18" s="236"/>
      <c r="E18" s="236"/>
      <c r="F18" s="236"/>
      <c r="G18" s="236"/>
      <c r="H18" s="236"/>
      <c r="I18" s="236"/>
      <c r="J18" s="236"/>
      <c r="K18" s="191"/>
    </row>
    <row r="19" spans="1:11" ht="15">
      <c r="A19" s="223" t="s">
        <v>495</v>
      </c>
      <c r="B19" s="237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1" ht="15">
      <c r="A20" s="223" t="s">
        <v>496</v>
      </c>
      <c r="B20" s="237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ht="15" customHeight="1">
      <c r="A21" s="513" t="s">
        <v>513</v>
      </c>
      <c r="B21" s="513"/>
      <c r="C21" s="513"/>
      <c r="D21" s="513"/>
      <c r="E21" s="513"/>
      <c r="F21" s="513"/>
      <c r="G21" s="513"/>
      <c r="H21" s="513"/>
      <c r="I21" s="513"/>
      <c r="J21" s="513"/>
      <c r="K21" s="513"/>
    </row>
    <row r="22" spans="1:11" ht="15" customHeight="1">
      <c r="A22" s="513"/>
      <c r="B22" s="513"/>
      <c r="C22" s="513"/>
      <c r="D22" s="513"/>
      <c r="E22" s="513"/>
      <c r="F22" s="513"/>
      <c r="G22" s="513"/>
      <c r="H22" s="513"/>
      <c r="I22" s="513"/>
      <c r="J22" s="513"/>
      <c r="K22" s="513"/>
    </row>
    <row r="23" spans="1:11" ht="12.75" customHeight="1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</row>
    <row r="24" spans="1:11" ht="15">
      <c r="A24" s="509" t="s">
        <v>107</v>
      </c>
      <c r="B24" s="509"/>
      <c r="C24" s="376"/>
      <c r="D24" s="377"/>
      <c r="E24" s="377"/>
      <c r="F24" s="376"/>
      <c r="G24" s="376"/>
      <c r="H24" s="376"/>
      <c r="I24" s="376"/>
      <c r="J24" s="376"/>
      <c r="K24" s="191"/>
    </row>
    <row r="25" spans="1:11" ht="15">
      <c r="A25" s="376"/>
      <c r="B25" s="377"/>
      <c r="C25" s="376"/>
      <c r="D25" s="377"/>
      <c r="E25" s="377"/>
      <c r="F25" s="376"/>
      <c r="G25" s="376"/>
      <c r="H25" s="376"/>
      <c r="I25" s="376"/>
      <c r="J25" s="378"/>
      <c r="K25" s="191"/>
    </row>
    <row r="26" spans="1:11" ht="15" customHeight="1">
      <c r="A26" s="376"/>
      <c r="B26" s="377"/>
      <c r="C26" s="510" t="s">
        <v>268</v>
      </c>
      <c r="D26" s="510"/>
      <c r="E26" s="407"/>
      <c r="F26" s="379"/>
      <c r="G26" s="511" t="s">
        <v>497</v>
      </c>
      <c r="H26" s="511"/>
      <c r="I26" s="511"/>
      <c r="J26" s="380"/>
      <c r="K26" s="191"/>
    </row>
    <row r="27" spans="1:11" ht="15">
      <c r="A27" s="376"/>
      <c r="B27" s="377"/>
      <c r="C27" s="376"/>
      <c r="D27" s="377"/>
      <c r="E27" s="377"/>
      <c r="F27" s="376"/>
      <c r="G27" s="512"/>
      <c r="H27" s="512"/>
      <c r="I27" s="512"/>
      <c r="J27" s="380"/>
      <c r="K27" s="191"/>
    </row>
    <row r="28" spans="1:11" ht="15">
      <c r="A28" s="376"/>
      <c r="B28" s="377"/>
      <c r="C28" s="507" t="s">
        <v>139</v>
      </c>
      <c r="D28" s="507"/>
      <c r="E28" s="407"/>
      <c r="F28" s="379"/>
      <c r="G28" s="376"/>
      <c r="H28" s="376"/>
      <c r="I28" s="376"/>
      <c r="J28" s="376"/>
      <c r="K28" s="191"/>
    </row>
  </sheetData>
  <mergeCells count="7">
    <mergeCell ref="C28:D28"/>
    <mergeCell ref="A2:D2"/>
    <mergeCell ref="K3:L3"/>
    <mergeCell ref="A21:K22"/>
    <mergeCell ref="A24:B24"/>
    <mergeCell ref="C26:D26"/>
    <mergeCell ref="G26:I27"/>
  </mergeCells>
  <dataValidations count="1">
    <dataValidation type="list" allowBlank="1" showInputMessage="1" showErrorMessage="1" sqref="B11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457</v>
      </c>
      <c r="B1" s="79"/>
      <c r="C1" s="515" t="s">
        <v>109</v>
      </c>
      <c r="D1" s="515"/>
    </row>
    <row r="2" spans="1:5">
      <c r="A2" s="77" t="s">
        <v>458</v>
      </c>
      <c r="B2" s="79"/>
      <c r="C2" s="501" t="s">
        <v>544</v>
      </c>
      <c r="D2" s="502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მპგ "დემოკრატიული მოძრაობა – ერთიანი საქართველო"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459</v>
      </c>
      <c r="B1" s="80"/>
      <c r="C1" s="503" t="s">
        <v>109</v>
      </c>
      <c r="D1" s="503"/>
      <c r="E1" s="94"/>
    </row>
    <row r="2" spans="1:5" s="6" customFormat="1">
      <c r="A2" s="77" t="s">
        <v>456</v>
      </c>
      <c r="B2" s="80"/>
      <c r="C2" s="501" t="s">
        <v>544</v>
      </c>
      <c r="D2" s="502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3"/>
    </row>
    <row r="22" spans="1:9">
      <c r="A22" s="223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I93"/>
  <sheetViews>
    <sheetView showGridLines="0" view="pageBreakPreview" topLeftCell="A7" zoomScale="80" zoomScaleSheetLayoutView="80" workbookViewId="0">
      <selection activeCell="D31" sqref="D3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516" t="s">
        <v>198</v>
      </c>
      <c r="D1" s="516"/>
      <c r="E1" s="108"/>
    </row>
    <row r="2" spans="1:5">
      <c r="A2" s="79" t="s">
        <v>140</v>
      </c>
      <c r="B2" s="124"/>
      <c r="C2" s="80"/>
      <c r="D2" s="501" t="s">
        <v>544</v>
      </c>
      <c r="E2" s="502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191</v>
      </c>
      <c r="B10" s="53"/>
      <c r="C10" s="128">
        <f>SUM(C11,C34)</f>
        <v>203142.25</v>
      </c>
      <c r="D10" s="128">
        <f>SUM(D11,D34)</f>
        <v>199583.95000000004</v>
      </c>
      <c r="E10" s="108"/>
    </row>
    <row r="11" spans="1:5">
      <c r="A11" s="54" t="s">
        <v>192</v>
      </c>
      <c r="B11" s="55"/>
      <c r="C11" s="88">
        <f>SUM(C12:C32)</f>
        <v>180467.99</v>
      </c>
      <c r="D11" s="88">
        <f>SUM(D12:D32)</f>
        <v>176909.69000000003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157.33000000000001</v>
      </c>
      <c r="D14" s="8">
        <v>28377.22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f>117.57+11.9</f>
        <v>129.47</v>
      </c>
      <c r="D28" s="8">
        <f>160.77+25.27+11.9</f>
        <v>197.94000000000003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>
        <v>180181.19</v>
      </c>
      <c r="D31" s="8">
        <f>199583.95-51249.42</f>
        <v>148334.53000000003</v>
      </c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22674.26</v>
      </c>
      <c r="D34" s="88">
        <f>SUM(D35:D42)</f>
        <v>22674.26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>
        <v>22674.26</v>
      </c>
      <c r="D36" s="8">
        <v>22674.26</v>
      </c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203058.68</v>
      </c>
      <c r="D44" s="88">
        <f>SUM(D45,D64)</f>
        <v>199583.95</v>
      </c>
      <c r="E44" s="108"/>
    </row>
    <row r="45" spans="1:5">
      <c r="A45" s="59" t="s">
        <v>194</v>
      </c>
      <c r="B45" s="57"/>
      <c r="C45" s="88">
        <f>SUM(C46:C61)</f>
        <v>203058.68</v>
      </c>
      <c r="D45" s="88">
        <f>SUM(D46:D61)</f>
        <v>199583.95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f>203142.25-83.57</f>
        <v>203058.68</v>
      </c>
      <c r="D47" s="8">
        <f>198845.95+738</f>
        <v>199583.95</v>
      </c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1" spans="1:9" s="191" customFormat="1">
      <c r="A81" s="487" t="s">
        <v>542</v>
      </c>
    </row>
    <row r="82" spans="1:9">
      <c r="A82" s="488" t="s">
        <v>543</v>
      </c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1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453</v>
      </c>
      <c r="B1" s="79"/>
      <c r="C1" s="79"/>
      <c r="D1" s="79"/>
      <c r="E1" s="79"/>
      <c r="F1" s="79"/>
      <c r="G1" s="79"/>
      <c r="H1" s="79"/>
      <c r="I1" s="503" t="s">
        <v>109</v>
      </c>
      <c r="J1" s="503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01" t="s">
        <v>544</v>
      </c>
      <c r="J2" s="502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0" t="str">
        <f>'ფორმა N1'!D4</f>
        <v>მპგ "დემოკრატიული მოძრაობა – ერთიანი საქართველო"</v>
      </c>
      <c r="B5" s="399"/>
      <c r="C5" s="399"/>
      <c r="D5" s="399"/>
      <c r="E5" s="399"/>
      <c r="F5" s="400"/>
      <c r="G5" s="399"/>
      <c r="H5" s="399"/>
      <c r="I5" s="399"/>
      <c r="J5" s="39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515</v>
      </c>
      <c r="C10" s="163" t="s">
        <v>516</v>
      </c>
      <c r="D10" s="164" t="s">
        <v>517</v>
      </c>
      <c r="E10" s="160">
        <v>39836</v>
      </c>
      <c r="F10" s="28">
        <v>157.33000000000001</v>
      </c>
      <c r="G10" s="28">
        <v>42286</v>
      </c>
      <c r="H10" s="28">
        <v>14066.11</v>
      </c>
      <c r="I10" s="28">
        <f>F10+G10-H10</f>
        <v>28377.22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1" t="s">
        <v>107</v>
      </c>
      <c r="C15" s="107"/>
      <c r="D15" s="107"/>
      <c r="E15" s="107"/>
      <c r="F15" s="24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4"/>
      <c r="D17" s="107"/>
      <c r="E17" s="107"/>
      <c r="F17" s="294"/>
      <c r="G17" s="295"/>
      <c r="H17" s="295"/>
      <c r="I17" s="104"/>
      <c r="J17" s="104"/>
    </row>
    <row r="18" spans="1:10">
      <c r="A18" s="104"/>
      <c r="B18" s="107"/>
      <c r="C18" s="243" t="s">
        <v>268</v>
      </c>
      <c r="D18" s="243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4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D19" sqref="D1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03" t="s">
        <v>109</v>
      </c>
      <c r="D1" s="503"/>
      <c r="E1" s="111"/>
    </row>
    <row r="2" spans="1:7">
      <c r="A2" s="79" t="s">
        <v>140</v>
      </c>
      <c r="B2" s="79"/>
      <c r="C2" s="501" t="s">
        <v>544</v>
      </c>
      <c r="D2" s="502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2" t="str">
        <f>'ფორმა N1'!D4</f>
        <v>მპგ "დემოკრატიული მოძრაობა – 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8">
        <v>1</v>
      </c>
      <c r="B9" s="248" t="s">
        <v>65</v>
      </c>
      <c r="C9" s="88">
        <f>SUM(C10,C26)</f>
        <v>42286</v>
      </c>
      <c r="D9" s="88">
        <f>SUM(D10,D26)</f>
        <v>42286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42286</v>
      </c>
      <c r="D10" s="88">
        <f>SUM(D11,D12,D16,D19,D24,D25)</f>
        <v>42286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0</v>
      </c>
      <c r="D12" s="110">
        <f>SUM(D13:D15)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506</v>
      </c>
      <c r="B14" s="100" t="s">
        <v>505</v>
      </c>
      <c r="C14" s="8"/>
      <c r="D14" s="8"/>
      <c r="E14" s="111"/>
    </row>
    <row r="15" spans="1:7" s="3" customFormat="1" ht="16.5" customHeight="1">
      <c r="A15" s="100" t="s">
        <v>507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42286</v>
      </c>
      <c r="D16" s="110">
        <f>SUM(D17:D18)</f>
        <v>42286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20135</v>
      </c>
      <c r="D17" s="8">
        <v>20135</v>
      </c>
      <c r="E17" s="111"/>
    </row>
    <row r="18" spans="1:5" s="3" customFormat="1" ht="30">
      <c r="A18" s="100" t="s">
        <v>85</v>
      </c>
      <c r="B18" s="100" t="s">
        <v>110</v>
      </c>
      <c r="C18" s="8">
        <v>22151</v>
      </c>
      <c r="D18" s="8">
        <v>22151</v>
      </c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5"/>
      <c r="D24" s="8"/>
      <c r="E24" s="111"/>
    </row>
    <row r="25" spans="1:5" s="3" customFormat="1">
      <c r="A25" s="91" t="s">
        <v>251</v>
      </c>
      <c r="B25" s="91" t="s">
        <v>526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6" t="s">
        <v>98</v>
      </c>
      <c r="B28" s="256" t="s">
        <v>309</v>
      </c>
      <c r="C28" s="8"/>
      <c r="D28" s="8"/>
      <c r="E28" s="111"/>
    </row>
    <row r="29" spans="1:5">
      <c r="A29" s="256" t="s">
        <v>99</v>
      </c>
      <c r="B29" s="256" t="s">
        <v>312</v>
      </c>
      <c r="C29" s="8"/>
      <c r="D29" s="8"/>
      <c r="E29" s="111"/>
    </row>
    <row r="30" spans="1:5">
      <c r="A30" s="256" t="s">
        <v>454</v>
      </c>
      <c r="B30" s="256" t="s">
        <v>310</v>
      </c>
      <c r="C30" s="8"/>
      <c r="D30" s="8"/>
      <c r="E30" s="111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1"/>
    </row>
    <row r="32" spans="1:5">
      <c r="A32" s="256" t="s">
        <v>12</v>
      </c>
      <c r="B32" s="256" t="s">
        <v>508</v>
      </c>
      <c r="C32" s="8"/>
      <c r="D32" s="8"/>
      <c r="E32" s="111"/>
    </row>
    <row r="33" spans="1:9">
      <c r="A33" s="256" t="s">
        <v>13</v>
      </c>
      <c r="B33" s="256" t="s">
        <v>509</v>
      </c>
      <c r="C33" s="8"/>
      <c r="D33" s="8"/>
      <c r="E33" s="111"/>
    </row>
    <row r="34" spans="1:9">
      <c r="A34" s="256" t="s">
        <v>281</v>
      </c>
      <c r="B34" s="256" t="s">
        <v>510</v>
      </c>
      <c r="C34" s="8"/>
      <c r="D34" s="8"/>
      <c r="E34" s="111"/>
    </row>
    <row r="35" spans="1:9">
      <c r="A35" s="91" t="s">
        <v>34</v>
      </c>
      <c r="B35" s="270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3"/>
  <sheetViews>
    <sheetView view="pageBreakPreview" topLeftCell="A2" zoomScale="8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>
      <c r="A2" s="79" t="s">
        <v>140</v>
      </c>
      <c r="B2" s="79"/>
      <c r="C2" s="79"/>
      <c r="D2" s="79"/>
      <c r="E2" s="79"/>
      <c r="F2" s="79"/>
      <c r="G2" s="501" t="s">
        <v>544</v>
      </c>
      <c r="H2" s="502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278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304</v>
      </c>
      <c r="B1" s="141"/>
      <c r="C1" s="141"/>
      <c r="D1" s="141"/>
      <c r="E1" s="141"/>
      <c r="F1" s="81"/>
      <c r="G1" s="81"/>
      <c r="H1" s="81"/>
      <c r="I1" s="515" t="s">
        <v>109</v>
      </c>
      <c r="J1" s="515"/>
      <c r="K1" s="147"/>
    </row>
    <row r="2" spans="1:12" s="23" customFormat="1" ht="15">
      <c r="A2" s="108" t="s">
        <v>140</v>
      </c>
      <c r="B2" s="141"/>
      <c r="C2" s="141"/>
      <c r="D2" s="141"/>
      <c r="E2" s="141"/>
      <c r="F2" s="142"/>
      <c r="G2" s="143"/>
      <c r="H2" s="143"/>
      <c r="I2" s="501" t="s">
        <v>544</v>
      </c>
      <c r="J2" s="50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17" t="s">
        <v>220</v>
      </c>
      <c r="C7" s="517"/>
      <c r="D7" s="517" t="s">
        <v>292</v>
      </c>
      <c r="E7" s="517"/>
      <c r="F7" s="517" t="s">
        <v>293</v>
      </c>
      <c r="G7" s="517"/>
      <c r="H7" s="159" t="s">
        <v>279</v>
      </c>
      <c r="I7" s="517" t="s">
        <v>223</v>
      </c>
      <c r="J7" s="517"/>
      <c r="K7" s="148"/>
    </row>
    <row r="8" spans="1:12" ht="1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>
      <c r="A9" s="61" t="s">
        <v>116</v>
      </c>
      <c r="B9" s="85">
        <f>SUM(B10,B14,B17)</f>
        <v>0</v>
      </c>
      <c r="C9" s="85">
        <f>SUM(C10,C14,C17)</f>
        <v>22674.256000000001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22674.256000000001</v>
      </c>
      <c r="K9" s="148"/>
    </row>
    <row r="10" spans="1:12" ht="1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121</v>
      </c>
      <c r="B14" s="136">
        <f>SUM(B15:B16)</f>
        <v>0</v>
      </c>
      <c r="C14" s="136">
        <f>SUM(C15:C16)</f>
        <v>22674.256000000001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22674.256000000001</v>
      </c>
      <c r="K14" s="148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123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8"/>
    </row>
    <row r="17" spans="1:11" ht="1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7" bottom="0.44" header="0.3" footer="0.3"/>
  <pageSetup paperSize="9" scale="80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9"/>
      <c r="H2" s="501" t="s">
        <v>544</v>
      </c>
      <c r="I2" s="502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1"/>
      <c r="H1" s="147"/>
      <c r="I1" s="387" t="s">
        <v>198</v>
      </c>
      <c r="J1" s="154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1" t="s">
        <v>544</v>
      </c>
      <c r="J2" s="502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326</v>
      </c>
      <c r="B1" s="201"/>
      <c r="C1" s="201"/>
      <c r="D1" s="201"/>
      <c r="E1" s="201"/>
      <c r="F1" s="81"/>
      <c r="G1" s="81" t="s">
        <v>109</v>
      </c>
      <c r="H1" s="205"/>
    </row>
    <row r="2" spans="1:8" s="204" customFormat="1" ht="15">
      <c r="A2" s="205" t="s">
        <v>317</v>
      </c>
      <c r="B2" s="201"/>
      <c r="C2" s="201"/>
      <c r="D2" s="201"/>
      <c r="E2" s="202"/>
      <c r="F2" s="202"/>
      <c r="G2" s="501" t="s">
        <v>544</v>
      </c>
      <c r="H2" s="502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7" t="s">
        <v>274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0" t="s">
        <v>64</v>
      </c>
      <c r="B7" s="212" t="s">
        <v>321</v>
      </c>
      <c r="C7" s="212" t="s">
        <v>322</v>
      </c>
      <c r="D7" s="212" t="s">
        <v>323</v>
      </c>
      <c r="E7" s="212" t="s">
        <v>324</v>
      </c>
      <c r="F7" s="212" t="s">
        <v>325</v>
      </c>
      <c r="G7" s="212" t="s">
        <v>318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276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268</v>
      </c>
      <c r="F27" s="215" t="s">
        <v>319</v>
      </c>
      <c r="J27" s="216"/>
      <c r="K27" s="216"/>
    </row>
    <row r="28" spans="1:11" s="21" customFormat="1" ht="15">
      <c r="C28" s="218" t="s">
        <v>139</v>
      </c>
      <c r="F28" s="219" t="s">
        <v>269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31"/>
  <sheetViews>
    <sheetView view="pageBreakPreview" zoomScale="80" zoomScaleNormal="80" zoomScaleSheetLayoutView="80" workbookViewId="0">
      <selection activeCell="B17" sqref="B1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460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2" ht="1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501" t="s">
        <v>544</v>
      </c>
      <c r="L2" s="502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'[1]ფორმა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230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231"/>
      <c r="F5" s="232"/>
      <c r="G5" s="232"/>
      <c r="H5" s="232"/>
      <c r="I5" s="232"/>
      <c r="J5" s="232"/>
      <c r="K5" s="231"/>
    </row>
    <row r="6" spans="1:12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s="491" customFormat="1" ht="15">
      <c r="A9" s="26"/>
      <c r="B9" s="489"/>
      <c r="C9" s="469"/>
      <c r="D9" s="490"/>
      <c r="E9" s="469"/>
      <c r="F9" s="469"/>
      <c r="G9" s="489"/>
      <c r="H9" s="472"/>
      <c r="I9" s="472"/>
      <c r="J9" s="472"/>
      <c r="K9" s="469"/>
    </row>
    <row r="10" spans="1:12" ht="15">
      <c r="A10" s="70"/>
      <c r="B10" s="473"/>
      <c r="C10" s="469"/>
      <c r="D10" s="474"/>
      <c r="E10" s="469"/>
      <c r="F10" s="470"/>
      <c r="G10" s="475"/>
      <c r="H10" s="473"/>
      <c r="I10" s="473"/>
      <c r="J10" s="472"/>
      <c r="K10" s="469"/>
    </row>
    <row r="11" spans="1:12" ht="15">
      <c r="A11" s="70"/>
      <c r="B11" s="450"/>
      <c r="C11" s="469"/>
      <c r="D11" s="474"/>
      <c r="E11" s="469"/>
      <c r="F11" s="471"/>
      <c r="G11" s="476"/>
      <c r="H11" s="471"/>
      <c r="I11" s="471"/>
      <c r="J11" s="472"/>
      <c r="K11" s="469"/>
    </row>
    <row r="12" spans="1:12" ht="15">
      <c r="A12" s="70"/>
      <c r="B12" s="477"/>
      <c r="C12" s="469"/>
      <c r="D12" s="474"/>
      <c r="E12" s="469"/>
      <c r="F12" s="473"/>
      <c r="G12" s="475"/>
      <c r="H12" s="473"/>
      <c r="I12" s="473"/>
      <c r="J12" s="472"/>
      <c r="K12" s="469"/>
    </row>
    <row r="13" spans="1:12" ht="15">
      <c r="A13" s="70"/>
      <c r="B13" s="478"/>
      <c r="C13" s="469"/>
      <c r="D13" s="474"/>
      <c r="E13" s="469"/>
      <c r="F13" s="473"/>
      <c r="G13" s="475"/>
      <c r="H13" s="473"/>
      <c r="I13" s="473"/>
      <c r="J13" s="472"/>
      <c r="K13" s="469"/>
    </row>
    <row r="14" spans="1:12" ht="15">
      <c r="A14" s="70"/>
      <c r="B14" s="479"/>
      <c r="C14" s="469"/>
      <c r="D14" s="474"/>
      <c r="E14" s="469"/>
      <c r="F14" s="471"/>
      <c r="G14" s="480"/>
      <c r="H14" s="471"/>
      <c r="I14" s="471"/>
      <c r="J14" s="472"/>
      <c r="K14" s="469"/>
    </row>
    <row r="15" spans="1:12" ht="15">
      <c r="A15" s="70"/>
      <c r="B15" s="479"/>
      <c r="C15" s="469"/>
      <c r="D15" s="474"/>
      <c r="E15" s="469"/>
      <c r="F15" s="471"/>
      <c r="G15" s="480"/>
      <c r="H15" s="471"/>
      <c r="I15" s="471"/>
      <c r="J15" s="472"/>
      <c r="K15" s="469"/>
    </row>
    <row r="16" spans="1:12" ht="15">
      <c r="A16" s="70"/>
      <c r="B16" s="479"/>
      <c r="C16" s="469"/>
      <c r="D16" s="474"/>
      <c r="E16" s="469"/>
      <c r="F16" s="471"/>
      <c r="G16" s="480"/>
      <c r="H16" s="471"/>
      <c r="I16" s="471"/>
      <c r="J16" s="472"/>
      <c r="K16" s="469"/>
    </row>
    <row r="17" spans="1:11" ht="15">
      <c r="A17" s="70"/>
      <c r="B17" s="479"/>
      <c r="C17" s="469"/>
      <c r="D17" s="474"/>
      <c r="E17" s="469"/>
      <c r="F17" s="470"/>
      <c r="G17" s="480"/>
      <c r="H17" s="471"/>
      <c r="I17" s="471"/>
      <c r="J17" s="472"/>
      <c r="K17" s="469"/>
    </row>
    <row r="18" spans="1:11" ht="15">
      <c r="A18" s="70"/>
      <c r="B18" s="479"/>
      <c r="C18" s="469"/>
      <c r="D18" s="481"/>
      <c r="E18" s="469"/>
      <c r="F18" s="474"/>
      <c r="G18" s="480"/>
      <c r="H18" s="471"/>
      <c r="I18" s="471"/>
      <c r="J18" s="472"/>
      <c r="K18" s="469"/>
    </row>
    <row r="19" spans="1:11" ht="15">
      <c r="A19" s="70"/>
      <c r="B19" s="482"/>
      <c r="C19" s="469"/>
      <c r="D19" s="470"/>
      <c r="E19" s="469"/>
      <c r="F19" s="483"/>
      <c r="G19" s="484"/>
      <c r="H19" s="472"/>
      <c r="I19" s="472"/>
      <c r="J19" s="472"/>
      <c r="K19" s="469"/>
    </row>
    <row r="20" spans="1:11" ht="15">
      <c r="A20" s="70"/>
      <c r="B20" s="482"/>
      <c r="C20" s="469"/>
      <c r="D20" s="470"/>
      <c r="E20" s="469"/>
      <c r="F20" s="483"/>
      <c r="G20" s="484"/>
      <c r="H20" s="485"/>
      <c r="I20" s="485"/>
      <c r="J20" s="472"/>
      <c r="K20" s="469"/>
    </row>
    <row r="21" spans="1:11" ht="15">
      <c r="A21" s="70"/>
      <c r="B21" s="482"/>
      <c r="C21" s="469"/>
      <c r="D21" s="470"/>
      <c r="E21" s="469"/>
      <c r="F21" s="483"/>
      <c r="G21" s="484"/>
      <c r="H21" s="485"/>
      <c r="I21" s="485"/>
      <c r="J21" s="472"/>
      <c r="K21" s="469"/>
    </row>
    <row r="22" spans="1:11" ht="15">
      <c r="A22" s="70"/>
      <c r="B22" s="482"/>
      <c r="C22" s="469"/>
      <c r="D22" s="470"/>
      <c r="E22" s="469"/>
      <c r="F22" s="483"/>
      <c r="G22" s="484"/>
      <c r="H22" s="485"/>
      <c r="I22" s="485"/>
      <c r="J22" s="472"/>
      <c r="K22" s="469"/>
    </row>
    <row r="23" spans="1:11" ht="15">
      <c r="A23" s="70" t="s">
        <v>278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>
      <c r="A26" s="25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5">
      <c r="A27" s="2"/>
      <c r="B27" s="74" t="s">
        <v>107</v>
      </c>
      <c r="C27" s="2"/>
      <c r="D27" s="2"/>
      <c r="E27" s="409"/>
      <c r="F27" s="2"/>
      <c r="G27" s="2"/>
      <c r="H27" s="2"/>
      <c r="I27" s="2"/>
      <c r="J27" s="2"/>
      <c r="K27" s="2"/>
    </row>
    <row r="28" spans="1:11" ht="15">
      <c r="A28" s="2"/>
      <c r="B28" s="2"/>
      <c r="C28" s="518"/>
      <c r="D28" s="518"/>
      <c r="F28" s="73"/>
      <c r="G28" s="76"/>
    </row>
    <row r="29" spans="1:11" ht="15">
      <c r="B29" s="2"/>
      <c r="C29" s="72" t="s">
        <v>268</v>
      </c>
      <c r="D29" s="2"/>
      <c r="F29" s="12" t="s">
        <v>273</v>
      </c>
    </row>
    <row r="30" spans="1:11" ht="15">
      <c r="B30" s="2"/>
      <c r="C30" s="2"/>
      <c r="D30" s="2"/>
      <c r="F30" s="2" t="s">
        <v>269</v>
      </c>
    </row>
    <row r="31" spans="1:11" ht="15">
      <c r="B31" s="2"/>
      <c r="C31" s="68" t="s">
        <v>139</v>
      </c>
    </row>
  </sheetData>
  <mergeCells count="2">
    <mergeCell ref="C28:D28"/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topLeftCell="C1" zoomScale="8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461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501" t="s">
        <v>544</v>
      </c>
      <c r="M2" s="502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9"/>
    </row>
    <row r="33" spans="3:7" ht="15">
      <c r="C33" s="191"/>
      <c r="D33" s="197" t="s">
        <v>268</v>
      </c>
      <c r="E33" s="191"/>
      <c r="G33" s="198" t="s">
        <v>273</v>
      </c>
    </row>
    <row r="34" spans="3:7" ht="15">
      <c r="C34" s="191"/>
      <c r="D34" s="199" t="s">
        <v>139</v>
      </c>
      <c r="E34" s="191"/>
      <c r="G34" s="191" t="s">
        <v>269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462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1" t="s">
        <v>544</v>
      </c>
      <c r="J2" s="502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83"/>
      <c r="C5" s="83"/>
      <c r="D5" s="232"/>
      <c r="E5" s="232"/>
      <c r="F5" s="232"/>
      <c r="G5" s="232"/>
      <c r="H5" s="232"/>
      <c r="I5" s="231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9"/>
    </row>
    <row r="33" spans="2:6" ht="15">
      <c r="B33" s="191"/>
      <c r="C33" s="197" t="s">
        <v>268</v>
      </c>
      <c r="D33" s="191"/>
      <c r="F33" s="198" t="s">
        <v>273</v>
      </c>
    </row>
    <row r="34" spans="2:6" ht="15">
      <c r="B34" s="191"/>
      <c r="C34" s="199" t="s">
        <v>139</v>
      </c>
      <c r="D34" s="191"/>
      <c r="F34" s="191" t="s">
        <v>269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L43"/>
  <sheetViews>
    <sheetView view="pageBreakPreview" zoomScale="80" zoomScaleSheetLayoutView="80" workbookViewId="0">
      <selection activeCell="I35" sqref="I35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501" t="s">
        <v>544</v>
      </c>
      <c r="J2" s="502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230"/>
      <c r="I5" s="230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7" t="s">
        <v>377</v>
      </c>
      <c r="C8" s="398" t="s">
        <v>439</v>
      </c>
      <c r="D8" s="398" t="s">
        <v>440</v>
      </c>
      <c r="E8" s="398" t="s">
        <v>378</v>
      </c>
      <c r="F8" s="398" t="s">
        <v>397</v>
      </c>
      <c r="G8" s="398" t="s">
        <v>398</v>
      </c>
      <c r="H8" s="398" t="s">
        <v>444</v>
      </c>
      <c r="I8" s="174" t="s">
        <v>399</v>
      </c>
      <c r="J8" s="108"/>
    </row>
    <row r="9" spans="1:10">
      <c r="A9" s="176">
        <v>1</v>
      </c>
      <c r="B9" s="412">
        <v>41543</v>
      </c>
      <c r="C9" s="413" t="s">
        <v>519</v>
      </c>
      <c r="D9" s="413">
        <v>204488081</v>
      </c>
      <c r="E9" s="180" t="s">
        <v>520</v>
      </c>
      <c r="F9" s="180"/>
      <c r="G9" s="180">
        <v>1791</v>
      </c>
      <c r="H9" s="414"/>
      <c r="I9" s="414">
        <v>1791</v>
      </c>
      <c r="J9" s="108"/>
    </row>
    <row r="10" spans="1:10">
      <c r="A10" s="176">
        <v>2</v>
      </c>
      <c r="B10" s="415">
        <v>41531</v>
      </c>
      <c r="C10" s="416" t="s">
        <v>521</v>
      </c>
      <c r="D10" s="465">
        <v>36001003914</v>
      </c>
      <c r="E10" s="417" t="s">
        <v>518</v>
      </c>
      <c r="F10" s="414">
        <v>438</v>
      </c>
      <c r="G10" s="414">
        <v>438</v>
      </c>
      <c r="H10" s="414"/>
      <c r="I10" s="414">
        <v>438</v>
      </c>
      <c r="J10" s="108"/>
    </row>
    <row r="11" spans="1:10">
      <c r="A11" s="176">
        <v>3</v>
      </c>
      <c r="B11" s="418">
        <v>41527</v>
      </c>
      <c r="C11" s="416" t="s">
        <v>522</v>
      </c>
      <c r="D11" s="466">
        <v>3001011884</v>
      </c>
      <c r="E11" s="417" t="s">
        <v>518</v>
      </c>
      <c r="F11" s="414">
        <v>300</v>
      </c>
      <c r="G11" s="414">
        <v>600</v>
      </c>
      <c r="H11" s="414">
        <v>600</v>
      </c>
      <c r="I11" s="414">
        <v>300</v>
      </c>
      <c r="J11" s="108"/>
    </row>
    <row r="12" spans="1:10" ht="30">
      <c r="A12" s="176">
        <v>4</v>
      </c>
      <c r="B12" s="214"/>
      <c r="C12" s="181" t="s">
        <v>534</v>
      </c>
      <c r="D12" s="413">
        <v>205246857</v>
      </c>
      <c r="E12" s="180" t="s">
        <v>535</v>
      </c>
      <c r="F12" s="180"/>
      <c r="G12" s="180"/>
      <c r="H12" s="180"/>
      <c r="I12" s="180">
        <v>196207.98</v>
      </c>
      <c r="J12" s="108"/>
    </row>
    <row r="13" spans="1:10">
      <c r="A13" s="176">
        <v>5</v>
      </c>
      <c r="B13" s="214"/>
      <c r="C13" s="181" t="s">
        <v>537</v>
      </c>
      <c r="D13" s="468">
        <v>205075014</v>
      </c>
      <c r="E13" s="467" t="s">
        <v>536</v>
      </c>
      <c r="F13" s="180"/>
      <c r="G13" s="180"/>
      <c r="H13" s="180"/>
      <c r="I13" s="180">
        <v>826</v>
      </c>
      <c r="J13" s="108"/>
    </row>
    <row r="14" spans="1:10">
      <c r="A14" s="176">
        <v>6</v>
      </c>
      <c r="B14" s="214"/>
      <c r="C14" s="181" t="s">
        <v>538</v>
      </c>
      <c r="D14" s="181">
        <v>404893978</v>
      </c>
      <c r="E14" s="180" t="s">
        <v>533</v>
      </c>
      <c r="F14" s="180"/>
      <c r="G14" s="180"/>
      <c r="H14" s="180"/>
      <c r="I14" s="180">
        <v>20.97</v>
      </c>
      <c r="J14" s="108"/>
    </row>
    <row r="15" spans="1:10">
      <c r="A15" s="176">
        <v>7</v>
      </c>
      <c r="B15" s="214"/>
      <c r="C15" s="181"/>
      <c r="D15" s="181"/>
      <c r="E15" s="180"/>
      <c r="F15" s="180"/>
      <c r="G15" s="180"/>
      <c r="H15" s="180"/>
      <c r="I15" s="180"/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4"/>
      <c r="D18" s="184"/>
      <c r="E18" s="183"/>
      <c r="F18" s="183"/>
      <c r="G18" s="183"/>
      <c r="H18" s="283"/>
      <c r="I18" s="180"/>
      <c r="J18" s="108"/>
    </row>
    <row r="19" spans="1:10">
      <c r="A19" s="176">
        <v>11</v>
      </c>
      <c r="B19" s="214"/>
      <c r="C19" s="184"/>
      <c r="D19" s="184"/>
      <c r="E19" s="183"/>
      <c r="F19" s="183"/>
      <c r="G19" s="183"/>
      <c r="H19" s="283"/>
      <c r="I19" s="180"/>
      <c r="J19" s="108"/>
    </row>
    <row r="20" spans="1:10">
      <c r="A20" s="176">
        <v>12</v>
      </c>
      <c r="B20" s="214"/>
      <c r="C20" s="184"/>
      <c r="D20" s="184"/>
      <c r="E20" s="183"/>
      <c r="F20" s="183"/>
      <c r="G20" s="183"/>
      <c r="H20" s="283"/>
      <c r="I20" s="180"/>
      <c r="J20" s="108"/>
    </row>
    <row r="21" spans="1:10">
      <c r="A21" s="176">
        <v>13</v>
      </c>
      <c r="B21" s="214"/>
      <c r="C21" s="184"/>
      <c r="D21" s="184"/>
      <c r="E21" s="183"/>
      <c r="F21" s="183"/>
      <c r="G21" s="183"/>
      <c r="H21" s="283"/>
      <c r="I21" s="180"/>
      <c r="J21" s="108"/>
    </row>
    <row r="22" spans="1:10">
      <c r="A22" s="176">
        <v>14</v>
      </c>
      <c r="B22" s="214"/>
      <c r="C22" s="184"/>
      <c r="D22" s="184"/>
      <c r="E22" s="183"/>
      <c r="F22" s="183"/>
      <c r="G22" s="183"/>
      <c r="H22" s="283"/>
      <c r="I22" s="180"/>
      <c r="J22" s="108"/>
    </row>
    <row r="23" spans="1:10">
      <c r="A23" s="176">
        <v>15</v>
      </c>
      <c r="B23" s="214"/>
      <c r="C23" s="184"/>
      <c r="D23" s="184"/>
      <c r="E23" s="183"/>
      <c r="F23" s="183"/>
      <c r="G23" s="183"/>
      <c r="H23" s="283"/>
      <c r="I23" s="180"/>
      <c r="J23" s="108"/>
    </row>
    <row r="24" spans="1:10">
      <c r="A24" s="176">
        <v>16</v>
      </c>
      <c r="B24" s="214"/>
      <c r="C24" s="184"/>
      <c r="D24" s="184"/>
      <c r="E24" s="183"/>
      <c r="F24" s="183"/>
      <c r="G24" s="183"/>
      <c r="H24" s="283"/>
      <c r="I24" s="180"/>
      <c r="J24" s="108"/>
    </row>
    <row r="25" spans="1:10">
      <c r="A25" s="176">
        <v>17</v>
      </c>
      <c r="B25" s="214"/>
      <c r="C25" s="184"/>
      <c r="D25" s="184"/>
      <c r="E25" s="183"/>
      <c r="F25" s="183"/>
      <c r="G25" s="183"/>
      <c r="H25" s="283"/>
      <c r="I25" s="180"/>
      <c r="J25" s="108"/>
    </row>
    <row r="26" spans="1:10">
      <c r="A26" s="176">
        <v>18</v>
      </c>
      <c r="B26" s="214"/>
      <c r="C26" s="184"/>
      <c r="D26" s="184"/>
      <c r="E26" s="183"/>
      <c r="F26" s="183"/>
      <c r="G26" s="183"/>
      <c r="H26" s="283"/>
      <c r="I26" s="180"/>
      <c r="J26" s="108"/>
    </row>
    <row r="27" spans="1:10">
      <c r="A27" s="176" t="s">
        <v>278</v>
      </c>
      <c r="B27" s="214"/>
      <c r="C27" s="184"/>
      <c r="D27" s="184"/>
      <c r="E27" s="183"/>
      <c r="F27" s="183"/>
      <c r="G27" s="284"/>
      <c r="H27" s="293" t="s">
        <v>432</v>
      </c>
      <c r="I27" s="404">
        <f>SUM(I9:I26)</f>
        <v>199583.95</v>
      </c>
      <c r="J27" s="108"/>
    </row>
    <row r="29" spans="1:10">
      <c r="A29" s="191" t="s">
        <v>463</v>
      </c>
    </row>
    <row r="30" spans="1:10">
      <c r="A30" s="487" t="s">
        <v>541</v>
      </c>
    </row>
    <row r="34" spans="1:12">
      <c r="B34" s="193" t="s">
        <v>107</v>
      </c>
      <c r="F34" s="194"/>
    </row>
    <row r="35" spans="1:12">
      <c r="F35" s="192"/>
      <c r="I35" s="192"/>
      <c r="J35" s="192"/>
      <c r="K35" s="192"/>
      <c r="L35" s="192"/>
    </row>
    <row r="36" spans="1:12">
      <c r="C36" s="195"/>
      <c r="F36" s="195"/>
      <c r="G36" s="195"/>
      <c r="H36" s="198"/>
      <c r="I36" s="196"/>
      <c r="J36" s="192"/>
      <c r="K36" s="192"/>
      <c r="L36" s="192"/>
    </row>
    <row r="37" spans="1:12">
      <c r="A37" s="192"/>
      <c r="C37" s="197" t="s">
        <v>268</v>
      </c>
      <c r="F37" s="198" t="s">
        <v>273</v>
      </c>
      <c r="G37" s="197"/>
      <c r="H37" s="197"/>
      <c r="I37" s="196"/>
      <c r="J37" s="192"/>
      <c r="K37" s="192"/>
      <c r="L37" s="192"/>
    </row>
    <row r="38" spans="1:12">
      <c r="A38" s="192"/>
      <c r="C38" s="199" t="s">
        <v>139</v>
      </c>
      <c r="F38" s="191" t="s">
        <v>269</v>
      </c>
      <c r="I38" s="192"/>
      <c r="J38" s="192"/>
      <c r="K38" s="192"/>
      <c r="L38" s="192"/>
    </row>
    <row r="39" spans="1:12" s="192" customFormat="1">
      <c r="B39" s="191"/>
      <c r="C39" s="199"/>
      <c r="G39" s="199"/>
      <c r="H39" s="199"/>
    </row>
    <row r="40" spans="1:12" s="192" customFormat="1" ht="12.75"/>
    <row r="41" spans="1:12" s="192" customFormat="1" ht="12.75"/>
    <row r="42" spans="1:12" s="192" customFormat="1" ht="12.75"/>
    <row r="43" spans="1:12" s="192" customFormat="1" ht="12.75"/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B5" sqref="B5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>
      <c r="A1" s="200" t="s">
        <v>465</v>
      </c>
      <c r="B1" s="201"/>
      <c r="C1" s="201"/>
      <c r="D1" s="201"/>
      <c r="E1" s="201"/>
      <c r="F1" s="201"/>
      <c r="G1" s="201"/>
      <c r="H1" s="201"/>
      <c r="I1" s="205"/>
      <c r="J1" s="271"/>
      <c r="K1" s="271"/>
      <c r="L1" s="271"/>
      <c r="M1" s="271" t="s">
        <v>421</v>
      </c>
      <c r="N1" s="205"/>
    </row>
    <row r="2" spans="1:14">
      <c r="A2" s="205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7" t="s">
        <v>274</v>
      </c>
      <c r="B4" s="201"/>
      <c r="C4" s="201"/>
      <c r="D4" s="206"/>
      <c r="E4" s="272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5"/>
    </row>
    <row r="7" spans="1:14" ht="51">
      <c r="A7" s="274" t="s">
        <v>64</v>
      </c>
      <c r="B7" s="275" t="s">
        <v>422</v>
      </c>
      <c r="C7" s="275" t="s">
        <v>423</v>
      </c>
      <c r="D7" s="276" t="s">
        <v>424</v>
      </c>
      <c r="E7" s="276" t="s">
        <v>275</v>
      </c>
      <c r="F7" s="276" t="s">
        <v>425</v>
      </c>
      <c r="G7" s="276" t="s">
        <v>426</v>
      </c>
      <c r="H7" s="275" t="s">
        <v>427</v>
      </c>
      <c r="I7" s="277" t="s">
        <v>428</v>
      </c>
      <c r="J7" s="277" t="s">
        <v>429</v>
      </c>
      <c r="K7" s="278" t="s">
        <v>430</v>
      </c>
      <c r="L7" s="278" t="s">
        <v>431</v>
      </c>
      <c r="M7" s="276" t="s">
        <v>421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9"/>
      <c r="D9" s="213"/>
      <c r="E9" s="213"/>
      <c r="F9" s="213"/>
      <c r="G9" s="213"/>
      <c r="H9" s="213"/>
      <c r="I9" s="213"/>
      <c r="J9" s="213"/>
      <c r="K9" s="213"/>
      <c r="L9" s="213"/>
      <c r="M9" s="280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9"/>
      <c r="D10" s="213"/>
      <c r="E10" s="213"/>
      <c r="F10" s="213"/>
      <c r="G10" s="213"/>
      <c r="H10" s="213"/>
      <c r="I10" s="213"/>
      <c r="J10" s="213"/>
      <c r="K10" s="213"/>
      <c r="L10" s="213"/>
      <c r="M10" s="280" t="str">
        <f t="shared" si="0"/>
        <v/>
      </c>
      <c r="N10" s="205"/>
    </row>
    <row r="11" spans="1:14" ht="15">
      <c r="A11" s="213">
        <v>3</v>
      </c>
      <c r="B11" s="214"/>
      <c r="C11" s="279"/>
      <c r="D11" s="213"/>
      <c r="E11" s="213"/>
      <c r="F11" s="213"/>
      <c r="G11" s="213"/>
      <c r="H11" s="213"/>
      <c r="I11" s="213"/>
      <c r="J11" s="213"/>
      <c r="K11" s="213"/>
      <c r="L11" s="213"/>
      <c r="M11" s="280" t="str">
        <f t="shared" si="0"/>
        <v/>
      </c>
      <c r="N11" s="205"/>
    </row>
    <row r="12" spans="1:14" ht="15">
      <c r="A12" s="213">
        <v>4</v>
      </c>
      <c r="B12" s="214"/>
      <c r="C12" s="279"/>
      <c r="D12" s="213"/>
      <c r="E12" s="213"/>
      <c r="F12" s="213"/>
      <c r="G12" s="213"/>
      <c r="H12" s="213"/>
      <c r="I12" s="213"/>
      <c r="J12" s="213"/>
      <c r="K12" s="213"/>
      <c r="L12" s="213"/>
      <c r="M12" s="280" t="str">
        <f t="shared" si="0"/>
        <v/>
      </c>
      <c r="N12" s="205"/>
    </row>
    <row r="13" spans="1:14" ht="15">
      <c r="A13" s="213">
        <v>5</v>
      </c>
      <c r="B13" s="214"/>
      <c r="C13" s="279"/>
      <c r="D13" s="213"/>
      <c r="E13" s="213"/>
      <c r="F13" s="213"/>
      <c r="G13" s="213"/>
      <c r="H13" s="213"/>
      <c r="I13" s="213"/>
      <c r="J13" s="213"/>
      <c r="K13" s="213"/>
      <c r="L13" s="213"/>
      <c r="M13" s="280" t="str">
        <f t="shared" si="0"/>
        <v/>
      </c>
      <c r="N13" s="205"/>
    </row>
    <row r="14" spans="1:14" ht="15">
      <c r="A14" s="213">
        <v>6</v>
      </c>
      <c r="B14" s="214"/>
      <c r="C14" s="279"/>
      <c r="D14" s="213"/>
      <c r="E14" s="213"/>
      <c r="F14" s="213"/>
      <c r="G14" s="213"/>
      <c r="H14" s="213"/>
      <c r="I14" s="213"/>
      <c r="J14" s="213"/>
      <c r="K14" s="213"/>
      <c r="L14" s="213"/>
      <c r="M14" s="280" t="str">
        <f t="shared" si="0"/>
        <v/>
      </c>
      <c r="N14" s="205"/>
    </row>
    <row r="15" spans="1:14" ht="15">
      <c r="A15" s="213">
        <v>7</v>
      </c>
      <c r="B15" s="214"/>
      <c r="C15" s="279"/>
      <c r="D15" s="213"/>
      <c r="E15" s="213"/>
      <c r="F15" s="213"/>
      <c r="G15" s="213"/>
      <c r="H15" s="213"/>
      <c r="I15" s="213"/>
      <c r="J15" s="213"/>
      <c r="K15" s="213"/>
      <c r="L15" s="213"/>
      <c r="M15" s="280" t="str">
        <f t="shared" si="0"/>
        <v/>
      </c>
      <c r="N15" s="205"/>
    </row>
    <row r="16" spans="1:14" ht="15">
      <c r="A16" s="213">
        <v>8</v>
      </c>
      <c r="B16" s="214"/>
      <c r="C16" s="279"/>
      <c r="D16" s="213"/>
      <c r="E16" s="213"/>
      <c r="F16" s="213"/>
      <c r="G16" s="213"/>
      <c r="H16" s="213"/>
      <c r="I16" s="213"/>
      <c r="J16" s="213"/>
      <c r="K16" s="213"/>
      <c r="L16" s="213"/>
      <c r="M16" s="280" t="str">
        <f t="shared" si="0"/>
        <v/>
      </c>
      <c r="N16" s="205"/>
    </row>
    <row r="17" spans="1:14" ht="15">
      <c r="A17" s="213">
        <v>9</v>
      </c>
      <c r="B17" s="214"/>
      <c r="C17" s="279"/>
      <c r="D17" s="213"/>
      <c r="E17" s="213"/>
      <c r="F17" s="213"/>
      <c r="G17" s="213"/>
      <c r="H17" s="213"/>
      <c r="I17" s="213"/>
      <c r="J17" s="213"/>
      <c r="K17" s="213"/>
      <c r="L17" s="213"/>
      <c r="M17" s="280" t="str">
        <f t="shared" si="0"/>
        <v/>
      </c>
      <c r="N17" s="205"/>
    </row>
    <row r="18" spans="1:14" ht="15">
      <c r="A18" s="213">
        <v>10</v>
      </c>
      <c r="B18" s="214"/>
      <c r="C18" s="279"/>
      <c r="D18" s="213"/>
      <c r="E18" s="213"/>
      <c r="F18" s="213"/>
      <c r="G18" s="213"/>
      <c r="H18" s="213"/>
      <c r="I18" s="213"/>
      <c r="J18" s="213"/>
      <c r="K18" s="213"/>
      <c r="L18" s="213"/>
      <c r="M18" s="280" t="str">
        <f t="shared" si="0"/>
        <v/>
      </c>
      <c r="N18" s="205"/>
    </row>
    <row r="19" spans="1:14" ht="15">
      <c r="A19" s="213">
        <v>11</v>
      </c>
      <c r="B19" s="214"/>
      <c r="C19" s="279"/>
      <c r="D19" s="213"/>
      <c r="E19" s="213"/>
      <c r="F19" s="213"/>
      <c r="G19" s="213"/>
      <c r="H19" s="213"/>
      <c r="I19" s="213"/>
      <c r="J19" s="213"/>
      <c r="K19" s="213"/>
      <c r="L19" s="213"/>
      <c r="M19" s="280" t="str">
        <f t="shared" si="0"/>
        <v/>
      </c>
      <c r="N19" s="205"/>
    </row>
    <row r="20" spans="1:14" ht="15">
      <c r="A20" s="213">
        <v>12</v>
      </c>
      <c r="B20" s="214"/>
      <c r="C20" s="279"/>
      <c r="D20" s="213"/>
      <c r="E20" s="213"/>
      <c r="F20" s="213"/>
      <c r="G20" s="213"/>
      <c r="H20" s="213"/>
      <c r="I20" s="213"/>
      <c r="J20" s="213"/>
      <c r="K20" s="213"/>
      <c r="L20" s="213"/>
      <c r="M20" s="280" t="str">
        <f t="shared" si="0"/>
        <v/>
      </c>
      <c r="N20" s="205"/>
    </row>
    <row r="21" spans="1:14" ht="15">
      <c r="A21" s="213">
        <v>13</v>
      </c>
      <c r="B21" s="214"/>
      <c r="C21" s="279"/>
      <c r="D21" s="213"/>
      <c r="E21" s="213"/>
      <c r="F21" s="213"/>
      <c r="G21" s="213"/>
      <c r="H21" s="213"/>
      <c r="I21" s="213"/>
      <c r="J21" s="213"/>
      <c r="K21" s="213"/>
      <c r="L21" s="213"/>
      <c r="M21" s="280" t="str">
        <f t="shared" si="0"/>
        <v/>
      </c>
      <c r="N21" s="205"/>
    </row>
    <row r="22" spans="1:14" ht="15">
      <c r="A22" s="213">
        <v>14</v>
      </c>
      <c r="B22" s="214"/>
      <c r="C22" s="279"/>
      <c r="D22" s="213"/>
      <c r="E22" s="213"/>
      <c r="F22" s="213"/>
      <c r="G22" s="213"/>
      <c r="H22" s="213"/>
      <c r="I22" s="213"/>
      <c r="J22" s="213"/>
      <c r="K22" s="213"/>
      <c r="L22" s="213"/>
      <c r="M22" s="280" t="str">
        <f t="shared" si="0"/>
        <v/>
      </c>
      <c r="N22" s="205"/>
    </row>
    <row r="23" spans="1:14" ht="15">
      <c r="A23" s="213">
        <v>15</v>
      </c>
      <c r="B23" s="214"/>
      <c r="C23" s="279"/>
      <c r="D23" s="213"/>
      <c r="E23" s="213"/>
      <c r="F23" s="213"/>
      <c r="G23" s="213"/>
      <c r="H23" s="213"/>
      <c r="I23" s="213"/>
      <c r="J23" s="213"/>
      <c r="K23" s="213"/>
      <c r="L23" s="213"/>
      <c r="M23" s="280" t="str">
        <f t="shared" si="0"/>
        <v/>
      </c>
      <c r="N23" s="205"/>
    </row>
    <row r="24" spans="1:14" ht="15">
      <c r="A24" s="213">
        <v>16</v>
      </c>
      <c r="B24" s="214"/>
      <c r="C24" s="279"/>
      <c r="D24" s="213"/>
      <c r="E24" s="213"/>
      <c r="F24" s="213"/>
      <c r="G24" s="213"/>
      <c r="H24" s="213"/>
      <c r="I24" s="213"/>
      <c r="J24" s="213"/>
      <c r="K24" s="213"/>
      <c r="L24" s="213"/>
      <c r="M24" s="280" t="str">
        <f t="shared" si="0"/>
        <v/>
      </c>
      <c r="N24" s="205"/>
    </row>
    <row r="25" spans="1:14" ht="15">
      <c r="A25" s="213">
        <v>17</v>
      </c>
      <c r="B25" s="214"/>
      <c r="C25" s="279"/>
      <c r="D25" s="213"/>
      <c r="E25" s="213"/>
      <c r="F25" s="213"/>
      <c r="G25" s="213"/>
      <c r="H25" s="213"/>
      <c r="I25" s="213"/>
      <c r="J25" s="213"/>
      <c r="K25" s="213"/>
      <c r="L25" s="213"/>
      <c r="M25" s="280" t="str">
        <f t="shared" si="0"/>
        <v/>
      </c>
      <c r="N25" s="205"/>
    </row>
    <row r="26" spans="1:14" ht="15">
      <c r="A26" s="213">
        <v>18</v>
      </c>
      <c r="B26" s="214"/>
      <c r="C26" s="279"/>
      <c r="D26" s="213"/>
      <c r="E26" s="213"/>
      <c r="F26" s="213"/>
      <c r="G26" s="213"/>
      <c r="H26" s="213"/>
      <c r="I26" s="213"/>
      <c r="J26" s="213"/>
      <c r="K26" s="213"/>
      <c r="L26" s="213"/>
      <c r="M26" s="280" t="str">
        <f t="shared" si="0"/>
        <v/>
      </c>
      <c r="N26" s="205"/>
    </row>
    <row r="27" spans="1:14" ht="15">
      <c r="A27" s="213">
        <v>19</v>
      </c>
      <c r="B27" s="214"/>
      <c r="C27" s="279"/>
      <c r="D27" s="213"/>
      <c r="E27" s="213"/>
      <c r="F27" s="213"/>
      <c r="G27" s="213"/>
      <c r="H27" s="213"/>
      <c r="I27" s="213"/>
      <c r="J27" s="213"/>
      <c r="K27" s="213"/>
      <c r="L27" s="213"/>
      <c r="M27" s="280" t="str">
        <f t="shared" si="0"/>
        <v/>
      </c>
      <c r="N27" s="205"/>
    </row>
    <row r="28" spans="1:14" ht="15">
      <c r="A28" s="213">
        <v>20</v>
      </c>
      <c r="B28" s="214"/>
      <c r="C28" s="279"/>
      <c r="D28" s="213"/>
      <c r="E28" s="213"/>
      <c r="F28" s="213"/>
      <c r="G28" s="213"/>
      <c r="H28" s="213"/>
      <c r="I28" s="213"/>
      <c r="J28" s="213"/>
      <c r="K28" s="213"/>
      <c r="L28" s="213"/>
      <c r="M28" s="280" t="str">
        <f t="shared" si="0"/>
        <v/>
      </c>
      <c r="N28" s="205"/>
    </row>
    <row r="29" spans="1:14" ht="15">
      <c r="A29" s="213">
        <v>21</v>
      </c>
      <c r="B29" s="214"/>
      <c r="C29" s="279"/>
      <c r="D29" s="213"/>
      <c r="E29" s="213"/>
      <c r="F29" s="213"/>
      <c r="G29" s="213"/>
      <c r="H29" s="213"/>
      <c r="I29" s="213"/>
      <c r="J29" s="213"/>
      <c r="K29" s="213"/>
      <c r="L29" s="213"/>
      <c r="M29" s="280" t="str">
        <f t="shared" si="0"/>
        <v/>
      </c>
      <c r="N29" s="205"/>
    </row>
    <row r="30" spans="1:14" ht="15">
      <c r="A30" s="213">
        <v>22</v>
      </c>
      <c r="B30" s="214"/>
      <c r="C30" s="279"/>
      <c r="D30" s="213"/>
      <c r="E30" s="213"/>
      <c r="F30" s="213"/>
      <c r="G30" s="213"/>
      <c r="H30" s="213"/>
      <c r="I30" s="213"/>
      <c r="J30" s="213"/>
      <c r="K30" s="213"/>
      <c r="L30" s="213"/>
      <c r="M30" s="280" t="str">
        <f t="shared" si="0"/>
        <v/>
      </c>
      <c r="N30" s="205"/>
    </row>
    <row r="31" spans="1:14" ht="15">
      <c r="A31" s="213">
        <v>23</v>
      </c>
      <c r="B31" s="214"/>
      <c r="C31" s="279"/>
      <c r="D31" s="213"/>
      <c r="E31" s="213"/>
      <c r="F31" s="213"/>
      <c r="G31" s="213"/>
      <c r="H31" s="213"/>
      <c r="I31" s="213"/>
      <c r="J31" s="213"/>
      <c r="K31" s="213"/>
      <c r="L31" s="213"/>
      <c r="M31" s="280" t="str">
        <f t="shared" si="0"/>
        <v/>
      </c>
      <c r="N31" s="205"/>
    </row>
    <row r="32" spans="1:14" ht="15">
      <c r="A32" s="213">
        <v>24</v>
      </c>
      <c r="B32" s="214"/>
      <c r="C32" s="279"/>
      <c r="D32" s="213"/>
      <c r="E32" s="213"/>
      <c r="F32" s="213"/>
      <c r="G32" s="213"/>
      <c r="H32" s="213"/>
      <c r="I32" s="213"/>
      <c r="J32" s="213"/>
      <c r="K32" s="213"/>
      <c r="L32" s="213"/>
      <c r="M32" s="280" t="str">
        <f t="shared" si="0"/>
        <v/>
      </c>
      <c r="N32" s="205"/>
    </row>
    <row r="33" spans="1:14" ht="15">
      <c r="A33" s="281" t="s">
        <v>278</v>
      </c>
      <c r="B33" s="214"/>
      <c r="C33" s="279"/>
      <c r="D33" s="213"/>
      <c r="E33" s="213"/>
      <c r="F33" s="213"/>
      <c r="G33" s="213"/>
      <c r="H33" s="213"/>
      <c r="I33" s="213"/>
      <c r="J33" s="213"/>
      <c r="K33" s="213"/>
      <c r="L33" s="213"/>
      <c r="M33" s="280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268</v>
      </c>
      <c r="D40" s="216"/>
      <c r="E40" s="216"/>
      <c r="H40" s="215" t="s">
        <v>319</v>
      </c>
      <c r="M40" s="216"/>
    </row>
    <row r="41" spans="1:14" s="21" customFormat="1" ht="15">
      <c r="C41" s="218" t="s">
        <v>139</v>
      </c>
      <c r="D41" s="216"/>
      <c r="E41" s="216"/>
      <c r="H41" s="219" t="s">
        <v>269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1"/>
      <c r="C1" s="503" t="s">
        <v>109</v>
      </c>
      <c r="D1" s="503"/>
      <c r="E1" s="116"/>
    </row>
    <row r="2" spans="1:12" s="6" customFormat="1">
      <c r="A2" s="79" t="s">
        <v>140</v>
      </c>
      <c r="B2" s="261"/>
      <c r="C2" s="504" t="s">
        <v>544</v>
      </c>
      <c r="D2" s="505"/>
      <c r="E2" s="116"/>
    </row>
    <row r="3" spans="1:12" s="6" customFormat="1">
      <c r="A3" s="79"/>
      <c r="B3" s="261"/>
      <c r="C3" s="410"/>
      <c r="D3" s="410"/>
      <c r="E3" s="116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262"/>
      <c r="C4" s="79"/>
      <c r="D4" s="79"/>
      <c r="E4" s="111"/>
      <c r="L4" s="6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263"/>
      <c r="C5" s="60"/>
      <c r="D5" s="60"/>
      <c r="E5" s="111"/>
    </row>
    <row r="6" spans="1:12" s="2" customFormat="1">
      <c r="A6" s="80"/>
      <c r="B6" s="262"/>
      <c r="C6" s="79"/>
      <c r="D6" s="79"/>
      <c r="E6" s="111"/>
    </row>
    <row r="7" spans="1:12" s="6" customFormat="1" ht="18">
      <c r="A7" s="406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48">
        <v>1</v>
      </c>
      <c r="B9" s="248" t="s">
        <v>65</v>
      </c>
      <c r="C9" s="88"/>
      <c r="D9" s="88"/>
      <c r="E9" s="116"/>
    </row>
    <row r="10" spans="1:12" s="7" customFormat="1">
      <c r="A10" s="90">
        <v>1.1000000000000001</v>
      </c>
      <c r="B10" s="90" t="s">
        <v>80</v>
      </c>
      <c r="C10" s="88"/>
      <c r="D10" s="88"/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/>
      <c r="D12" s="110"/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506</v>
      </c>
      <c r="B14" s="100" t="s">
        <v>505</v>
      </c>
      <c r="C14" s="8"/>
      <c r="D14" s="8"/>
      <c r="E14" s="116"/>
    </row>
    <row r="15" spans="1:12" s="3" customFormat="1">
      <c r="A15" s="100" t="s">
        <v>507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/>
      <c r="D16" s="110"/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/>
      <c r="D19" s="110"/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5"/>
      <c r="D24" s="8"/>
      <c r="E24" s="116"/>
    </row>
    <row r="25" spans="1:5" s="3" customFormat="1">
      <c r="A25" s="91" t="s">
        <v>251</v>
      </c>
      <c r="B25" s="91" t="s">
        <v>523</v>
      </c>
      <c r="C25" s="8"/>
      <c r="D25" s="8"/>
      <c r="E25" s="116"/>
    </row>
    <row r="26" spans="1:5">
      <c r="A26" s="90">
        <v>1.2</v>
      </c>
      <c r="B26" s="90" t="s">
        <v>96</v>
      </c>
      <c r="C26" s="88"/>
      <c r="D26" s="88"/>
      <c r="E26" s="116"/>
    </row>
    <row r="27" spans="1:5">
      <c r="A27" s="91" t="s">
        <v>32</v>
      </c>
      <c r="B27" s="91" t="s">
        <v>311</v>
      </c>
      <c r="C27" s="110"/>
      <c r="D27" s="110"/>
      <c r="E27" s="116"/>
    </row>
    <row r="28" spans="1:5">
      <c r="A28" s="256" t="s">
        <v>98</v>
      </c>
      <c r="B28" s="100" t="s">
        <v>524</v>
      </c>
      <c r="C28" s="8"/>
      <c r="D28" s="8"/>
      <c r="E28" s="116"/>
    </row>
    <row r="29" spans="1:5">
      <c r="A29" s="256" t="s">
        <v>99</v>
      </c>
      <c r="B29" s="100" t="s">
        <v>525</v>
      </c>
      <c r="C29" s="8"/>
      <c r="D29" s="8"/>
      <c r="E29" s="116"/>
    </row>
    <row r="30" spans="1:5">
      <c r="A30" s="256" t="s">
        <v>454</v>
      </c>
      <c r="B30" s="256" t="s">
        <v>310</v>
      </c>
      <c r="C30" s="8"/>
      <c r="D30" s="8"/>
      <c r="E30" s="116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6"/>
    </row>
    <row r="32" spans="1:5">
      <c r="A32" s="256" t="s">
        <v>12</v>
      </c>
      <c r="B32" s="256" t="s">
        <v>508</v>
      </c>
      <c r="C32" s="8"/>
      <c r="D32" s="8"/>
      <c r="E32" s="116"/>
    </row>
    <row r="33" spans="1:9">
      <c r="A33" s="256" t="s">
        <v>13</v>
      </c>
      <c r="B33" s="256" t="s">
        <v>509</v>
      </c>
      <c r="C33" s="8"/>
      <c r="D33" s="8"/>
      <c r="E33" s="116"/>
    </row>
    <row r="34" spans="1:9">
      <c r="A34" s="256" t="s">
        <v>281</v>
      </c>
      <c r="B34" s="256" t="s">
        <v>510</v>
      </c>
      <c r="C34" s="8"/>
      <c r="D34" s="8"/>
      <c r="E34" s="116"/>
    </row>
    <row r="35" spans="1:9" s="23" customFormat="1">
      <c r="A35" s="91" t="s">
        <v>34</v>
      </c>
      <c r="B35" s="270" t="s">
        <v>452</v>
      </c>
      <c r="C35" s="8"/>
      <c r="D35" s="8"/>
    </row>
    <row r="36" spans="1:9" s="2" customFormat="1">
      <c r="A36" s="1"/>
      <c r="B36" s="264"/>
      <c r="E36" s="409"/>
    </row>
    <row r="37" spans="1:9" s="2" customFormat="1">
      <c r="B37" s="264"/>
      <c r="E37" s="409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4"/>
      <c r="E40" s="409"/>
    </row>
    <row r="41" spans="1:9" s="2" customFormat="1">
      <c r="B41" s="264"/>
      <c r="E41"/>
      <c r="F41"/>
      <c r="G41"/>
      <c r="H41"/>
      <c r="I41"/>
    </row>
    <row r="42" spans="1:9" s="2" customFormat="1">
      <c r="B42" s="264"/>
      <c r="D42" s="12"/>
      <c r="E42"/>
      <c r="F42"/>
      <c r="G42"/>
      <c r="H42"/>
      <c r="I42"/>
    </row>
    <row r="43" spans="1:9" s="2" customFormat="1">
      <c r="A43"/>
      <c r="B43" s="266" t="s">
        <v>450</v>
      </c>
      <c r="D43" s="12"/>
      <c r="E43"/>
      <c r="F43"/>
      <c r="G43"/>
      <c r="H43"/>
      <c r="I43"/>
    </row>
    <row r="44" spans="1:9" s="2" customFormat="1">
      <c r="A44"/>
      <c r="B44" s="264" t="s">
        <v>270</v>
      </c>
      <c r="D44" s="12"/>
      <c r="E44"/>
      <c r="F44"/>
      <c r="G44"/>
      <c r="H44"/>
      <c r="I44"/>
    </row>
    <row r="45" spans="1:9" customFormat="1" ht="12.75">
      <c r="B45" s="267" t="s">
        <v>139</v>
      </c>
    </row>
    <row r="46" spans="1:9" customFormat="1" ht="12.75">
      <c r="B46" s="26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89"/>
  <sheetViews>
    <sheetView showGridLines="0" view="pageBreakPreview" topLeftCell="A17" zoomScale="80" zoomScaleSheetLayoutView="80" workbookViewId="0">
      <selection activeCell="B51" sqref="B51"/>
    </sheetView>
  </sheetViews>
  <sheetFormatPr defaultRowHeight="15"/>
  <cols>
    <col min="1" max="1" width="15.85546875" style="2" customWidth="1"/>
    <col min="2" max="2" width="76.7109375" style="2" customWidth="1"/>
    <col min="3" max="3" width="13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5"/>
      <c r="C1" s="503" t="s">
        <v>109</v>
      </c>
      <c r="D1" s="503"/>
      <c r="E1" s="94"/>
    </row>
    <row r="2" spans="1:5" s="6" customFormat="1">
      <c r="A2" s="77" t="s">
        <v>407</v>
      </c>
      <c r="B2" s="245"/>
      <c r="C2" s="501" t="s">
        <v>544</v>
      </c>
      <c r="D2" s="502"/>
      <c r="E2" s="94"/>
    </row>
    <row r="3" spans="1:5" s="6" customFormat="1">
      <c r="A3" s="77" t="s">
        <v>408</v>
      </c>
      <c r="B3" s="245"/>
      <c r="C3" s="246"/>
      <c r="D3" s="246"/>
      <c r="E3" s="94"/>
    </row>
    <row r="4" spans="1:5" s="6" customFormat="1">
      <c r="A4" s="79" t="s">
        <v>140</v>
      </c>
      <c r="B4" s="245"/>
      <c r="C4" s="246"/>
      <c r="D4" s="246"/>
      <c r="E4" s="94"/>
    </row>
    <row r="5" spans="1:5" s="6" customFormat="1">
      <c r="A5" s="79"/>
      <c r="B5" s="245"/>
      <c r="C5" s="246"/>
      <c r="D5" s="246"/>
      <c r="E5" s="94"/>
    </row>
    <row r="6" spans="1:5">
      <c r="A6" s="80" t="str">
        <f>'[2]ფორმა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7" t="str">
        <f>'ფორმა N1'!D4</f>
        <v>მპგ "დემოკრატიული მოძრაობა – 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5"/>
      <c r="B9" s="245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8">
        <v>1</v>
      </c>
      <c r="B11" s="248" t="s">
        <v>57</v>
      </c>
      <c r="C11" s="85">
        <f>SUM(C12,C15,C55,C58,C59,C60,C78)</f>
        <v>0</v>
      </c>
      <c r="D11" s="85">
        <f>SUM(D12,D15,D55,D58,D59,D60,D66,D74,D75)</f>
        <v>14066.11</v>
      </c>
      <c r="E11" s="249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12625</v>
      </c>
      <c r="E12" s="96"/>
    </row>
    <row r="13" spans="1:5" s="10" customFormat="1">
      <c r="A13" s="91" t="s">
        <v>30</v>
      </c>
      <c r="B13" s="91" t="s">
        <v>59</v>
      </c>
      <c r="C13" s="4"/>
      <c r="D13" s="4">
        <f>7300+5325</f>
        <v>12625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1441.1100000000001</v>
      </c>
      <c r="E15" s="249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0"/>
      <c r="E17" s="98"/>
    </row>
    <row r="18" spans="1:6" s="3" customFormat="1">
      <c r="A18" s="100" t="s">
        <v>99</v>
      </c>
      <c r="B18" s="100" t="s">
        <v>62</v>
      </c>
      <c r="C18" s="4"/>
      <c r="D18" s="250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609.61</v>
      </c>
      <c r="E19" s="251"/>
      <c r="F19" s="252"/>
    </row>
    <row r="20" spans="1:6" s="255" customFormat="1" ht="30">
      <c r="A20" s="100" t="s">
        <v>12</v>
      </c>
      <c r="B20" s="100" t="s">
        <v>250</v>
      </c>
      <c r="C20" s="253"/>
      <c r="D20" s="39"/>
      <c r="E20" s="254"/>
    </row>
    <row r="21" spans="1:6" s="255" customFormat="1">
      <c r="A21" s="100" t="s">
        <v>13</v>
      </c>
      <c r="B21" s="100" t="s">
        <v>14</v>
      </c>
      <c r="C21" s="253"/>
      <c r="D21" s="40"/>
      <c r="E21" s="254"/>
    </row>
    <row r="22" spans="1:6" s="255" customFormat="1" ht="30">
      <c r="A22" s="100" t="s">
        <v>281</v>
      </c>
      <c r="B22" s="100" t="s">
        <v>22</v>
      </c>
      <c r="C22" s="253"/>
      <c r="D22" s="41"/>
      <c r="E22" s="254"/>
    </row>
    <row r="23" spans="1:6" s="255" customFormat="1" ht="16.5" customHeight="1">
      <c r="A23" s="100" t="s">
        <v>282</v>
      </c>
      <c r="B23" s="100" t="s">
        <v>15</v>
      </c>
      <c r="C23" s="253"/>
      <c r="D23" s="41">
        <v>609.61</v>
      </c>
      <c r="E23" s="254"/>
    </row>
    <row r="24" spans="1:6" s="255" customFormat="1" ht="16.5" customHeight="1">
      <c r="A24" s="100" t="s">
        <v>283</v>
      </c>
      <c r="B24" s="100" t="s">
        <v>16</v>
      </c>
      <c r="C24" s="253"/>
      <c r="D24" s="41"/>
      <c r="E24" s="254"/>
    </row>
    <row r="25" spans="1:6" s="255" customFormat="1" ht="16.5" customHeight="1">
      <c r="A25" s="100" t="s">
        <v>284</v>
      </c>
      <c r="B25" s="100" t="s">
        <v>17</v>
      </c>
      <c r="C25" s="86"/>
      <c r="D25" s="86"/>
      <c r="E25" s="254"/>
    </row>
    <row r="26" spans="1:6" s="255" customFormat="1" ht="16.5" customHeight="1">
      <c r="A26" s="256" t="s">
        <v>285</v>
      </c>
      <c r="B26" s="256" t="s">
        <v>18</v>
      </c>
      <c r="C26" s="41"/>
      <c r="D26" s="41"/>
      <c r="E26" s="254"/>
    </row>
    <row r="27" spans="1:6" s="255" customFormat="1" ht="16.5" customHeight="1">
      <c r="A27" s="256" t="s">
        <v>286</v>
      </c>
      <c r="B27" s="256" t="s">
        <v>19</v>
      </c>
      <c r="C27" s="41"/>
      <c r="D27" s="41"/>
      <c r="E27" s="254"/>
    </row>
    <row r="28" spans="1:6" s="255" customFormat="1" ht="16.5" customHeight="1">
      <c r="A28" s="256" t="s">
        <v>287</v>
      </c>
      <c r="B28" s="256" t="s">
        <v>20</v>
      </c>
      <c r="C28" s="41"/>
      <c r="D28" s="41"/>
      <c r="E28" s="254"/>
    </row>
    <row r="29" spans="1:6" s="255" customFormat="1" ht="16.5" customHeight="1">
      <c r="A29" s="256" t="s">
        <v>288</v>
      </c>
      <c r="B29" s="256" t="s">
        <v>23</v>
      </c>
      <c r="C29" s="443"/>
      <c r="D29" s="443"/>
      <c r="E29" s="254"/>
    </row>
    <row r="30" spans="1:6" s="255" customFormat="1" ht="16.5" customHeight="1">
      <c r="A30" s="100" t="s">
        <v>289</v>
      </c>
      <c r="B30" s="100" t="s">
        <v>21</v>
      </c>
      <c r="C30" s="253"/>
      <c r="D30" s="42"/>
      <c r="E30" s="254"/>
    </row>
    <row r="31" spans="1:6" s="3" customFormat="1" ht="16.5" customHeight="1">
      <c r="A31" s="91" t="s">
        <v>34</v>
      </c>
      <c r="B31" s="91" t="s">
        <v>3</v>
      </c>
      <c r="C31" s="4"/>
      <c r="D31" s="250"/>
      <c r="E31" s="251"/>
    </row>
    <row r="32" spans="1:6" s="3" customFormat="1" ht="16.5" customHeight="1">
      <c r="A32" s="91" t="s">
        <v>35</v>
      </c>
      <c r="B32" s="91" t="s">
        <v>4</v>
      </c>
      <c r="C32" s="4"/>
      <c r="D32" s="250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0"/>
      <c r="E33" s="98"/>
    </row>
    <row r="34" spans="1:5" s="3" customFormat="1">
      <c r="A34" s="91" t="s">
        <v>37</v>
      </c>
      <c r="B34" s="91" t="s">
        <v>63</v>
      </c>
      <c r="C34" s="86"/>
      <c r="D34" s="86"/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0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0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50">
        <v>5.5</v>
      </c>
      <c r="E37" s="98"/>
    </row>
    <row r="38" spans="1:5" s="3" customFormat="1" ht="16.5" customHeight="1">
      <c r="A38" s="91" t="s">
        <v>39</v>
      </c>
      <c r="B38" s="91" t="s">
        <v>409</v>
      </c>
      <c r="C38" s="86"/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0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0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0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0"/>
      <c r="E42" s="98"/>
    </row>
    <row r="43" spans="1:5" s="3" customFormat="1" ht="16.5" customHeight="1">
      <c r="A43" s="17" t="s">
        <v>365</v>
      </c>
      <c r="B43" s="17" t="s">
        <v>498</v>
      </c>
      <c r="C43" s="4"/>
      <c r="D43" s="250"/>
      <c r="E43" s="98"/>
    </row>
    <row r="44" spans="1:5" s="3" customFormat="1" ht="16.5" customHeight="1">
      <c r="A44" s="17" t="s">
        <v>499</v>
      </c>
      <c r="B44" s="17" t="s">
        <v>361</v>
      </c>
      <c r="C44" s="4"/>
      <c r="D44" s="250"/>
      <c r="E44" s="98"/>
    </row>
    <row r="45" spans="1:5" s="3" customFormat="1" ht="30">
      <c r="A45" s="91" t="s">
        <v>40</v>
      </c>
      <c r="B45" s="91" t="s">
        <v>28</v>
      </c>
      <c r="C45" s="4"/>
      <c r="D45" s="250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0">
        <v>826</v>
      </c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0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0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0">
        <v>0</v>
      </c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0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0"/>
      <c r="E52" s="98"/>
    </row>
    <row r="53" spans="1:6" s="3" customFormat="1">
      <c r="A53" s="91" t="s">
        <v>45</v>
      </c>
      <c r="B53" s="91" t="s">
        <v>29</v>
      </c>
      <c r="C53" s="4"/>
      <c r="D53" s="250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0"/>
      <c r="E54" s="251"/>
      <c r="F54" s="252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1"/>
      <c r="F55" s="252"/>
    </row>
    <row r="56" spans="1:6" s="3" customFormat="1" ht="30">
      <c r="A56" s="91" t="s">
        <v>50</v>
      </c>
      <c r="B56" s="91" t="s">
        <v>48</v>
      </c>
      <c r="C56" s="4"/>
      <c r="D56" s="250"/>
      <c r="E56" s="251"/>
      <c r="F56" s="252"/>
    </row>
    <row r="57" spans="1:6" s="3" customFormat="1" ht="16.5" customHeight="1">
      <c r="A57" s="91" t="s">
        <v>51</v>
      </c>
      <c r="B57" s="91" t="s">
        <v>47</v>
      </c>
      <c r="C57" s="4"/>
      <c r="D57" s="250"/>
      <c r="E57" s="251"/>
      <c r="F57" s="252"/>
    </row>
    <row r="58" spans="1:6" s="3" customFormat="1">
      <c r="A58" s="90">
        <v>1.4</v>
      </c>
      <c r="B58" s="90" t="s">
        <v>417</v>
      </c>
      <c r="C58" s="4"/>
      <c r="D58" s="250"/>
      <c r="E58" s="251"/>
      <c r="F58" s="252"/>
    </row>
    <row r="59" spans="1:6" s="255" customFormat="1">
      <c r="A59" s="90">
        <v>1.5</v>
      </c>
      <c r="B59" s="90" t="s">
        <v>7</v>
      </c>
      <c r="C59" s="253"/>
      <c r="D59" s="41"/>
      <c r="E59" s="254"/>
    </row>
    <row r="60" spans="1:6" s="255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4"/>
    </row>
    <row r="61" spans="1:6" s="255" customFormat="1">
      <c r="A61" s="91" t="s">
        <v>297</v>
      </c>
      <c r="B61" s="47" t="s">
        <v>52</v>
      </c>
      <c r="C61" s="253"/>
      <c r="D61" s="41"/>
      <c r="E61" s="254"/>
    </row>
    <row r="62" spans="1:6" s="255" customFormat="1" ht="30">
      <c r="A62" s="91" t="s">
        <v>298</v>
      </c>
      <c r="B62" s="47" t="s">
        <v>54</v>
      </c>
      <c r="C62" s="253"/>
      <c r="D62" s="41"/>
      <c r="E62" s="254"/>
    </row>
    <row r="63" spans="1:6" s="255" customFormat="1">
      <c r="A63" s="91" t="s">
        <v>299</v>
      </c>
      <c r="B63" s="47" t="s">
        <v>529</v>
      </c>
      <c r="C63" s="41"/>
      <c r="D63" s="41"/>
      <c r="E63" s="254"/>
    </row>
    <row r="64" spans="1:6" s="255" customFormat="1">
      <c r="A64" s="91" t="s">
        <v>300</v>
      </c>
      <c r="B64" s="47" t="s">
        <v>530</v>
      </c>
      <c r="C64" s="253"/>
      <c r="D64" s="41"/>
      <c r="E64" s="254"/>
    </row>
    <row r="65" spans="1:5" s="255" customFormat="1">
      <c r="A65" s="91" t="s">
        <v>337</v>
      </c>
      <c r="B65" s="47" t="s">
        <v>338</v>
      </c>
      <c r="C65" s="253"/>
      <c r="D65" s="41"/>
      <c r="E65" s="254"/>
    </row>
    <row r="66" spans="1:5">
      <c r="A66" s="248">
        <v>2</v>
      </c>
      <c r="B66" s="248" t="s">
        <v>411</v>
      </c>
      <c r="C66" s="257"/>
      <c r="D66" s="88">
        <f>SUM(D67:D73)</f>
        <v>0</v>
      </c>
      <c r="E66" s="99"/>
    </row>
    <row r="67" spans="1:5">
      <c r="A67" s="101">
        <v>2.1</v>
      </c>
      <c r="B67" s="258" t="s">
        <v>100</v>
      </c>
      <c r="C67" s="259"/>
      <c r="D67" s="22"/>
      <c r="E67" s="99"/>
    </row>
    <row r="68" spans="1:5">
      <c r="A68" s="101">
        <v>2.2000000000000002</v>
      </c>
      <c r="B68" s="258" t="s">
        <v>412</v>
      </c>
      <c r="C68" s="259"/>
      <c r="D68" s="22"/>
      <c r="E68" s="99"/>
    </row>
    <row r="69" spans="1:5">
      <c r="A69" s="101">
        <v>2.2999999999999998</v>
      </c>
      <c r="B69" s="258" t="s">
        <v>104</v>
      </c>
      <c r="C69" s="259"/>
      <c r="D69" s="22"/>
      <c r="E69" s="99"/>
    </row>
    <row r="70" spans="1:5">
      <c r="A70" s="101">
        <v>2.4</v>
      </c>
      <c r="B70" s="258" t="s">
        <v>103</v>
      </c>
      <c r="C70" s="259"/>
      <c r="D70" s="22"/>
      <c r="E70" s="99"/>
    </row>
    <row r="71" spans="1:5">
      <c r="A71" s="101">
        <v>2.5</v>
      </c>
      <c r="B71" s="258" t="s">
        <v>413</v>
      </c>
      <c r="C71" s="259"/>
      <c r="D71" s="22"/>
      <c r="E71" s="99"/>
    </row>
    <row r="72" spans="1:5">
      <c r="A72" s="101">
        <v>2.6</v>
      </c>
      <c r="B72" s="258" t="s">
        <v>101</v>
      </c>
      <c r="C72" s="259"/>
      <c r="D72" s="22"/>
      <c r="E72" s="99"/>
    </row>
    <row r="73" spans="1:5">
      <c r="A73" s="101">
        <v>2.7</v>
      </c>
      <c r="B73" s="258" t="s">
        <v>102</v>
      </c>
      <c r="C73" s="260"/>
      <c r="D73" s="22"/>
      <c r="E73" s="99"/>
    </row>
    <row r="74" spans="1:5">
      <c r="A74" s="248">
        <v>3</v>
      </c>
      <c r="B74" s="248" t="s">
        <v>451</v>
      </c>
      <c r="C74" s="88"/>
      <c r="D74" s="22"/>
      <c r="E74" s="99"/>
    </row>
    <row r="75" spans="1:5">
      <c r="A75" s="248">
        <v>4</v>
      </c>
      <c r="B75" s="248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59"/>
      <c r="D76" s="8"/>
      <c r="E76" s="99"/>
    </row>
    <row r="77" spans="1:5">
      <c r="A77" s="101">
        <v>4.2</v>
      </c>
      <c r="B77" s="101" t="s">
        <v>254</v>
      </c>
      <c r="C77" s="260"/>
      <c r="D77" s="8"/>
      <c r="E77" s="99"/>
    </row>
    <row r="78" spans="1:5">
      <c r="A78" s="248">
        <v>5</v>
      </c>
      <c r="B78" s="248" t="s">
        <v>279</v>
      </c>
      <c r="C78" s="287"/>
      <c r="D78" s="260"/>
      <c r="E78" s="99"/>
    </row>
    <row r="79" spans="1:5">
      <c r="B79" s="45"/>
    </row>
    <row r="80" spans="1:5">
      <c r="A80" s="506" t="s">
        <v>500</v>
      </c>
      <c r="B80" s="506"/>
      <c r="C80" s="506"/>
      <c r="D80" s="506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03" t="s">
        <v>109</v>
      </c>
      <c r="D1" s="503"/>
      <c r="E1" s="94"/>
    </row>
    <row r="2" spans="1:5" s="6" customFormat="1">
      <c r="A2" s="77" t="s">
        <v>328</v>
      </c>
      <c r="B2" s="80"/>
      <c r="C2" s="501" t="s">
        <v>544</v>
      </c>
      <c r="D2" s="502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 t="s">
        <v>530</v>
      </c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69" t="s">
        <v>441</v>
      </c>
      <c r="E26" s="5"/>
    </row>
    <row r="27" spans="1:5">
      <c r="A27" s="2" t="s">
        <v>442</v>
      </c>
    </row>
    <row r="28" spans="1:5">
      <c r="A28" s="223" t="s">
        <v>443</v>
      </c>
    </row>
    <row r="29" spans="1:5">
      <c r="A29" s="223"/>
    </row>
    <row r="30" spans="1:5">
      <c r="A30" s="223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5"/>
  <sheetViews>
    <sheetView view="pageBreakPreview" zoomScale="80" zoomScaleSheetLayoutView="80" workbookViewId="0">
      <selection activeCell="E42" sqref="E42"/>
    </sheetView>
  </sheetViews>
  <sheetFormatPr defaultRowHeight="12.75"/>
  <cols>
    <col min="1" max="1" width="6.710937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414</v>
      </c>
      <c r="B1" s="77"/>
      <c r="C1" s="80"/>
      <c r="D1" s="80"/>
      <c r="E1" s="80"/>
      <c r="F1" s="80"/>
      <c r="G1" s="235"/>
      <c r="H1" s="235"/>
      <c r="I1" s="503" t="s">
        <v>109</v>
      </c>
      <c r="J1" s="503"/>
    </row>
    <row r="2" spans="1:10" ht="15">
      <c r="A2" s="79" t="s">
        <v>140</v>
      </c>
      <c r="B2" s="77"/>
      <c r="C2" s="80"/>
      <c r="D2" s="80"/>
      <c r="E2" s="80"/>
      <c r="F2" s="80"/>
      <c r="G2" s="235"/>
      <c r="H2" s="235"/>
      <c r="I2" s="501" t="s">
        <v>544</v>
      </c>
      <c r="J2" s="502"/>
    </row>
    <row r="3" spans="1:10" ht="15">
      <c r="A3" s="79"/>
      <c r="B3" s="79"/>
      <c r="C3" s="77"/>
      <c r="D3" s="77"/>
      <c r="E3" s="77"/>
      <c r="F3" s="77"/>
      <c r="G3" s="170"/>
      <c r="H3" s="170"/>
      <c r="I3" s="235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9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>
        <v>1</v>
      </c>
      <c r="B9" s="492" t="s">
        <v>545</v>
      </c>
      <c r="C9" s="93"/>
      <c r="D9" s="492" t="s">
        <v>546</v>
      </c>
      <c r="E9" s="93"/>
      <c r="F9" s="93" t="s">
        <v>348</v>
      </c>
      <c r="G9" s="492">
        <v>1000</v>
      </c>
      <c r="H9" s="486">
        <f>G9-I9</f>
        <v>800</v>
      </c>
      <c r="I9" s="492">
        <v>200</v>
      </c>
      <c r="J9" s="238"/>
    </row>
    <row r="10" spans="1:10" ht="15">
      <c r="A10" s="93">
        <v>2</v>
      </c>
      <c r="B10" s="492" t="s">
        <v>539</v>
      </c>
      <c r="C10" s="93"/>
      <c r="D10" s="492" t="s">
        <v>540</v>
      </c>
      <c r="E10" s="93"/>
      <c r="F10" s="93" t="s">
        <v>348</v>
      </c>
      <c r="G10" s="492">
        <v>3750</v>
      </c>
      <c r="H10" s="486">
        <f t="shared" ref="H10:H12" si="0">G10-I10</f>
        <v>3000</v>
      </c>
      <c r="I10" s="492">
        <v>750</v>
      </c>
      <c r="J10" s="238"/>
    </row>
    <row r="11" spans="1:10" ht="15">
      <c r="A11" s="93">
        <v>3</v>
      </c>
      <c r="B11" s="492" t="s">
        <v>531</v>
      </c>
      <c r="C11" s="93"/>
      <c r="D11" s="492" t="s">
        <v>532</v>
      </c>
      <c r="E11" s="93"/>
      <c r="F11" s="93" t="s">
        <v>348</v>
      </c>
      <c r="G11" s="492">
        <v>1875</v>
      </c>
      <c r="H11" s="486">
        <f t="shared" si="0"/>
        <v>1500</v>
      </c>
      <c r="I11" s="492">
        <v>375</v>
      </c>
      <c r="J11" s="238"/>
    </row>
    <row r="12" spans="1:10" ht="15">
      <c r="A12" s="93">
        <v>4</v>
      </c>
      <c r="B12" s="492" t="s">
        <v>531</v>
      </c>
      <c r="C12" s="93"/>
      <c r="D12" s="492" t="s">
        <v>532</v>
      </c>
      <c r="E12" s="93"/>
      <c r="F12" s="93" t="s">
        <v>348</v>
      </c>
      <c r="G12" s="492">
        <v>2500</v>
      </c>
      <c r="H12" s="486">
        <f t="shared" si="0"/>
        <v>2000</v>
      </c>
      <c r="I12" s="492">
        <v>500</v>
      </c>
      <c r="J12" s="238"/>
    </row>
    <row r="13" spans="1:10" ht="15">
      <c r="A13" s="101"/>
      <c r="B13" s="90"/>
      <c r="C13" s="90"/>
      <c r="D13" s="90"/>
      <c r="E13" s="90"/>
      <c r="F13" s="101"/>
      <c r="G13" s="4"/>
      <c r="H13" s="4"/>
      <c r="I13" s="4"/>
    </row>
    <row r="14" spans="1:10" ht="15">
      <c r="A14" s="90" t="s">
        <v>276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90"/>
      <c r="B15" s="102"/>
      <c r="C15" s="102"/>
      <c r="D15" s="102"/>
      <c r="E15" s="102"/>
      <c r="F15" s="90" t="s">
        <v>455</v>
      </c>
      <c r="G15" s="89">
        <f>SUM(G9:G14)</f>
        <v>9125</v>
      </c>
      <c r="H15" s="89">
        <f>SUM(H9:H14)</f>
        <v>7300</v>
      </c>
      <c r="I15" s="89">
        <f>SUM(I9:I14)</f>
        <v>1825</v>
      </c>
    </row>
    <row r="16" spans="1:10" ht="15">
      <c r="A16" s="236"/>
      <c r="B16" s="236"/>
      <c r="C16" s="236"/>
      <c r="D16" s="236"/>
      <c r="E16" s="236"/>
      <c r="F16" s="236"/>
      <c r="G16" s="236"/>
      <c r="H16" s="191"/>
      <c r="I16" s="191"/>
    </row>
    <row r="17" spans="1:9" ht="15">
      <c r="A17" s="237" t="s">
        <v>445</v>
      </c>
      <c r="B17" s="237"/>
      <c r="C17" s="236"/>
      <c r="D17" s="236"/>
      <c r="E17" s="236"/>
      <c r="F17" s="236"/>
      <c r="G17" s="236"/>
      <c r="H17" s="191"/>
      <c r="I17" s="191"/>
    </row>
    <row r="18" spans="1:9" ht="15">
      <c r="A18" s="237"/>
      <c r="B18" s="237"/>
      <c r="C18" s="236"/>
      <c r="D18" s="236"/>
      <c r="E18" s="236"/>
      <c r="F18" s="236"/>
      <c r="G18" s="236"/>
      <c r="H18" s="191"/>
      <c r="I18" s="191"/>
    </row>
    <row r="19" spans="1:9">
      <c r="A19" s="233"/>
      <c r="B19" s="233"/>
      <c r="C19" s="233"/>
      <c r="D19" s="233"/>
      <c r="E19" s="233"/>
      <c r="F19" s="233"/>
      <c r="G19" s="233"/>
      <c r="H19" s="233"/>
      <c r="I19" s="233"/>
    </row>
    <row r="20" spans="1:9" ht="15">
      <c r="A20" s="197" t="s">
        <v>107</v>
      </c>
      <c r="B20" s="197"/>
      <c r="C20" s="191"/>
      <c r="D20" s="191"/>
      <c r="E20" s="191"/>
      <c r="F20" s="191"/>
      <c r="G20" s="191"/>
      <c r="H20" s="191"/>
      <c r="I20" s="191"/>
    </row>
    <row r="21" spans="1:9" ht="15">
      <c r="A21" s="191"/>
      <c r="B21" s="191"/>
      <c r="C21" s="191"/>
      <c r="D21" s="191"/>
      <c r="E21" s="191"/>
      <c r="F21" s="191"/>
      <c r="G21" s="191"/>
      <c r="H21" s="191"/>
      <c r="I21" s="191"/>
    </row>
    <row r="22" spans="1:9" ht="15">
      <c r="A22" s="191"/>
      <c r="B22" s="191"/>
      <c r="C22" s="191"/>
      <c r="D22" s="191"/>
      <c r="E22" s="195"/>
      <c r="F22" s="195"/>
      <c r="G22" s="195"/>
      <c r="H22" s="191"/>
      <c r="I22" s="191"/>
    </row>
    <row r="23" spans="1:9" ht="15">
      <c r="A23" s="197"/>
      <c r="B23" s="197"/>
      <c r="C23" s="197" t="s">
        <v>395</v>
      </c>
      <c r="D23" s="197"/>
      <c r="E23" s="197"/>
      <c r="F23" s="197"/>
      <c r="G23" s="197"/>
      <c r="H23" s="191"/>
      <c r="I23" s="191"/>
    </row>
    <row r="24" spans="1:9" ht="15">
      <c r="A24" s="191"/>
      <c r="B24" s="191"/>
      <c r="C24" s="191" t="s">
        <v>394</v>
      </c>
      <c r="D24" s="191"/>
      <c r="E24" s="191"/>
      <c r="F24" s="191"/>
      <c r="G24" s="191"/>
      <c r="H24" s="191"/>
      <c r="I24" s="191"/>
    </row>
    <row r="25" spans="1:9">
      <c r="A25" s="199"/>
      <c r="B25" s="199"/>
      <c r="C25" s="199" t="s">
        <v>139</v>
      </c>
      <c r="D25" s="199"/>
      <c r="E25" s="199"/>
      <c r="F25" s="199"/>
      <c r="G25" s="199"/>
    </row>
  </sheetData>
  <mergeCells count="2">
    <mergeCell ref="I1:J1"/>
    <mergeCell ref="I2:J2"/>
  </mergeCells>
  <printOptions gridLines="1"/>
  <pageMargins left="0.25" right="0.25" top="0.47" bottom="0.24" header="0.3" footer="0.16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03" t="s">
        <v>109</v>
      </c>
      <c r="H1" s="503"/>
      <c r="I1" s="386"/>
    </row>
    <row r="2" spans="1:9" ht="15">
      <c r="A2" s="79" t="s">
        <v>140</v>
      </c>
      <c r="B2" s="80"/>
      <c r="C2" s="80"/>
      <c r="D2" s="80"/>
      <c r="E2" s="80"/>
      <c r="F2" s="80"/>
      <c r="G2" s="501" t="s">
        <v>544</v>
      </c>
      <c r="H2" s="502"/>
      <c r="I2" s="79"/>
    </row>
    <row r="3" spans="1:9" ht="15">
      <c r="A3" s="79"/>
      <c r="B3" s="79"/>
      <c r="C3" s="79"/>
      <c r="D3" s="79"/>
      <c r="E3" s="79"/>
      <c r="F3" s="79"/>
      <c r="G3" s="170"/>
      <c r="H3" s="170"/>
      <c r="I3" s="386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386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9"/>
      <c r="B7" s="169"/>
      <c r="C7" s="282"/>
      <c r="D7" s="169"/>
      <c r="E7" s="169"/>
      <c r="F7" s="169"/>
      <c r="G7" s="81"/>
      <c r="H7" s="81"/>
      <c r="I7" s="79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3"/>
      <c r="B9" s="384"/>
      <c r="C9" s="101"/>
      <c r="D9" s="101"/>
      <c r="E9" s="101"/>
      <c r="F9" s="101"/>
      <c r="G9" s="101"/>
      <c r="H9" s="4"/>
      <c r="I9" s="4"/>
    </row>
    <row r="10" spans="1:9" ht="15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>
      <c r="A34" s="383"/>
      <c r="B34" s="385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6"/>
      <c r="B35" s="236"/>
      <c r="C35" s="236"/>
      <c r="D35" s="236"/>
      <c r="E35" s="236"/>
      <c r="F35" s="236"/>
      <c r="G35" s="191"/>
      <c r="H35" s="191"/>
      <c r="I35" s="196"/>
    </row>
    <row r="36" spans="1:9" ht="15">
      <c r="A36" s="237" t="s">
        <v>350</v>
      </c>
      <c r="B36" s="236"/>
      <c r="C36" s="236"/>
      <c r="D36" s="236"/>
      <c r="E36" s="236"/>
      <c r="F36" s="236"/>
      <c r="G36" s="191"/>
      <c r="H36" s="191"/>
      <c r="I36" s="196"/>
    </row>
    <row r="37" spans="1:9" ht="15">
      <c r="A37" s="237" t="s">
        <v>353</v>
      </c>
      <c r="B37" s="236"/>
      <c r="C37" s="236"/>
      <c r="D37" s="236"/>
      <c r="E37" s="236"/>
      <c r="F37" s="236"/>
      <c r="G37" s="191"/>
      <c r="H37" s="191"/>
      <c r="I37" s="196"/>
    </row>
    <row r="38" spans="1:9" ht="15">
      <c r="A38" s="237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7"/>
      <c r="B39" s="191"/>
      <c r="C39" s="191"/>
      <c r="D39" s="191"/>
      <c r="E39" s="191"/>
      <c r="G39" s="191"/>
      <c r="H39" s="191"/>
      <c r="I39" s="196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196"/>
    </row>
    <row r="41" spans="1:9" ht="15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464</v>
      </c>
      <c r="B1" s="77"/>
      <c r="C1" s="80"/>
      <c r="D1" s="80"/>
      <c r="E1" s="80"/>
      <c r="F1" s="80"/>
      <c r="G1" s="503" t="s">
        <v>109</v>
      </c>
      <c r="H1" s="503"/>
    </row>
    <row r="2" spans="1:10" ht="15">
      <c r="A2" s="79" t="s">
        <v>140</v>
      </c>
      <c r="B2" s="77"/>
      <c r="C2" s="80"/>
      <c r="D2" s="80"/>
      <c r="E2" s="80"/>
      <c r="F2" s="80"/>
      <c r="G2" s="501" t="s">
        <v>544</v>
      </c>
      <c r="H2" s="502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29"/>
      <c r="E7" s="226"/>
      <c r="F7" s="22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401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 t="s">
        <v>346</v>
      </c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08" t="s">
        <v>511</v>
      </c>
      <c r="B2" s="508"/>
      <c r="C2" s="508"/>
      <c r="D2" s="508"/>
      <c r="E2" s="390"/>
      <c r="F2" s="80"/>
      <c r="G2" s="80"/>
      <c r="H2" s="80"/>
      <c r="I2" s="80"/>
      <c r="J2" s="391"/>
      <c r="K2" s="392"/>
      <c r="L2" s="392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1"/>
      <c r="K3" s="501" t="s">
        <v>544</v>
      </c>
      <c r="L3" s="502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1"/>
      <c r="K4" s="391"/>
      <c r="L4" s="391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 – 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88"/>
      <c r="B8" s="388"/>
      <c r="C8" s="388"/>
      <c r="D8" s="388"/>
      <c r="E8" s="388"/>
      <c r="F8" s="388"/>
      <c r="G8" s="388"/>
      <c r="H8" s="388"/>
      <c r="I8" s="388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101"/>
    </row>
    <row r="11" spans="1:12" ht="15">
      <c r="A11" s="101">
        <v>2</v>
      </c>
      <c r="B11" s="37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7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5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0</v>
      </c>
      <c r="L35" s="90"/>
    </row>
    <row r="36" spans="1:12" ht="15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1"/>
    </row>
    <row r="37" spans="1:12" ht="15">
      <c r="A37" s="237" t="s">
        <v>493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1"/>
    </row>
    <row r="38" spans="1:12" ht="15">
      <c r="A38" s="237" t="s">
        <v>494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1"/>
    </row>
    <row r="39" spans="1:12" ht="15">
      <c r="A39" s="223" t="s">
        <v>495</v>
      </c>
      <c r="B39" s="237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512</v>
      </c>
      <c r="B40" s="237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.75" customHeight="1">
      <c r="A41" s="513" t="s">
        <v>513</v>
      </c>
      <c r="B41" s="513"/>
      <c r="C41" s="513"/>
      <c r="D41" s="513"/>
      <c r="E41" s="513"/>
      <c r="F41" s="513"/>
      <c r="G41" s="513"/>
      <c r="H41" s="513"/>
      <c r="I41" s="513"/>
      <c r="J41" s="513"/>
      <c r="K41" s="513"/>
    </row>
    <row r="42" spans="1:12" ht="15.75" customHeight="1">
      <c r="A42" s="513"/>
      <c r="B42" s="513"/>
      <c r="C42" s="513"/>
      <c r="D42" s="513"/>
      <c r="E42" s="513"/>
      <c r="F42" s="513"/>
      <c r="G42" s="513"/>
      <c r="H42" s="513"/>
      <c r="I42" s="513"/>
      <c r="J42" s="513"/>
      <c r="K42" s="513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>
      <c r="A44" s="509" t="s">
        <v>107</v>
      </c>
      <c r="B44" s="509"/>
      <c r="C44" s="376"/>
      <c r="D44" s="377"/>
      <c r="E44" s="377"/>
      <c r="F44" s="376"/>
      <c r="G44" s="376"/>
      <c r="H44" s="376"/>
      <c r="I44" s="376"/>
      <c r="J44" s="376"/>
      <c r="K44" s="191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91"/>
    </row>
    <row r="46" spans="1:12" ht="15" customHeight="1">
      <c r="A46" s="376"/>
      <c r="B46" s="377"/>
      <c r="C46" s="510" t="s">
        <v>268</v>
      </c>
      <c r="D46" s="510"/>
      <c r="E46" s="389"/>
      <c r="F46" s="379"/>
      <c r="G46" s="511" t="s">
        <v>497</v>
      </c>
      <c r="H46" s="511"/>
      <c r="I46" s="511"/>
      <c r="J46" s="380"/>
      <c r="K46" s="191"/>
    </row>
    <row r="47" spans="1:12" ht="15">
      <c r="A47" s="376"/>
      <c r="B47" s="377"/>
      <c r="C47" s="376"/>
      <c r="D47" s="377"/>
      <c r="E47" s="377"/>
      <c r="F47" s="376"/>
      <c r="G47" s="512"/>
      <c r="H47" s="512"/>
      <c r="I47" s="512"/>
      <c r="J47" s="380"/>
      <c r="K47" s="191"/>
    </row>
    <row r="48" spans="1:12" ht="15">
      <c r="A48" s="376"/>
      <c r="B48" s="377"/>
      <c r="C48" s="507" t="s">
        <v>139</v>
      </c>
      <c r="D48" s="507"/>
      <c r="E48" s="389"/>
      <c r="F48" s="379"/>
      <c r="G48" s="376"/>
      <c r="H48" s="376"/>
      <c r="I48" s="376"/>
      <c r="J48" s="376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1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2017-08-03T08:31:34Z</cp:lastPrinted>
  <dcterms:created xsi:type="dcterms:W3CDTF">2011-12-27T13:20:18Z</dcterms:created>
  <dcterms:modified xsi:type="dcterms:W3CDTF">2017-08-16T07:36:44Z</dcterms:modified>
</cp:coreProperties>
</file>