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tabRatio="954" firstSheet="17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Sheet1" sheetId="56" state="hidden" r:id="rId30"/>
    <sheet name="Validation" sheetId="13" state="veryHidden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11" hidden="1">'ფორმა 5.2'!$A$7:$L$12</definedName>
    <definedName name="_xlnm._FilterDatabase" localSheetId="0" hidden="1">'ფორმა N1'!$A$8:$L$12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N5.1'!$B$9:$D$19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5.2'!$A$1:$L$18</definedName>
    <definedName name="_xlnm.Print_Area" localSheetId="13">'ფორმა 5.4'!$A$1:$H$46</definedName>
    <definedName name="_xlnm.Print_Area" localSheetId="14">'ფორმა 5.5'!$A$1:$L$29</definedName>
    <definedName name="_xlnm.Print_Area" localSheetId="23">'ფორმა 9.3'!$A$1:$G$28</definedName>
    <definedName name="_xlnm.Print_Area" localSheetId="24">'ფორმა 9.4'!$A$1:$L$20</definedName>
    <definedName name="_xlnm.Print_Area" localSheetId="25">'ფორმა 9.5'!$A$1:$L$35</definedName>
    <definedName name="_xlnm.Print_Area" localSheetId="26">'ფორმა 9.6'!$A$1:$I$21</definedName>
    <definedName name="_xlnm.Print_Area" localSheetId="19">'ფორმა N 8.1'!$A$1:$H$51</definedName>
    <definedName name="_xlnm.Print_Area" localSheetId="27">'ფორმა N 9.7'!$A$1:$I$258</definedName>
    <definedName name="_xlnm.Print_Area" localSheetId="0">'ფორმა N1'!$A$1:$L$38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N5'!$A$1:$U$86</definedName>
    <definedName name="_xlnm.Print_Area" localSheetId="10">'ფორმა N5.1'!$A$1:$F$34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AH115" i="35" l="1"/>
  <c r="AH116" i="35"/>
  <c r="AH114" i="35"/>
  <c r="AG115" i="35"/>
  <c r="AF119" i="35"/>
  <c r="AF117" i="35"/>
  <c r="I53" i="35" l="1"/>
  <c r="H41" i="35"/>
  <c r="I19" i="35"/>
  <c r="I10" i="35"/>
  <c r="A4" i="35"/>
  <c r="D24" i="10"/>
  <c r="E24" i="10"/>
  <c r="F24" i="10"/>
  <c r="G24" i="10"/>
  <c r="D14" i="10"/>
  <c r="E14" i="10"/>
  <c r="F14" i="10"/>
  <c r="G14" i="10"/>
  <c r="B14" i="10"/>
  <c r="C14" i="10"/>
  <c r="I9" i="29"/>
  <c r="I10" i="29"/>
  <c r="I11" i="29"/>
  <c r="I240" i="35" l="1"/>
  <c r="A5" i="39"/>
  <c r="A4" i="39"/>
  <c r="A5" i="32"/>
  <c r="A4" i="32"/>
  <c r="A5" i="33"/>
  <c r="A4" i="33"/>
  <c r="J39" i="10"/>
  <c r="I39" i="10"/>
  <c r="I36" i="10" s="1"/>
  <c r="H39" i="10"/>
  <c r="G39" i="10"/>
  <c r="G36" i="10" s="1"/>
  <c r="F39" i="10"/>
  <c r="E39" i="10"/>
  <c r="E36" i="10" s="1"/>
  <c r="D39" i="10"/>
  <c r="C39" i="10"/>
  <c r="C36" i="10" s="1"/>
  <c r="B39" i="10"/>
  <c r="J36" i="10"/>
  <c r="H36" i="10"/>
  <c r="F36" i="10"/>
  <c r="D36" i="10"/>
  <c r="B36" i="10"/>
  <c r="J32" i="10"/>
  <c r="I32" i="10"/>
  <c r="H32" i="10"/>
  <c r="G32" i="10"/>
  <c r="F32" i="10"/>
  <c r="E32" i="10"/>
  <c r="D32" i="10"/>
  <c r="C32" i="10"/>
  <c r="B32" i="10"/>
  <c r="J31" i="10"/>
  <c r="I31" i="10"/>
  <c r="J25" i="10"/>
  <c r="I25" i="10"/>
  <c r="I24" i="10" s="1"/>
  <c r="H24" i="10"/>
  <c r="C24" i="10"/>
  <c r="B24" i="10"/>
  <c r="J19" i="10"/>
  <c r="I19" i="10"/>
  <c r="I17" i="10" s="1"/>
  <c r="H19" i="10"/>
  <c r="G19" i="10"/>
  <c r="G17" i="10" s="1"/>
  <c r="F19" i="10"/>
  <c r="F17" i="10" s="1"/>
  <c r="E19" i="10"/>
  <c r="E17" i="10" s="1"/>
  <c r="D19" i="10"/>
  <c r="D17" i="10" s="1"/>
  <c r="C19" i="10"/>
  <c r="C17" i="10" s="1"/>
  <c r="B19" i="10"/>
  <c r="B17" i="10" s="1"/>
  <c r="J17" i="10"/>
  <c r="H17" i="10"/>
  <c r="J16" i="10"/>
  <c r="J14" i="10" s="1"/>
  <c r="I16" i="10"/>
  <c r="I14" i="10" s="1"/>
  <c r="H14" i="10"/>
  <c r="J10" i="10"/>
  <c r="I10" i="10"/>
  <c r="H10" i="10"/>
  <c r="G10" i="10"/>
  <c r="G9" i="10" s="1"/>
  <c r="F10" i="10"/>
  <c r="F9" i="10" s="1"/>
  <c r="E10" i="10"/>
  <c r="E9" i="10" s="1"/>
  <c r="D10" i="10"/>
  <c r="D9" i="10" s="1"/>
  <c r="C10" i="10"/>
  <c r="C9" i="10" s="1"/>
  <c r="B10" i="10"/>
  <c r="B9" i="10" s="1"/>
  <c r="A5" i="10"/>
  <c r="A4" i="10"/>
  <c r="H9" i="10" l="1"/>
  <c r="I9" i="10"/>
  <c r="J24" i="10"/>
  <c r="J9" i="10"/>
  <c r="A5" i="9"/>
  <c r="A4" i="9"/>
  <c r="D64" i="12"/>
  <c r="C64" i="12"/>
  <c r="D45" i="12"/>
  <c r="D44" i="12" s="1"/>
  <c r="C45" i="12"/>
  <c r="C44" i="12" s="1"/>
  <c r="D34" i="12"/>
  <c r="C34" i="12"/>
  <c r="D11" i="12"/>
  <c r="C11" i="12"/>
  <c r="A5" i="12"/>
  <c r="A4" i="12"/>
  <c r="K14" i="46"/>
  <c r="A6" i="46"/>
  <c r="H25" i="45"/>
  <c r="G25" i="45"/>
  <c r="A5" i="44"/>
  <c r="A5" i="43"/>
  <c r="D21" i="27"/>
  <c r="C21" i="27"/>
  <c r="A6" i="27"/>
  <c r="A5" i="27"/>
  <c r="J75" i="47"/>
  <c r="I75" i="47"/>
  <c r="H72" i="47"/>
  <c r="G72" i="47"/>
  <c r="F72" i="47"/>
  <c r="E72" i="47"/>
  <c r="D72" i="47"/>
  <c r="C72" i="47"/>
  <c r="H64" i="47"/>
  <c r="F64" i="47"/>
  <c r="D64" i="47"/>
  <c r="H58" i="47"/>
  <c r="G58" i="47"/>
  <c r="F58" i="47"/>
  <c r="E58" i="47"/>
  <c r="D58" i="47"/>
  <c r="C58" i="47"/>
  <c r="R54" i="47"/>
  <c r="K54" i="47"/>
  <c r="F53" i="47"/>
  <c r="E53" i="47"/>
  <c r="D53" i="47"/>
  <c r="C53" i="47"/>
  <c r="H47" i="47"/>
  <c r="G47" i="47"/>
  <c r="F47" i="47"/>
  <c r="E47" i="47"/>
  <c r="D47" i="47"/>
  <c r="C47" i="47"/>
  <c r="N43" i="47"/>
  <c r="H36" i="47"/>
  <c r="G36" i="47"/>
  <c r="F36" i="47"/>
  <c r="E36" i="47"/>
  <c r="D36" i="47"/>
  <c r="C36" i="47"/>
  <c r="S36" i="47" s="1"/>
  <c r="M35" i="47"/>
  <c r="L35" i="47"/>
  <c r="H32" i="47"/>
  <c r="G32" i="47"/>
  <c r="F32" i="47"/>
  <c r="E32" i="47"/>
  <c r="D32" i="47"/>
  <c r="C32" i="47"/>
  <c r="H23" i="47"/>
  <c r="G23" i="47"/>
  <c r="F23" i="47"/>
  <c r="E23" i="47"/>
  <c r="E17" i="47" s="1"/>
  <c r="D23" i="47"/>
  <c r="C23" i="47"/>
  <c r="C17" i="47" s="1"/>
  <c r="C13" i="47" s="1"/>
  <c r="H17" i="47"/>
  <c r="G17" i="47"/>
  <c r="G13" i="47" s="1"/>
  <c r="G9" i="47" s="1"/>
  <c r="F17" i="47"/>
  <c r="D17" i="47"/>
  <c r="D13" i="47" s="1"/>
  <c r="H14" i="47"/>
  <c r="H13" i="47" s="1"/>
  <c r="H9" i="47" s="1"/>
  <c r="F14" i="47"/>
  <c r="E14" i="47"/>
  <c r="D14" i="47"/>
  <c r="C14" i="47"/>
  <c r="F13" i="47"/>
  <c r="F10" i="47"/>
  <c r="F9" i="47" s="1"/>
  <c r="E10" i="47"/>
  <c r="D10" i="47"/>
  <c r="C10" i="47"/>
  <c r="A5" i="47"/>
  <c r="E13" i="47" l="1"/>
  <c r="E9" i="47" s="1"/>
  <c r="D9" i="47"/>
  <c r="D82" i="47" s="1"/>
  <c r="C10" i="12"/>
  <c r="D10" i="12"/>
  <c r="C9" i="47"/>
  <c r="D12" i="7" l="1"/>
  <c r="C12" i="7"/>
  <c r="C10" i="7" s="1"/>
  <c r="C16" i="7"/>
  <c r="D16" i="7"/>
  <c r="C19" i="7"/>
  <c r="D19" i="7"/>
  <c r="C26" i="7"/>
  <c r="D27" i="7"/>
  <c r="D26" i="7" s="1"/>
  <c r="C31" i="7"/>
  <c r="D31" i="7"/>
  <c r="C12" i="3"/>
  <c r="D10" i="7" l="1"/>
  <c r="D9" i="7" s="1"/>
  <c r="C9" i="7"/>
  <c r="K35" i="55" l="1"/>
  <c r="A6" i="55"/>
  <c r="A5" i="41" l="1"/>
  <c r="A5" i="25"/>
  <c r="A5" i="17"/>
  <c r="A5" i="16"/>
  <c r="A5" i="18"/>
  <c r="A6" i="28"/>
  <c r="A6" i="5"/>
  <c r="A5" i="34"/>
  <c r="A5" i="30"/>
  <c r="A5" i="29"/>
  <c r="A6" i="26"/>
  <c r="A7" i="40"/>
  <c r="A5" i="7"/>
  <c r="A5" i="3"/>
  <c r="D31" i="3" l="1"/>
  <c r="C31" i="3"/>
  <c r="D27" i="3" l="1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4" i="34" l="1"/>
  <c r="G34" i="34"/>
  <c r="A4" i="34"/>
  <c r="I34" i="30" l="1"/>
  <c r="H34" i="30"/>
  <c r="A4" i="30"/>
  <c r="H25" i="29"/>
  <c r="G25" i="29"/>
  <c r="A4" i="29"/>
  <c r="A5" i="28" l="1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4" i="17" l="1"/>
  <c r="A4" i="16"/>
  <c r="A5" i="5"/>
  <c r="A4" i="7"/>
  <c r="D17" i="5" l="1"/>
  <c r="C17" i="5"/>
  <c r="D14" i="5"/>
  <c r="C14" i="5"/>
  <c r="D11" i="5"/>
  <c r="C11" i="5"/>
  <c r="D19" i="3"/>
  <c r="C19" i="3"/>
  <c r="D16" i="3"/>
  <c r="C16" i="3"/>
  <c r="C10" i="3" s="1"/>
  <c r="D10" i="5" l="1"/>
  <c r="C10" i="5"/>
  <c r="C26" i="3"/>
  <c r="D10" i="3"/>
  <c r="D26" i="3"/>
  <c r="C9" i="3" l="1"/>
  <c r="D9" i="3"/>
</calcChain>
</file>

<file path=xl/sharedStrings.xml><?xml version="1.0" encoding="utf-8"?>
<sst xmlns="http://schemas.openxmlformats.org/spreadsheetml/2006/main" count="1882" uniqueCount="1050">
  <si>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</si>
  <si>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</si>
  <si>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</si>
  <si>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</si>
  <si>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</si>
  <si>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</si>
  <si>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</si>
  <si>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</si>
  <si>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</si>
  <si>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</si>
  <si>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</si>
  <si>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</si>
  <si>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</si>
  <si>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</si>
  <si>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</si>
  <si>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</si>
  <si>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</si>
  <si>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</si>
  <si>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</si>
  <si>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</si>
  <si>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</si>
  <si>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</si>
  <si>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</si>
  <si>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</si>
  <si>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</si>
  <si>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</si>
  <si>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</si>
  <si>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</si>
  <si>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</si>
  <si>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</si>
  <si>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</si>
  <si>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</si>
  <si>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</si>
  <si>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</si>
  <si>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</si>
  <si>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</si>
  <si>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</si>
  <si>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</si>
  <si>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</si>
  <si>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</si>
  <si>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</si>
  <si>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</si>
  <si>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</si>
  <si>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</si>
  <si>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</si>
  <si>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</si>
  <si>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</si>
  <si>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</si>
  <si>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</si>
  <si>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</si>
  <si>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</si>
  <si>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</si>
  <si>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</si>
  <si>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</si>
  <si>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</si>
  <si>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</si>
  <si>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</si>
  <si>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</si>
  <si>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</si>
  <si>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</si>
  <si>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</si>
  <si>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</si>
  <si>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</si>
  <si>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</si>
  <si>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</si>
  <si>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</si>
  <si>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</si>
  <si>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</si>
  <si>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</si>
  <si>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</si>
  <si>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</si>
  <si>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</si>
  <si>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</si>
  <si>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</si>
  <si>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</si>
  <si>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</si>
  <si>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</si>
  <si>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</si>
  <si>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</si>
  <si>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</si>
  <si>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</si>
  <si>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</si>
  <si>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</si>
  <si>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</si>
  <si>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</si>
  <si>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</si>
  <si>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</si>
  <si>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</si>
  <si>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</si>
  <si>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</si>
  <si>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</si>
  <si>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</si>
  <si>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</si>
  <si>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</si>
  <si>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</si>
  <si>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</si>
  <si>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</si>
  <si>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</si>
  <si>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</si>
  <si>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</si>
  <si>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</si>
  <si>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</si>
  <si>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</si>
  <si>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</si>
  <si>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</si>
  <si>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</si>
  <si>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</si>
  <si>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</si>
  <si>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</si>
  <si>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</si>
  <si>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</si>
  <si>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</si>
  <si>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</si>
  <si>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</si>
  <si>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</si>
  <si>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</si>
  <si>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</si>
  <si>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</si>
  <si>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</si>
  <si>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</si>
  <si>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</si>
  <si>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</si>
  <si>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</si>
  <si>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</si>
  <si>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</si>
  <si>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</si>
  <si>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</si>
  <si>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</si>
  <si>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</si>
  <si>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</si>
  <si>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</si>
  <si>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</si>
  <si>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</si>
  <si>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</si>
  <si>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</si>
  <si>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</si>
  <si>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</si>
  <si>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</si>
  <si>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</si>
  <si>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</si>
  <si>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</si>
  <si>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</si>
  <si>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</si>
  <si>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</si>
  <si>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</si>
  <si>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</si>
  <si>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</si>
  <si>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</si>
  <si>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</si>
  <si>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</si>
  <si>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</si>
  <si>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</si>
  <si>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</si>
  <si>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</si>
  <si>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</si>
  <si>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</si>
  <si>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</si>
  <si>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</si>
  <si>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</si>
  <si>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</si>
  <si>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</si>
  <si>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</si>
  <si>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</si>
  <si>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</si>
  <si>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</si>
  <si>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</si>
  <si>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</si>
  <si>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</si>
  <si>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</si>
  <si>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</si>
  <si>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</si>
  <si>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</si>
  <si>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</si>
  <si>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</si>
  <si>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</si>
  <si>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</si>
  <si>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</si>
  <si>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</si>
  <si>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</si>
  <si>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</si>
  <si>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</si>
  <si>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</si>
  <si>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</si>
  <si>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</si>
  <si>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</si>
  <si>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</si>
  <si>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</si>
  <si>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</si>
  <si>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</si>
  <si>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</si>
  <si>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</si>
  <si>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</si>
  <si>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</si>
  <si>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</si>
  <si>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</si>
  <si>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</si>
  <si>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</si>
  <si>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</si>
  <si>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</si>
  <si>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</si>
  <si>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</si>
  <si>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</si>
  <si>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</si>
  <si>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</si>
  <si>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</si>
  <si>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</si>
  <si>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</si>
  <si>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</si>
  <si>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</si>
  <si>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</si>
  <si>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</si>
  <si>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</si>
  <si>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</si>
  <si>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</si>
  <si>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</si>
  <si>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</si>
  <si>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</si>
  <si>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</si>
  <si>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</si>
  <si>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</si>
  <si>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</si>
  <si>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</si>
  <si>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</si>
  <si>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</si>
  <si>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</si>
  <si>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</si>
  <si>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</si>
  <si>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</si>
  <si>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</si>
  <si>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</si>
  <si>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</si>
  <si>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</si>
  <si>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</si>
  <si>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</si>
  <si>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</si>
  <si>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</si>
  <si>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</si>
  <si>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</si>
  <si>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</si>
  <si>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</si>
  <si>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</si>
  <si>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</si>
  <si>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</si>
  <si>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</si>
  <si>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</si>
  <si>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</si>
  <si>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</si>
  <si>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</si>
  <si>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</si>
  <si>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</si>
  <si>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</si>
  <si>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</si>
  <si>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</si>
  <si>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</si>
  <si>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</si>
  <si>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</si>
  <si>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</si>
  <si>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</si>
  <si>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</si>
  <si>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</si>
  <si>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</si>
  <si>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</si>
  <si>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</si>
  <si>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</si>
  <si>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</si>
  <si>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</si>
  <si>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</si>
  <si>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</si>
  <si>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</si>
  <si>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</si>
  <si>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</si>
  <si>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</si>
  <si>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</si>
  <si>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</si>
  <si>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</si>
  <si>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</si>
  <si>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</si>
  <si>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</si>
  <si>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</si>
  <si>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</si>
  <si>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</si>
  <si>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</si>
  <si>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</si>
  <si>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</si>
  <si>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</si>
  <si>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</si>
  <si>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</si>
  <si>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</si>
  <si>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</si>
  <si>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</si>
  <si>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</si>
  <si>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</si>
  <si>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</si>
  <si>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</si>
  <si>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</si>
  <si>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</si>
  <si>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</si>
  <si>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</si>
  <si>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</si>
  <si>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</si>
  <si>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</si>
  <si>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</si>
  <si>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</si>
  <si>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</si>
  <si>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</si>
  <si>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</si>
  <si>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</si>
  <si>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</si>
  <si>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</si>
  <si>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</si>
  <si>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</si>
  <si>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</si>
  <si>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</si>
  <si>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</si>
  <si>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</si>
  <si>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</si>
  <si>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</si>
  <si>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</si>
  <si>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</si>
  <si>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</si>
  <si>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</si>
  <si>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</si>
  <si>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</si>
  <si>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</si>
  <si>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</si>
  <si>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</si>
  <si>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</si>
  <si>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</si>
  <si>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</si>
  <si>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</si>
  <si>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</si>
  <si>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</si>
  <si>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</si>
  <si>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</si>
  <si>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</si>
  <si>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</si>
  <si>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</si>
  <si>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</si>
  <si>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</si>
  <si>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</si>
  <si>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</si>
  <si>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</si>
  <si>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</si>
  <si>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</si>
  <si>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</si>
  <si>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</si>
  <si>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</si>
  <si>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</si>
  <si>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</si>
  <si>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</si>
  <si>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</si>
  <si>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</si>
  <si>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</si>
  <si>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</si>
  <si>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</si>
  <si>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</si>
  <si>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</si>
  <si>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</si>
  <si>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</si>
  <si>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</si>
  <si>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</si>
  <si>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</si>
  <si>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</si>
  <si>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</si>
  <si>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</si>
  <si>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</si>
  <si>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</si>
  <si>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</si>
  <si>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</si>
  <si>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</si>
  <si>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</si>
  <si>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</si>
  <si>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</si>
  <si>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</si>
  <si>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</si>
  <si>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</si>
  <si>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</si>
  <si>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</si>
  <si>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</si>
  <si>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</si>
  <si>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</si>
  <si>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</si>
  <si>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</si>
  <si>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</si>
  <si>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</si>
  <si>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</si>
  <si>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</si>
  <si>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</si>
  <si>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</si>
  <si>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</si>
  <si>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</si>
  <si>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</si>
  <si>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</si>
  <si>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</si>
  <si>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</si>
  <si>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</si>
  <si>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</si>
  <si>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</si>
  <si>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</si>
  <si>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</si>
  <si>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</si>
  <si>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</si>
  <si>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</si>
  <si>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</si>
  <si>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</si>
  <si>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</si>
  <si>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</si>
  <si>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</si>
  <si>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</si>
  <si>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</si>
  <si>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</si>
  <si>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</si>
  <si>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</si>
  <si>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</si>
  <si>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</si>
  <si>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</si>
  <si>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</si>
  <si>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</si>
  <si>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</si>
  <si>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</si>
  <si>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</si>
  <si>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</si>
  <si>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</si>
  <si>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</si>
  <si>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</si>
  <si>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</si>
  <si>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</si>
  <si>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</si>
  <si>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</si>
  <si>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</si>
  <si>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</si>
  <si>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</si>
  <si>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</si>
  <si>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</si>
  <si>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</si>
  <si>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</si>
  <si>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</si>
  <si>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</si>
  <si>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</si>
  <si>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</si>
  <si>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</si>
  <si>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</si>
  <si>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</si>
  <si>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</si>
  <si>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</si>
  <si>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</si>
  <si>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</si>
  <si>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</si>
  <si>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</si>
  <si>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</si>
  <si>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</si>
  <si>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</si>
  <si>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</si>
  <si>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</si>
  <si>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</si>
  <si>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</si>
  <si>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</si>
  <si>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</si>
  <si>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</si>
  <si>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</si>
  <si>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</si>
  <si>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</si>
  <si>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</si>
  <si>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</si>
  <si>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</si>
  <si>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</si>
  <si>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</si>
  <si>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</si>
  <si>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</si>
  <si>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</si>
  <si>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</si>
  <si>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</si>
  <si>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</si>
  <si>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</si>
  <si>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</si>
  <si>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</si>
  <si>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</si>
  <si>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</si>
  <si>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</si>
  <si>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</si>
  <si>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</si>
  <si>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</si>
  <si>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</si>
  <si>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</si>
  <si>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</si>
  <si>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</si>
  <si>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</si>
  <si>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</si>
  <si>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</si>
  <si>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</si>
  <si>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</si>
  <si>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</si>
  <si>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</si>
  <si>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</si>
  <si>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</si>
  <si>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</si>
  <si>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</si>
  <si>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</si>
  <si>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</si>
  <si>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</si>
  <si>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</si>
  <si>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</si>
  <si>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</si>
  <si>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</si>
  <si>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</si>
  <si>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</si>
  <si>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</si>
  <si>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</si>
  <si>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</si>
  <si>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</si>
  <si>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</si>
  <si>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</si>
  <si>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გაერთანება სახელმწიფო ხალხისთვის</t>
  </si>
  <si>
    <t>გიორგი თურქია</t>
  </si>
  <si>
    <t>01026001349</t>
  </si>
  <si>
    <t>გიორგი შოშიაშვილი</t>
  </si>
  <si>
    <t>01011087975</t>
  </si>
  <si>
    <t>ზურაბ თეთრუაშვილი</t>
  </si>
  <si>
    <t>59001074959</t>
  </si>
  <si>
    <t>მედეა აბაშიძე</t>
  </si>
  <si>
    <t>59001008059</t>
  </si>
  <si>
    <t>თეიმურაზ ნარიმანიშვილი</t>
  </si>
  <si>
    <t>03001000465</t>
  </si>
  <si>
    <t>კახაბერ ბერიძე</t>
  </si>
  <si>
    <t>ირაკლი მოდებაძე</t>
  </si>
  <si>
    <t>01019049248</t>
  </si>
  <si>
    <t>61004005940</t>
  </si>
  <si>
    <t>01001030170</t>
  </si>
  <si>
    <t>47001006737</t>
  </si>
  <si>
    <t>60002000568</t>
  </si>
  <si>
    <t>01008001307</t>
  </si>
  <si>
    <t>45001005126</t>
  </si>
  <si>
    <t>01022008261</t>
  </si>
  <si>
    <t>25001004239</t>
  </si>
  <si>
    <t>01019053551</t>
  </si>
  <si>
    <t xml:space="preserve">თეიმურაზ </t>
  </si>
  <si>
    <t>შოშიაშვილი</t>
  </si>
  <si>
    <t>01001031689</t>
  </si>
  <si>
    <t>ფინანსური დირექტორი</t>
  </si>
  <si>
    <t>შალვა</t>
  </si>
  <si>
    <t>1.2.15.3</t>
  </si>
  <si>
    <t>1.2.15.7</t>
  </si>
  <si>
    <t>01010004060</t>
  </si>
  <si>
    <t>01401102358</t>
  </si>
  <si>
    <t>48001005360</t>
  </si>
  <si>
    <t>20001050467</t>
  </si>
  <si>
    <t>54001018197</t>
  </si>
  <si>
    <t>61008002267</t>
  </si>
  <si>
    <t>08001009725</t>
  </si>
  <si>
    <t>61003007351</t>
  </si>
  <si>
    <t>35001105709</t>
  </si>
  <si>
    <t>30001001557</t>
  </si>
  <si>
    <t>26001035433</t>
  </si>
  <si>
    <t>08001018966</t>
  </si>
  <si>
    <t>49001003885</t>
  </si>
  <si>
    <t>36001006032</t>
  </si>
  <si>
    <t>01027017686</t>
  </si>
  <si>
    <t>13001001184</t>
  </si>
  <si>
    <t>01024004627</t>
  </si>
  <si>
    <t>57001009663</t>
  </si>
  <si>
    <t>01024035767</t>
  </si>
  <si>
    <t>01030050081</t>
  </si>
  <si>
    <t>01031005952</t>
  </si>
  <si>
    <t>01012015300</t>
  </si>
  <si>
    <t>01024011331</t>
  </si>
  <si>
    <t>01006005591</t>
  </si>
  <si>
    <t>62007011131</t>
  </si>
  <si>
    <t>01021003548</t>
  </si>
  <si>
    <t>62007014261</t>
  </si>
  <si>
    <t>01002006376</t>
  </si>
  <si>
    <t>01019061763</t>
  </si>
  <si>
    <t>01001021454</t>
  </si>
  <si>
    <t>01026011099</t>
  </si>
  <si>
    <t>01024035835</t>
  </si>
  <si>
    <t>01005005012</t>
  </si>
  <si>
    <t>01030000656</t>
  </si>
  <si>
    <t>01008028660</t>
  </si>
  <si>
    <t>01007007180</t>
  </si>
  <si>
    <t>01010005074</t>
  </si>
  <si>
    <t>01023008456</t>
  </si>
  <si>
    <t>01022004229</t>
  </si>
  <si>
    <t>01015015305</t>
  </si>
  <si>
    <t>01017053484</t>
  </si>
  <si>
    <t>01015005420</t>
  </si>
  <si>
    <t>01026007215</t>
  </si>
  <si>
    <t>01017016807</t>
  </si>
  <si>
    <t>01010008286</t>
  </si>
  <si>
    <t>61001022146</t>
  </si>
  <si>
    <t>43001014580</t>
  </si>
  <si>
    <t>59001006498</t>
  </si>
  <si>
    <t>44001001688</t>
  </si>
  <si>
    <t>43001002377</t>
  </si>
  <si>
    <t>44001000032</t>
  </si>
  <si>
    <t>44001001537</t>
  </si>
  <si>
    <t>59001105861</t>
  </si>
  <si>
    <t>59001122255</t>
  </si>
  <si>
    <t>59301129669</t>
  </si>
  <si>
    <t>59701136939</t>
  </si>
  <si>
    <t>24001046278</t>
  </si>
  <si>
    <t>45001004226</t>
  </si>
  <si>
    <t>27001038374</t>
  </si>
  <si>
    <t>01017042400</t>
  </si>
  <si>
    <t>10001005401</t>
  </si>
  <si>
    <t>01017039570</t>
  </si>
  <si>
    <t>01019005951</t>
  </si>
  <si>
    <t>60001053445</t>
  </si>
  <si>
    <t>01007005566</t>
  </si>
  <si>
    <t>01017013216</t>
  </si>
  <si>
    <t>01030031129</t>
  </si>
  <si>
    <t>44001000678</t>
  </si>
  <si>
    <t>56001001467</t>
  </si>
  <si>
    <t>01024047554</t>
  </si>
  <si>
    <t>01026010825</t>
  </si>
  <si>
    <t>დავით მახათაძე</t>
  </si>
  <si>
    <t>ზაზა რევიშვილი</t>
  </si>
  <si>
    <t>ცოტნე გლოველი</t>
  </si>
  <si>
    <t>აკაკი კვინტლაძე</t>
  </si>
  <si>
    <t>გიორგი ბეზარაშვილი</t>
  </si>
  <si>
    <t>გიორგი შერვაშიძე</t>
  </si>
  <si>
    <t>გიორგი არევაძე</t>
  </si>
  <si>
    <t>ლევან ნუცუბიძე</t>
  </si>
  <si>
    <t>კახაბერ ქურციკიძე</t>
  </si>
  <si>
    <t>გიორგი პეტრიაშვილი</t>
  </si>
  <si>
    <t>გრიგოლ ლაბარტყავა</t>
  </si>
  <si>
    <t>გიორგი ეგრისელაშვილი</t>
  </si>
  <si>
    <t>გურამ გურჩიანი</t>
  </si>
  <si>
    <t>სოფიო გიორგაძე</t>
  </si>
  <si>
    <t>თამაზ ხიზანიშვილი</t>
  </si>
  <si>
    <t>ნუგზარ ჯაში</t>
  </si>
  <si>
    <t>თეიმურაზ გაგუა</t>
  </si>
  <si>
    <t>ნუგზარ ღვალაძე</t>
  </si>
  <si>
    <t xml:space="preserve">ხელმძღვანელი                                                  ბუღალტერი (ან საამისოდ უფლებამოსილი </t>
  </si>
  <si>
    <t>ა(ა)იპ. "პლატფორმა ახალი პოლიტიკური მოძრაობა-სახელმწიფო ხალხისთვის"</t>
  </si>
  <si>
    <t>სატრანსპორტო მომსახურება</t>
  </si>
  <si>
    <t>18001018735</t>
  </si>
  <si>
    <t>შპს ბიზნეს ცენტრი სასტუმრო რუსთავი</t>
  </si>
  <si>
    <t>შპს მაპი</t>
  </si>
  <si>
    <t>შპს ფორმა</t>
  </si>
  <si>
    <t>შპს ასტილი</t>
  </si>
  <si>
    <t>შპს ემ ეს ჯგუფი</t>
  </si>
  <si>
    <t>პაატა ბურჭულაძე</t>
  </si>
  <si>
    <t>თიბისი</t>
  </si>
  <si>
    <t>GE64TB7417136080100009</t>
  </si>
  <si>
    <t>GEL</t>
  </si>
  <si>
    <t>GE06TB7417136180100002</t>
  </si>
  <si>
    <t>USD</t>
  </si>
  <si>
    <t>GE76TB7417136180100003</t>
  </si>
  <si>
    <t>EUR</t>
  </si>
  <si>
    <t>შპს უღელტეხილი</t>
  </si>
  <si>
    <t>49001000377</t>
  </si>
  <si>
    <t>34001000672</t>
  </si>
  <si>
    <t>01008019461</t>
  </si>
  <si>
    <t>სპს ოთარ სურმანიძე და კომპანია</t>
  </si>
  <si>
    <t>29001027119</t>
  </si>
  <si>
    <t>01017019404</t>
  </si>
  <si>
    <t>15001006110</t>
  </si>
  <si>
    <t>შპს მერანი 2009</t>
  </si>
  <si>
    <t>01002016169</t>
  </si>
  <si>
    <t>32001000147</t>
  </si>
  <si>
    <t>01006001725</t>
  </si>
  <si>
    <t>01013018628</t>
  </si>
  <si>
    <t>01026003629</t>
  </si>
  <si>
    <t>57001035191</t>
  </si>
  <si>
    <t>60001041633</t>
  </si>
  <si>
    <t>01022012675</t>
  </si>
  <si>
    <t>01026001725</t>
  </si>
  <si>
    <t>შპს ავტორენტ</t>
  </si>
  <si>
    <t>10.08.2016 პარტია</t>
  </si>
  <si>
    <t>საქართველოს განვითარების ფონდი</t>
  </si>
  <si>
    <t>მოძრავი ქონების იჯარან, რეფორმების შესახებ კვლევები</t>
  </si>
  <si>
    <t>შპს პლანეტა</t>
  </si>
  <si>
    <t>კარტრიჯები, საკანცელარიო</t>
  </si>
  <si>
    <t>23.07.2016 პარტია</t>
  </si>
  <si>
    <t>შპს MAGNIUM+</t>
  </si>
  <si>
    <t>კონდენციონერის ღირებულება</t>
  </si>
  <si>
    <t>29.08.2016 პარტია</t>
  </si>
  <si>
    <t>შპს კოპიპრინტ-2000</t>
  </si>
  <si>
    <t xml:space="preserve">შტამპის საფასური </t>
  </si>
  <si>
    <t xml:space="preserve">შპს I &amp; K </t>
  </si>
  <si>
    <t xml:space="preserve">კარტრიჯების დატენვა , ბარაბნების შეცვლა. </t>
  </si>
  <si>
    <t>შპს ANAKLIA -GANMUKHURI RESORTS</t>
  </si>
  <si>
    <t>განმუხურის ღონისძიების იჯარა</t>
  </si>
  <si>
    <t>15.08.2016 პარტია</t>
  </si>
  <si>
    <t>ახალი ყავის კომპანია</t>
  </si>
  <si>
    <t>ყავის აპარატის იჯარა</t>
  </si>
  <si>
    <t>შპს თრეველ სერვისი</t>
  </si>
  <si>
    <t>საქართველოს ფარგლებს გარეთ სასტუმროების, სატრანსპორტო მომსხ-ბის და ავიაკომპანიების ბილეთები და სხვა სერვისები</t>
  </si>
  <si>
    <t>01.08.2016 პარტია</t>
  </si>
  <si>
    <t>საინფორმაციო მხარდაჭერა</t>
  </si>
  <si>
    <t>ახალი ამბები</t>
  </si>
  <si>
    <t>საქართველოს ფოსტა</t>
  </si>
  <si>
    <t>საფოსტო საკურიერო მომსახურება</t>
  </si>
  <si>
    <t>17.08.2016 პარტია</t>
  </si>
  <si>
    <t>ჯეოსელი</t>
  </si>
  <si>
    <t>მობილური სატელეფონო მომსახურების მიწოდება</t>
  </si>
  <si>
    <t>24.09.2016</t>
  </si>
  <si>
    <t>შპს ინსაიდი</t>
  </si>
  <si>
    <t>წყალი ბოთლის</t>
  </si>
  <si>
    <t>შპს ახტელი</t>
  </si>
  <si>
    <t>სატელეკომუნიკაციო მომსახურება</t>
  </si>
  <si>
    <t>26.09.2016 ბლოკი</t>
  </si>
  <si>
    <t>შპს პროგრეს გრუპი</t>
  </si>
  <si>
    <t xml:space="preserve">ყვავილების გვირგვინი </t>
  </si>
  <si>
    <t>22.09.2016 ბლოკი</t>
  </si>
  <si>
    <t>შპს კონფერენს კონსალტინგი</t>
  </si>
  <si>
    <t>დოკუმენტების წერილობითი თარგმანი</t>
  </si>
  <si>
    <t>15.09.2016 ბლოკი</t>
  </si>
  <si>
    <t>შპს პოლიგრაფ სერვისი</t>
  </si>
  <si>
    <t>საკანცელარიო საქონელი</t>
  </si>
  <si>
    <t xml:space="preserve">03.09.2016 ბლოკი </t>
  </si>
  <si>
    <t xml:space="preserve">შპს აქვა გეო </t>
  </si>
  <si>
    <t>მოწოდებული პროდუქციის ღირ-ბა</t>
  </si>
  <si>
    <t>14.09.2016 ბლოკი</t>
  </si>
  <si>
    <t>შპს ფოტოსამყარო</t>
  </si>
  <si>
    <t>ანაბეჭდი ქაფმუყაოზე</t>
  </si>
  <si>
    <t>03.09.2016  ბლოკი</t>
  </si>
  <si>
    <t>შპს ვიბელი</t>
  </si>
  <si>
    <t>ყავის  მარცვალი, ჩაი</t>
  </si>
  <si>
    <t>იჯარა სარეკლამო კონსტრუქციის</t>
  </si>
  <si>
    <t>29.09.2016 ბლოკი</t>
  </si>
  <si>
    <t>ი/მ ნატო სამსონია</t>
  </si>
  <si>
    <t>2600100998</t>
  </si>
  <si>
    <t>ღონისძიებისთვის ფართის იჯარა</t>
  </si>
  <si>
    <t>ონგერ ძმანაშვილი</t>
  </si>
  <si>
    <t>0142004578</t>
  </si>
  <si>
    <t>08.09.2016 ბლოკი</t>
  </si>
  <si>
    <t>შპს ნიუს ჯი</t>
  </si>
  <si>
    <t>404412248</t>
  </si>
  <si>
    <t xml:space="preserve">ბეჭდვით მომსახურება </t>
  </si>
  <si>
    <t>12.09.2016  ბლოკი</t>
  </si>
  <si>
    <t>შპს მოზაიკა პლიუსი</t>
  </si>
  <si>
    <t>19.09.2016 ბლოკი</t>
  </si>
  <si>
    <t>შპს ოფის 1</t>
  </si>
  <si>
    <t>ქაღალდი საბეჭდი</t>
  </si>
  <si>
    <t>12.09.2016  16.09.2016 ბლოკი</t>
  </si>
  <si>
    <t>ფლაერები</t>
  </si>
  <si>
    <t>27.08.2016 ბლოკი</t>
  </si>
  <si>
    <t>სატრანსპორტო საშ-ის იჯარა</t>
  </si>
  <si>
    <t>შპს ჯორჯიან ექსპრესი</t>
  </si>
  <si>
    <t>201954965</t>
  </si>
  <si>
    <t>საფოსტო-საკურიერო მომსახურება</t>
  </si>
  <si>
    <t xml:space="preserve">23.05.2016 </t>
  </si>
  <si>
    <t>სს სილქნეტი</t>
  </si>
  <si>
    <t>204566978</t>
  </si>
  <si>
    <t xml:space="preserve">ინტერნეტისა და სატელეფონო მომსახურება </t>
  </si>
  <si>
    <t>31.08.2016</t>
  </si>
  <si>
    <t>კახეთის ენერგო დისტრიბუცია</t>
  </si>
  <si>
    <t>კომუნალური</t>
  </si>
  <si>
    <t>19.09.2016</t>
  </si>
  <si>
    <t>თელასი</t>
  </si>
  <si>
    <t>20.05.2016 პლატფორმა</t>
  </si>
  <si>
    <t>შპს ემეი კონსალტინგი</t>
  </si>
  <si>
    <t>405145203</t>
  </si>
  <si>
    <t>ყრილობის ვიზუალური გაფორმება</t>
  </si>
  <si>
    <t>19.05.2016 პლატფორმა</t>
  </si>
  <si>
    <t>შპს ედელვაისი</t>
  </si>
  <si>
    <t>კვების ღირებულება</t>
  </si>
  <si>
    <t>29.06.2016 პლატფორმა</t>
  </si>
  <si>
    <t>შპს ჯეოლენდ +</t>
  </si>
  <si>
    <t>რუკები</t>
  </si>
  <si>
    <t>27.06.2016</t>
  </si>
  <si>
    <t>სასტუმრო კოლხიდა</t>
  </si>
  <si>
    <t>237077435</t>
  </si>
  <si>
    <t>სასტუმროს მომსახურება</t>
  </si>
  <si>
    <t>19.05.2016</t>
  </si>
  <si>
    <t>შპს კრეატორი</t>
  </si>
  <si>
    <t>27.07.2016</t>
  </si>
  <si>
    <t>შპს ტექნო ბუმი</t>
  </si>
  <si>
    <t>24.06.2016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</si>
  <si>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</si>
  <si>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</si>
  <si>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27.05.2016</t>
  </si>
  <si>
    <t>შპს კონექტი</t>
  </si>
  <si>
    <t>205275833</t>
  </si>
  <si>
    <t>ინტერნეტ გვერდის დამზადება</t>
  </si>
  <si>
    <t>19.07.2016</t>
  </si>
  <si>
    <t>შპს ივენთ ბიზნეს გრუპი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</si>
  <si>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</si>
  <si>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05.07.2016</t>
  </si>
  <si>
    <t>შპს თეგეტა მოტორსი</t>
  </si>
  <si>
    <t>18.05.2016</t>
  </si>
  <si>
    <t>სამონტაჟო ,საკანცელარიო ,პროდუქცია და მომსახურება ყრილობების და შეხვედრებისთვის</t>
  </si>
  <si>
    <t>18.05.2016    18.06.2016</t>
  </si>
  <si>
    <t>405123174</t>
  </si>
  <si>
    <t>მოძრავი ქონების იჯარა , კომუნალურები</t>
  </si>
  <si>
    <t>01.06.2016</t>
  </si>
  <si>
    <t>ლაურინეს ფილიპავიციუს</t>
  </si>
  <si>
    <t>საკონსულტაციო მომსახურება</t>
  </si>
  <si>
    <t>22.07.2016</t>
  </si>
  <si>
    <t>გიორგი რუხაძე</t>
  </si>
  <si>
    <t>01023003699</t>
  </si>
  <si>
    <t>ავიაბილეთების ღირებულება</t>
  </si>
  <si>
    <t>10.08.2016</t>
  </si>
  <si>
    <t>თორნიკე მეშველიანი</t>
  </si>
  <si>
    <t>სამივლინებო თანხა</t>
  </si>
  <si>
    <t>28.08.2016 პარტია</t>
  </si>
  <si>
    <t>კახაბერ წაქაძე</t>
  </si>
  <si>
    <t xml:space="preserve">სატრანსპორტო მომსახურება </t>
  </si>
  <si>
    <t>დავით გამყრელიძე</t>
  </si>
  <si>
    <t>რუსთაველის ოფისის საიჯარო ქირა</t>
  </si>
  <si>
    <t>18.05.2016  01.06.2016  22.06.2016</t>
  </si>
  <si>
    <t>სს რეალ ინვესტი</t>
  </si>
  <si>
    <t>ოფისის იჯარა</t>
  </si>
  <si>
    <t>01.07.2016  პარტია</t>
  </si>
  <si>
    <t>საიჯარო ქირა -ჩუღურეთი</t>
  </si>
  <si>
    <t>01.07.2016 პარტია</t>
  </si>
  <si>
    <t>მიხეილ ნამიჭეიშვილი</t>
  </si>
  <si>
    <t>საიჯარო ქირა -კრწანისი</t>
  </si>
  <si>
    <t>ირაკლი ჯინჭარაძე</t>
  </si>
  <si>
    <t>საიჯარო ქირა -ვაკე</t>
  </si>
  <si>
    <t>თენგიზ ბაბაკაიშვილი</t>
  </si>
  <si>
    <t xml:space="preserve">სამგორი - საიჯარო ქირა </t>
  </si>
  <si>
    <t>არჩილ მორჩილაძე</t>
  </si>
  <si>
    <t>საიჯარო ქირა - ნაძალადევი</t>
  </si>
  <si>
    <t>არუთიონ აკოპიანი</t>
  </si>
  <si>
    <t>საიჯარო ქირა - ახალქალაქი</t>
  </si>
  <si>
    <t>მაია დოლიძე</t>
  </si>
  <si>
    <t>საიჯარო ქირა</t>
  </si>
  <si>
    <t>ნანა დოლიძე</t>
  </si>
  <si>
    <t>ვარლამ კვანტალიანი</t>
  </si>
  <si>
    <t>01.07.2016</t>
  </si>
  <si>
    <t>გელა გველუკაშვილი</t>
  </si>
  <si>
    <t>იჯარა დედოფლისწყარო</t>
  </si>
  <si>
    <t>მიხეილ აფაქიძე</t>
  </si>
  <si>
    <t>ბათუმი საიჯარო ქირა</t>
  </si>
  <si>
    <t>ია ლომოური</t>
  </si>
  <si>
    <t>გორი საიჯარო ქირა</t>
  </si>
  <si>
    <t>გია ჭერაშვილი</t>
  </si>
  <si>
    <t>ყვარელი საიჯარო ქირა</t>
  </si>
  <si>
    <t>გარიკ მურადიანი</t>
  </si>
  <si>
    <t>საიჯარო ქირა - ახალციხე</t>
  </si>
  <si>
    <t>ფიქრია ავალიანი</t>
  </si>
  <si>
    <t>საიჯარო ქირა - რუსთავი</t>
  </si>
  <si>
    <t>მანანა ჩანქსელიანი</t>
  </si>
  <si>
    <t>საიჯარო ქირა -რუსთავი</t>
  </si>
  <si>
    <t>ქეთევან მილორავა</t>
  </si>
  <si>
    <t>ფოთის საიჯარო ქირა</t>
  </si>
  <si>
    <t>ვახტანგ ბერიშვილი</t>
  </si>
  <si>
    <t>ოზურგეთის საიჯარო ქირა</t>
  </si>
  <si>
    <t>ლალი ქოჩიაშვილი</t>
  </si>
  <si>
    <t>საიჯარო ქირა - ბაღდადი</t>
  </si>
  <si>
    <t>მურმან მირცხულავა</t>
  </si>
  <si>
    <t>ზუგდიდის საიჯარო ქირა</t>
  </si>
  <si>
    <t>შპს იმედი2011</t>
  </si>
  <si>
    <t>ჭიათურა  საიჯარო ქირა</t>
  </si>
  <si>
    <t>ხათუნა ზამბახიძე</t>
  </si>
  <si>
    <t>საჩხერეს ოფისი - საიჯარო ქირა</t>
  </si>
  <si>
    <t>ალექსანდრე იმნაიშვილი</t>
  </si>
  <si>
    <t>ლანჩხუთის საიჯარო ქირა</t>
  </si>
  <si>
    <t>შპს განთიადი 2009</t>
  </si>
  <si>
    <t>საიჯარო ქირა -თერჯოლა</t>
  </si>
  <si>
    <t>შპს წყალტუბპროფკურორტი</t>
  </si>
  <si>
    <t>საიჯარო ქირა -წყალტუბო</t>
  </si>
  <si>
    <t>შპს ხორო</t>
  </si>
  <si>
    <t>იამზე გაბისონია</t>
  </si>
  <si>
    <t>მარტვილის საიჯარო ქირა</t>
  </si>
  <si>
    <t>ნანა დოღონაძე</t>
  </si>
  <si>
    <t xml:space="preserve">საიჯარო ქირა </t>
  </si>
  <si>
    <t>დავით გოგიტიძე</t>
  </si>
  <si>
    <t>ქობულეთი საიჯარო ქირა</t>
  </si>
  <si>
    <t>გულისა ჩოჩია</t>
  </si>
  <si>
    <t>აბაშა საიჯარო ქირა</t>
  </si>
  <si>
    <t>01.09.2016 ბლოკი</t>
  </si>
  <si>
    <t>მერაბ ღავთაძე</t>
  </si>
  <si>
    <t>იჯარა</t>
  </si>
  <si>
    <t>ლევან მიხეილ მგალობლიშვილი</t>
  </si>
  <si>
    <t>01008006068</t>
  </si>
  <si>
    <t>მიხეილ ცქიტიშვილი</t>
  </si>
  <si>
    <t>წალკა საიჯარო ქირა</t>
  </si>
  <si>
    <t>დავით ცისკარიშვილი</t>
  </si>
  <si>
    <t>საიჯარო ქირა -დიდუბე</t>
  </si>
  <si>
    <t>სს ბურჯი</t>
  </si>
  <si>
    <t>ოთარ ჭუჭულაშვილი</t>
  </si>
  <si>
    <t>ლაგოდეხი  საიჯარო ქირა</t>
  </si>
  <si>
    <t>07.07.2016 პარტია</t>
  </si>
  <si>
    <t>მარინე ჩულაშვილი</t>
  </si>
  <si>
    <t>საიჯარო ქირა -თემქა</t>
  </si>
  <si>
    <t>11.07.2016 პარტია</t>
  </si>
  <si>
    <t>მანანა ტოკლიკიშვილი</t>
  </si>
  <si>
    <t>საიჯარო ქირა - თემქა</t>
  </si>
  <si>
    <t>ვახტანგ ყურაშვილი</t>
  </si>
  <si>
    <t>ანა გოშხეთელიანი</t>
  </si>
  <si>
    <t>იჯარა -ქუთაისი</t>
  </si>
  <si>
    <t xml:space="preserve">16.07.2016 </t>
  </si>
  <si>
    <t xml:space="preserve"> დავით ქელდიშვილი </t>
  </si>
  <si>
    <t>12001017366</t>
  </si>
  <si>
    <t>იჯარა -ლილო</t>
  </si>
  <si>
    <t>06.09.2016 ბლოკი</t>
  </si>
  <si>
    <t>ნარგიზა ღვინეფაძე</t>
  </si>
  <si>
    <t xml:space="preserve">იჯარა </t>
  </si>
  <si>
    <t>ირმა ჯიშიაშვილი</t>
  </si>
  <si>
    <t>იჯარა ტყიბული</t>
  </si>
  <si>
    <t>გიორგი კენკებაშვილი</t>
  </si>
  <si>
    <t>ხათუნა ქებულაძე</t>
  </si>
  <si>
    <t>იჯარა -თეთრიწყარო</t>
  </si>
  <si>
    <t>ციცინო ნეფარიძე</t>
  </si>
  <si>
    <t>იჯარა -ამბროლაური</t>
  </si>
  <si>
    <t>ლიანა ნადიბაიძე</t>
  </si>
  <si>
    <t>იჯარა -ასპინძა</t>
  </si>
  <si>
    <t>ზოია საბანიძე</t>
  </si>
  <si>
    <t>ბოლნისის იჯარა</t>
  </si>
  <si>
    <t>სალომე ვეფხვაძე</t>
  </si>
  <si>
    <t>იჯარა - ბორჯომი</t>
  </si>
  <si>
    <t>შავლეგო ყრუაშვილი</t>
  </si>
  <si>
    <t>იჯარა -გლდანი</t>
  </si>
  <si>
    <t>არტურ ფერიაშვილი</t>
  </si>
  <si>
    <t>თინა ალექსანდროვი</t>
  </si>
  <si>
    <t>მაია უტიაშვილი</t>
  </si>
  <si>
    <t>იჯარა - გურჯაანი</t>
  </si>
  <si>
    <t>დარეჯან ართმელიძე</t>
  </si>
  <si>
    <t>თამაზ ბასიაშვილი</t>
  </si>
  <si>
    <t>იჯარა - დიდი დიღომი</t>
  </si>
  <si>
    <t>ზურაბ ოქრიაშვილი</t>
  </si>
  <si>
    <t>იჯარა - დმანისი</t>
  </si>
  <si>
    <t>მიხეილ დობორჯგინიძე</t>
  </si>
  <si>
    <t>ნელი ჩხიკვაძე</t>
  </si>
  <si>
    <t>დუშეთი საიჯარო ქირა</t>
  </si>
  <si>
    <t>ცისანა ზექალაშვილი</t>
  </si>
  <si>
    <t>იჯარა - ვაზისუბანი</t>
  </si>
  <si>
    <t>01.08.2016</t>
  </si>
  <si>
    <t>ბესარიონ კორძაძე</t>
  </si>
  <si>
    <t>ვანი -შუათა იჯარა</t>
  </si>
  <si>
    <t>ზაზა სიმონეიშვილი</t>
  </si>
  <si>
    <t>ვანი იჯარა</t>
  </si>
  <si>
    <t>ზიზი ბარბაქაძე</t>
  </si>
  <si>
    <t>იჯარა - რუსთავი</t>
  </si>
  <si>
    <t>მზია იარაჯული</t>
  </si>
  <si>
    <t xml:space="preserve">თიანეთი იჯარა </t>
  </si>
  <si>
    <t>გიორგი ბერიძე</t>
  </si>
  <si>
    <t>კასპი იჯარა</t>
  </si>
  <si>
    <t>შერმადინ ბენდელიანი</t>
  </si>
  <si>
    <t>იჯარა -ლენტეხი</t>
  </si>
  <si>
    <t>23.07.2016</t>
  </si>
  <si>
    <t>მამუკა გრძელიშვილი</t>
  </si>
  <si>
    <t>იჯარა -სურამი</t>
  </si>
  <si>
    <t>მარიკა ჯაფარიძე</t>
  </si>
  <si>
    <t>იჯარა-მესტია</t>
  </si>
  <si>
    <t>მურად დიასამიძე</t>
  </si>
  <si>
    <t>61006033294</t>
  </si>
  <si>
    <t>იჯარა - ბათუმი</t>
  </si>
  <si>
    <t>მელს ბდოიანი</t>
  </si>
  <si>
    <t>იჯარა - ნინოწმინდა</t>
  </si>
  <si>
    <t xml:space="preserve">ნოდარ ნადირაშვილი </t>
  </si>
  <si>
    <t>იჯარა -ჭიათურა</t>
  </si>
  <si>
    <t>ტარიელ მეტრეველი</t>
  </si>
  <si>
    <t>თამაზ კევლიშვილი</t>
  </si>
  <si>
    <t>საგარეჯო</t>
  </si>
  <si>
    <t>ტარიელ ფაღავა</t>
  </si>
  <si>
    <t>სენაკი</t>
  </si>
  <si>
    <t>თამარ კაცელაშვილი</t>
  </si>
  <si>
    <t>ქარელი</t>
  </si>
  <si>
    <t>მირზა გათენაძე</t>
  </si>
  <si>
    <t>ქედა</t>
  </si>
  <si>
    <t>რუსუდან მინაძე</t>
  </si>
  <si>
    <t>ზურაბ კუტუბიძე</t>
  </si>
  <si>
    <t>ჩოხატაური</t>
  </si>
  <si>
    <t>ბესიკ მამფორია</t>
  </si>
  <si>
    <t>ჩხოროწყუ</t>
  </si>
  <si>
    <t>ნატო სილაგაძე</t>
  </si>
  <si>
    <t>იჯარა -ცაგერი</t>
  </si>
  <si>
    <t>ლიმონი ზარანდია</t>
  </si>
  <si>
    <t>წალენჯიხა</t>
  </si>
  <si>
    <t>ნინო ბოქოლაშვილი</t>
  </si>
  <si>
    <t>წნორი</t>
  </si>
  <si>
    <t>ზურაბ აბრამიშვილი</t>
  </si>
  <si>
    <t>ხაშური</t>
  </si>
  <si>
    <t>მანანა გოგია</t>
  </si>
  <si>
    <t>ხობი</t>
  </si>
  <si>
    <t>ირმა ქუთათელაძე</t>
  </si>
  <si>
    <t xml:space="preserve">ხონი </t>
  </si>
  <si>
    <t>შორენა დეკანაძე</t>
  </si>
  <si>
    <t>ხულო იჯარა</t>
  </si>
  <si>
    <t>თეიმურაზ შოშიაშვილი</t>
  </si>
  <si>
    <t>ხელფასი - ივლისი /აგვისტო</t>
  </si>
  <si>
    <t>რამაზ ქარჩავა</t>
  </si>
  <si>
    <t>შალვა შოშიაშვილი</t>
  </si>
  <si>
    <t>შალვა გვარამაძე</t>
  </si>
  <si>
    <t>დავით ჯანდიერი</t>
  </si>
  <si>
    <t>ელენე ფანჩულიძე</t>
  </si>
  <si>
    <t>მამუკა თოიძე</t>
  </si>
  <si>
    <t>ლევან ხუციშვილი</t>
  </si>
  <si>
    <t>გიორგი დალბაშვილი</t>
  </si>
  <si>
    <t>სამსონ გოგიბედაშვილი</t>
  </si>
  <si>
    <t>ირინა ზურაბოვა</t>
  </si>
  <si>
    <t>ელენე ალფაიძე</t>
  </si>
  <si>
    <t>მარიამ ლორთქიფანიძე</t>
  </si>
  <si>
    <t>სალომე გოგსაძე</t>
  </si>
  <si>
    <t>მირიან მაჭავარიანი</t>
  </si>
  <si>
    <t>გვანცა იობიძე</t>
  </si>
  <si>
    <t>დიანა ხალვაში</t>
  </si>
  <si>
    <t>29.06.2016</t>
  </si>
  <si>
    <t>დიმიტრი ბლუაშვილი</t>
  </si>
  <si>
    <t>დავით ნარუაშვილი</t>
  </si>
  <si>
    <t>ლელა კაპანაძე</t>
  </si>
  <si>
    <t>ნათია ბათირაშვილი</t>
  </si>
  <si>
    <t>გურანდა კონცელიძე</t>
  </si>
  <si>
    <t>ალექსი ქიბროწაშვილი</t>
  </si>
  <si>
    <t>ლია ლომინაშვილი</t>
  </si>
  <si>
    <t>სოფიკო შარაბიძე</t>
  </si>
  <si>
    <t>ირინე ტურაშვილი</t>
  </si>
  <si>
    <t>ანიკო ჯაფარიძე</t>
  </si>
  <si>
    <t>ნოდარ ხაჩიძე</t>
  </si>
  <si>
    <t>ცირა დვალიშვილი</t>
  </si>
  <si>
    <t>ვარდიკო ორბეთიშვილი</t>
  </si>
  <si>
    <t>ვიოლეტა უგულავა</t>
  </si>
  <si>
    <t>ემზარი გორგილაძე</t>
  </si>
  <si>
    <t>იოსებ ბეჟანიშვილი</t>
  </si>
  <si>
    <t>გიორგი ხაზიური</t>
  </si>
  <si>
    <t>დიტო კვირკველია</t>
  </si>
  <si>
    <t>ნანი სკანაძე</t>
  </si>
  <si>
    <t>კონსტანტინე ლობჟანიძე</t>
  </si>
  <si>
    <t>ზურაბ პინაიშვილი</t>
  </si>
  <si>
    <t>ზურაბ კიკვაძე</t>
  </si>
  <si>
    <t>ირაკლი მერაბაშვილი</t>
  </si>
  <si>
    <t>მაია ტაბიძე</t>
  </si>
  <si>
    <t>ნანა ცინდელიანი</t>
  </si>
  <si>
    <t>რევაზ სახვაძე</t>
  </si>
  <si>
    <t>სოფიო ბაღდავაძე</t>
  </si>
  <si>
    <t>ვახტანგ პეტრიაშვილი</t>
  </si>
  <si>
    <t>თამარ ჯიშკარიანი</t>
  </si>
  <si>
    <t>გიორგი სტეფანაშვილი</t>
  </si>
  <si>
    <t>სალომე მეტონიძე</t>
  </si>
  <si>
    <t>13.06.2016</t>
  </si>
  <si>
    <t>ანი ბალხამიშვილი</t>
  </si>
  <si>
    <t>დავით თოფურიძე</t>
  </si>
  <si>
    <t>08.06.2016</t>
  </si>
  <si>
    <t>ევა გიგილაშვილი</t>
  </si>
  <si>
    <t>პაატა ბედიანაშვილი</t>
  </si>
  <si>
    <t>გიორგი ოდიშვილი</t>
  </si>
  <si>
    <t>მარინე მარჯანიძე</t>
  </si>
  <si>
    <t>გივი სუჯაშვილი</t>
  </si>
  <si>
    <t>სანდრო კვირჭიშვილი</t>
  </si>
  <si>
    <t>ზინაიდა ცერცვაძე</t>
  </si>
  <si>
    <t>გვანცა ხაბალაშვილი</t>
  </si>
  <si>
    <t>მთვარისა ინაკავაძე</t>
  </si>
  <si>
    <t>ცისმარი მჭედლიშვილი</t>
  </si>
  <si>
    <t>ნინო გოშაძე</t>
  </si>
  <si>
    <t>თინათინ გიგიტაშვილი</t>
  </si>
  <si>
    <t>ზოია მუმლაური</t>
  </si>
  <si>
    <t>ნინო პეტრიაშვილი</t>
  </si>
  <si>
    <t>01001025507</t>
  </si>
  <si>
    <t>ნიკა</t>
  </si>
  <si>
    <t>მაჭუტაძე</t>
  </si>
  <si>
    <t>26001033827</t>
  </si>
  <si>
    <t>თავმჯდომარე</t>
  </si>
  <si>
    <t>ბუღალტერი</t>
  </si>
  <si>
    <t xml:space="preserve">ქეთი </t>
  </si>
  <si>
    <t>ნიჟარაძე</t>
  </si>
  <si>
    <t>01017012416</t>
  </si>
  <si>
    <t>საზოგადოებიასთან ურთიერთობის სამსახური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</si>
</sst>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6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</font>
    <font>
      <sz val="9"/>
      <name val="Sylfaen"/>
    </font>
    <font>
      <sz val="12"/>
      <name val="Sylfaen"/>
      <family val="1"/>
    </font>
    <font>
      <sz val="12"/>
      <name val="Arial"/>
      <family val="2"/>
    </font>
    <font>
      <sz val="12"/>
      <color indexed="8"/>
      <name val="fmgm"/>
      <family val="1"/>
    </font>
    <font>
      <sz val="11"/>
      <color indexed="8"/>
      <name val="fmgm"/>
      <family val="1"/>
    </font>
    <font>
      <sz val="11"/>
      <name val="Sylfaen"/>
      <family val="1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Sylfaen"/>
      <family val="1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2"/>
      <color indexed="8"/>
      <name val="fmgm"/>
      <family val="1"/>
    </font>
    <font>
      <b/>
      <sz val="12"/>
      <color theme="3"/>
      <name val="Sylfae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indexed="8"/>
      <name val="Sylfaen"/>
      <family val="1"/>
    </font>
    <font>
      <sz val="11"/>
      <color indexed="8"/>
      <name val="Sylfaen"/>
      <family val="1"/>
    </font>
    <font>
      <sz val="11"/>
      <color rgb="FFFF0000"/>
      <name val="Sylfaen"/>
      <family val="1"/>
    </font>
    <font>
      <b/>
      <sz val="11"/>
      <color rgb="FFFF0000"/>
      <name val="Sylfaen"/>
      <family val="1"/>
    </font>
    <font>
      <sz val="10"/>
      <color rgb="FFFF0000"/>
      <name val="Sylfaen"/>
      <family val="1"/>
    </font>
    <font>
      <sz val="11"/>
      <name val="fmgm"/>
      <family val="1"/>
    </font>
    <font>
      <sz val="11"/>
      <name val="Calibri"/>
      <family val="2"/>
    </font>
    <font>
      <b/>
      <sz val="10"/>
      <name val="fmgm"/>
      <family val="1"/>
    </font>
    <font>
      <b/>
      <sz val="12"/>
      <name val="fmgm"/>
      <family val="1"/>
    </font>
    <font>
      <b/>
      <sz val="12"/>
      <color theme="1"/>
      <name val="Sylfaen"/>
      <family val="1"/>
    </font>
    <font>
      <b/>
      <sz val="16"/>
      <color rgb="FF002060"/>
      <name val="Sylfae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8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43" fontId="35" fillId="0" borderId="0" applyFont="0" applyFill="0" applyBorder="0" applyAlignment="0" applyProtection="0"/>
    <xf numFmtId="0" fontId="1" fillId="0" borderId="0"/>
    <xf numFmtId="0" fontId="1" fillId="0" borderId="0"/>
  </cellStyleXfs>
  <cellXfs count="821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1" xfId="2" applyFont="1" applyFill="1" applyBorder="1" applyAlignment="1" applyProtection="1">
      <alignment horizontal="center" vertical="top" wrapText="1"/>
    </xf>
    <xf numFmtId="1" fontId="24" fillId="5" borderId="21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4" xfId="2" applyFont="1" applyFill="1" applyBorder="1" applyAlignment="1" applyProtection="1">
      <alignment horizontal="left" vertical="top"/>
      <protection locked="0"/>
    </xf>
    <xf numFmtId="0" fontId="24" fillId="5" borderId="24" xfId="2" applyFont="1" applyFill="1" applyBorder="1" applyAlignment="1" applyProtection="1">
      <alignment horizontal="left" vertical="top" wrapText="1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1" fontId="24" fillId="5" borderId="25" xfId="2" applyNumberFormat="1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7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28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1" xfId="9" applyFont="1" applyBorder="1" applyAlignment="1" applyProtection="1">
      <alignment vertical="center" wrapText="1"/>
      <protection locked="0"/>
    </xf>
    <xf numFmtId="0" fontId="34" fillId="4" borderId="19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0" borderId="32" xfId="9" applyFont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3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4" xfId="9" applyFont="1" applyFill="1" applyBorder="1" applyAlignment="1" applyProtection="1">
      <alignment vertical="center"/>
    </xf>
    <xf numFmtId="0" fontId="19" fillId="5" borderId="33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4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4" xfId="9" applyFont="1" applyFill="1" applyBorder="1" applyAlignment="1" applyProtection="1">
      <alignment vertical="center"/>
    </xf>
    <xf numFmtId="14" fontId="19" fillId="0" borderId="33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4" xfId="0" applyFont="1" applyFill="1" applyBorder="1" applyAlignment="1" applyProtection="1">
      <alignment vertical="center"/>
    </xf>
    <xf numFmtId="0" fontId="19" fillId="5" borderId="33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4" xfId="0" applyFont="1" applyFill="1" applyBorder="1" applyAlignment="1" applyProtection="1">
      <alignment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3" xfId="9" applyFont="1" applyFill="1" applyBorder="1" applyAlignment="1" applyProtection="1">
      <alignment vertical="center"/>
      <protection locked="0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4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0" xfId="10" applyNumberFormat="1" applyFont="1" applyFill="1" applyBorder="1" applyAlignment="1" applyProtection="1">
      <alignment horizontal="center" vertical="center"/>
    </xf>
    <xf numFmtId="14" fontId="21" fillId="2" borderId="30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34" fillId="0" borderId="0" xfId="9" applyFont="1" applyBorder="1" applyAlignment="1" applyProtection="1">
      <alignment horizontal="center" vertical="center"/>
      <protection locked="0"/>
    </xf>
    <xf numFmtId="14" fontId="34" fillId="0" borderId="0" xfId="9" applyNumberFormat="1" applyFont="1" applyBorder="1" applyAlignment="1" applyProtection="1">
      <alignment vertical="center" wrapText="1"/>
      <protection locked="0"/>
    </xf>
    <xf numFmtId="0" fontId="34" fillId="0" borderId="0" xfId="9" applyFont="1" applyBorder="1" applyAlignment="1" applyProtection="1">
      <alignment vertical="center" wrapText="1"/>
      <protection locked="0"/>
    </xf>
    <xf numFmtId="0" fontId="34" fillId="0" borderId="0" xfId="9" applyFont="1" applyBorder="1" applyAlignment="1" applyProtection="1">
      <alignment vertical="center"/>
      <protection locked="0"/>
    </xf>
    <xf numFmtId="49" fontId="34" fillId="0" borderId="0" xfId="9" applyNumberFormat="1" applyFont="1" applyBorder="1" applyAlignment="1" applyProtection="1">
      <alignment vertical="center"/>
      <protection locked="0"/>
    </xf>
    <xf numFmtId="0" fontId="34" fillId="4" borderId="0" xfId="9" applyFont="1" applyFill="1" applyBorder="1" applyAlignment="1" applyProtection="1">
      <alignment vertical="center" wrapText="1"/>
      <protection locked="0"/>
    </xf>
    <xf numFmtId="0" fontId="34" fillId="4" borderId="0" xfId="9" applyFont="1" applyFill="1" applyBorder="1" applyAlignment="1" applyProtection="1">
      <alignment vertical="center"/>
      <protection locked="0"/>
    </xf>
    <xf numFmtId="14" fontId="19" fillId="0" borderId="0" xfId="9" applyNumberFormat="1" applyFont="1" applyAlignment="1" applyProtection="1">
      <alignment vertical="center"/>
      <protection locked="0"/>
    </xf>
    <xf numFmtId="0" fontId="29" fillId="5" borderId="35" xfId="9" applyFont="1" applyFill="1" applyBorder="1" applyAlignment="1" applyProtection="1">
      <alignment horizontal="center" vertical="center"/>
    </xf>
    <xf numFmtId="0" fontId="29" fillId="5" borderId="36" xfId="9" applyFont="1" applyFill="1" applyBorder="1" applyAlignment="1" applyProtection="1">
      <alignment horizontal="center" vertical="center"/>
    </xf>
    <xf numFmtId="0" fontId="29" fillId="5" borderId="37" xfId="9" applyFont="1" applyFill="1" applyBorder="1" applyAlignment="1" applyProtection="1">
      <alignment horizontal="center" vertical="center"/>
    </xf>
    <xf numFmtId="0" fontId="34" fillId="0" borderId="1" xfId="9" applyFont="1" applyBorder="1" applyAlignment="1" applyProtection="1">
      <alignment horizontal="center" vertical="center"/>
      <protection locked="0"/>
    </xf>
    <xf numFmtId="14" fontId="36" fillId="0" borderId="1" xfId="0" applyNumberFormat="1" applyFont="1" applyBorder="1" applyAlignment="1">
      <alignment horizontal="left"/>
    </xf>
    <xf numFmtId="0" fontId="34" fillId="0" borderId="1" xfId="9" applyFont="1" applyBorder="1" applyAlignment="1" applyProtection="1">
      <alignment vertical="center" wrapText="1"/>
      <protection locked="0"/>
    </xf>
    <xf numFmtId="4" fontId="36" fillId="0" borderId="1" xfId="0" applyNumberFormat="1" applyFont="1" applyBorder="1" applyAlignment="1">
      <alignment horizontal="right"/>
    </xf>
    <xf numFmtId="0" fontId="37" fillId="0" borderId="1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34" fillId="4" borderId="38" xfId="9" applyFont="1" applyFill="1" applyBorder="1" applyAlignment="1" applyProtection="1">
      <alignment vertical="center" wrapText="1"/>
      <protection locked="0"/>
    </xf>
    <xf numFmtId="0" fontId="34" fillId="4" borderId="4" xfId="9" applyFont="1" applyFill="1" applyBorder="1" applyAlignment="1" applyProtection="1">
      <alignment vertical="center" wrapText="1"/>
      <protection locked="0"/>
    </xf>
    <xf numFmtId="14" fontId="19" fillId="0" borderId="33" xfId="9" applyNumberFormat="1" applyFont="1" applyBorder="1" applyAlignment="1" applyProtection="1">
      <alignment horizontal="right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</xf>
    <xf numFmtId="3" fontId="22" fillId="2" borderId="1" xfId="1" applyNumberFormat="1" applyFont="1" applyFill="1" applyBorder="1" applyAlignment="1" applyProtection="1">
      <alignment horizontal="right" vertical="center"/>
    </xf>
    <xf numFmtId="3" fontId="17" fillId="2" borderId="1" xfId="1" applyNumberFormat="1" applyFont="1" applyFill="1" applyBorder="1" applyAlignment="1" applyProtection="1">
      <alignment horizontal="right" vertical="center" wrapText="1"/>
    </xf>
    <xf numFmtId="3" fontId="22" fillId="2" borderId="1" xfId="1" applyNumberFormat="1" applyFont="1" applyFill="1" applyBorder="1" applyAlignment="1" applyProtection="1">
      <alignment horizontal="right" vertical="center" wrapText="1"/>
    </xf>
    <xf numFmtId="165" fontId="17" fillId="2" borderId="1" xfId="2" applyNumberFormat="1" applyFont="1" applyFill="1" applyBorder="1" applyAlignment="1" applyProtection="1">
      <alignment horizontal="right" vertical="center"/>
      <protection locked="0"/>
    </xf>
    <xf numFmtId="166" fontId="17" fillId="2" borderId="1" xfId="2" applyNumberFormat="1" applyFont="1" applyFill="1" applyBorder="1" applyAlignment="1" applyProtection="1">
      <alignment horizontal="right" vertical="center"/>
      <protection locked="0"/>
    </xf>
    <xf numFmtId="4" fontId="17" fillId="2" borderId="1" xfId="2" applyNumberFormat="1" applyFont="1" applyFill="1" applyBorder="1" applyAlignment="1" applyProtection="1">
      <alignment horizontal="right" vertical="center"/>
      <protection locked="0"/>
    </xf>
    <xf numFmtId="0" fontId="17" fillId="2" borderId="1" xfId="2" applyFont="1" applyFill="1" applyBorder="1" applyAlignment="1" applyProtection="1">
      <alignment horizontal="left" vertical="top"/>
      <protection locked="0"/>
    </xf>
    <xf numFmtId="164" fontId="17" fillId="2" borderId="1" xfId="2" applyNumberFormat="1" applyFont="1" applyFill="1" applyBorder="1" applyAlignment="1" applyProtection="1">
      <alignment horizontal="right" vertical="center"/>
      <protection locked="0"/>
    </xf>
    <xf numFmtId="3" fontId="22" fillId="2" borderId="1" xfId="0" applyNumberFormat="1" applyFont="1" applyFill="1" applyBorder="1" applyProtection="1"/>
    <xf numFmtId="0" fontId="22" fillId="2" borderId="1" xfId="0" applyFont="1" applyFill="1" applyBorder="1" applyProtection="1"/>
    <xf numFmtId="0" fontId="17" fillId="2" borderId="4" xfId="0" applyFont="1" applyFill="1" applyBorder="1" applyProtection="1">
      <protection locked="0"/>
    </xf>
    <xf numFmtId="0" fontId="17" fillId="2" borderId="1" xfId="0" applyFont="1" applyFill="1" applyBorder="1" applyProtection="1"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0" fontId="17" fillId="2" borderId="0" xfId="3" applyFont="1" applyFill="1" applyBorder="1" applyProtection="1">
      <protection locked="0"/>
    </xf>
    <xf numFmtId="14" fontId="19" fillId="2" borderId="33" xfId="9" applyNumberFormat="1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Alignment="1" applyProtection="1">
      <alignment vertical="center"/>
      <protection locked="0"/>
    </xf>
    <xf numFmtId="0" fontId="17" fillId="2" borderId="0" xfId="1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0" fontId="17" fillId="2" borderId="0" xfId="1" applyFont="1" applyFill="1" applyAlignment="1" applyProtection="1">
      <alignment vertical="center"/>
    </xf>
    <xf numFmtId="0" fontId="17" fillId="2" borderId="0" xfId="1" applyFont="1" applyFill="1" applyBorder="1" applyProtection="1">
      <protection locked="0"/>
    </xf>
    <xf numFmtId="3" fontId="22" fillId="2" borderId="5" xfId="1" applyNumberFormat="1" applyFont="1" applyFill="1" applyBorder="1" applyAlignment="1" applyProtection="1">
      <alignment horizontal="center" vertical="center" wrapText="1"/>
    </xf>
    <xf numFmtId="0" fontId="22" fillId="8" borderId="1" xfId="1" applyFont="1" applyFill="1" applyBorder="1" applyAlignment="1" applyProtection="1">
      <alignment horizontal="left" vertical="center" wrapText="1"/>
    </xf>
    <xf numFmtId="3" fontId="22" fillId="8" borderId="1" xfId="1" applyNumberFormat="1" applyFont="1" applyFill="1" applyBorder="1" applyAlignment="1" applyProtection="1">
      <alignment horizontal="right" vertical="center"/>
    </xf>
    <xf numFmtId="3" fontId="22" fillId="8" borderId="5" xfId="1" applyNumberFormat="1" applyFont="1" applyFill="1" applyBorder="1" applyAlignment="1" applyProtection="1">
      <alignment horizontal="right" vertical="center"/>
    </xf>
    <xf numFmtId="3" fontId="23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8" borderId="0" xfId="1" applyFont="1" applyFill="1" applyAlignment="1" applyProtection="1">
      <alignment horizontal="center" vertical="center" wrapText="1"/>
      <protection locked="0"/>
    </xf>
    <xf numFmtId="3" fontId="23" fillId="8" borderId="0" xfId="1" applyNumberFormat="1" applyFont="1" applyFill="1" applyAlignment="1" applyProtection="1">
      <alignment horizontal="center" vertical="center" wrapText="1"/>
      <protection locked="0"/>
    </xf>
    <xf numFmtId="0" fontId="22" fillId="8" borderId="1" xfId="1" applyFont="1" applyFill="1" applyBorder="1" applyAlignment="1" applyProtection="1">
      <alignment horizontal="left" vertical="center" wrapText="1" indent="1"/>
    </xf>
    <xf numFmtId="3" fontId="22" fillId="8" borderId="1" xfId="1" applyNumberFormat="1" applyFont="1" applyFill="1" applyBorder="1" applyAlignment="1" applyProtection="1">
      <alignment horizontal="right" vertical="center" wrapText="1"/>
    </xf>
    <xf numFmtId="3" fontId="22" fillId="8" borderId="5" xfId="1" applyNumberFormat="1" applyFont="1" applyFill="1" applyBorder="1" applyAlignment="1" applyProtection="1">
      <alignment horizontal="right" vertical="center" wrapText="1"/>
    </xf>
    <xf numFmtId="3" fontId="22" fillId="2" borderId="5" xfId="1" applyNumberFormat="1" applyFont="1" applyFill="1" applyBorder="1" applyAlignment="1" applyProtection="1">
      <alignment horizontal="right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2" fillId="2" borderId="5" xfId="1" applyNumberFormat="1" applyFont="1" applyFill="1" applyBorder="1" applyAlignment="1" applyProtection="1">
      <alignment horizontal="right" vertical="center" wrapText="1"/>
    </xf>
    <xf numFmtId="0" fontId="17" fillId="8" borderId="1" xfId="1" applyFont="1" applyFill="1" applyBorder="1" applyAlignment="1" applyProtection="1">
      <alignment horizontal="left" vertical="center" wrapText="1" indent="2"/>
    </xf>
    <xf numFmtId="3" fontId="17" fillId="8" borderId="1" xfId="1" applyNumberFormat="1" applyFont="1" applyFill="1" applyBorder="1" applyAlignment="1" applyProtection="1">
      <alignment horizontal="right" vertical="center" wrapText="1"/>
    </xf>
    <xf numFmtId="3" fontId="17" fillId="8" borderId="5" xfId="1" applyNumberFormat="1" applyFont="1" applyFill="1" applyBorder="1" applyAlignment="1" applyProtection="1">
      <alignment horizontal="right" vertical="center" wrapText="1"/>
    </xf>
    <xf numFmtId="0" fontId="17" fillId="8" borderId="0" xfId="3" applyFont="1" applyFill="1" applyProtection="1">
      <protection locked="0"/>
    </xf>
    <xf numFmtId="3" fontId="17" fillId="2" borderId="5" xfId="1" applyNumberFormat="1" applyFont="1" applyFill="1" applyBorder="1" applyAlignment="1" applyProtection="1">
      <alignment horizontal="right" vertical="center"/>
      <protection locked="0"/>
    </xf>
    <xf numFmtId="0" fontId="17" fillId="2" borderId="1" xfId="2" applyFont="1" applyFill="1" applyBorder="1" applyAlignment="1" applyProtection="1">
      <alignment horizontal="right" vertical="top"/>
      <protection locked="0"/>
    </xf>
    <xf numFmtId="165" fontId="17" fillId="2" borderId="5" xfId="2" applyNumberFormat="1" applyFont="1" applyFill="1" applyBorder="1" applyAlignment="1" applyProtection="1">
      <alignment horizontal="right" vertical="center"/>
      <protection locked="0"/>
    </xf>
    <xf numFmtId="49" fontId="17" fillId="2" borderId="1" xfId="2" applyNumberFormat="1" applyFont="1" applyFill="1" applyBorder="1" applyAlignment="1" applyProtection="1">
      <alignment horizontal="right" vertical="center"/>
      <protection locked="0"/>
    </xf>
    <xf numFmtId="43" fontId="17" fillId="2" borderId="5" xfId="15" applyFont="1" applyFill="1" applyBorder="1" applyAlignment="1" applyProtection="1">
      <alignment horizontal="right" vertical="center"/>
      <protection locked="0"/>
    </xf>
    <xf numFmtId="43" fontId="17" fillId="2" borderId="1" xfId="15" applyFont="1" applyFill="1" applyBorder="1" applyAlignment="1" applyProtection="1">
      <alignment horizontal="right" vertical="center"/>
      <protection locked="0"/>
    </xf>
    <xf numFmtId="4" fontId="17" fillId="2" borderId="5" xfId="2" applyNumberFormat="1" applyFont="1" applyFill="1" applyBorder="1" applyAlignment="1" applyProtection="1">
      <alignment horizontal="right" vertical="center"/>
      <protection locked="0"/>
    </xf>
    <xf numFmtId="0" fontId="17" fillId="8" borderId="1" xfId="2" applyFont="1" applyFill="1" applyBorder="1" applyAlignment="1" applyProtection="1">
      <alignment horizontal="right" vertical="top"/>
    </xf>
    <xf numFmtId="0" fontId="17" fillId="2" borderId="5" xfId="2" applyFont="1" applyFill="1" applyBorder="1" applyAlignment="1" applyProtection="1">
      <alignment horizontal="right" vertical="top"/>
    </xf>
    <xf numFmtId="0" fontId="22" fillId="8" borderId="1" xfId="2" applyFont="1" applyFill="1" applyBorder="1" applyAlignment="1" applyProtection="1">
      <alignment horizontal="right" vertical="top"/>
    </xf>
    <xf numFmtId="49" fontId="17" fillId="2" borderId="5" xfId="2" applyNumberFormat="1" applyFont="1" applyFill="1" applyBorder="1" applyAlignment="1" applyProtection="1">
      <alignment horizontal="right" vertical="center"/>
      <protection locked="0"/>
    </xf>
    <xf numFmtId="3" fontId="22" fillId="8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8" borderId="5" xfId="1" applyNumberFormat="1" applyFont="1" applyFill="1" applyBorder="1" applyAlignment="1" applyProtection="1">
      <alignment horizontal="right" vertical="center"/>
      <protection locked="0"/>
    </xf>
    <xf numFmtId="3" fontId="22" fillId="8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5" xfId="1" applyNumberFormat="1" applyFont="1" applyFill="1" applyBorder="1" applyAlignment="1" applyProtection="1">
      <alignment horizontal="right" vertical="center" wrapText="1"/>
    </xf>
    <xf numFmtId="0" fontId="17" fillId="8" borderId="1" xfId="1" applyFont="1" applyFill="1" applyBorder="1" applyAlignment="1" applyProtection="1">
      <alignment horizontal="left" vertical="center" wrapText="1" indent="3"/>
    </xf>
    <xf numFmtId="3" fontId="17" fillId="8" borderId="0" xfId="3" applyNumberFormat="1" applyFont="1" applyFill="1" applyProtection="1">
      <protection locked="0"/>
    </xf>
    <xf numFmtId="3" fontId="22" fillId="2" borderId="5" xfId="1" applyNumberFormat="1" applyFont="1" applyFill="1" applyBorder="1" applyAlignment="1" applyProtection="1">
      <alignment horizontal="right" vertical="center" wrapText="1"/>
      <protection locked="0"/>
    </xf>
    <xf numFmtId="3" fontId="17" fillId="0" borderId="0" xfId="3" applyNumberFormat="1" applyFont="1" applyProtection="1">
      <protection locked="0"/>
    </xf>
    <xf numFmtId="4" fontId="17" fillId="2" borderId="25" xfId="2" applyNumberFormat="1" applyFont="1" applyFill="1" applyBorder="1" applyAlignment="1" applyProtection="1">
      <alignment horizontal="right" vertical="center"/>
      <protection locked="0"/>
    </xf>
    <xf numFmtId="4" fontId="17" fillId="2" borderId="4" xfId="2" applyNumberFormat="1" applyFont="1" applyFill="1" applyBorder="1" applyAlignment="1" applyProtection="1">
      <alignment horizontal="right" vertical="center"/>
      <protection locked="0"/>
    </xf>
    <xf numFmtId="3" fontId="17" fillId="2" borderId="29" xfId="1" applyNumberFormat="1" applyFont="1" applyFill="1" applyBorder="1" applyAlignment="1" applyProtection="1">
      <alignment horizontal="right" vertical="center" wrapText="1"/>
    </xf>
    <xf numFmtId="0" fontId="22" fillId="2" borderId="25" xfId="3" applyFont="1" applyFill="1" applyBorder="1" applyAlignment="1" applyProtection="1">
      <alignment horizontal="right"/>
    </xf>
    <xf numFmtId="0" fontId="22" fillId="2" borderId="4" xfId="3" applyFont="1" applyFill="1" applyBorder="1" applyAlignment="1" applyProtection="1">
      <alignment horizontal="right"/>
    </xf>
    <xf numFmtId="0" fontId="17" fillId="2" borderId="25" xfId="3" applyFont="1" applyFill="1" applyBorder="1" applyAlignment="1" applyProtection="1">
      <alignment horizontal="right"/>
      <protection locked="0"/>
    </xf>
    <xf numFmtId="0" fontId="17" fillId="2" borderId="4" xfId="3" applyFont="1" applyFill="1" applyBorder="1" applyAlignment="1" applyProtection="1">
      <alignment horizontal="right"/>
      <protection locked="0"/>
    </xf>
    <xf numFmtId="3" fontId="17" fillId="2" borderId="27" xfId="1" applyNumberFormat="1" applyFont="1" applyFill="1" applyBorder="1" applyAlignment="1" applyProtection="1">
      <alignment horizontal="right" vertical="center" wrapText="1"/>
    </xf>
    <xf numFmtId="0" fontId="22" fillId="2" borderId="2" xfId="0" applyFont="1" applyFill="1" applyBorder="1" applyProtection="1"/>
    <xf numFmtId="0" fontId="22" fillId="2" borderId="25" xfId="0" applyFont="1" applyFill="1" applyBorder="1" applyProtection="1"/>
    <xf numFmtId="0" fontId="22" fillId="2" borderId="5" xfId="0" applyFont="1" applyFill="1" applyBorder="1" applyProtection="1"/>
    <xf numFmtId="0" fontId="17" fillId="2" borderId="5" xfId="0" applyFont="1" applyFill="1" applyBorder="1" applyProtection="1">
      <protection locked="0"/>
    </xf>
    <xf numFmtId="3" fontId="17" fillId="2" borderId="0" xfId="0" applyNumberFormat="1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3" fontId="17" fillId="0" borderId="0" xfId="0" applyNumberFormat="1" applyFont="1" applyProtection="1">
      <protection locked="0"/>
    </xf>
    <xf numFmtId="0" fontId="17" fillId="2" borderId="0" xfId="3" applyFont="1" applyFill="1" applyProtection="1">
      <protection locked="0"/>
    </xf>
    <xf numFmtId="0" fontId="17" fillId="2" borderId="1" xfId="3" applyFont="1" applyFill="1" applyBorder="1" applyProtection="1">
      <protection locked="0"/>
    </xf>
    <xf numFmtId="0" fontId="22" fillId="0" borderId="1" xfId="0" applyFont="1" applyBorder="1" applyAlignment="1" applyProtection="1">
      <alignment horizontal="right"/>
      <protection locked="0"/>
    </xf>
    <xf numFmtId="3" fontId="22" fillId="0" borderId="1" xfId="0" applyNumberFormat="1" applyFont="1" applyBorder="1" applyProtection="1">
      <protection locked="0"/>
    </xf>
    <xf numFmtId="0" fontId="22" fillId="0" borderId="0" xfId="0" applyFont="1" applyBorder="1" applyAlignment="1" applyProtection="1">
      <alignment horizontal="right"/>
      <protection locked="0"/>
    </xf>
    <xf numFmtId="0" fontId="22" fillId="2" borderId="0" xfId="0" applyFont="1" applyFill="1" applyProtection="1"/>
    <xf numFmtId="0" fontId="0" fillId="2" borderId="0" xfId="0" applyFill="1" applyAlignment="1"/>
    <xf numFmtId="0" fontId="17" fillId="2" borderId="0" xfId="1" applyFont="1" applyFill="1" applyBorder="1" applyAlignment="1" applyProtection="1">
      <alignment vertical="center"/>
    </xf>
    <xf numFmtId="0" fontId="17" fillId="2" borderId="0" xfId="0" applyFont="1" applyFill="1" applyAlignment="1" applyProtection="1"/>
    <xf numFmtId="0" fontId="38" fillId="2" borderId="0" xfId="1" applyFont="1" applyFill="1" applyAlignment="1" applyProtection="1">
      <alignment horizontal="center" vertical="center"/>
    </xf>
    <xf numFmtId="0" fontId="38" fillId="2" borderId="0" xfId="1" applyFont="1" applyFill="1" applyAlignment="1" applyProtection="1">
      <alignment horizontal="left" vertical="center"/>
    </xf>
    <xf numFmtId="4" fontId="38" fillId="2" borderId="0" xfId="1" applyNumberFormat="1" applyFont="1" applyFill="1" applyBorder="1" applyAlignment="1" applyProtection="1">
      <alignment vertical="center"/>
    </xf>
    <xf numFmtId="0" fontId="38" fillId="2" borderId="0" xfId="1" applyFont="1" applyFill="1" applyAlignment="1" applyProtection="1">
      <alignment vertical="center"/>
    </xf>
    <xf numFmtId="3" fontId="23" fillId="2" borderId="1" xfId="1" applyNumberFormat="1" applyFont="1" applyFill="1" applyBorder="1" applyAlignment="1" applyProtection="1">
      <alignment horizontal="center" vertical="center" wrapText="1"/>
    </xf>
    <xf numFmtId="3" fontId="23" fillId="2" borderId="1" xfId="1" applyNumberFormat="1" applyFont="1" applyFill="1" applyBorder="1" applyAlignment="1" applyProtection="1">
      <alignment horizontal="left" vertical="center" wrapText="1"/>
    </xf>
    <xf numFmtId="4" fontId="23" fillId="2" borderId="1" xfId="1" applyNumberFormat="1" applyFont="1" applyFill="1" applyBorder="1" applyAlignment="1" applyProtection="1">
      <alignment vertical="center" wrapText="1"/>
    </xf>
    <xf numFmtId="3" fontId="23" fillId="2" borderId="1" xfId="1" applyNumberFormat="1" applyFont="1" applyFill="1" applyBorder="1" applyAlignment="1" applyProtection="1">
      <alignment vertical="center" wrapText="1"/>
    </xf>
    <xf numFmtId="3" fontId="38" fillId="2" borderId="1" xfId="1" applyNumberFormat="1" applyFont="1" applyFill="1" applyBorder="1" applyAlignment="1" applyProtection="1">
      <alignment horizontal="left" vertical="center" wrapText="1"/>
    </xf>
    <xf numFmtId="49" fontId="38" fillId="2" borderId="1" xfId="1" applyNumberFormat="1" applyFont="1" applyFill="1" applyBorder="1" applyAlignment="1" applyProtection="1">
      <alignment horizontal="left" vertical="center" wrapText="1"/>
    </xf>
    <xf numFmtId="0" fontId="38" fillId="2" borderId="1" xfId="1" applyFont="1" applyFill="1" applyBorder="1" applyAlignment="1" applyProtection="1">
      <alignment horizontal="left" vertical="center" wrapText="1" indent="1"/>
    </xf>
    <xf numFmtId="4" fontId="38" fillId="2" borderId="1" xfId="1" applyNumberFormat="1" applyFont="1" applyFill="1" applyBorder="1" applyAlignment="1" applyProtection="1">
      <alignment vertical="center" wrapText="1"/>
    </xf>
    <xf numFmtId="3" fontId="38" fillId="2" borderId="1" xfId="1" applyNumberFormat="1" applyFont="1" applyFill="1" applyBorder="1" applyAlignment="1" applyProtection="1">
      <alignment vertical="center" wrapText="1"/>
    </xf>
    <xf numFmtId="0" fontId="39" fillId="2" borderId="0" xfId="0" applyFont="1" applyFill="1"/>
    <xf numFmtId="3" fontId="38" fillId="2" borderId="1" xfId="1" applyNumberFormat="1" applyFont="1" applyFill="1" applyBorder="1" applyAlignment="1" applyProtection="1">
      <alignment horizontal="center" vertical="center" wrapText="1"/>
    </xf>
    <xf numFmtId="0" fontId="40" fillId="2" borderId="1" xfId="0" applyNumberFormat="1" applyFont="1" applyFill="1" applyBorder="1" applyAlignment="1">
      <alignment horizontal="left" vertical="top"/>
    </xf>
    <xf numFmtId="0" fontId="38" fillId="2" borderId="1" xfId="1" applyFont="1" applyFill="1" applyBorder="1" applyAlignment="1" applyProtection="1">
      <alignment horizontal="left" vertical="center" wrapText="1"/>
    </xf>
    <xf numFmtId="4" fontId="40" fillId="2" borderId="1" xfId="0" applyNumberFormat="1" applyFont="1" applyFill="1" applyBorder="1" applyAlignment="1">
      <alignment horizontal="center" vertical="top"/>
    </xf>
    <xf numFmtId="49" fontId="40" fillId="2" borderId="1" xfId="0" applyNumberFormat="1" applyFont="1" applyFill="1" applyBorder="1" applyAlignment="1">
      <alignment horizontal="left" vertical="top"/>
    </xf>
    <xf numFmtId="0" fontId="11" fillId="0" borderId="1" xfId="0" applyFont="1" applyBorder="1"/>
    <xf numFmtId="0" fontId="0" fillId="0" borderId="1" xfId="0" applyBorder="1"/>
    <xf numFmtId="0" fontId="23" fillId="2" borderId="0" xfId="0" applyFont="1" applyFill="1" applyAlignment="1" applyProtection="1">
      <alignment horizontal="left"/>
      <protection locked="0"/>
    </xf>
    <xf numFmtId="0" fontId="38" fillId="2" borderId="0" xfId="0" applyFont="1" applyFill="1" applyAlignment="1" applyProtection="1">
      <alignment horizontal="left"/>
      <protection locked="0"/>
    </xf>
    <xf numFmtId="4" fontId="23" fillId="2" borderId="0" xfId="0" applyNumberFormat="1" applyFont="1" applyFill="1" applyAlignment="1" applyProtection="1">
      <protection locked="0"/>
    </xf>
    <xf numFmtId="0" fontId="38" fillId="2" borderId="0" xfId="0" applyFont="1" applyFill="1" applyAlignment="1" applyProtection="1">
      <protection locked="0"/>
    </xf>
    <xf numFmtId="0" fontId="38" fillId="2" borderId="0" xfId="0" applyFont="1" applyFill="1" applyProtection="1">
      <protection locked="0"/>
    </xf>
    <xf numFmtId="4" fontId="38" fillId="2" borderId="0" xfId="0" applyNumberFormat="1" applyFont="1" applyFill="1" applyAlignment="1" applyProtection="1">
      <protection locked="0"/>
    </xf>
    <xf numFmtId="0" fontId="23" fillId="2" borderId="0" xfId="0" applyFont="1" applyFill="1" applyProtection="1">
      <protection locked="0"/>
    </xf>
    <xf numFmtId="0" fontId="38" fillId="2" borderId="3" xfId="0" applyFont="1" applyFill="1" applyBorder="1" applyProtection="1">
      <protection locked="0"/>
    </xf>
    <xf numFmtId="4" fontId="38" fillId="2" borderId="3" xfId="0" applyNumberFormat="1" applyFont="1" applyFill="1" applyBorder="1" applyAlignment="1" applyProtection="1">
      <protection locked="0"/>
    </xf>
    <xf numFmtId="0" fontId="43" fillId="2" borderId="0" xfId="0" applyFont="1" applyFill="1"/>
    <xf numFmtId="0" fontId="39" fillId="2" borderId="0" xfId="0" applyFont="1" applyFill="1" applyAlignment="1">
      <alignment horizontal="left"/>
    </xf>
    <xf numFmtId="4" fontId="43" fillId="2" borderId="0" xfId="0" applyNumberFormat="1" applyFont="1" applyFill="1" applyAlignment="1"/>
    <xf numFmtId="0" fontId="39" fillId="2" borderId="0" xfId="0" applyFont="1" applyFill="1" applyAlignment="1"/>
    <xf numFmtId="4" fontId="39" fillId="2" borderId="0" xfId="0" applyNumberFormat="1" applyFont="1" applyFill="1" applyAlignment="1"/>
    <xf numFmtId="49" fontId="17" fillId="5" borderId="0" xfId="0" applyNumberFormat="1" applyFont="1" applyFill="1" applyBorder="1" applyProtection="1"/>
    <xf numFmtId="49" fontId="17" fillId="5" borderId="0" xfId="0" applyNumberFormat="1" applyFont="1" applyFill="1" applyProtection="1"/>
    <xf numFmtId="49" fontId="17" fillId="2" borderId="0" xfId="0" applyNumberFormat="1" applyFont="1" applyFill="1" applyBorder="1" applyProtection="1"/>
    <xf numFmtId="49" fontId="17" fillId="5" borderId="0" xfId="1" applyNumberFormat="1" applyFont="1" applyFill="1" applyAlignment="1" applyProtection="1">
      <alignment horizontal="center" vertical="center"/>
    </xf>
    <xf numFmtId="49" fontId="22" fillId="6" borderId="1" xfId="1" applyNumberFormat="1" applyFont="1" applyFill="1" applyBorder="1" applyAlignment="1" applyProtection="1">
      <alignment horizontal="center" vertical="center" wrapText="1"/>
    </xf>
    <xf numFmtId="49" fontId="22" fillId="0" borderId="1" xfId="0" applyNumberFormat="1" applyFont="1" applyFill="1" applyBorder="1" applyProtection="1">
      <protection locked="0"/>
    </xf>
    <xf numFmtId="49" fontId="22" fillId="0" borderId="0" xfId="0" applyNumberFormat="1" applyFont="1" applyAlignment="1" applyProtection="1">
      <alignment horizontal="left"/>
      <protection locked="0"/>
    </xf>
    <xf numFmtId="49" fontId="17" fillId="0" borderId="0" xfId="0" applyNumberFormat="1" applyFont="1" applyProtection="1">
      <protection locked="0"/>
    </xf>
    <xf numFmtId="49" fontId="22" fillId="0" borderId="0" xfId="0" applyNumberFormat="1" applyFont="1" applyProtection="1">
      <protection locked="0"/>
    </xf>
    <xf numFmtId="49" fontId="16" fillId="0" borderId="0" xfId="0" applyNumberFormat="1" applyFont="1"/>
    <xf numFmtId="49" fontId="0" fillId="0" borderId="0" xfId="0" applyNumberFormat="1"/>
    <xf numFmtId="0" fontId="44" fillId="2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/>
    <xf numFmtId="0" fontId="16" fillId="0" borderId="1" xfId="0" applyFont="1" applyFill="1" applyBorder="1" applyAlignment="1">
      <alignment horizontal="center" vertical="center" wrapText="1"/>
    </xf>
    <xf numFmtId="0" fontId="0" fillId="9" borderId="0" xfId="0" applyFill="1"/>
    <xf numFmtId="0" fontId="16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22" fillId="0" borderId="1" xfId="1" applyFont="1" applyFill="1" applyBorder="1" applyAlignment="1" applyProtection="1">
      <alignment horizontal="center" vertical="center" wrapText="1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2" fillId="2" borderId="1" xfId="1" applyNumberFormat="1" applyFont="1" applyFill="1" applyBorder="1" applyAlignment="1" applyProtection="1">
      <alignment horizontal="left" vertical="center" wrapText="1" indent="1"/>
    </xf>
    <xf numFmtId="0" fontId="22" fillId="2" borderId="1" xfId="1" applyFont="1" applyFill="1" applyBorder="1" applyAlignment="1" applyProtection="1">
      <alignment horizontal="center" vertical="center" wrapText="1"/>
    </xf>
    <xf numFmtId="0" fontId="22" fillId="2" borderId="0" xfId="2" applyFont="1" applyFill="1" applyAlignment="1" applyProtection="1">
      <alignment horizontal="left" vertical="center"/>
    </xf>
    <xf numFmtId="0" fontId="22" fillId="2" borderId="0" xfId="2" applyFont="1" applyFill="1" applyAlignment="1" applyProtection="1">
      <alignment horizontal="center" vertical="center" wrapText="1"/>
    </xf>
    <xf numFmtId="0" fontId="17" fillId="2" borderId="0" xfId="2" applyFont="1" applyFill="1" applyBorder="1" applyProtection="1"/>
    <xf numFmtId="0" fontId="17" fillId="2" borderId="0" xfId="1" applyFont="1" applyFill="1" applyAlignment="1" applyProtection="1">
      <alignment horizontal="right" vertical="center"/>
    </xf>
    <xf numFmtId="0" fontId="11" fillId="2" borderId="0" xfId="2" applyFont="1" applyFill="1"/>
    <xf numFmtId="0" fontId="17" fillId="2" borderId="0" xfId="2" applyFont="1" applyFill="1" applyProtection="1"/>
    <xf numFmtId="0" fontId="22" fillId="2" borderId="0" xfId="2" applyFont="1" applyFill="1" applyProtection="1"/>
    <xf numFmtId="0" fontId="17" fillId="2" borderId="0" xfId="2" applyFont="1" applyFill="1" applyBorder="1" applyAlignment="1" applyProtection="1">
      <alignment horizontal="center" vertical="center" wrapText="1"/>
    </xf>
    <xf numFmtId="0" fontId="17" fillId="2" borderId="0" xfId="1" applyFont="1" applyFill="1" applyAlignment="1" applyProtection="1">
      <alignment horizontal="center" vertical="center"/>
    </xf>
    <xf numFmtId="0" fontId="17" fillId="2" borderId="0" xfId="1" applyFont="1" applyFill="1" applyAlignment="1" applyProtection="1">
      <alignment horizontal="center" vertical="center" wrapText="1"/>
    </xf>
    <xf numFmtId="168" fontId="29" fillId="2" borderId="2" xfId="10" applyNumberFormat="1" applyFont="1" applyFill="1" applyBorder="1" applyAlignment="1" applyProtection="1">
      <alignment horizontal="left" vertical="center" wrapText="1"/>
      <protection locked="0"/>
    </xf>
    <xf numFmtId="168" fontId="29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16" fillId="2" borderId="1" xfId="2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center"/>
    </xf>
    <xf numFmtId="0" fontId="22" fillId="2" borderId="1" xfId="2" applyFont="1" applyFill="1" applyBorder="1" applyAlignment="1" applyProtection="1">
      <alignment horizontal="center" vertical="center" wrapText="1"/>
      <protection locked="0"/>
    </xf>
    <xf numFmtId="0" fontId="22" fillId="2" borderId="1" xfId="2" applyFont="1" applyFill="1" applyBorder="1" applyProtection="1">
      <protection locked="0"/>
    </xf>
    <xf numFmtId="3" fontId="22" fillId="2" borderId="1" xfId="2" applyNumberFormat="1" applyFont="1" applyFill="1" applyBorder="1" applyProtection="1"/>
    <xf numFmtId="0" fontId="22" fillId="2" borderId="0" xfId="2" applyFont="1" applyFill="1" applyAlignment="1" applyProtection="1">
      <alignment horizontal="left"/>
      <protection locked="0"/>
    </xf>
    <xf numFmtId="0" fontId="22" fillId="2" borderId="0" xfId="2" applyFont="1" applyFill="1" applyAlignment="1" applyProtection="1">
      <alignment horizontal="center" vertical="center" wrapText="1"/>
      <protection locked="0"/>
    </xf>
    <xf numFmtId="0" fontId="17" fillId="2" borderId="0" xfId="2" applyFont="1" applyFill="1" applyProtection="1">
      <protection locked="0"/>
    </xf>
    <xf numFmtId="0" fontId="17" fillId="2" borderId="0" xfId="2" applyFont="1" applyFill="1" applyAlignment="1" applyProtection="1">
      <alignment horizontal="left"/>
      <protection locked="0"/>
    </xf>
    <xf numFmtId="0" fontId="17" fillId="2" borderId="0" xfId="2" applyFont="1" applyFill="1" applyAlignment="1" applyProtection="1">
      <alignment horizontal="center" vertical="center" wrapText="1"/>
      <protection locked="0"/>
    </xf>
    <xf numFmtId="0" fontId="17" fillId="2" borderId="0" xfId="2" applyFont="1" applyFill="1" applyAlignment="1" applyProtection="1">
      <alignment horizontal="left" vertical="top" wrapText="1"/>
      <protection locked="0"/>
    </xf>
    <xf numFmtId="0" fontId="17" fillId="2" borderId="0" xfId="2" applyFont="1" applyFill="1" applyAlignment="1" applyProtection="1">
      <alignment vertical="top" wrapText="1"/>
      <protection locked="0"/>
    </xf>
    <xf numFmtId="14" fontId="19" fillId="2" borderId="0" xfId="10" applyNumberFormat="1" applyFont="1" applyFill="1" applyBorder="1" applyAlignment="1" applyProtection="1">
      <alignment horizontal="center" vertical="center" wrapText="1"/>
    </xf>
    <xf numFmtId="0" fontId="19" fillId="2" borderId="0" xfId="10" applyFont="1" applyFill="1" applyBorder="1" applyAlignment="1" applyProtection="1">
      <alignment horizontal="center" vertical="center" wrapText="1"/>
      <protection locked="0"/>
    </xf>
    <xf numFmtId="0" fontId="11" fillId="2" borderId="0" xfId="2" applyFont="1" applyFill="1" applyAlignment="1">
      <alignment horizontal="center" vertical="center" wrapText="1"/>
    </xf>
    <xf numFmtId="0" fontId="17" fillId="2" borderId="1" xfId="0" applyFont="1" applyFill="1" applyBorder="1" applyAlignment="1" applyProtection="1">
      <alignment horizontal="left" vertical="center"/>
    </xf>
    <xf numFmtId="0" fontId="17" fillId="2" borderId="1" xfId="0" applyFont="1" applyFill="1" applyBorder="1" applyAlignment="1" applyProtection="1">
      <alignment horizontal="left" wrapText="1"/>
    </xf>
    <xf numFmtId="0" fontId="24" fillId="0" borderId="39" xfId="2" applyFont="1" applyFill="1" applyBorder="1" applyAlignment="1" applyProtection="1">
      <alignment horizontal="center" vertical="center" wrapText="1"/>
      <protection locked="0"/>
    </xf>
    <xf numFmtId="0" fontId="27" fillId="0" borderId="27" xfId="5" applyFont="1" applyBorder="1" applyAlignment="1" applyProtection="1">
      <alignment horizontal="center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0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1" xfId="5" applyNumberFormat="1" applyFont="1" applyBorder="1" applyAlignment="1" applyProtection="1">
      <alignment horizontal="center" vertical="center" wrapText="1"/>
      <protection locked="0"/>
    </xf>
    <xf numFmtId="0" fontId="25" fillId="0" borderId="40" xfId="2" applyFont="1" applyFill="1" applyBorder="1" applyAlignment="1" applyProtection="1">
      <alignment horizontal="center" vertical="center" wrapText="1"/>
      <protection locked="0"/>
    </xf>
    <xf numFmtId="0" fontId="25" fillId="0" borderId="9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27" fillId="0" borderId="1" xfId="5" applyFont="1" applyBorder="1" applyAlignment="1" applyProtection="1">
      <alignment horizontal="center" wrapText="1"/>
      <protection locked="0"/>
    </xf>
    <xf numFmtId="1" fontId="24" fillId="0" borderId="5" xfId="2" applyNumberFormat="1" applyFont="1" applyFill="1" applyBorder="1" applyAlignment="1" applyProtection="1">
      <alignment horizontal="center" vertical="top" wrapText="1"/>
      <protection locked="0"/>
    </xf>
    <xf numFmtId="0" fontId="25" fillId="0" borderId="4" xfId="2" applyFont="1" applyFill="1" applyBorder="1" applyAlignment="1" applyProtection="1">
      <alignment horizontal="center" vertical="top" wrapText="1"/>
      <protection locked="0"/>
    </xf>
    <xf numFmtId="0" fontId="16" fillId="5" borderId="1" xfId="0" applyFont="1" applyFill="1" applyBorder="1" applyProtection="1"/>
    <xf numFmtId="0" fontId="0" fillId="5" borderId="1" xfId="0" applyFill="1" applyBorder="1" applyProtection="1"/>
    <xf numFmtId="0" fontId="17" fillId="5" borderId="1" xfId="1" applyFont="1" applyFill="1" applyBorder="1" applyAlignment="1" applyProtection="1">
      <alignment vertical="center"/>
    </xf>
    <xf numFmtId="14" fontId="17" fillId="5" borderId="1" xfId="1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horizontal="left"/>
    </xf>
    <xf numFmtId="0" fontId="17" fillId="2" borderId="1" xfId="0" applyFont="1" applyFill="1" applyBorder="1" applyProtection="1"/>
    <xf numFmtId="0" fontId="0" fillId="2" borderId="1" xfId="0" applyFill="1" applyBorder="1" applyProtection="1"/>
    <xf numFmtId="0" fontId="21" fillId="5" borderId="1" xfId="4" applyFont="1" applyFill="1" applyBorder="1" applyAlignment="1" applyProtection="1">
      <alignment horizontal="left" vertical="center" wrapText="1"/>
    </xf>
    <xf numFmtId="0" fontId="21" fillId="5" borderId="1" xfId="4" applyFont="1" applyFill="1" applyBorder="1" applyAlignment="1" applyProtection="1">
      <alignment horizontal="right" vertical="center" wrapText="1"/>
    </xf>
    <xf numFmtId="49" fontId="21" fillId="5" borderId="1" xfId="4" applyNumberFormat="1" applyFont="1" applyFill="1" applyBorder="1" applyAlignment="1" applyProtection="1">
      <alignment horizontal="center" vertical="center" wrapText="1"/>
    </xf>
    <xf numFmtId="0" fontId="47" fillId="2" borderId="1" xfId="0" applyFont="1" applyFill="1" applyBorder="1" applyAlignment="1">
      <alignment horizontal="center"/>
    </xf>
    <xf numFmtId="0" fontId="19" fillId="0" borderId="1" xfId="4" applyFont="1" applyBorder="1" applyAlignment="1" applyProtection="1">
      <alignment horizontal="right" vertical="center" wrapText="1"/>
      <protection locked="0"/>
    </xf>
    <xf numFmtId="49" fontId="19" fillId="0" borderId="1" xfId="4" applyNumberFormat="1" applyFont="1" applyBorder="1" applyAlignment="1" applyProtection="1">
      <alignment horizontal="center" vertical="center" wrapText="1"/>
      <protection locked="0"/>
    </xf>
    <xf numFmtId="0" fontId="22" fillId="0" borderId="1" xfId="3" applyFont="1" applyBorder="1" applyProtection="1">
      <protection locked="0"/>
    </xf>
    <xf numFmtId="0" fontId="17" fillId="0" borderId="1" xfId="3" applyFont="1" applyBorder="1" applyProtection="1">
      <protection locked="0"/>
    </xf>
    <xf numFmtId="0" fontId="22" fillId="0" borderId="1" xfId="3" applyFont="1" applyBorder="1" applyAlignment="1" applyProtection="1">
      <alignment horizontal="left"/>
      <protection locked="0"/>
    </xf>
    <xf numFmtId="0" fontId="17" fillId="0" borderId="1" xfId="3" applyFont="1" applyBorder="1" applyAlignment="1" applyProtection="1">
      <alignment horizontal="left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14" fontId="19" fillId="0" borderId="1" xfId="9" applyNumberFormat="1" applyFont="1" applyBorder="1" applyAlignment="1" applyProtection="1">
      <alignment vertical="center"/>
      <protection locked="0"/>
    </xf>
    <xf numFmtId="49" fontId="19" fillId="0" borderId="1" xfId="4" applyNumberFormat="1" applyFont="1" applyBorder="1" applyAlignment="1" applyProtection="1">
      <alignment horizontal="right" vertical="center" wrapText="1"/>
      <protection locked="0"/>
    </xf>
    <xf numFmtId="0" fontId="19" fillId="0" borderId="2" xfId="4" applyFont="1" applyBorder="1" applyAlignment="1" applyProtection="1">
      <alignment horizontal="right" vertical="center" wrapText="1"/>
      <protection locked="0"/>
    </xf>
    <xf numFmtId="0" fontId="26" fillId="5" borderId="9" xfId="2" applyFont="1" applyFill="1" applyBorder="1" applyAlignment="1" applyProtection="1">
      <alignment horizontal="center" vertical="top" wrapText="1"/>
    </xf>
    <xf numFmtId="0" fontId="26" fillId="5" borderId="9" xfId="2" applyFont="1" applyFill="1" applyBorder="1" applyAlignment="1" applyProtection="1">
      <alignment horizontal="center" vertical="center" wrapText="1"/>
    </xf>
    <xf numFmtId="1" fontId="26" fillId="5" borderId="9" xfId="2" applyNumberFormat="1" applyFont="1" applyFill="1" applyBorder="1" applyAlignment="1" applyProtection="1">
      <alignment horizontal="center" vertical="center" wrapText="1"/>
    </xf>
    <xf numFmtId="0" fontId="48" fillId="2" borderId="5" xfId="0" applyFont="1" applyFill="1" applyBorder="1" applyAlignment="1" applyProtection="1">
      <alignment horizontal="center" vertical="center"/>
      <protection locked="0"/>
    </xf>
    <xf numFmtId="0" fontId="26" fillId="2" borderId="1" xfId="2" applyFont="1" applyFill="1" applyBorder="1" applyAlignment="1" applyProtection="1">
      <alignment horizontal="center" vertical="center" wrapText="1"/>
    </xf>
    <xf numFmtId="1" fontId="49" fillId="2" borderId="1" xfId="2" applyNumberFormat="1" applyFont="1" applyFill="1" applyBorder="1" applyAlignment="1" applyProtection="1">
      <alignment horizontal="center" vertical="center" wrapText="1"/>
      <protection locked="0"/>
    </xf>
    <xf numFmtId="1" fontId="49" fillId="2" borderId="20" xfId="2" applyNumberFormat="1" applyFont="1" applyFill="1" applyBorder="1" applyAlignment="1" applyProtection="1">
      <alignment horizontal="left" vertical="top" wrapText="1"/>
      <protection locked="0"/>
    </xf>
    <xf numFmtId="0" fontId="49" fillId="2" borderId="6" xfId="2" applyFont="1" applyFill="1" applyBorder="1" applyAlignment="1" applyProtection="1">
      <alignment horizontal="left" vertical="top" wrapText="1"/>
      <protection locked="0"/>
    </xf>
    <xf numFmtId="0" fontId="23" fillId="2" borderId="6" xfId="2" applyNumberFormat="1" applyFont="1" applyFill="1" applyBorder="1" applyAlignment="1" applyProtection="1">
      <alignment horizontal="left" vertical="center" wrapText="1"/>
    </xf>
    <xf numFmtId="1" fontId="23" fillId="2" borderId="0" xfId="2" applyNumberFormat="1" applyFont="1" applyFill="1" applyBorder="1" applyAlignment="1" applyProtection="1">
      <alignment horizontal="left" vertical="center" wrapText="1"/>
    </xf>
    <xf numFmtId="1" fontId="23" fillId="2" borderId="6" xfId="2" applyNumberFormat="1" applyFont="1" applyFill="1" applyBorder="1" applyAlignment="1" applyProtection="1">
      <alignment horizontal="left" vertical="center" wrapText="1"/>
    </xf>
    <xf numFmtId="1" fontId="48" fillId="2" borderId="0" xfId="2" applyNumberFormat="1" applyFont="1" applyFill="1" applyBorder="1" applyAlignment="1" applyProtection="1">
      <alignment horizontal="left" vertical="center" wrapText="1"/>
    </xf>
    <xf numFmtId="0" fontId="17" fillId="7" borderId="0" xfId="0" applyFont="1" applyFill="1" applyProtection="1">
      <protection locked="0"/>
    </xf>
    <xf numFmtId="0" fontId="48" fillId="2" borderId="1" xfId="0" applyFont="1" applyFill="1" applyBorder="1" applyAlignment="1" applyProtection="1">
      <alignment horizontal="center" vertical="center"/>
      <protection locked="0"/>
    </xf>
    <xf numFmtId="1" fontId="49" fillId="2" borderId="6" xfId="2" applyNumberFormat="1" applyFont="1" applyFill="1" applyBorder="1" applyAlignment="1" applyProtection="1">
      <alignment horizontal="center" vertical="center" wrapText="1"/>
      <protection locked="0"/>
    </xf>
    <xf numFmtId="1" fontId="49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0" fontId="49" fillId="2" borderId="6" xfId="2" applyNumberFormat="1" applyFont="1" applyFill="1" applyBorder="1" applyAlignment="1" applyProtection="1">
      <alignment horizontal="left" vertical="top" wrapText="1"/>
    </xf>
    <xf numFmtId="1" fontId="49" fillId="2" borderId="6" xfId="2" applyNumberFormat="1" applyFont="1" applyFill="1" applyBorder="1" applyAlignment="1" applyProtection="1">
      <alignment horizontal="left" vertical="center" wrapText="1"/>
    </xf>
    <xf numFmtId="0" fontId="26" fillId="2" borderId="2" xfId="2" applyFont="1" applyFill="1" applyBorder="1" applyAlignment="1" applyProtection="1">
      <alignment horizontal="center" vertical="center" wrapText="1"/>
    </xf>
    <xf numFmtId="1" fontId="49" fillId="2" borderId="8" xfId="2" applyNumberFormat="1" applyFont="1" applyFill="1" applyBorder="1" applyAlignment="1" applyProtection="1">
      <alignment horizontal="center" vertical="center" wrapText="1"/>
      <protection locked="0"/>
    </xf>
    <xf numFmtId="0" fontId="49" fillId="2" borderId="6" xfId="2" applyNumberFormat="1" applyFont="1" applyFill="1" applyBorder="1" applyAlignment="1" applyProtection="1">
      <alignment horizontal="left" vertical="center" wrapText="1"/>
    </xf>
    <xf numFmtId="0" fontId="17" fillId="2" borderId="6" xfId="0" applyFont="1" applyFill="1" applyBorder="1" applyAlignment="1" applyProtection="1">
      <alignment horizontal="left"/>
      <protection locked="0"/>
    </xf>
    <xf numFmtId="1" fontId="48" fillId="2" borderId="0" xfId="2" applyNumberFormat="1" applyFont="1" applyFill="1" applyBorder="1" applyAlignment="1" applyProtection="1">
      <alignment horizontal="left" vertical="top" wrapText="1"/>
    </xf>
    <xf numFmtId="1" fontId="49" fillId="2" borderId="0" xfId="2" applyNumberFormat="1" applyFont="1" applyFill="1" applyBorder="1" applyAlignment="1" applyProtection="1">
      <alignment horizontal="left" vertical="center" wrapText="1"/>
    </xf>
    <xf numFmtId="1" fontId="48" fillId="2" borderId="6" xfId="2" applyNumberFormat="1" applyFont="1" applyFill="1" applyBorder="1" applyAlignment="1" applyProtection="1">
      <alignment horizontal="left" vertical="top" wrapText="1"/>
    </xf>
    <xf numFmtId="1" fontId="49" fillId="2" borderId="1" xfId="2" applyNumberFormat="1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center" vertical="center" wrapText="1"/>
      <protection locked="0"/>
    </xf>
    <xf numFmtId="0" fontId="49" fillId="2" borderId="1" xfId="2" applyNumberFormat="1" applyFont="1" applyFill="1" applyBorder="1" applyAlignment="1" applyProtection="1">
      <alignment horizontal="left" vertical="center" wrapText="1"/>
    </xf>
    <xf numFmtId="1" fontId="49" fillId="2" borderId="1" xfId="2" applyNumberFormat="1" applyFont="1" applyFill="1" applyBorder="1" applyAlignment="1" applyProtection="1">
      <alignment horizontal="left" vertical="center" wrapText="1"/>
    </xf>
    <xf numFmtId="1" fontId="48" fillId="2" borderId="1" xfId="2" applyNumberFormat="1" applyFont="1" applyFill="1" applyBorder="1" applyAlignment="1" applyProtection="1">
      <alignment horizontal="left" vertical="top" wrapText="1"/>
    </xf>
    <xf numFmtId="0" fontId="50" fillId="2" borderId="1" xfId="0" applyNumberFormat="1" applyFont="1" applyFill="1" applyBorder="1" applyAlignment="1">
      <alignment horizontal="left" vertical="top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50" fillId="2" borderId="1" xfId="0" applyNumberFormat="1" applyFont="1" applyFill="1" applyBorder="1" applyAlignment="1">
      <alignment horizontal="center" vertical="top"/>
    </xf>
    <xf numFmtId="0" fontId="48" fillId="2" borderId="1" xfId="2" applyNumberFormat="1" applyFont="1" applyFill="1" applyBorder="1" applyAlignment="1" applyProtection="1">
      <alignment horizontal="left" vertical="top" wrapText="1"/>
    </xf>
    <xf numFmtId="0" fontId="50" fillId="2" borderId="5" xfId="0" applyNumberFormat="1" applyFont="1" applyFill="1" applyBorder="1" applyAlignment="1">
      <alignment horizontal="center" vertical="top"/>
    </xf>
    <xf numFmtId="0" fontId="23" fillId="2" borderId="4" xfId="2" applyFont="1" applyFill="1" applyBorder="1" applyAlignment="1" applyProtection="1">
      <alignment horizontal="left" vertical="top" wrapText="1"/>
      <protection locked="0"/>
    </xf>
    <xf numFmtId="1" fontId="49" fillId="2" borderId="1" xfId="2" applyNumberFormat="1" applyFont="1" applyFill="1" applyBorder="1" applyAlignment="1" applyProtection="1">
      <alignment horizontal="left" vertical="top" wrapText="1"/>
    </xf>
    <xf numFmtId="1" fontId="51" fillId="2" borderId="5" xfId="2" applyNumberFormat="1" applyFont="1" applyFill="1" applyBorder="1" applyAlignment="1" applyProtection="1">
      <alignment horizontal="center" vertical="center" wrapText="1"/>
      <protection locked="0"/>
    </xf>
    <xf numFmtId="1" fontId="51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52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28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53" fillId="2" borderId="1" xfId="0" applyNumberFormat="1" applyFont="1" applyFill="1" applyBorder="1" applyAlignment="1">
      <alignment horizontal="left" vertical="center"/>
    </xf>
    <xf numFmtId="0" fontId="27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top" wrapText="1"/>
      <protection locked="0"/>
    </xf>
    <xf numFmtId="0" fontId="42" fillId="2" borderId="1" xfId="2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Alignment="1" applyProtection="1">
      <alignment horizontal="center" vertical="center" wrapText="1"/>
      <protection locked="0"/>
    </xf>
    <xf numFmtId="1" fontId="54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55" fillId="2" borderId="1" xfId="2" applyNumberFormat="1" applyFont="1" applyFill="1" applyBorder="1" applyAlignment="1" applyProtection="1">
      <alignment horizontal="left" vertical="top" wrapText="1"/>
      <protection locked="0"/>
    </xf>
    <xf numFmtId="0" fontId="55" fillId="2" borderId="1" xfId="2" applyFont="1" applyFill="1" applyBorder="1" applyAlignment="1" applyProtection="1">
      <alignment horizontal="left" vertical="top" wrapText="1"/>
      <protection locked="0"/>
    </xf>
    <xf numFmtId="0" fontId="55" fillId="2" borderId="1" xfId="2" applyNumberFormat="1" applyFont="1" applyFill="1" applyBorder="1" applyAlignment="1" applyProtection="1">
      <alignment horizontal="left" vertical="top" wrapText="1"/>
      <protection locked="0"/>
    </xf>
    <xf numFmtId="14" fontId="0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2" applyFont="1" applyFill="1" applyBorder="1" applyAlignment="1">
      <alignment horizontal="left" vertical="center" wrapText="1"/>
    </xf>
    <xf numFmtId="0" fontId="16" fillId="2" borderId="1" xfId="2" applyFont="1" applyFill="1" applyBorder="1" applyAlignment="1">
      <alignment horizontal="left" vertical="center"/>
    </xf>
    <xf numFmtId="0" fontId="56" fillId="2" borderId="1" xfId="2" applyNumberFormat="1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 wrapText="1"/>
      <protection locked="0"/>
    </xf>
    <xf numFmtId="0" fontId="57" fillId="2" borderId="5" xfId="0" applyFont="1" applyFill="1" applyBorder="1" applyAlignment="1" applyProtection="1">
      <alignment horizontal="center" vertical="center"/>
      <protection locked="0"/>
    </xf>
    <xf numFmtId="14" fontId="46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5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56" fillId="2" borderId="1" xfId="2" applyNumberFormat="1" applyFont="1" applyFill="1" applyBorder="1" applyAlignment="1" applyProtection="1">
      <alignment horizontal="left" vertical="top" wrapText="1"/>
      <protection locked="0"/>
    </xf>
    <xf numFmtId="0" fontId="56" fillId="2" borderId="1" xfId="2" applyFont="1" applyFill="1" applyBorder="1" applyAlignment="1" applyProtection="1">
      <alignment horizontal="left" vertical="top" wrapText="1"/>
      <protection locked="0"/>
    </xf>
    <xf numFmtId="0" fontId="58" fillId="7" borderId="0" xfId="0" applyFont="1" applyFill="1" applyProtection="1">
      <protection locked="0"/>
    </xf>
    <xf numFmtId="14" fontId="0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2" fillId="2" borderId="1" xfId="0" applyFont="1" applyFill="1" applyBorder="1" applyAlignment="1" applyProtection="1">
      <alignment vertical="center"/>
      <protection locked="0"/>
    </xf>
    <xf numFmtId="49" fontId="27" fillId="2" borderId="1" xfId="17" applyNumberFormat="1" applyFont="1" applyFill="1" applyBorder="1" applyAlignment="1" applyProtection="1">
      <alignment horizontal="left" vertical="center" wrapText="1"/>
      <protection locked="0"/>
    </xf>
    <xf numFmtId="0" fontId="42" fillId="2" borderId="1" xfId="0" applyNumberFormat="1" applyFont="1" applyFill="1" applyBorder="1" applyAlignment="1" applyProtection="1">
      <alignment horizontal="left" vertical="center"/>
      <protection locked="0"/>
    </xf>
    <xf numFmtId="1" fontId="54" fillId="2" borderId="1" xfId="2" applyNumberFormat="1" applyFont="1" applyFill="1" applyBorder="1" applyAlignment="1" applyProtection="1">
      <alignment horizontal="center" vertical="center" wrapText="1"/>
    </xf>
    <xf numFmtId="1" fontId="42" fillId="2" borderId="1" xfId="2" applyNumberFormat="1" applyFont="1" applyFill="1" applyBorder="1" applyAlignment="1" applyProtection="1">
      <alignment horizontal="left" vertical="top" wrapText="1"/>
    </xf>
    <xf numFmtId="1" fontId="55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17" fillId="2" borderId="1" xfId="0" applyNumberFormat="1" applyFont="1" applyFill="1" applyBorder="1" applyAlignment="1" applyProtection="1">
      <alignment horizontal="left"/>
      <protection locked="0"/>
    </xf>
    <xf numFmtId="0" fontId="17" fillId="2" borderId="1" xfId="0" applyNumberFormat="1" applyFont="1" applyFill="1" applyBorder="1" applyProtection="1">
      <protection locked="0"/>
    </xf>
    <xf numFmtId="0" fontId="17" fillId="2" borderId="1" xfId="0" applyFont="1" applyFill="1" applyBorder="1" applyAlignment="1" applyProtection="1">
      <alignment horizontal="left"/>
      <protection locked="0"/>
    </xf>
    <xf numFmtId="1" fontId="55" fillId="2" borderId="8" xfId="2" applyNumberFormat="1" applyFont="1" applyFill="1" applyBorder="1" applyAlignment="1" applyProtection="1">
      <alignment horizontal="left" vertical="center" wrapText="1"/>
      <protection locked="0"/>
    </xf>
    <xf numFmtId="49" fontId="55" fillId="2" borderId="8" xfId="2" applyNumberFormat="1" applyFont="1" applyFill="1" applyBorder="1" applyAlignment="1" applyProtection="1">
      <alignment horizontal="left" vertical="top" wrapText="1"/>
      <protection locked="0"/>
    </xf>
    <xf numFmtId="0" fontId="55" fillId="2" borderId="8" xfId="2" applyFont="1" applyFill="1" applyBorder="1" applyAlignment="1" applyProtection="1">
      <alignment horizontal="left" vertical="top" wrapText="1"/>
      <protection locked="0"/>
    </xf>
    <xf numFmtId="0" fontId="55" fillId="2" borderId="8" xfId="2" applyNumberFormat="1" applyFont="1" applyFill="1" applyBorder="1" applyAlignment="1" applyProtection="1">
      <alignment horizontal="left" vertical="top" wrapText="1"/>
      <protection locked="0"/>
    </xf>
    <xf numFmtId="0" fontId="42" fillId="2" borderId="8" xfId="2" applyFont="1" applyFill="1" applyBorder="1" applyAlignment="1" applyProtection="1">
      <alignment horizontal="left" vertical="top" wrapText="1"/>
      <protection locked="0"/>
    </xf>
    <xf numFmtId="1" fontId="55" fillId="2" borderId="6" xfId="2" applyNumberFormat="1" applyFont="1" applyFill="1" applyBorder="1" applyAlignment="1" applyProtection="1">
      <alignment horizontal="left" vertical="center" wrapText="1"/>
      <protection locked="0"/>
    </xf>
    <xf numFmtId="49" fontId="55" fillId="2" borderId="6" xfId="2" applyNumberFormat="1" applyFont="1" applyFill="1" applyBorder="1" applyAlignment="1" applyProtection="1">
      <alignment horizontal="left" vertical="top" wrapText="1"/>
      <protection locked="0"/>
    </xf>
    <xf numFmtId="0" fontId="55" fillId="2" borderId="6" xfId="2" applyFont="1" applyFill="1" applyBorder="1" applyAlignment="1" applyProtection="1">
      <alignment horizontal="left" vertical="top" wrapText="1"/>
      <protection locked="0"/>
    </xf>
    <xf numFmtId="0" fontId="55" fillId="2" borderId="6" xfId="2" applyNumberFormat="1" applyFont="1" applyFill="1" applyBorder="1" applyAlignment="1" applyProtection="1">
      <alignment horizontal="left" vertical="top" wrapText="1"/>
      <protection locked="0"/>
    </xf>
    <xf numFmtId="0" fontId="42" fillId="2" borderId="6" xfId="2" applyFont="1" applyFill="1" applyBorder="1" applyAlignment="1" applyProtection="1">
      <alignment horizontal="left" vertical="top" wrapText="1"/>
      <protection locked="0"/>
    </xf>
    <xf numFmtId="14" fontId="11" fillId="2" borderId="29" xfId="3" applyNumberFormat="1" applyFill="1" applyBorder="1" applyAlignment="1" applyProtection="1">
      <alignment horizontal="center" vertical="center" wrapText="1"/>
      <protection locked="0"/>
    </xf>
    <xf numFmtId="1" fontId="55" fillId="2" borderId="9" xfId="2" applyNumberFormat="1" applyFont="1" applyFill="1" applyBorder="1" applyAlignment="1" applyProtection="1">
      <alignment horizontal="left" vertical="center" wrapText="1"/>
      <protection locked="0"/>
    </xf>
    <xf numFmtId="49" fontId="55" fillId="2" borderId="9" xfId="2" applyNumberFormat="1" applyFont="1" applyFill="1" applyBorder="1" applyAlignment="1" applyProtection="1">
      <alignment horizontal="left" vertical="top" wrapText="1"/>
      <protection locked="0"/>
    </xf>
    <xf numFmtId="0" fontId="55" fillId="2" borderId="9" xfId="2" applyFont="1" applyFill="1" applyBorder="1" applyAlignment="1" applyProtection="1">
      <alignment horizontal="left" vertical="top" wrapText="1"/>
      <protection locked="0"/>
    </xf>
    <xf numFmtId="0" fontId="55" fillId="2" borderId="9" xfId="2" applyNumberFormat="1" applyFont="1" applyFill="1" applyBorder="1" applyAlignment="1" applyProtection="1">
      <alignment horizontal="left" vertical="top" wrapText="1"/>
      <protection locked="0"/>
    </xf>
    <xf numFmtId="0" fontId="42" fillId="2" borderId="9" xfId="2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/>
      <protection locked="0"/>
    </xf>
    <xf numFmtId="49" fontId="24" fillId="2" borderId="1" xfId="2" applyNumberFormat="1" applyFont="1" applyFill="1" applyBorder="1" applyAlignment="1" applyProtection="1">
      <alignment horizontal="left" vertical="center" wrapText="1"/>
    </xf>
    <xf numFmtId="0" fontId="24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top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1" fontId="55" fillId="2" borderId="1" xfId="2" applyNumberFormat="1" applyFont="1" applyFill="1" applyBorder="1" applyAlignment="1" applyProtection="1">
      <alignment horizontal="left" vertical="center" wrapText="1"/>
    </xf>
    <xf numFmtId="0" fontId="42" fillId="2" borderId="1" xfId="2" applyNumberFormat="1" applyFont="1" applyFill="1" applyBorder="1" applyAlignment="1" applyProtection="1">
      <alignment horizontal="left" vertical="center" wrapText="1"/>
    </xf>
    <xf numFmtId="1" fontId="56" fillId="2" borderId="1" xfId="2" applyNumberFormat="1" applyFont="1" applyFill="1" applyBorder="1" applyAlignment="1" applyProtection="1">
      <alignment horizontal="center" vertical="center" wrapText="1"/>
    </xf>
    <xf numFmtId="1" fontId="56" fillId="2" borderId="1" xfId="2" applyNumberFormat="1" applyFont="1" applyFill="1" applyBorder="1" applyAlignment="1" applyProtection="1">
      <alignment horizontal="center" vertical="top" wrapText="1"/>
    </xf>
    <xf numFmtId="0" fontId="24" fillId="2" borderId="1" xfId="2" applyFont="1" applyFill="1" applyBorder="1" applyAlignment="1" applyProtection="1">
      <alignment horizontal="left" vertical="center" wrapText="1"/>
      <protection locked="0"/>
    </xf>
    <xf numFmtId="0" fontId="27" fillId="2" borderId="1" xfId="0" applyFont="1" applyFill="1" applyBorder="1" applyAlignment="1" applyProtection="1">
      <alignment horizontal="left"/>
      <protection locked="0"/>
    </xf>
    <xf numFmtId="0" fontId="27" fillId="2" borderId="1" xfId="0" applyFont="1" applyFill="1" applyBorder="1" applyAlignment="1" applyProtection="1">
      <alignment horizontal="left" vertical="top"/>
      <protection locked="0"/>
    </xf>
    <xf numFmtId="49" fontId="42" fillId="2" borderId="1" xfId="1" applyNumberFormat="1" applyFont="1" applyFill="1" applyBorder="1" applyAlignment="1" applyProtection="1">
      <alignment horizontal="left" vertical="center" wrapText="1"/>
    </xf>
    <xf numFmtId="0" fontId="42" fillId="2" borderId="1" xfId="2" applyNumberFormat="1" applyFont="1" applyFill="1" applyBorder="1" applyAlignment="1" applyProtection="1">
      <alignment horizontal="left" vertical="top" wrapText="1"/>
    </xf>
    <xf numFmtId="0" fontId="0" fillId="2" borderId="1" xfId="0" applyFill="1" applyBorder="1" applyAlignment="1">
      <alignment horizontal="center" vertical="top"/>
    </xf>
    <xf numFmtId="4" fontId="0" fillId="2" borderId="1" xfId="0" applyNumberFormat="1" applyFill="1" applyBorder="1" applyAlignment="1">
      <alignment horizontal="center" vertical="top"/>
    </xf>
    <xf numFmtId="4" fontId="59" fillId="2" borderId="1" xfId="0" applyNumberFormat="1" applyFont="1" applyFill="1" applyBorder="1" applyAlignment="1">
      <alignment horizontal="left" vertical="top"/>
    </xf>
    <xf numFmtId="1" fontId="49" fillId="2" borderId="1" xfId="2" applyNumberFormat="1" applyFont="1" applyFill="1" applyBorder="1" applyAlignment="1" applyProtection="1">
      <alignment horizontal="center" vertical="top" wrapText="1"/>
      <protection locked="0"/>
    </xf>
    <xf numFmtId="0" fontId="23" fillId="2" borderId="1" xfId="2" applyFont="1" applyFill="1" applyBorder="1" applyAlignment="1" applyProtection="1">
      <alignment horizontal="center" vertical="top" wrapText="1"/>
      <protection locked="0"/>
    </xf>
    <xf numFmtId="0" fontId="49" fillId="2" borderId="1" xfId="2" applyNumberFormat="1" applyFont="1" applyFill="1" applyBorder="1" applyAlignment="1" applyProtection="1">
      <alignment horizontal="center" vertical="center" wrapText="1"/>
    </xf>
    <xf numFmtId="1" fontId="49" fillId="2" borderId="1" xfId="2" applyNumberFormat="1" applyFont="1" applyFill="1" applyBorder="1" applyAlignment="1" applyProtection="1">
      <alignment horizontal="center" vertical="center" wrapText="1"/>
    </xf>
    <xf numFmtId="1" fontId="48" fillId="2" borderId="1" xfId="2" applyNumberFormat="1" applyFont="1" applyFill="1" applyBorder="1" applyAlignment="1" applyProtection="1">
      <alignment horizontal="center" vertical="top" wrapText="1"/>
    </xf>
    <xf numFmtId="0" fontId="17" fillId="10" borderId="0" xfId="0" applyFont="1" applyFill="1" applyProtection="1">
      <protection locked="0"/>
    </xf>
    <xf numFmtId="1" fontId="2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/>
    </xf>
    <xf numFmtId="1" fontId="54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27" fillId="2" borderId="1" xfId="2" applyNumberFormat="1" applyFont="1" applyFill="1" applyBorder="1" applyAlignment="1" applyProtection="1">
      <alignment horizontal="center" vertical="top" wrapText="1"/>
      <protection locked="0"/>
    </xf>
    <xf numFmtId="0" fontId="55" fillId="2" borderId="1" xfId="2" applyFont="1" applyFill="1" applyBorder="1" applyAlignment="1" applyProtection="1">
      <alignment horizontal="center" vertical="top" wrapText="1"/>
      <protection locked="0"/>
    </xf>
    <xf numFmtId="0" fontId="55" fillId="2" borderId="1" xfId="2" applyNumberFormat="1" applyFont="1" applyFill="1" applyBorder="1" applyAlignment="1" applyProtection="1">
      <alignment horizontal="center" vertical="top" wrapText="1"/>
      <protection locked="0"/>
    </xf>
    <xf numFmtId="0" fontId="42" fillId="2" borderId="1" xfId="2" applyFont="1" applyFill="1" applyBorder="1" applyAlignment="1" applyProtection="1">
      <alignment horizontal="center" vertical="top" wrapText="1"/>
      <protection locked="0"/>
    </xf>
    <xf numFmtId="0" fontId="27" fillId="2" borderId="1" xfId="2" applyNumberFormat="1" applyFont="1" applyFill="1" applyBorder="1" applyAlignment="1" applyProtection="1">
      <alignment horizontal="center" vertical="top" wrapText="1"/>
      <protection locked="0"/>
    </xf>
    <xf numFmtId="14" fontId="52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2" fillId="2" borderId="1" xfId="2" applyNumberFormat="1" applyFont="1" applyFill="1" applyBorder="1" applyAlignment="1" applyProtection="1">
      <alignment horizontal="center" vertical="top" wrapText="1"/>
      <protection locked="0"/>
    </xf>
    <xf numFmtId="1" fontId="48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49" fillId="2" borderId="1" xfId="2" applyNumberFormat="1" applyFont="1" applyFill="1" applyBorder="1" applyAlignment="1" applyProtection="1">
      <alignment horizontal="center" vertical="top" wrapText="1"/>
      <protection locked="0"/>
    </xf>
    <xf numFmtId="49" fontId="60" fillId="2" borderId="0" xfId="0" applyNumberFormat="1" applyFont="1" applyFill="1" applyAlignment="1">
      <alignment horizontal="center"/>
    </xf>
    <xf numFmtId="0" fontId="48" fillId="2" borderId="1" xfId="2" applyNumberFormat="1" applyFont="1" applyFill="1" applyBorder="1" applyAlignment="1" applyProtection="1">
      <alignment horizontal="center" vertical="top" wrapText="1"/>
    </xf>
    <xf numFmtId="14" fontId="16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26" fillId="2" borderId="1" xfId="2" applyFont="1" applyFill="1" applyBorder="1" applyAlignment="1" applyProtection="1">
      <alignment horizontal="right" vertical="center" wrapText="1"/>
    </xf>
    <xf numFmtId="0" fontId="48" fillId="2" borderId="1" xfId="0" applyFont="1" applyFill="1" applyBorder="1" applyAlignment="1" applyProtection="1">
      <alignment horizontal="right" vertical="center"/>
      <protection locked="0"/>
    </xf>
    <xf numFmtId="49" fontId="19" fillId="2" borderId="1" xfId="0" applyNumberFormat="1" applyFont="1" applyFill="1" applyBorder="1" applyAlignment="1" applyProtection="1">
      <alignment horizontal="right" vertical="center"/>
      <protection locked="0"/>
    </xf>
    <xf numFmtId="0" fontId="48" fillId="2" borderId="1" xfId="0" applyNumberFormat="1" applyFont="1" applyFill="1" applyBorder="1" applyAlignment="1" applyProtection="1">
      <alignment horizontal="right" vertical="center"/>
      <protection locked="0"/>
    </xf>
    <xf numFmtId="0" fontId="17" fillId="2" borderId="1" xfId="0" applyFont="1" applyFill="1" applyBorder="1" applyAlignment="1" applyProtection="1">
      <alignment horizontal="right" vertical="center"/>
      <protection locked="0"/>
    </xf>
    <xf numFmtId="0" fontId="61" fillId="2" borderId="1" xfId="0" applyNumberFormat="1" applyFont="1" applyFill="1" applyBorder="1" applyAlignment="1">
      <alignment horizontal="right" vertical="center"/>
    </xf>
    <xf numFmtId="49" fontId="50" fillId="2" borderId="1" xfId="0" applyNumberFormat="1" applyFont="1" applyFill="1" applyBorder="1" applyAlignment="1">
      <alignment horizontal="right" vertical="center"/>
    </xf>
    <xf numFmtId="0" fontId="23" fillId="2" borderId="1" xfId="2" applyFont="1" applyFill="1" applyBorder="1" applyAlignment="1" applyProtection="1">
      <alignment horizontal="right" vertical="center" wrapText="1"/>
      <protection locked="0"/>
    </xf>
    <xf numFmtId="0" fontId="50" fillId="2" borderId="1" xfId="0" applyNumberFormat="1" applyFont="1" applyFill="1" applyBorder="1" applyAlignment="1">
      <alignment horizontal="right" vertical="center"/>
    </xf>
    <xf numFmtId="1" fontId="49" fillId="2" borderId="1" xfId="2" applyNumberFormat="1" applyFont="1" applyFill="1" applyBorder="1" applyAlignment="1" applyProtection="1">
      <alignment horizontal="right" vertical="center" wrapText="1"/>
    </xf>
    <xf numFmtId="0" fontId="62" fillId="2" borderId="1" xfId="0" applyNumberFormat="1" applyFont="1" applyFill="1" applyBorder="1" applyAlignment="1">
      <alignment horizontal="right" vertical="center"/>
    </xf>
    <xf numFmtId="0" fontId="49" fillId="2" borderId="1" xfId="2" applyNumberFormat="1" applyFont="1" applyFill="1" applyBorder="1" applyAlignment="1" applyProtection="1">
      <alignment horizontal="right" vertical="center" wrapText="1"/>
    </xf>
    <xf numFmtId="4" fontId="62" fillId="2" borderId="1" xfId="0" applyNumberFormat="1" applyFont="1" applyFill="1" applyBorder="1" applyAlignment="1">
      <alignment horizontal="right" vertical="center"/>
    </xf>
    <xf numFmtId="0" fontId="48" fillId="2" borderId="9" xfId="0" applyFont="1" applyFill="1" applyBorder="1" applyAlignment="1" applyProtection="1">
      <alignment horizontal="right" vertical="center"/>
      <protection locked="0"/>
    </xf>
    <xf numFmtId="49" fontId="63" fillId="2" borderId="21" xfId="0" applyNumberFormat="1" applyFont="1" applyFill="1" applyBorder="1" applyAlignment="1" applyProtection="1">
      <alignment horizontal="right" vertical="center"/>
      <protection locked="0"/>
    </xf>
    <xf numFmtId="0" fontId="48" fillId="2" borderId="41" xfId="0" applyFont="1" applyFill="1" applyBorder="1" applyAlignment="1" applyProtection="1">
      <alignment horizontal="right" vertical="center"/>
      <protection locked="0"/>
    </xf>
    <xf numFmtId="0" fontId="23" fillId="2" borderId="5" xfId="2" applyFont="1" applyFill="1" applyBorder="1" applyAlignment="1" applyProtection="1">
      <alignment horizontal="right" vertical="center" wrapText="1"/>
      <protection locked="0"/>
    </xf>
    <xf numFmtId="0" fontId="23" fillId="2" borderId="0" xfId="0" applyFont="1" applyFill="1" applyAlignment="1">
      <alignment horizontal="right" vertical="center"/>
    </xf>
    <xf numFmtId="0" fontId="48" fillId="2" borderId="0" xfId="0" applyFont="1" applyFill="1" applyBorder="1" applyAlignment="1" applyProtection="1">
      <alignment horizontal="right" vertical="center"/>
      <protection locked="0"/>
    </xf>
    <xf numFmtId="0" fontId="28" fillId="2" borderId="1" xfId="0" applyFont="1" applyFill="1" applyBorder="1" applyAlignment="1" applyProtection="1">
      <alignment horizontal="right" vertical="center"/>
      <protection locked="0"/>
    </xf>
    <xf numFmtId="49" fontId="21" fillId="2" borderId="1" xfId="0" applyNumberFormat="1" applyFont="1" applyFill="1" applyBorder="1" applyAlignment="1" applyProtection="1">
      <alignment horizontal="right" vertical="center"/>
      <protection locked="0"/>
    </xf>
    <xf numFmtId="0" fontId="26" fillId="2" borderId="2" xfId="2" applyFont="1" applyFill="1" applyBorder="1" applyAlignment="1" applyProtection="1">
      <alignment horizontal="right" vertical="center" wrapText="1"/>
    </xf>
    <xf numFmtId="0" fontId="48" fillId="2" borderId="22" xfId="0" applyFont="1" applyFill="1" applyBorder="1" applyAlignment="1" applyProtection="1">
      <alignment horizontal="right" vertical="center"/>
      <protection locked="0"/>
    </xf>
    <xf numFmtId="49" fontId="28" fillId="2" borderId="1" xfId="0" applyNumberFormat="1" applyFont="1" applyFill="1" applyBorder="1" applyAlignment="1" applyProtection="1">
      <alignment horizontal="right" vertical="center"/>
      <protection locked="0"/>
    </xf>
    <xf numFmtId="0" fontId="48" fillId="2" borderId="23" xfId="0" applyFont="1" applyFill="1" applyBorder="1" applyAlignment="1" applyProtection="1">
      <alignment horizontal="right" vertical="center"/>
      <protection locked="0"/>
    </xf>
    <xf numFmtId="0" fontId="48" fillId="2" borderId="8" xfId="0" applyNumberFormat="1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right" vertical="center"/>
      <protection locked="0"/>
    </xf>
    <xf numFmtId="0" fontId="48" fillId="2" borderId="8" xfId="0" applyFont="1" applyFill="1" applyBorder="1" applyAlignment="1" applyProtection="1">
      <alignment horizontal="right" vertical="center"/>
      <protection locked="0"/>
    </xf>
    <xf numFmtId="49" fontId="17" fillId="2" borderId="1" xfId="0" applyNumberFormat="1" applyFont="1" applyFill="1" applyBorder="1" applyAlignment="1" applyProtection="1">
      <alignment horizontal="right" vertical="center"/>
      <protection locked="0"/>
    </xf>
    <xf numFmtId="0" fontId="50" fillId="2" borderId="1" xfId="0" applyNumberFormat="1" applyFont="1" applyFill="1" applyBorder="1" applyAlignment="1">
      <alignment horizontal="right" vertical="top"/>
    </xf>
    <xf numFmtId="0" fontId="62" fillId="2" borderId="1" xfId="0" applyNumberFormat="1" applyFont="1" applyFill="1" applyBorder="1" applyAlignment="1">
      <alignment horizontal="right" vertical="top"/>
    </xf>
    <xf numFmtId="0" fontId="38" fillId="2" borderId="1" xfId="0" applyFont="1" applyFill="1" applyBorder="1" applyProtection="1">
      <protection locked="0"/>
    </xf>
    <xf numFmtId="14" fontId="11" fillId="2" borderId="1" xfId="3" applyNumberFormat="1" applyFill="1" applyBorder="1" applyProtection="1">
      <protection locked="0"/>
    </xf>
    <xf numFmtId="3" fontId="42" fillId="2" borderId="1" xfId="1" applyNumberFormat="1" applyFont="1" applyFill="1" applyBorder="1" applyAlignment="1" applyProtection="1">
      <alignment horizontal="left" vertical="center" wrapText="1"/>
    </xf>
    <xf numFmtId="0" fontId="42" fillId="2" borderId="1" xfId="0" applyFont="1" applyFill="1" applyBorder="1" applyProtection="1">
      <protection locked="0"/>
    </xf>
    <xf numFmtId="0" fontId="42" fillId="2" borderId="1" xfId="2" applyNumberFormat="1" applyFont="1" applyFill="1" applyBorder="1" applyAlignment="1" applyProtection="1">
      <alignment horizontal="left" vertical="top" wrapText="1"/>
      <protection locked="0"/>
    </xf>
    <xf numFmtId="0" fontId="41" fillId="2" borderId="1" xfId="0" applyNumberFormat="1" applyFont="1" applyFill="1" applyBorder="1" applyAlignment="1">
      <alignment horizontal="left" vertical="top"/>
    </xf>
    <xf numFmtId="49" fontId="41" fillId="2" borderId="1" xfId="0" applyNumberFormat="1" applyFont="1" applyFill="1" applyBorder="1" applyAlignment="1">
      <alignment horizontal="left" vertical="top"/>
    </xf>
    <xf numFmtId="1" fontId="55" fillId="2" borderId="9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center" wrapText="1"/>
      <protection locked="0"/>
    </xf>
    <xf numFmtId="14" fontId="11" fillId="2" borderId="29" xfId="3" applyNumberFormat="1" applyFill="1" applyBorder="1" applyProtection="1">
      <protection locked="0"/>
    </xf>
    <xf numFmtId="49" fontId="41" fillId="2" borderId="29" xfId="0" applyNumberFormat="1" applyFont="1" applyFill="1" applyBorder="1" applyAlignment="1">
      <alignment horizontal="left" vertical="top"/>
    </xf>
    <xf numFmtId="1" fontId="55" fillId="2" borderId="1" xfId="2" applyNumberFormat="1" applyFont="1" applyFill="1" applyBorder="1" applyAlignment="1" applyProtection="1">
      <alignment horizontal="left" vertical="top" wrapText="1"/>
      <protection locked="0"/>
    </xf>
    <xf numFmtId="0" fontId="42" fillId="2" borderId="29" xfId="0" applyFont="1" applyFill="1" applyBorder="1" applyProtection="1">
      <protection locked="0"/>
    </xf>
    <xf numFmtId="0" fontId="27" fillId="2" borderId="29" xfId="2" applyNumberFormat="1" applyFont="1" applyFill="1" applyBorder="1" applyAlignment="1" applyProtection="1">
      <alignment horizontal="left" vertical="top" wrapText="1"/>
      <protection locked="0"/>
    </xf>
    <xf numFmtId="0" fontId="27" fillId="2" borderId="29" xfId="0" applyFont="1" applyFill="1" applyBorder="1" applyAlignment="1" applyProtection="1">
      <alignment horizontal="left"/>
      <protection locked="0"/>
    </xf>
    <xf numFmtId="0" fontId="27" fillId="2" borderId="29" xfId="2" applyFont="1" applyFill="1" applyBorder="1" applyAlignment="1" applyProtection="1">
      <alignment horizontal="left" vertical="top" wrapText="1"/>
      <protection locked="0"/>
    </xf>
    <xf numFmtId="0" fontId="42" fillId="2" borderId="29" xfId="2" applyNumberFormat="1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Protection="1">
      <protection locked="0"/>
    </xf>
    <xf numFmtId="1" fontId="55" fillId="2" borderId="21" xfId="2" applyNumberFormat="1" applyFont="1" applyFill="1" applyBorder="1" applyAlignment="1" applyProtection="1">
      <alignment horizontal="left" vertical="top" wrapText="1"/>
      <protection locked="0"/>
    </xf>
    <xf numFmtId="49" fontId="41" fillId="2" borderId="2" xfId="0" applyNumberFormat="1" applyFont="1" applyFill="1" applyBorder="1" applyAlignment="1">
      <alignment horizontal="left" vertical="top"/>
    </xf>
    <xf numFmtId="0" fontId="42" fillId="2" borderId="2" xfId="0" applyFont="1" applyFill="1" applyBorder="1" applyProtection="1">
      <protection locked="0"/>
    </xf>
    <xf numFmtId="0" fontId="27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2" xfId="0" applyFont="1" applyFill="1" applyBorder="1" applyAlignment="1" applyProtection="1">
      <alignment horizontal="left"/>
      <protection locked="0"/>
    </xf>
    <xf numFmtId="0" fontId="27" fillId="2" borderId="2" xfId="2" applyFont="1" applyFill="1" applyBorder="1" applyAlignment="1" applyProtection="1">
      <alignment horizontal="left" vertical="top" wrapText="1"/>
      <protection locked="0"/>
    </xf>
    <xf numFmtId="0" fontId="42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NumberFormat="1" applyFont="1" applyFill="1" applyBorder="1" applyAlignment="1" applyProtection="1">
      <alignment horizontal="left" vertical="center" wrapText="1"/>
    </xf>
    <xf numFmtId="0" fontId="17" fillId="0" borderId="1" xfId="0" applyFont="1" applyFill="1" applyBorder="1" applyProtection="1">
      <protection locked="0"/>
    </xf>
    <xf numFmtId="1" fontId="55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55" fillId="0" borderId="1" xfId="2" applyNumberFormat="1" applyFont="1" applyFill="1" applyBorder="1" applyAlignment="1" applyProtection="1">
      <alignment horizontal="left" vertical="top" wrapText="1"/>
      <protection locked="0"/>
    </xf>
    <xf numFmtId="1" fontId="55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Protection="1"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64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54" fillId="0" borderId="1" xfId="2" applyFont="1" applyFill="1" applyBorder="1" applyAlignment="1" applyProtection="1">
      <alignment horizontal="left" vertical="top" wrapText="1"/>
      <protection locked="0"/>
    </xf>
    <xf numFmtId="2" fontId="54" fillId="0" borderId="1" xfId="2" applyNumberFormat="1" applyFont="1" applyFill="1" applyBorder="1" applyAlignment="1" applyProtection="1">
      <alignment horizontal="left" vertical="top" wrapText="1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14" fontId="11" fillId="0" borderId="2" xfId="3" applyNumberFormat="1" applyBorder="1" applyProtection="1">
      <protection locked="0"/>
    </xf>
    <xf numFmtId="1" fontId="24" fillId="0" borderId="42" xfId="2" applyNumberFormat="1" applyFont="1" applyFill="1" applyBorder="1" applyAlignment="1" applyProtection="1">
      <alignment horizontal="left" vertical="top" wrapText="1"/>
      <protection locked="0"/>
    </xf>
    <xf numFmtId="49" fontId="24" fillId="0" borderId="43" xfId="2" applyNumberFormat="1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0" fontId="45" fillId="0" borderId="2" xfId="2" applyNumberFormat="1" applyFont="1" applyFill="1" applyBorder="1" applyAlignment="1" applyProtection="1">
      <alignment horizontal="left" vertical="top" wrapText="1"/>
      <protection locked="0"/>
    </xf>
    <xf numFmtId="1" fontId="42" fillId="2" borderId="1" xfId="2" applyNumberFormat="1" applyFont="1" applyFill="1" applyBorder="1" applyAlignment="1" applyProtection="1">
      <alignment horizontal="left" vertical="top" wrapText="1"/>
      <protection locked="0"/>
    </xf>
    <xf numFmtId="1" fontId="48" fillId="2" borderId="6" xfId="0" applyNumberFormat="1" applyFont="1" applyFill="1" applyBorder="1" applyAlignment="1" applyProtection="1">
      <alignment horizontal="left" vertical="top"/>
      <protection locked="0"/>
    </xf>
    <xf numFmtId="0" fontId="17" fillId="5" borderId="0" xfId="1" applyFont="1" applyFill="1" applyAlignment="1" applyProtection="1">
      <alignment horizontal="right" vertical="center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14" fontId="21" fillId="2" borderId="3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0" xfId="10" applyNumberFormat="1" applyFont="1" applyFill="1" applyBorder="1" applyAlignment="1" applyProtection="1">
      <alignment horizontal="center" vertical="center"/>
    </xf>
    <xf numFmtId="14" fontId="21" fillId="2" borderId="30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2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2" borderId="0" xfId="1" applyFont="1" applyFill="1" applyAlignment="1" applyProtection="1">
      <alignment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</cellXfs>
  <cellStyles count="18">
    <cellStyle name="Comma" xfId="15" builtinId="3"/>
    <cellStyle name="Normal" xfId="0" builtinId="0"/>
    <cellStyle name="Normal 2" xfId="2"/>
    <cellStyle name="Normal 3" xfId="3"/>
    <cellStyle name="Normal 4" xfId="4"/>
    <cellStyle name="Normal 4 2" xfId="17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 2" xfId="16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171450</xdr:rowOff>
    </xdr:from>
    <xdr:to>
      <xdr:col>2</xdr:col>
      <xdr:colOff>1495425</xdr:colOff>
      <xdr:row>15</xdr:row>
      <xdr:rowOff>171450</xdr:rowOff>
    </xdr:to>
    <xdr:cxnSp macro="">
      <xdr:nvCxnSpPr>
        <xdr:cNvPr id="3" name="Straight Connector 1"/>
        <xdr:cNvCxnSpPr/>
      </xdr:nvCxnSpPr>
      <xdr:spPr>
        <a:xfrm>
          <a:off x="2209800" y="121177050"/>
          <a:ext cx="1333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4" name="Straight Connector 1"/>
        <xdr:cNvCxnSpPr/>
      </xdr:nvCxnSpPr>
      <xdr:spPr>
        <a:xfrm>
          <a:off x="295275" y="6457950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31</xdr:row>
      <xdr:rowOff>180975</xdr:rowOff>
    </xdr:from>
    <xdr:to>
      <xdr:col>6</xdr:col>
      <xdr:colOff>219075</xdr:colOff>
      <xdr:row>31</xdr:row>
      <xdr:rowOff>180975</xdr:rowOff>
    </xdr:to>
    <xdr:cxnSp macro="">
      <xdr:nvCxnSpPr>
        <xdr:cNvPr id="5" name="Straight Connector 2"/>
        <xdr:cNvCxnSpPr/>
      </xdr:nvCxnSpPr>
      <xdr:spPr>
        <a:xfrm>
          <a:off x="3876675" y="6467475"/>
          <a:ext cx="3638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4" name="Straight Connector 1"/>
        <xdr:cNvCxnSpPr/>
      </xdr:nvCxnSpPr>
      <xdr:spPr>
        <a:xfrm>
          <a:off x="1438275" y="91535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5" name="Straight Connector 2"/>
        <xdr:cNvCxnSpPr/>
      </xdr:nvCxnSpPr>
      <xdr:spPr>
        <a:xfrm>
          <a:off x="4600575" y="9144000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171450</xdr:rowOff>
    </xdr:from>
    <xdr:to>
      <xdr:col>2</xdr:col>
      <xdr:colOff>1495425</xdr:colOff>
      <xdr:row>52</xdr:row>
      <xdr:rowOff>171450</xdr:rowOff>
    </xdr:to>
    <xdr:cxnSp macro="">
      <xdr:nvCxnSpPr>
        <xdr:cNvPr id="6" name="Straight Connector 1"/>
        <xdr:cNvCxnSpPr/>
      </xdr:nvCxnSpPr>
      <xdr:spPr>
        <a:xfrm>
          <a:off x="1438275" y="107727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52</xdr:row>
      <xdr:rowOff>152400</xdr:rowOff>
    </xdr:from>
    <xdr:to>
      <xdr:col>7</xdr:col>
      <xdr:colOff>9525</xdr:colOff>
      <xdr:row>52</xdr:row>
      <xdr:rowOff>152400</xdr:rowOff>
    </xdr:to>
    <xdr:cxnSp macro="">
      <xdr:nvCxnSpPr>
        <xdr:cNvPr id="7" name="Straight Connector 2"/>
        <xdr:cNvCxnSpPr/>
      </xdr:nvCxnSpPr>
      <xdr:spPr>
        <a:xfrm>
          <a:off x="4600575" y="10763250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68</xdr:row>
      <xdr:rowOff>171450</xdr:rowOff>
    </xdr:from>
    <xdr:to>
      <xdr:col>2</xdr:col>
      <xdr:colOff>1495425</xdr:colOff>
      <xdr:row>68</xdr:row>
      <xdr:rowOff>171450</xdr:rowOff>
    </xdr:to>
    <xdr:cxnSp macro="">
      <xdr:nvCxnSpPr>
        <xdr:cNvPr id="8" name="Straight Connector 1"/>
        <xdr:cNvCxnSpPr/>
      </xdr:nvCxnSpPr>
      <xdr:spPr>
        <a:xfrm>
          <a:off x="1438275" y="13544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68</xdr:row>
      <xdr:rowOff>152400</xdr:rowOff>
    </xdr:from>
    <xdr:to>
      <xdr:col>7</xdr:col>
      <xdr:colOff>9525</xdr:colOff>
      <xdr:row>68</xdr:row>
      <xdr:rowOff>152400</xdr:rowOff>
    </xdr:to>
    <xdr:cxnSp macro="">
      <xdr:nvCxnSpPr>
        <xdr:cNvPr id="9" name="Straight Connector 2"/>
        <xdr:cNvCxnSpPr/>
      </xdr:nvCxnSpPr>
      <xdr:spPr>
        <a:xfrm>
          <a:off x="4600575" y="13535025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171450</xdr:rowOff>
    </xdr:from>
    <xdr:to>
      <xdr:col>2</xdr:col>
      <xdr:colOff>1495425</xdr:colOff>
      <xdr:row>22</xdr:row>
      <xdr:rowOff>171450</xdr:rowOff>
    </xdr:to>
    <xdr:cxnSp macro="">
      <xdr:nvCxnSpPr>
        <xdr:cNvPr id="10" name="Straight Connector 1"/>
        <xdr:cNvCxnSpPr/>
      </xdr:nvCxnSpPr>
      <xdr:spPr>
        <a:xfrm>
          <a:off x="1438275" y="5553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22</xdr:row>
      <xdr:rowOff>152400</xdr:rowOff>
    </xdr:from>
    <xdr:to>
      <xdr:col>7</xdr:col>
      <xdr:colOff>9525</xdr:colOff>
      <xdr:row>22</xdr:row>
      <xdr:rowOff>152400</xdr:rowOff>
    </xdr:to>
    <xdr:cxnSp macro="">
      <xdr:nvCxnSpPr>
        <xdr:cNvPr id="11" name="Straight Connector 2"/>
        <xdr:cNvCxnSpPr/>
      </xdr:nvCxnSpPr>
      <xdr:spPr>
        <a:xfrm>
          <a:off x="4600575" y="5534025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12" name="Straight Connector 1"/>
        <xdr:cNvCxnSpPr/>
      </xdr:nvCxnSpPr>
      <xdr:spPr>
        <a:xfrm>
          <a:off x="1438275" y="7620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33</xdr:row>
      <xdr:rowOff>152400</xdr:rowOff>
    </xdr:from>
    <xdr:to>
      <xdr:col>7</xdr:col>
      <xdr:colOff>9525</xdr:colOff>
      <xdr:row>33</xdr:row>
      <xdr:rowOff>152400</xdr:rowOff>
    </xdr:to>
    <xdr:cxnSp macro="">
      <xdr:nvCxnSpPr>
        <xdr:cNvPr id="13" name="Straight Connector 2"/>
        <xdr:cNvCxnSpPr/>
      </xdr:nvCxnSpPr>
      <xdr:spPr>
        <a:xfrm>
          <a:off x="4600575" y="7600950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1"/>
        <xdr:cNvCxnSpPr/>
      </xdr:nvCxnSpPr>
      <xdr:spPr>
        <a:xfrm>
          <a:off x="775607" y="198501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2"/>
        <xdr:cNvCxnSpPr/>
      </xdr:nvCxnSpPr>
      <xdr:spPr>
        <a:xfrm>
          <a:off x="3134245" y="19859625"/>
          <a:ext cx="219778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171450</xdr:rowOff>
    </xdr:from>
    <xdr:to>
      <xdr:col>1</xdr:col>
      <xdr:colOff>1495425</xdr:colOff>
      <xdr:row>20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20</xdr:row>
      <xdr:rowOff>180975</xdr:rowOff>
    </xdr:from>
    <xdr:to>
      <xdr:col>2</xdr:col>
      <xdr:colOff>554556</xdr:colOff>
      <xdr:row>20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4" name="Straight Connector 1"/>
        <xdr:cNvCxnSpPr/>
      </xdr:nvCxnSpPr>
      <xdr:spPr>
        <a:xfrm>
          <a:off x="590550" y="104775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26</xdr:row>
      <xdr:rowOff>180975</xdr:rowOff>
    </xdr:from>
    <xdr:to>
      <xdr:col>2</xdr:col>
      <xdr:colOff>554556</xdr:colOff>
      <xdr:row>26</xdr:row>
      <xdr:rowOff>182563</xdr:rowOff>
    </xdr:to>
    <xdr:cxnSp macro="">
      <xdr:nvCxnSpPr>
        <xdr:cNvPr id="5" name="Straight Connector 2"/>
        <xdr:cNvCxnSpPr/>
      </xdr:nvCxnSpPr>
      <xdr:spPr>
        <a:xfrm>
          <a:off x="3343794" y="1048702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308;&#4321;%20&#4304;&#4320;&#4312;&#4321;%20&#4329;&#4304;&#4321;&#4304;&#4305;&#4304;&#4320;&#4308;&#4305;&#4308;&#4314;&#4312;%20PARTIA%2010.08.2016%20%20%2023,10,2016&#4306;&#4304;&#4307;&#4304;&#4321;&#4304;&#4306;&#4310;&#4304;&#4309;&#4316;&#4312;%20&#4304;&#4323;&#4307;&#4312;&#4322;&#4328;&#4312;%20saarchevno-periodis_deklaraciis_formebi%20(8)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9-19.07.2016%20finansur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4304;&#4323;&#4307;&#4312;&#4322;&#4312;/Chabarebuli%20deklaraciebi/&#4305;&#4314;&#4317;&#4313;&#4312;/&#4305;&#4314;&#4317;&#4313;&#4312;%2021.09-08.10.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Лист1"/>
    </sheetNames>
    <sheetDataSet>
      <sheetData sheetId="0">
        <row r="4">
          <cell r="D4" t="str">
            <v>მოქალაქეთა პოლიტიკური გაერთანება სახელმწიფო ხალხისთვის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3333333"/>
      <sheetName val="ფორმა 5.4333333333"/>
      <sheetName val="ფორმა 5.5555555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111111"/>
      <sheetName val="ფორმა N9.7.1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საარჩევნო ბლოკი "პაატა ბურჭულაძე -სახელმწიფო ხალხისთვის"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showGridLines="0" view="pageBreakPreview" zoomScale="80" zoomScaleNormal="100" zoomScaleSheetLayoutView="80" workbookViewId="0">
      <selection activeCell="K2" sqref="K2"/>
    </sheetView>
  </sheetViews>
  <sheetFormatPr defaultColWidth="9.140625" defaultRowHeight="15" x14ac:dyDescent="0.2"/>
  <cols>
    <col min="1" max="1" width="6.28515625" style="270" bestFit="1" customWidth="1"/>
    <col min="2" max="2" width="13.140625" style="270" customWidth="1"/>
    <col min="3" max="3" width="17.85546875" style="270" customWidth="1"/>
    <col min="4" max="4" width="15.140625" style="270" customWidth="1"/>
    <col min="5" max="5" width="23.42578125" style="270" customWidth="1"/>
    <col min="6" max="6" width="19.140625" style="271" customWidth="1"/>
    <col min="7" max="7" width="22.28515625" style="271" customWidth="1"/>
    <col min="8" max="8" width="19.140625" style="271" customWidth="1"/>
    <col min="9" max="9" width="16.42578125" style="270" bestFit="1" customWidth="1"/>
    <col min="10" max="10" width="17.42578125" style="270" customWidth="1"/>
    <col min="11" max="11" width="13.140625" style="270" bestFit="1" customWidth="1"/>
    <col min="12" max="12" width="15.28515625" style="270" customWidth="1"/>
    <col min="13" max="16384" width="9.140625" style="270"/>
  </cols>
  <sheetData>
    <row r="1" spans="1:12" s="281" customFormat="1" x14ac:dyDescent="0.2">
      <c r="A1" s="327" t="s">
        <v>307</v>
      </c>
      <c r="B1" s="312"/>
      <c r="C1" s="312"/>
      <c r="D1" s="312"/>
      <c r="E1" s="313"/>
      <c r="F1" s="307"/>
      <c r="G1" s="313"/>
      <c r="H1" s="326"/>
      <c r="I1" s="312"/>
      <c r="J1" s="313"/>
      <c r="K1" s="313"/>
      <c r="L1" s="325" t="s">
        <v>109</v>
      </c>
    </row>
    <row r="2" spans="1:12" s="281" customFormat="1" x14ac:dyDescent="0.2">
      <c r="A2" s="324" t="s">
        <v>140</v>
      </c>
      <c r="B2" s="312"/>
      <c r="C2" s="312"/>
      <c r="D2" s="312"/>
      <c r="E2" s="313"/>
      <c r="F2" s="307"/>
      <c r="G2" s="313"/>
      <c r="H2" s="323"/>
      <c r="I2" s="312"/>
      <c r="J2" s="313"/>
      <c r="K2" s="322">
        <v>42917</v>
      </c>
      <c r="L2" s="372">
        <v>42947</v>
      </c>
    </row>
    <row r="3" spans="1:12" s="281" customFormat="1" x14ac:dyDescent="0.2">
      <c r="A3" s="321"/>
      <c r="B3" s="312"/>
      <c r="C3" s="320"/>
      <c r="D3" s="319"/>
      <c r="E3" s="313"/>
      <c r="F3" s="318"/>
      <c r="G3" s="313"/>
      <c r="H3" s="313"/>
      <c r="I3" s="307"/>
      <c r="J3" s="312"/>
      <c r="K3" s="312"/>
      <c r="L3" s="311"/>
    </row>
    <row r="4" spans="1:12" s="281" customFormat="1" x14ac:dyDescent="0.2">
      <c r="A4" s="353" t="s">
        <v>274</v>
      </c>
      <c r="B4" s="307"/>
      <c r="C4" s="307"/>
      <c r="D4" s="355" t="s">
        <v>512</v>
      </c>
      <c r="E4" s="346"/>
      <c r="F4" s="280"/>
      <c r="G4" s="273"/>
      <c r="H4" s="347"/>
      <c r="I4" s="346"/>
      <c r="J4" s="348"/>
      <c r="K4" s="273"/>
      <c r="L4" s="349"/>
    </row>
    <row r="5" spans="1:12" s="281" customFormat="1" ht="15.75" thickBot="1" x14ac:dyDescent="0.25">
      <c r="A5" s="317"/>
      <c r="B5" s="313"/>
      <c r="C5" s="316"/>
      <c r="D5" s="315"/>
      <c r="E5" s="313"/>
      <c r="F5" s="314"/>
      <c r="G5" s="314"/>
      <c r="H5" s="314"/>
      <c r="I5" s="313"/>
      <c r="J5" s="312"/>
      <c r="K5" s="312"/>
      <c r="L5" s="311"/>
    </row>
    <row r="6" spans="1:12" ht="15.75" thickBot="1" x14ac:dyDescent="0.25">
      <c r="A6" s="310"/>
      <c r="B6" s="309"/>
      <c r="C6" s="308"/>
      <c r="D6" s="308"/>
      <c r="E6" s="308"/>
      <c r="F6" s="307"/>
      <c r="G6" s="307"/>
      <c r="H6" s="307"/>
      <c r="I6" s="798" t="s">
        <v>472</v>
      </c>
      <c r="J6" s="799"/>
      <c r="K6" s="800"/>
      <c r="L6" s="306"/>
    </row>
    <row r="7" spans="1:12" s="294" customFormat="1" ht="51.75" thickBot="1" x14ac:dyDescent="0.25">
      <c r="A7" s="305" t="s">
        <v>64</v>
      </c>
      <c r="B7" s="304" t="s">
        <v>141</v>
      </c>
      <c r="C7" s="304" t="s">
        <v>471</v>
      </c>
      <c r="D7" s="303" t="s">
        <v>280</v>
      </c>
      <c r="E7" s="302" t="s">
        <v>470</v>
      </c>
      <c r="F7" s="301" t="s">
        <v>469</v>
      </c>
      <c r="G7" s="300" t="s">
        <v>228</v>
      </c>
      <c r="H7" s="299" t="s">
        <v>225</v>
      </c>
      <c r="I7" s="298" t="s">
        <v>468</v>
      </c>
      <c r="J7" s="297" t="s">
        <v>277</v>
      </c>
      <c r="K7" s="296" t="s">
        <v>229</v>
      </c>
      <c r="L7" s="295" t="s">
        <v>230</v>
      </c>
    </row>
    <row r="8" spans="1:12" s="289" customFormat="1" ht="15.75" thickBot="1" x14ac:dyDescent="0.25">
      <c r="A8" s="373">
        <v>1</v>
      </c>
      <c r="B8" s="374">
        <v>2</v>
      </c>
      <c r="C8" s="375">
        <v>3</v>
      </c>
      <c r="D8" s="375">
        <v>4</v>
      </c>
      <c r="E8" s="373">
        <v>5</v>
      </c>
      <c r="F8" s="374">
        <v>6</v>
      </c>
      <c r="G8" s="375">
        <v>7</v>
      </c>
      <c r="H8" s="374">
        <v>8</v>
      </c>
      <c r="I8" s="293">
        <v>9</v>
      </c>
      <c r="J8" s="292">
        <v>10</v>
      </c>
      <c r="K8" s="291">
        <v>11</v>
      </c>
      <c r="L8" s="290">
        <v>12</v>
      </c>
    </row>
    <row r="9" spans="1:12" x14ac:dyDescent="0.25">
      <c r="A9" s="376">
        <v>1</v>
      </c>
      <c r="B9" s="377"/>
      <c r="C9" s="378"/>
      <c r="D9" s="379"/>
      <c r="E9" s="380"/>
      <c r="F9" s="381"/>
      <c r="G9" s="381"/>
      <c r="H9" s="380"/>
      <c r="I9" s="382"/>
      <c r="J9" s="288"/>
      <c r="K9" s="287"/>
      <c r="L9" s="286"/>
    </row>
    <row r="10" spans="1:12" x14ac:dyDescent="0.25">
      <c r="A10" s="376">
        <v>2</v>
      </c>
      <c r="B10" s="377"/>
      <c r="C10" s="378"/>
      <c r="D10" s="379"/>
      <c r="E10" s="380"/>
      <c r="F10" s="381"/>
      <c r="G10" s="381"/>
      <c r="H10" s="380"/>
      <c r="I10" s="383"/>
      <c r="J10" s="285"/>
      <c r="K10" s="284"/>
      <c r="L10" s="283"/>
    </row>
    <row r="11" spans="1:12" x14ac:dyDescent="0.25">
      <c r="A11" s="376">
        <v>3</v>
      </c>
      <c r="B11" s="377"/>
      <c r="C11" s="378"/>
      <c r="D11" s="379"/>
      <c r="E11" s="380"/>
      <c r="F11" s="381"/>
      <c r="G11" s="381"/>
      <c r="H11" s="380"/>
      <c r="I11" s="383"/>
      <c r="J11" s="285"/>
      <c r="K11" s="284"/>
      <c r="L11" s="283"/>
    </row>
    <row r="12" spans="1:12" x14ac:dyDescent="0.25">
      <c r="A12" s="376">
        <v>4</v>
      </c>
      <c r="B12" s="377"/>
      <c r="C12" s="378"/>
      <c r="D12" s="379"/>
      <c r="E12" s="380"/>
      <c r="F12" s="381"/>
      <c r="G12" s="381"/>
      <c r="H12" s="380"/>
      <c r="I12" s="383"/>
      <c r="J12" s="285"/>
      <c r="K12" s="284"/>
      <c r="L12" s="283"/>
    </row>
    <row r="13" spans="1:12" x14ac:dyDescent="0.2">
      <c r="A13" s="365"/>
      <c r="B13" s="366"/>
      <c r="C13" s="367"/>
      <c r="D13" s="368"/>
      <c r="E13" s="367"/>
      <c r="F13" s="369"/>
      <c r="G13" s="369"/>
      <c r="H13" s="369"/>
      <c r="I13" s="370"/>
      <c r="J13" s="370"/>
      <c r="K13" s="371"/>
      <c r="L13" s="367"/>
    </row>
    <row r="14" spans="1:12" x14ac:dyDescent="0.2">
      <c r="A14" s="365"/>
      <c r="B14" s="366"/>
      <c r="C14" s="367"/>
      <c r="D14" s="368"/>
      <c r="E14" s="367"/>
      <c r="F14" s="369"/>
      <c r="G14" s="369"/>
      <c r="H14" s="369"/>
      <c r="I14" s="370"/>
      <c r="J14" s="370"/>
      <c r="K14" s="371"/>
      <c r="L14" s="367"/>
    </row>
    <row r="15" spans="1:12" x14ac:dyDescent="0.2">
      <c r="A15" s="273"/>
      <c r="B15" s="274"/>
      <c r="C15" s="273"/>
      <c r="D15" s="274"/>
      <c r="E15" s="273"/>
      <c r="F15" s="274"/>
      <c r="G15" s="273"/>
      <c r="H15" s="274"/>
      <c r="I15" s="273"/>
      <c r="J15" s="274"/>
      <c r="K15" s="273"/>
      <c r="L15" s="274"/>
    </row>
    <row r="16" spans="1:12" x14ac:dyDescent="0.2">
      <c r="A16" s="273"/>
      <c r="B16" s="280"/>
      <c r="C16" s="273"/>
      <c r="D16" s="280"/>
      <c r="E16" s="273"/>
      <c r="F16" s="280"/>
      <c r="G16" s="273"/>
      <c r="H16" s="280"/>
      <c r="I16" s="273"/>
      <c r="J16" s="280"/>
      <c r="K16" s="273"/>
      <c r="L16" s="280"/>
    </row>
    <row r="17" spans="1:12" s="281" customFormat="1" x14ac:dyDescent="0.2">
      <c r="A17" s="804" t="s">
        <v>431</v>
      </c>
      <c r="B17" s="804"/>
      <c r="C17" s="804"/>
      <c r="D17" s="804"/>
      <c r="E17" s="804"/>
      <c r="F17" s="804"/>
      <c r="G17" s="804"/>
      <c r="H17" s="804"/>
      <c r="I17" s="804"/>
      <c r="J17" s="804"/>
      <c r="K17" s="804"/>
      <c r="L17" s="804"/>
    </row>
    <row r="18" spans="1:12" s="282" customFormat="1" ht="12.75" x14ac:dyDescent="0.2">
      <c r="A18" s="804" t="s">
        <v>467</v>
      </c>
      <c r="B18" s="804"/>
      <c r="C18" s="804"/>
      <c r="D18" s="804"/>
      <c r="E18" s="804"/>
      <c r="F18" s="804"/>
      <c r="G18" s="804"/>
      <c r="H18" s="804"/>
      <c r="I18" s="804"/>
      <c r="J18" s="804"/>
      <c r="K18" s="804"/>
      <c r="L18" s="804"/>
    </row>
    <row r="19" spans="1:12" s="282" customFormat="1" ht="12.75" x14ac:dyDescent="0.2">
      <c r="A19" s="804"/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</row>
    <row r="20" spans="1:12" s="281" customFormat="1" x14ac:dyDescent="0.2">
      <c r="A20" s="804" t="s">
        <v>466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</row>
    <row r="21" spans="1:12" s="281" customFormat="1" x14ac:dyDescent="0.2">
      <c r="A21" s="804"/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</row>
    <row r="22" spans="1:12" s="281" customFormat="1" x14ac:dyDescent="0.2">
      <c r="A22" s="804" t="s">
        <v>465</v>
      </c>
      <c r="B22" s="804"/>
      <c r="C22" s="804"/>
      <c r="D22" s="804"/>
      <c r="E22" s="804"/>
      <c r="F22" s="804"/>
      <c r="G22" s="804"/>
      <c r="H22" s="804"/>
      <c r="I22" s="804"/>
      <c r="J22" s="804"/>
      <c r="K22" s="804"/>
      <c r="L22" s="804"/>
    </row>
    <row r="23" spans="1:12" s="281" customFormat="1" x14ac:dyDescent="0.2">
      <c r="A23" s="273"/>
      <c r="B23" s="274"/>
      <c r="C23" s="273"/>
      <c r="D23" s="274"/>
      <c r="E23" s="273"/>
      <c r="F23" s="274"/>
      <c r="G23" s="273"/>
      <c r="H23" s="274"/>
      <c r="I23" s="273"/>
      <c r="J23" s="274"/>
      <c r="K23" s="273"/>
      <c r="L23" s="274"/>
    </row>
    <row r="24" spans="1:12" s="281" customFormat="1" x14ac:dyDescent="0.2">
      <c r="A24" s="273"/>
      <c r="B24" s="280"/>
      <c r="C24" s="273"/>
      <c r="D24" s="280"/>
      <c r="E24" s="273"/>
      <c r="F24" s="280"/>
      <c r="G24" s="273"/>
      <c r="H24" s="280"/>
      <c r="I24" s="273"/>
      <c r="J24" s="280"/>
      <c r="K24" s="273"/>
      <c r="L24" s="280"/>
    </row>
    <row r="25" spans="1:12" s="281" customFormat="1" x14ac:dyDescent="0.2">
      <c r="A25" s="273"/>
      <c r="B25" s="274"/>
      <c r="C25" s="273"/>
      <c r="D25" s="274"/>
      <c r="E25" s="273"/>
      <c r="F25" s="274"/>
      <c r="G25" s="273"/>
      <c r="H25" s="274"/>
      <c r="I25" s="273"/>
      <c r="J25" s="274"/>
      <c r="K25" s="273"/>
      <c r="L25" s="274"/>
    </row>
    <row r="26" spans="1:12" x14ac:dyDescent="0.2">
      <c r="A26" s="273"/>
      <c r="B26" s="280"/>
      <c r="C26" s="273"/>
      <c r="D26" s="280"/>
      <c r="E26" s="273"/>
      <c r="F26" s="280"/>
      <c r="G26" s="273"/>
      <c r="H26" s="280"/>
      <c r="I26" s="273"/>
      <c r="J26" s="280"/>
      <c r="K26" s="273"/>
      <c r="L26" s="280"/>
    </row>
    <row r="27" spans="1:12" s="275" customFormat="1" x14ac:dyDescent="0.2">
      <c r="A27" s="805" t="s">
        <v>107</v>
      </c>
      <c r="B27" s="805"/>
      <c r="C27" s="274"/>
      <c r="D27" s="273"/>
      <c r="E27" s="274"/>
      <c r="F27" s="274"/>
      <c r="G27" s="273"/>
      <c r="H27" s="274"/>
      <c r="I27" s="274"/>
      <c r="J27" s="273"/>
      <c r="K27" s="274"/>
      <c r="L27" s="273"/>
    </row>
    <row r="28" spans="1:12" s="275" customFormat="1" x14ac:dyDescent="0.2">
      <c r="A28" s="274"/>
      <c r="B28" s="273"/>
      <c r="C28" s="278"/>
      <c r="D28" s="279"/>
      <c r="E28" s="278"/>
      <c r="F28" s="274"/>
      <c r="G28" s="273"/>
      <c r="H28" s="277"/>
      <c r="I28" s="274"/>
      <c r="J28" s="273"/>
      <c r="K28" s="274"/>
      <c r="L28" s="273"/>
    </row>
    <row r="29" spans="1:12" s="275" customFormat="1" ht="15" customHeight="1" x14ac:dyDescent="0.2">
      <c r="A29" s="274"/>
      <c r="B29" s="273"/>
      <c r="C29" s="801" t="s">
        <v>268</v>
      </c>
      <c r="D29" s="801"/>
      <c r="E29" s="801"/>
      <c r="F29" s="274"/>
      <c r="G29" s="273"/>
      <c r="H29" s="802" t="s">
        <v>464</v>
      </c>
      <c r="I29" s="276"/>
      <c r="J29" s="273"/>
      <c r="K29" s="274"/>
      <c r="L29" s="273"/>
    </row>
    <row r="30" spans="1:12" s="275" customFormat="1" x14ac:dyDescent="0.2">
      <c r="A30" s="274"/>
      <c r="B30" s="273"/>
      <c r="C30" s="274"/>
      <c r="D30" s="273"/>
      <c r="E30" s="274"/>
      <c r="F30" s="274"/>
      <c r="G30" s="273"/>
      <c r="H30" s="803"/>
      <c r="I30" s="276"/>
      <c r="J30" s="273"/>
      <c r="K30" s="274"/>
      <c r="L30" s="273"/>
    </row>
    <row r="31" spans="1:12" s="272" customFormat="1" x14ac:dyDescent="0.2">
      <c r="A31" s="274"/>
      <c r="B31" s="273"/>
      <c r="C31" s="801" t="s">
        <v>139</v>
      </c>
      <c r="D31" s="801"/>
      <c r="E31" s="801"/>
      <c r="F31" s="274"/>
      <c r="G31" s="273"/>
      <c r="H31" s="274"/>
      <c r="I31" s="274"/>
      <c r="J31" s="273"/>
      <c r="K31" s="274"/>
      <c r="L31" s="273"/>
    </row>
    <row r="32" spans="1:12" s="272" customFormat="1" x14ac:dyDescent="0.2">
      <c r="E32" s="270"/>
    </row>
    <row r="33" spans="5:5" s="272" customFormat="1" x14ac:dyDescent="0.2">
      <c r="E33" s="270"/>
    </row>
    <row r="34" spans="5:5" s="272" customFormat="1" x14ac:dyDescent="0.2">
      <c r="E34" s="270"/>
    </row>
    <row r="35" spans="5:5" s="272" customFormat="1" x14ac:dyDescent="0.2">
      <c r="E35" s="270"/>
    </row>
    <row r="36" spans="5:5" s="272" customFormat="1" x14ac:dyDescent="0.2"/>
  </sheetData>
  <autoFilter ref="A8:L12"/>
  <mergeCells count="9">
    <mergeCell ref="I6:K6"/>
    <mergeCell ref="C29:E29"/>
    <mergeCell ref="H29:H30"/>
    <mergeCell ref="C31:E31"/>
    <mergeCell ref="A17:L17"/>
    <mergeCell ref="A18:L19"/>
    <mergeCell ref="A20:L21"/>
    <mergeCell ref="A22:L22"/>
    <mergeCell ref="A27:B2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4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4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showGridLines="0" view="pageBreakPreview" zoomScale="80" zoomScaleSheetLayoutView="80" workbookViewId="0">
      <selection activeCell="I2" sqref="I2:J2"/>
    </sheetView>
  </sheetViews>
  <sheetFormatPr defaultColWidth="9.140625" defaultRowHeight="15" x14ac:dyDescent="0.3"/>
  <cols>
    <col min="1" max="1" width="15.7109375" style="21" customWidth="1"/>
    <col min="2" max="2" width="64.28515625" style="21" customWidth="1"/>
    <col min="3" max="3" width="14.85546875" style="461" hidden="1" customWidth="1"/>
    <col min="4" max="4" width="13.28515625" style="461" hidden="1" customWidth="1"/>
    <col min="5" max="5" width="16.42578125" style="462" hidden="1" customWidth="1"/>
    <col min="6" max="6" width="16.28515625" style="462" hidden="1" customWidth="1"/>
    <col min="7" max="7" width="11" style="462" hidden="1" customWidth="1"/>
    <col min="8" max="8" width="12.42578125" style="462" hidden="1" customWidth="1"/>
    <col min="9" max="9" width="13.85546875" style="462" customWidth="1"/>
    <col min="10" max="10" width="13.7109375" style="462" bestFit="1" customWidth="1"/>
    <col min="11" max="11" width="10" style="21" hidden="1" customWidth="1"/>
    <col min="12" max="12" width="11.7109375" style="21" hidden="1" customWidth="1"/>
    <col min="13" max="13" width="10.28515625" style="21" hidden="1" customWidth="1"/>
    <col min="14" max="17" width="0" style="21" hidden="1" customWidth="1"/>
    <col min="18" max="18" width="10.28515625" style="21" hidden="1" customWidth="1"/>
    <col min="19" max="22" width="0" style="21" hidden="1" customWidth="1"/>
    <col min="23" max="16384" width="9.140625" style="21"/>
  </cols>
  <sheetData>
    <row r="1" spans="1:19" x14ac:dyDescent="0.3">
      <c r="A1" s="68" t="s">
        <v>302</v>
      </c>
      <c r="B1" s="108"/>
      <c r="C1" s="815" t="s">
        <v>109</v>
      </c>
      <c r="D1" s="815"/>
      <c r="E1" s="400"/>
      <c r="F1" s="400"/>
      <c r="G1" s="400"/>
      <c r="H1" s="400"/>
      <c r="I1" s="815" t="s">
        <v>109</v>
      </c>
      <c r="J1" s="815"/>
    </row>
    <row r="2" spans="1:19" x14ac:dyDescent="0.3">
      <c r="A2" s="70" t="s">
        <v>140</v>
      </c>
      <c r="B2" s="108"/>
      <c r="C2" s="401">
        <v>42529</v>
      </c>
      <c r="D2" s="402">
        <v>42666</v>
      </c>
      <c r="E2" s="400"/>
      <c r="F2" s="400"/>
      <c r="G2" s="400"/>
      <c r="H2" s="400"/>
      <c r="I2" s="322">
        <v>42917</v>
      </c>
      <c r="J2" s="372">
        <v>42947</v>
      </c>
    </row>
    <row r="3" spans="1:19" x14ac:dyDescent="0.3">
      <c r="A3" s="70"/>
      <c r="B3" s="108"/>
      <c r="C3" s="403"/>
      <c r="D3" s="403"/>
      <c r="E3" s="400"/>
      <c r="F3" s="400"/>
      <c r="G3" s="400"/>
      <c r="H3" s="400"/>
      <c r="I3" s="400"/>
      <c r="J3" s="400"/>
    </row>
    <row r="4" spans="1:19" s="2" customFormat="1" x14ac:dyDescent="0.3">
      <c r="A4" s="71" t="s">
        <v>274</v>
      </c>
      <c r="B4" s="71"/>
      <c r="C4" s="75"/>
      <c r="D4" s="75"/>
      <c r="E4" s="404"/>
      <c r="F4" s="180"/>
      <c r="G4" s="180"/>
      <c r="H4" s="180"/>
      <c r="I4" s="180"/>
      <c r="J4" s="180"/>
      <c r="L4" s="21"/>
    </row>
    <row r="5" spans="1:19" s="2" customFormat="1" x14ac:dyDescent="0.3">
      <c r="A5" s="111" t="str">
        <f>'[2]ფორმა N1'!D4</f>
        <v>მოქალაქეთა პოლიტიკური გაერთანება სახელმწიფო ხალხისთვის</v>
      </c>
      <c r="B5" s="105"/>
      <c r="C5" s="75"/>
      <c r="D5" s="75"/>
      <c r="E5" s="404"/>
      <c r="F5" s="180"/>
      <c r="G5" s="180"/>
      <c r="H5" s="180"/>
      <c r="I5" s="180"/>
      <c r="J5" s="180"/>
    </row>
    <row r="6" spans="1:19" s="2" customFormat="1" x14ac:dyDescent="0.3">
      <c r="A6" s="71"/>
      <c r="B6" s="71"/>
      <c r="C6" s="75"/>
      <c r="D6" s="75"/>
      <c r="E6" s="404"/>
      <c r="F6" s="180"/>
      <c r="G6" s="180"/>
      <c r="H6" s="180"/>
      <c r="I6" s="180"/>
      <c r="J6" s="180"/>
    </row>
    <row r="7" spans="1:19" s="6" customFormat="1" x14ac:dyDescent="0.3">
      <c r="A7" s="356"/>
      <c r="B7" s="356"/>
      <c r="C7" s="405"/>
      <c r="D7" s="405"/>
      <c r="E7" s="406"/>
      <c r="F7" s="406"/>
      <c r="G7" s="406"/>
      <c r="H7" s="406"/>
      <c r="I7" s="406"/>
      <c r="J7" s="406"/>
    </row>
    <row r="8" spans="1:19" s="6" customFormat="1" ht="45" x14ac:dyDescent="0.3">
      <c r="A8" s="100" t="s">
        <v>64</v>
      </c>
      <c r="B8" s="73" t="s">
        <v>11</v>
      </c>
      <c r="C8" s="385" t="s">
        <v>10</v>
      </c>
      <c r="D8" s="407" t="s">
        <v>9</v>
      </c>
      <c r="E8" s="385" t="s">
        <v>10</v>
      </c>
      <c r="F8" s="385" t="s">
        <v>9</v>
      </c>
      <c r="G8" s="385" t="s">
        <v>10</v>
      </c>
      <c r="H8" s="385" t="s">
        <v>9</v>
      </c>
      <c r="I8" s="385" t="s">
        <v>10</v>
      </c>
      <c r="J8" s="385" t="s">
        <v>9</v>
      </c>
    </row>
    <row r="9" spans="1:19" s="412" customFormat="1" ht="18" x14ac:dyDescent="0.2">
      <c r="A9" s="408">
        <v>1</v>
      </c>
      <c r="B9" s="408" t="s">
        <v>57</v>
      </c>
      <c r="C9" s="409">
        <f>SUM(C10,C13,C53,C56,C57,C58,C75)</f>
        <v>388209.23</v>
      </c>
      <c r="D9" s="410">
        <f>SUM(D10,D13,D53,D56,D57,D58,D64,D71,D72)</f>
        <v>578706.14</v>
      </c>
      <c r="E9" s="409">
        <f>SUM(E10,E13,E53,E56,E57,E58,E75)</f>
        <v>1454899.1099999999</v>
      </c>
      <c r="F9" s="409">
        <f>SUM(F10,F13,F53,F56,F57,F58,F64,F71,F72)</f>
        <v>1177393.92</v>
      </c>
      <c r="G9" s="409">
        <f>SUM(G10,G13,G53,G56,G57,G58,G75)</f>
        <v>1004211.88</v>
      </c>
      <c r="H9" s="409">
        <f>SUM(H10,H13,H53,H56,H57,H58,H64,H71,H72)</f>
        <v>1047555.7</v>
      </c>
      <c r="I9" s="411"/>
      <c r="J9" s="411"/>
      <c r="L9" s="413"/>
      <c r="N9" s="413"/>
      <c r="P9" s="413"/>
      <c r="S9" s="413"/>
    </row>
    <row r="10" spans="1:19" s="412" customFormat="1" ht="18" x14ac:dyDescent="0.2">
      <c r="A10" s="414">
        <v>1.1000000000000001</v>
      </c>
      <c r="B10" s="414" t="s">
        <v>58</v>
      </c>
      <c r="C10" s="415">
        <f>SUM(C11:C12)</f>
        <v>183187.5</v>
      </c>
      <c r="D10" s="416">
        <f>SUM(D11:D12)</f>
        <v>88562.5</v>
      </c>
      <c r="E10" s="415">
        <f>SUM(E11:E12)</f>
        <v>127175</v>
      </c>
      <c r="F10" s="415">
        <f>SUM(F11:F12)</f>
        <v>127175</v>
      </c>
      <c r="G10" s="415">
        <v>1000</v>
      </c>
      <c r="H10" s="415">
        <v>800</v>
      </c>
      <c r="I10" s="411"/>
      <c r="J10" s="411"/>
    </row>
    <row r="11" spans="1:19" s="9" customFormat="1" ht="16.5" customHeight="1" x14ac:dyDescent="0.2">
      <c r="A11" s="16" t="s">
        <v>30</v>
      </c>
      <c r="B11" s="16" t="s">
        <v>59</v>
      </c>
      <c r="C11" s="32">
        <v>183187.5</v>
      </c>
      <c r="D11" s="417">
        <v>88562.5</v>
      </c>
      <c r="E11" s="32">
        <v>127175</v>
      </c>
      <c r="F11" s="33">
        <v>127175</v>
      </c>
      <c r="G11" s="32">
        <v>1000</v>
      </c>
      <c r="H11" s="33">
        <v>800</v>
      </c>
      <c r="I11" s="418"/>
      <c r="J11" s="418"/>
    </row>
    <row r="12" spans="1:19" ht="16.5" customHeight="1" x14ac:dyDescent="0.3">
      <c r="A12" s="16" t="s">
        <v>31</v>
      </c>
      <c r="B12" s="16" t="s">
        <v>0</v>
      </c>
      <c r="C12" s="32"/>
      <c r="D12" s="417"/>
      <c r="E12" s="32"/>
      <c r="F12" s="33"/>
      <c r="G12" s="32"/>
      <c r="H12" s="33"/>
      <c r="I12" s="418"/>
      <c r="J12" s="418"/>
    </row>
    <row r="13" spans="1:19" ht="18" x14ac:dyDescent="0.3">
      <c r="A13" s="14">
        <v>1.2</v>
      </c>
      <c r="B13" s="14" t="s">
        <v>60</v>
      </c>
      <c r="C13" s="388">
        <f t="shared" ref="C13:H13" si="0">SUM(C14,C17,C29:C32,C35,C36,C43,C44,C45,C46,C47,C51,C52)</f>
        <v>201195.72999999998</v>
      </c>
      <c r="D13" s="419">
        <f t="shared" si="0"/>
        <v>340143.64</v>
      </c>
      <c r="E13" s="388">
        <f t="shared" si="0"/>
        <v>1152197.1099999999</v>
      </c>
      <c r="F13" s="388">
        <f t="shared" si="0"/>
        <v>1003768.9199999999</v>
      </c>
      <c r="G13" s="388">
        <f t="shared" si="0"/>
        <v>969746.37</v>
      </c>
      <c r="H13" s="388">
        <f t="shared" si="0"/>
        <v>880935.7</v>
      </c>
      <c r="I13" s="418"/>
      <c r="J13" s="418"/>
    </row>
    <row r="14" spans="1:19" s="423" customFormat="1" ht="18" x14ac:dyDescent="0.3">
      <c r="A14" s="420" t="s">
        <v>32</v>
      </c>
      <c r="B14" s="420" t="s">
        <v>1</v>
      </c>
      <c r="C14" s="421">
        <f>SUM(C15:C16)</f>
        <v>0</v>
      </c>
      <c r="D14" s="422">
        <f>SUM(D15:D16)</f>
        <v>0</v>
      </c>
      <c r="E14" s="421">
        <f>SUM(E15:E16)</f>
        <v>494.5</v>
      </c>
      <c r="F14" s="421">
        <f>SUM(F15:F16)</f>
        <v>0</v>
      </c>
      <c r="G14" s="421"/>
      <c r="H14" s="421">
        <f>SUM(H15:H16)</f>
        <v>0</v>
      </c>
      <c r="I14" s="411"/>
      <c r="J14" s="411"/>
    </row>
    <row r="15" spans="1:19" ht="17.25" customHeight="1" x14ac:dyDescent="0.3">
      <c r="A15" s="17" t="s">
        <v>98</v>
      </c>
      <c r="B15" s="17" t="s">
        <v>61</v>
      </c>
      <c r="C15" s="34"/>
      <c r="D15" s="424"/>
      <c r="E15" s="34"/>
      <c r="F15" s="35"/>
      <c r="G15" s="34"/>
      <c r="H15" s="35"/>
      <c r="I15" s="418"/>
      <c r="J15" s="418"/>
    </row>
    <row r="16" spans="1:19" ht="17.25" customHeight="1" x14ac:dyDescent="0.3">
      <c r="A16" s="17" t="s">
        <v>99</v>
      </c>
      <c r="B16" s="17" t="s">
        <v>62</v>
      </c>
      <c r="C16" s="34"/>
      <c r="D16" s="424"/>
      <c r="E16" s="34">
        <v>494.5</v>
      </c>
      <c r="F16" s="35"/>
      <c r="G16" s="34"/>
      <c r="H16" s="35"/>
      <c r="I16" s="418"/>
      <c r="J16" s="418"/>
    </row>
    <row r="17" spans="1:10" s="423" customFormat="1" ht="18" x14ac:dyDescent="0.3">
      <c r="A17" s="420" t="s">
        <v>33</v>
      </c>
      <c r="B17" s="420" t="s">
        <v>2</v>
      </c>
      <c r="C17" s="421">
        <f t="shared" ref="C17:H17" si="1">SUM(C18:C23,C28)</f>
        <v>21952.55</v>
      </c>
      <c r="D17" s="422">
        <f t="shared" si="1"/>
        <v>69524.28</v>
      </c>
      <c r="E17" s="421">
        <f t="shared" si="1"/>
        <v>6170.47</v>
      </c>
      <c r="F17" s="421">
        <f t="shared" si="1"/>
        <v>26057.98</v>
      </c>
      <c r="G17" s="421">
        <f t="shared" si="1"/>
        <v>5734.73</v>
      </c>
      <c r="H17" s="421">
        <f t="shared" si="1"/>
        <v>4897.6600000000008</v>
      </c>
      <c r="I17" s="411"/>
      <c r="J17" s="411"/>
    </row>
    <row r="18" spans="1:10" ht="30" x14ac:dyDescent="0.3">
      <c r="A18" s="17" t="s">
        <v>12</v>
      </c>
      <c r="B18" s="17" t="s">
        <v>250</v>
      </c>
      <c r="C18" s="425">
        <v>15380</v>
      </c>
      <c r="D18" s="426">
        <v>45817.1</v>
      </c>
      <c r="E18" s="425">
        <v>1236.8699999999999</v>
      </c>
      <c r="F18" s="389">
        <v>23613.18</v>
      </c>
      <c r="G18" s="425">
        <v>201.5</v>
      </c>
      <c r="H18" s="427">
        <v>500</v>
      </c>
      <c r="I18" s="418"/>
      <c r="J18" s="418"/>
    </row>
    <row r="19" spans="1:10" ht="18" x14ac:dyDescent="0.3">
      <c r="A19" s="17" t="s">
        <v>13</v>
      </c>
      <c r="B19" s="17" t="s">
        <v>14</v>
      </c>
      <c r="C19" s="425"/>
      <c r="D19" s="428">
        <v>15727</v>
      </c>
      <c r="E19" s="425"/>
      <c r="F19" s="429"/>
      <c r="G19" s="425"/>
      <c r="H19" s="429"/>
      <c r="I19" s="418"/>
      <c r="J19" s="418"/>
    </row>
    <row r="20" spans="1:10" ht="30" x14ac:dyDescent="0.3">
      <c r="A20" s="17" t="s">
        <v>281</v>
      </c>
      <c r="B20" s="17" t="s">
        <v>22</v>
      </c>
      <c r="C20" s="425">
        <v>4900</v>
      </c>
      <c r="D20" s="430">
        <v>4900</v>
      </c>
      <c r="E20" s="425"/>
      <c r="F20" s="391"/>
      <c r="G20" s="425"/>
      <c r="H20" s="391"/>
      <c r="I20" s="418"/>
      <c r="J20" s="418"/>
    </row>
    <row r="21" spans="1:10" ht="18" x14ac:dyDescent="0.3">
      <c r="A21" s="17" t="s">
        <v>282</v>
      </c>
      <c r="B21" s="17" t="s">
        <v>15</v>
      </c>
      <c r="C21" s="425">
        <v>340</v>
      </c>
      <c r="D21" s="430">
        <v>1834</v>
      </c>
      <c r="E21" s="425">
        <v>966.77</v>
      </c>
      <c r="F21" s="391">
        <v>606.11</v>
      </c>
      <c r="G21" s="425">
        <v>3184.09</v>
      </c>
      <c r="H21" s="391">
        <v>3398</v>
      </c>
      <c r="I21" s="418"/>
      <c r="J21" s="418"/>
    </row>
    <row r="22" spans="1:10" ht="18" x14ac:dyDescent="0.3">
      <c r="A22" s="17" t="s">
        <v>283</v>
      </c>
      <c r="B22" s="17" t="s">
        <v>16</v>
      </c>
      <c r="C22" s="425">
        <v>3.5</v>
      </c>
      <c r="D22" s="430"/>
      <c r="E22" s="425">
        <v>77.5</v>
      </c>
      <c r="F22" s="391"/>
      <c r="G22" s="425">
        <v>322.38</v>
      </c>
      <c r="H22" s="391"/>
      <c r="I22" s="418"/>
      <c r="J22" s="418"/>
    </row>
    <row r="23" spans="1:10" s="423" customFormat="1" ht="18" x14ac:dyDescent="0.3">
      <c r="A23" s="17" t="s">
        <v>284</v>
      </c>
      <c r="B23" s="17" t="s">
        <v>17</v>
      </c>
      <c r="C23" s="431">
        <f>C24+C27</f>
        <v>1274.05</v>
      </c>
      <c r="D23" s="432">
        <f>SUM(D24:D27)</f>
        <v>1246.18</v>
      </c>
      <c r="E23" s="431">
        <f>E24+E27</f>
        <v>2439.19</v>
      </c>
      <c r="F23" s="431">
        <f>SUM(F24:F27)</f>
        <v>1138.69</v>
      </c>
      <c r="G23" s="433">
        <f>G24+G25+G26+G27</f>
        <v>2026.7599999999998</v>
      </c>
      <c r="H23" s="433">
        <f>H24+H25+H26+H27</f>
        <v>249.52</v>
      </c>
      <c r="I23" s="418"/>
      <c r="J23" s="418"/>
    </row>
    <row r="24" spans="1:10" ht="16.5" customHeight="1" x14ac:dyDescent="0.3">
      <c r="A24" s="18" t="s">
        <v>285</v>
      </c>
      <c r="B24" s="18" t="s">
        <v>18</v>
      </c>
      <c r="C24" s="425">
        <v>1274.05</v>
      </c>
      <c r="D24" s="430">
        <v>1235.3800000000001</v>
      </c>
      <c r="E24" s="425">
        <v>2294.5500000000002</v>
      </c>
      <c r="F24" s="391">
        <v>949.53</v>
      </c>
      <c r="G24" s="425">
        <v>1448.11</v>
      </c>
      <c r="H24" s="391">
        <v>167.52</v>
      </c>
      <c r="I24" s="418"/>
      <c r="J24" s="418"/>
    </row>
    <row r="25" spans="1:10" ht="16.5" customHeight="1" x14ac:dyDescent="0.3">
      <c r="A25" s="18" t="s">
        <v>286</v>
      </c>
      <c r="B25" s="18" t="s">
        <v>19</v>
      </c>
      <c r="C25" s="425"/>
      <c r="D25" s="430">
        <v>10.8</v>
      </c>
      <c r="E25" s="425">
        <v>189.16</v>
      </c>
      <c r="F25" s="391">
        <v>189.16</v>
      </c>
      <c r="G25" s="425">
        <v>434.01</v>
      </c>
      <c r="H25" s="391">
        <v>82</v>
      </c>
      <c r="I25" s="418"/>
      <c r="J25" s="418"/>
    </row>
    <row r="26" spans="1:10" ht="16.5" customHeight="1" x14ac:dyDescent="0.3">
      <c r="A26" s="18" t="s">
        <v>287</v>
      </c>
      <c r="B26" s="18" t="s">
        <v>20</v>
      </c>
      <c r="C26" s="425"/>
      <c r="D26" s="430"/>
      <c r="E26" s="425"/>
      <c r="F26" s="391"/>
      <c r="G26" s="425"/>
      <c r="H26" s="391"/>
      <c r="I26" s="418"/>
      <c r="J26" s="418"/>
    </row>
    <row r="27" spans="1:10" ht="16.5" customHeight="1" x14ac:dyDescent="0.3">
      <c r="A27" s="18" t="s">
        <v>288</v>
      </c>
      <c r="B27" s="18" t="s">
        <v>23</v>
      </c>
      <c r="C27" s="425"/>
      <c r="D27" s="434"/>
      <c r="E27" s="425">
        <v>144.63999999999999</v>
      </c>
      <c r="F27" s="427"/>
      <c r="G27" s="425">
        <v>144.63999999999999</v>
      </c>
      <c r="H27" s="427"/>
      <c r="I27" s="418"/>
      <c r="J27" s="418"/>
    </row>
    <row r="28" spans="1:10" ht="18" x14ac:dyDescent="0.3">
      <c r="A28" s="17" t="s">
        <v>289</v>
      </c>
      <c r="B28" s="17" t="s">
        <v>21</v>
      </c>
      <c r="C28" s="425">
        <v>55</v>
      </c>
      <c r="D28" s="428"/>
      <c r="E28" s="425">
        <v>1450.14</v>
      </c>
      <c r="F28" s="429">
        <v>700</v>
      </c>
      <c r="G28" s="425"/>
      <c r="H28" s="429">
        <v>750.14</v>
      </c>
      <c r="I28" s="418"/>
      <c r="J28" s="418"/>
    </row>
    <row r="29" spans="1:10" ht="18" x14ac:dyDescent="0.3">
      <c r="A29" s="16" t="s">
        <v>34</v>
      </c>
      <c r="B29" s="16" t="s">
        <v>3</v>
      </c>
      <c r="C29" s="32"/>
      <c r="D29" s="417">
        <v>0</v>
      </c>
      <c r="E29" s="32"/>
      <c r="F29" s="33">
        <v>0</v>
      </c>
      <c r="G29" s="32"/>
      <c r="H29" s="33">
        <v>0</v>
      </c>
      <c r="I29" s="418"/>
      <c r="J29" s="418"/>
    </row>
    <row r="30" spans="1:10" s="423" customFormat="1" ht="18" x14ac:dyDescent="0.3">
      <c r="A30" s="420" t="s">
        <v>35</v>
      </c>
      <c r="B30" s="420" t="s">
        <v>4</v>
      </c>
      <c r="C30" s="435">
        <v>308.8</v>
      </c>
      <c r="D30" s="436">
        <v>1357.3</v>
      </c>
      <c r="E30" s="435">
        <v>804.8</v>
      </c>
      <c r="F30" s="437">
        <v>280</v>
      </c>
      <c r="G30" s="435">
        <v>544</v>
      </c>
      <c r="H30" s="437">
        <v>596</v>
      </c>
      <c r="I30" s="411"/>
      <c r="J30" s="411"/>
    </row>
    <row r="31" spans="1:10" ht="18" x14ac:dyDescent="0.3">
      <c r="A31" s="16" t="s">
        <v>36</v>
      </c>
      <c r="B31" s="16" t="s">
        <v>5</v>
      </c>
      <c r="C31" s="32"/>
      <c r="D31" s="417"/>
      <c r="E31" s="32"/>
      <c r="F31" s="33"/>
      <c r="G31" s="32"/>
      <c r="H31" s="33"/>
      <c r="I31" s="418"/>
      <c r="J31" s="418"/>
    </row>
    <row r="32" spans="1:10" ht="30" x14ac:dyDescent="0.3">
      <c r="A32" s="16" t="s">
        <v>37</v>
      </c>
      <c r="B32" s="16" t="s">
        <v>63</v>
      </c>
      <c r="C32" s="387">
        <f t="shared" ref="C32:H32" si="2">SUM(C33:C34)</f>
        <v>2166</v>
      </c>
      <c r="D32" s="438">
        <f t="shared" si="2"/>
        <v>2166</v>
      </c>
      <c r="E32" s="387">
        <f t="shared" si="2"/>
        <v>4440.3</v>
      </c>
      <c r="F32" s="387">
        <f t="shared" si="2"/>
        <v>4440</v>
      </c>
      <c r="G32" s="387">
        <f t="shared" si="2"/>
        <v>1567.5</v>
      </c>
      <c r="H32" s="387">
        <f t="shared" si="2"/>
        <v>1567.5</v>
      </c>
      <c r="I32" s="418"/>
      <c r="J32" s="418"/>
    </row>
    <row r="33" spans="1:20" s="423" customFormat="1" ht="18" x14ac:dyDescent="0.3">
      <c r="A33" s="439" t="s">
        <v>290</v>
      </c>
      <c r="B33" s="439" t="s">
        <v>56</v>
      </c>
      <c r="C33" s="435">
        <v>2166</v>
      </c>
      <c r="D33" s="436">
        <v>2166</v>
      </c>
      <c r="E33" s="435">
        <v>4440.3</v>
      </c>
      <c r="F33" s="437">
        <v>4440</v>
      </c>
      <c r="G33" s="435">
        <v>1567.5</v>
      </c>
      <c r="H33" s="437">
        <v>1567.5</v>
      </c>
      <c r="I33" s="411"/>
      <c r="J33" s="411"/>
    </row>
    <row r="34" spans="1:20" ht="18" x14ac:dyDescent="0.3">
      <c r="A34" s="17" t="s">
        <v>291</v>
      </c>
      <c r="B34" s="17" t="s">
        <v>55</v>
      </c>
      <c r="C34" s="32">
        <v>0</v>
      </c>
      <c r="D34" s="417"/>
      <c r="E34" s="32">
        <v>0</v>
      </c>
      <c r="F34" s="33"/>
      <c r="G34" s="32">
        <v>0</v>
      </c>
      <c r="H34" s="33"/>
      <c r="I34" s="418"/>
      <c r="J34" s="418"/>
    </row>
    <row r="35" spans="1:20" s="423" customFormat="1" ht="18" x14ac:dyDescent="0.3">
      <c r="A35" s="420" t="s">
        <v>38</v>
      </c>
      <c r="B35" s="420" t="s">
        <v>49</v>
      </c>
      <c r="C35" s="435">
        <v>230.52</v>
      </c>
      <c r="D35" s="436"/>
      <c r="E35" s="435">
        <v>156.51</v>
      </c>
      <c r="F35" s="437">
        <v>156.51</v>
      </c>
      <c r="G35" s="435">
        <v>69.78</v>
      </c>
      <c r="H35" s="437">
        <v>69.78</v>
      </c>
      <c r="I35" s="411"/>
      <c r="J35" s="411"/>
      <c r="K35" s="423">
        <v>5.31</v>
      </c>
      <c r="L35" s="440">
        <f>I35+K35</f>
        <v>5.31</v>
      </c>
      <c r="M35" s="440">
        <f>J35+K35</f>
        <v>5.31</v>
      </c>
    </row>
    <row r="36" spans="1:20" s="423" customFormat="1" ht="18" x14ac:dyDescent="0.3">
      <c r="A36" s="420" t="s">
        <v>39</v>
      </c>
      <c r="B36" s="420" t="s">
        <v>358</v>
      </c>
      <c r="C36" s="421">
        <f t="shared" ref="C36:H36" si="3">SUM(C37:C42)</f>
        <v>4170</v>
      </c>
      <c r="D36" s="422">
        <f t="shared" si="3"/>
        <v>0</v>
      </c>
      <c r="E36" s="421">
        <f t="shared" si="3"/>
        <v>792904.18</v>
      </c>
      <c r="F36" s="421">
        <f t="shared" si="3"/>
        <v>792904.5</v>
      </c>
      <c r="G36" s="421">
        <f t="shared" si="3"/>
        <v>758118.75</v>
      </c>
      <c r="H36" s="421">
        <f t="shared" si="3"/>
        <v>784191.86</v>
      </c>
      <c r="I36" s="411"/>
      <c r="J36" s="411"/>
      <c r="R36" s="440">
        <v>1557977</v>
      </c>
      <c r="S36" s="440">
        <f>R36-I36</f>
        <v>1557977</v>
      </c>
    </row>
    <row r="37" spans="1:20" ht="18" x14ac:dyDescent="0.3">
      <c r="A37" s="17" t="s">
        <v>355</v>
      </c>
      <c r="B37" s="17" t="s">
        <v>359</v>
      </c>
      <c r="C37" s="32"/>
      <c r="D37" s="441"/>
      <c r="E37" s="32">
        <v>725488.5</v>
      </c>
      <c r="F37" s="32">
        <v>725488.5</v>
      </c>
      <c r="G37" s="32">
        <v>700558.75</v>
      </c>
      <c r="H37" s="32">
        <v>700559</v>
      </c>
      <c r="I37" s="418"/>
      <c r="J37" s="418"/>
      <c r="T37" s="442"/>
    </row>
    <row r="38" spans="1:20" ht="18" x14ac:dyDescent="0.3">
      <c r="A38" s="17" t="s">
        <v>356</v>
      </c>
      <c r="B38" s="17" t="s">
        <v>360</v>
      </c>
      <c r="C38" s="32"/>
      <c r="D38" s="441">
        <v>0</v>
      </c>
      <c r="E38" s="32">
        <v>8910</v>
      </c>
      <c r="F38" s="32">
        <v>6790</v>
      </c>
      <c r="G38" s="32">
        <v>3032</v>
      </c>
      <c r="H38" s="32">
        <v>33992</v>
      </c>
      <c r="I38" s="418"/>
      <c r="J38" s="418"/>
      <c r="S38" s="442"/>
      <c r="T38" s="442"/>
    </row>
    <row r="39" spans="1:20" ht="18" x14ac:dyDescent="0.3">
      <c r="A39" s="17" t="s">
        <v>357</v>
      </c>
      <c r="B39" s="17" t="s">
        <v>363</v>
      </c>
      <c r="C39" s="32">
        <v>3170</v>
      </c>
      <c r="D39" s="417"/>
      <c r="E39" s="32">
        <v>2593.6799999999998</v>
      </c>
      <c r="F39" s="33">
        <v>4550</v>
      </c>
      <c r="G39" s="32">
        <v>1859</v>
      </c>
      <c r="H39" s="33">
        <v>272.86</v>
      </c>
      <c r="I39" s="418"/>
      <c r="J39" s="418"/>
      <c r="T39" s="442"/>
    </row>
    <row r="40" spans="1:20" ht="18" x14ac:dyDescent="0.3">
      <c r="A40" s="17" t="s">
        <v>362</v>
      </c>
      <c r="B40" s="17" t="s">
        <v>364</v>
      </c>
      <c r="C40" s="32"/>
      <c r="D40" s="417"/>
      <c r="E40" s="32"/>
      <c r="F40" s="33"/>
      <c r="G40" s="32"/>
      <c r="H40" s="33"/>
      <c r="I40" s="418"/>
      <c r="J40" s="418"/>
      <c r="T40" s="442"/>
    </row>
    <row r="41" spans="1:20" ht="18" x14ac:dyDescent="0.3">
      <c r="A41" s="17" t="s">
        <v>365</v>
      </c>
      <c r="B41" s="17" t="s">
        <v>496</v>
      </c>
      <c r="C41" s="32">
        <v>1000</v>
      </c>
      <c r="D41" s="417"/>
      <c r="E41" s="32">
        <v>55912</v>
      </c>
      <c r="F41" s="33">
        <v>56076</v>
      </c>
      <c r="G41" s="32">
        <v>52669</v>
      </c>
      <c r="H41" s="33">
        <v>49368</v>
      </c>
      <c r="I41" s="418"/>
      <c r="J41" s="418"/>
      <c r="R41" s="442"/>
      <c r="T41" s="442"/>
    </row>
    <row r="42" spans="1:20" ht="18" x14ac:dyDescent="0.3">
      <c r="A42" s="17" t="s">
        <v>497</v>
      </c>
      <c r="B42" s="17" t="s">
        <v>361</v>
      </c>
      <c r="C42" s="32"/>
      <c r="D42" s="417"/>
      <c r="E42" s="32"/>
      <c r="F42" s="33"/>
      <c r="G42" s="32"/>
      <c r="H42" s="33"/>
      <c r="I42" s="418"/>
      <c r="J42" s="418"/>
      <c r="T42" s="442"/>
    </row>
    <row r="43" spans="1:20" s="423" customFormat="1" ht="30" x14ac:dyDescent="0.3">
      <c r="A43" s="420" t="s">
        <v>40</v>
      </c>
      <c r="B43" s="420" t="s">
        <v>28</v>
      </c>
      <c r="C43" s="435">
        <v>900</v>
      </c>
      <c r="D43" s="436">
        <v>30123</v>
      </c>
      <c r="E43" s="435">
        <v>57456.58</v>
      </c>
      <c r="F43" s="437">
        <v>64782.83</v>
      </c>
      <c r="G43" s="435">
        <v>3915</v>
      </c>
      <c r="H43" s="437">
        <v>9508</v>
      </c>
      <c r="I43" s="411"/>
      <c r="J43" s="411"/>
      <c r="K43" s="440">
        <v>1434</v>
      </c>
      <c r="L43" s="423">
        <v>7734</v>
      </c>
      <c r="N43" s="440">
        <f>I43+K43</f>
        <v>1434</v>
      </c>
    </row>
    <row r="44" spans="1:20" s="423" customFormat="1" ht="30" x14ac:dyDescent="0.3">
      <c r="A44" s="420" t="s">
        <v>41</v>
      </c>
      <c r="B44" s="420" t="s">
        <v>24</v>
      </c>
      <c r="C44" s="435">
        <v>726.34</v>
      </c>
      <c r="D44" s="436">
        <v>550</v>
      </c>
      <c r="E44" s="435">
        <v>61</v>
      </c>
      <c r="F44" s="437">
        <v>61</v>
      </c>
      <c r="G44" s="435">
        <v>234.6</v>
      </c>
      <c r="H44" s="437"/>
      <c r="I44" s="411"/>
      <c r="J44" s="411"/>
    </row>
    <row r="45" spans="1:20" ht="18" x14ac:dyDescent="0.3">
      <c r="A45" s="16" t="s">
        <v>42</v>
      </c>
      <c r="B45" s="16" t="s">
        <v>25</v>
      </c>
      <c r="C45" s="32"/>
      <c r="D45" s="417"/>
      <c r="E45" s="32"/>
      <c r="F45" s="33"/>
      <c r="G45" s="32"/>
      <c r="H45" s="33"/>
      <c r="I45" s="418"/>
      <c r="J45" s="418"/>
    </row>
    <row r="46" spans="1:20" ht="18" x14ac:dyDescent="0.3">
      <c r="A46" s="16" t="s">
        <v>43</v>
      </c>
      <c r="B46" s="16" t="s">
        <v>26</v>
      </c>
      <c r="C46" s="32"/>
      <c r="D46" s="417">
        <v>0</v>
      </c>
      <c r="E46" s="32"/>
      <c r="F46" s="33">
        <v>0</v>
      </c>
      <c r="G46" s="32"/>
      <c r="H46" s="33">
        <v>0</v>
      </c>
      <c r="I46" s="418"/>
      <c r="J46" s="418"/>
    </row>
    <row r="47" spans="1:20" s="423" customFormat="1" ht="18" x14ac:dyDescent="0.3">
      <c r="A47" s="420" t="s">
        <v>44</v>
      </c>
      <c r="B47" s="420" t="s">
        <v>296</v>
      </c>
      <c r="C47" s="421">
        <f t="shared" ref="C47:H47" si="4">SUM(C48:C50)</f>
        <v>170041.52</v>
      </c>
      <c r="D47" s="422">
        <f t="shared" si="4"/>
        <v>231368.06</v>
      </c>
      <c r="E47" s="421">
        <f t="shared" si="4"/>
        <v>256260.07</v>
      </c>
      <c r="F47" s="421">
        <f t="shared" si="4"/>
        <v>104386.1</v>
      </c>
      <c r="G47" s="421">
        <f t="shared" si="4"/>
        <v>196607.01</v>
      </c>
      <c r="H47" s="421">
        <f t="shared" si="4"/>
        <v>75994.899999999994</v>
      </c>
      <c r="I47" s="411"/>
      <c r="J47" s="411"/>
    </row>
    <row r="48" spans="1:20" ht="18" x14ac:dyDescent="0.3">
      <c r="A48" s="91" t="s">
        <v>371</v>
      </c>
      <c r="B48" s="91" t="s">
        <v>374</v>
      </c>
      <c r="C48" s="32">
        <v>155026.51999999999</v>
      </c>
      <c r="D48" s="417">
        <v>231368.06</v>
      </c>
      <c r="E48" s="32">
        <v>225246.07</v>
      </c>
      <c r="F48" s="33">
        <v>90686.1</v>
      </c>
      <c r="G48" s="32">
        <v>196607.01</v>
      </c>
      <c r="H48" s="33">
        <v>65794.899999999994</v>
      </c>
      <c r="I48" s="418"/>
      <c r="J48" s="418"/>
    </row>
    <row r="49" spans="1:18" ht="18" x14ac:dyDescent="0.3">
      <c r="A49" s="91" t="s">
        <v>372</v>
      </c>
      <c r="B49" s="91" t="s">
        <v>373</v>
      </c>
      <c r="C49" s="32"/>
      <c r="D49" s="417"/>
      <c r="E49" s="32">
        <v>15999</v>
      </c>
      <c r="F49" s="33"/>
      <c r="G49" s="32"/>
      <c r="H49" s="33">
        <v>8000</v>
      </c>
      <c r="I49" s="418"/>
      <c r="J49" s="418"/>
    </row>
    <row r="50" spans="1:18" ht="18" x14ac:dyDescent="0.3">
      <c r="A50" s="91" t="s">
        <v>375</v>
      </c>
      <c r="B50" s="91" t="s">
        <v>376</v>
      </c>
      <c r="C50" s="32">
        <v>15015</v>
      </c>
      <c r="D50" s="417"/>
      <c r="E50" s="32">
        <v>15015</v>
      </c>
      <c r="F50" s="33">
        <v>13700</v>
      </c>
      <c r="G50" s="32"/>
      <c r="H50" s="33">
        <v>2200</v>
      </c>
      <c r="I50" s="418"/>
      <c r="J50" s="418"/>
    </row>
    <row r="51" spans="1:18" ht="26.25" customHeight="1" x14ac:dyDescent="0.3">
      <c r="A51" s="16" t="s">
        <v>45</v>
      </c>
      <c r="B51" s="16" t="s">
        <v>29</v>
      </c>
      <c r="C51" s="32"/>
      <c r="D51" s="417"/>
      <c r="E51" s="32"/>
      <c r="F51" s="33"/>
      <c r="G51" s="32"/>
      <c r="H51" s="33"/>
      <c r="I51" s="418"/>
      <c r="J51" s="418"/>
    </row>
    <row r="52" spans="1:18" s="423" customFormat="1" ht="18" x14ac:dyDescent="0.3">
      <c r="A52" s="420" t="s">
        <v>46</v>
      </c>
      <c r="B52" s="420" t="s">
        <v>6</v>
      </c>
      <c r="C52" s="435">
        <v>700</v>
      </c>
      <c r="D52" s="436">
        <v>5055</v>
      </c>
      <c r="E52" s="435">
        <v>33448.699999999997</v>
      </c>
      <c r="F52" s="437">
        <v>10700</v>
      </c>
      <c r="G52" s="435">
        <v>2955</v>
      </c>
      <c r="H52" s="437">
        <v>4110</v>
      </c>
      <c r="I52" s="411"/>
      <c r="J52" s="411"/>
    </row>
    <row r="53" spans="1:18" s="423" customFormat="1" ht="30" x14ac:dyDescent="0.3">
      <c r="A53" s="414">
        <v>1.3</v>
      </c>
      <c r="B53" s="414" t="s">
        <v>415</v>
      </c>
      <c r="C53" s="415">
        <f>SUM(C54:C55)</f>
        <v>3826</v>
      </c>
      <c r="D53" s="416">
        <f>SUM(D54:D55)</f>
        <v>150000</v>
      </c>
      <c r="E53" s="415">
        <f>SUM(E54:E55)</f>
        <v>175527</v>
      </c>
      <c r="F53" s="415">
        <f>SUM(F54:F55)</f>
        <v>46450</v>
      </c>
      <c r="G53" s="435">
        <v>33465.51</v>
      </c>
      <c r="H53" s="437">
        <v>165820</v>
      </c>
      <c r="I53" s="411"/>
      <c r="J53" s="411"/>
    </row>
    <row r="54" spans="1:18" ht="30" x14ac:dyDescent="0.3">
      <c r="A54" s="16" t="s">
        <v>50</v>
      </c>
      <c r="B54" s="16" t="s">
        <v>48</v>
      </c>
      <c r="C54" s="32">
        <v>3826</v>
      </c>
      <c r="D54" s="417">
        <v>150000</v>
      </c>
      <c r="E54" s="32">
        <v>175527</v>
      </c>
      <c r="F54" s="33">
        <v>46450</v>
      </c>
      <c r="G54" s="32">
        <v>33465.51</v>
      </c>
      <c r="H54" s="33">
        <v>165820</v>
      </c>
      <c r="I54" s="418"/>
      <c r="J54" s="418"/>
      <c r="K54" s="442">
        <f>J54+1500</f>
        <v>1500</v>
      </c>
      <c r="R54" s="442">
        <f>E54-20356</f>
        <v>155171</v>
      </c>
    </row>
    <row r="55" spans="1:18" ht="18" x14ac:dyDescent="0.3">
      <c r="A55" s="16" t="s">
        <v>51</v>
      </c>
      <c r="B55" s="16"/>
      <c r="C55" s="32"/>
      <c r="D55" s="417"/>
      <c r="E55" s="32"/>
      <c r="F55" s="33"/>
      <c r="G55" s="32"/>
      <c r="H55" s="33"/>
      <c r="I55" s="418"/>
      <c r="J55" s="418"/>
    </row>
    <row r="56" spans="1:18" ht="18" x14ac:dyDescent="0.3">
      <c r="A56" s="14">
        <v>1.4</v>
      </c>
      <c r="B56" s="14" t="s">
        <v>417</v>
      </c>
      <c r="C56" s="32"/>
      <c r="D56" s="417"/>
      <c r="E56" s="32"/>
      <c r="F56" s="33"/>
      <c r="G56" s="32"/>
      <c r="H56" s="33"/>
      <c r="I56" s="418"/>
      <c r="J56" s="418"/>
    </row>
    <row r="57" spans="1:18" ht="18" x14ac:dyDescent="0.3">
      <c r="A57" s="14">
        <v>1.5</v>
      </c>
      <c r="B57" s="14" t="s">
        <v>7</v>
      </c>
      <c r="C57" s="425"/>
      <c r="D57" s="430"/>
      <c r="E57" s="425"/>
      <c r="F57" s="391"/>
      <c r="G57" s="425"/>
      <c r="H57" s="391"/>
      <c r="I57" s="418"/>
      <c r="J57" s="418"/>
    </row>
    <row r="58" spans="1:18" ht="18" x14ac:dyDescent="0.3">
      <c r="A58" s="14">
        <v>1.6</v>
      </c>
      <c r="B58" s="38" t="s">
        <v>8</v>
      </c>
      <c r="C58" s="388">
        <f t="shared" ref="C58:H58" si="5">SUM(C59:C63)</f>
        <v>0</v>
      </c>
      <c r="D58" s="419">
        <f t="shared" si="5"/>
        <v>0</v>
      </c>
      <c r="E58" s="388">
        <f t="shared" si="5"/>
        <v>0</v>
      </c>
      <c r="F58" s="388">
        <f t="shared" si="5"/>
        <v>0</v>
      </c>
      <c r="G58" s="388">
        <f t="shared" si="5"/>
        <v>0</v>
      </c>
      <c r="H58" s="388">
        <f t="shared" si="5"/>
        <v>0</v>
      </c>
      <c r="I58" s="418"/>
      <c r="J58" s="418"/>
    </row>
    <row r="59" spans="1:18" ht="18" x14ac:dyDescent="0.3">
      <c r="A59" s="16" t="s">
        <v>297</v>
      </c>
      <c r="B59" s="39" t="s">
        <v>52</v>
      </c>
      <c r="C59" s="425"/>
      <c r="D59" s="430"/>
      <c r="E59" s="425"/>
      <c r="F59" s="391"/>
      <c r="G59" s="425"/>
      <c r="H59" s="391"/>
      <c r="I59" s="418"/>
      <c r="J59" s="418"/>
    </row>
    <row r="60" spans="1:18" ht="30" x14ac:dyDescent="0.3">
      <c r="A60" s="16" t="s">
        <v>298</v>
      </c>
      <c r="B60" s="39" t="s">
        <v>54</v>
      </c>
      <c r="C60" s="425"/>
      <c r="D60" s="430"/>
      <c r="E60" s="425"/>
      <c r="F60" s="391"/>
      <c r="G60" s="425"/>
      <c r="H60" s="391"/>
      <c r="I60" s="418"/>
      <c r="J60" s="418"/>
    </row>
    <row r="61" spans="1:18" ht="18" x14ac:dyDescent="0.3">
      <c r="A61" s="16" t="s">
        <v>299</v>
      </c>
      <c r="B61" s="39" t="s">
        <v>53</v>
      </c>
      <c r="C61" s="391"/>
      <c r="D61" s="430"/>
      <c r="E61" s="391"/>
      <c r="F61" s="391"/>
      <c r="G61" s="391"/>
      <c r="H61" s="391"/>
      <c r="I61" s="418"/>
      <c r="J61" s="418"/>
    </row>
    <row r="62" spans="1:18" ht="18" x14ac:dyDescent="0.3">
      <c r="A62" s="16" t="s">
        <v>300</v>
      </c>
      <c r="B62" s="39" t="s">
        <v>27</v>
      </c>
      <c r="C62" s="425"/>
      <c r="D62" s="430"/>
      <c r="E62" s="425"/>
      <c r="F62" s="391"/>
      <c r="G62" s="425"/>
      <c r="H62" s="391"/>
      <c r="I62" s="418"/>
      <c r="J62" s="418"/>
    </row>
    <row r="63" spans="1:18" ht="18" x14ac:dyDescent="0.3">
      <c r="A63" s="16" t="s">
        <v>337</v>
      </c>
      <c r="B63" s="205" t="s">
        <v>338</v>
      </c>
      <c r="C63" s="425"/>
      <c r="D63" s="443"/>
      <c r="E63" s="425"/>
      <c r="F63" s="444"/>
      <c r="G63" s="425"/>
      <c r="H63" s="444"/>
      <c r="I63" s="418"/>
      <c r="J63" s="418"/>
    </row>
    <row r="64" spans="1:18" ht="30" x14ac:dyDescent="0.3">
      <c r="A64" s="13">
        <v>2</v>
      </c>
      <c r="B64" s="40" t="s">
        <v>106</v>
      </c>
      <c r="C64" s="445"/>
      <c r="D64" s="446">
        <f>SUM(D65:D70)</f>
        <v>0</v>
      </c>
      <c r="E64" s="445"/>
      <c r="F64" s="447">
        <f>SUM(F65:F70)</f>
        <v>0</v>
      </c>
      <c r="G64" s="387"/>
      <c r="H64" s="447">
        <f>SUM(H65:H70)</f>
        <v>0</v>
      </c>
      <c r="I64" s="418"/>
      <c r="J64" s="418"/>
    </row>
    <row r="65" spans="1:10" ht="18" x14ac:dyDescent="0.3">
      <c r="A65" s="15">
        <v>2.1</v>
      </c>
      <c r="B65" s="41" t="s">
        <v>100</v>
      </c>
      <c r="C65" s="445"/>
      <c r="D65" s="448"/>
      <c r="E65" s="445"/>
      <c r="F65" s="449"/>
      <c r="G65" s="387"/>
      <c r="H65" s="449"/>
      <c r="I65" s="418"/>
      <c r="J65" s="418"/>
    </row>
    <row r="66" spans="1:10" ht="18" x14ac:dyDescent="0.3">
      <c r="A66" s="15">
        <v>2.2000000000000002</v>
      </c>
      <c r="B66" s="41" t="s">
        <v>104</v>
      </c>
      <c r="C66" s="450"/>
      <c r="D66" s="448"/>
      <c r="E66" s="450"/>
      <c r="F66" s="449"/>
      <c r="G66" s="387"/>
      <c r="H66" s="449"/>
      <c r="I66" s="418"/>
      <c r="J66" s="418"/>
    </row>
    <row r="67" spans="1:10" ht="18" x14ac:dyDescent="0.3">
      <c r="A67" s="15">
        <v>2.2999999999999998</v>
      </c>
      <c r="B67" s="41" t="s">
        <v>103</v>
      </c>
      <c r="C67" s="450"/>
      <c r="D67" s="448"/>
      <c r="E67" s="450"/>
      <c r="F67" s="449"/>
      <c r="G67" s="387"/>
      <c r="H67" s="449"/>
      <c r="I67" s="418"/>
      <c r="J67" s="418"/>
    </row>
    <row r="68" spans="1:10" ht="18" x14ac:dyDescent="0.3">
      <c r="A68" s="15">
        <v>2.4</v>
      </c>
      <c r="B68" s="41" t="s">
        <v>105</v>
      </c>
      <c r="C68" s="450"/>
      <c r="D68" s="448"/>
      <c r="E68" s="450"/>
      <c r="F68" s="449"/>
      <c r="G68" s="387"/>
      <c r="H68" s="449"/>
      <c r="I68" s="418"/>
      <c r="J68" s="418"/>
    </row>
    <row r="69" spans="1:10" ht="18" x14ac:dyDescent="0.3">
      <c r="A69" s="15">
        <v>2.5</v>
      </c>
      <c r="B69" s="41" t="s">
        <v>101</v>
      </c>
      <c r="C69" s="450"/>
      <c r="D69" s="448"/>
      <c r="E69" s="450"/>
      <c r="F69" s="449"/>
      <c r="G69" s="387"/>
      <c r="H69" s="449"/>
      <c r="I69" s="418"/>
      <c r="J69" s="418"/>
    </row>
    <row r="70" spans="1:10" ht="18" x14ac:dyDescent="0.3">
      <c r="A70" s="15">
        <v>2.6</v>
      </c>
      <c r="B70" s="41" t="s">
        <v>102</v>
      </c>
      <c r="C70" s="450"/>
      <c r="D70" s="448"/>
      <c r="E70" s="450"/>
      <c r="F70" s="449"/>
      <c r="G70" s="387"/>
      <c r="H70" s="449"/>
      <c r="I70" s="418"/>
      <c r="J70" s="418"/>
    </row>
    <row r="71" spans="1:10" s="2" customFormat="1" ht="18" x14ac:dyDescent="0.3">
      <c r="A71" s="13">
        <v>3</v>
      </c>
      <c r="B71" s="266" t="s">
        <v>448</v>
      </c>
      <c r="C71" s="451"/>
      <c r="D71" s="452"/>
      <c r="E71" s="451"/>
      <c r="F71" s="267"/>
      <c r="G71" s="395"/>
      <c r="H71" s="267"/>
      <c r="I71" s="418"/>
      <c r="J71" s="418"/>
    </row>
    <row r="72" spans="1:10" s="2" customFormat="1" ht="18" x14ac:dyDescent="0.3">
      <c r="A72" s="13">
        <v>4</v>
      </c>
      <c r="B72" s="13" t="s">
        <v>252</v>
      </c>
      <c r="C72" s="451">
        <f t="shared" ref="C72:H72" si="6">SUM(C73:C74)</f>
        <v>0</v>
      </c>
      <c r="D72" s="453">
        <f t="shared" si="6"/>
        <v>0</v>
      </c>
      <c r="E72" s="451">
        <f t="shared" si="6"/>
        <v>0</v>
      </c>
      <c r="F72" s="395">
        <f t="shared" si="6"/>
        <v>0</v>
      </c>
      <c r="G72" s="395">
        <f t="shared" si="6"/>
        <v>0</v>
      </c>
      <c r="H72" s="395">
        <f t="shared" si="6"/>
        <v>0</v>
      </c>
      <c r="I72" s="418"/>
      <c r="J72" s="418"/>
    </row>
    <row r="73" spans="1:10" s="2" customFormat="1" ht="18" x14ac:dyDescent="0.3">
      <c r="A73" s="15">
        <v>4.0999999999999996</v>
      </c>
      <c r="B73" s="15" t="s">
        <v>253</v>
      </c>
      <c r="C73" s="397"/>
      <c r="D73" s="454"/>
      <c r="E73" s="397"/>
      <c r="F73" s="397"/>
      <c r="G73" s="397"/>
      <c r="H73" s="397"/>
      <c r="I73" s="418"/>
      <c r="J73" s="418"/>
    </row>
    <row r="74" spans="1:10" s="2" customFormat="1" ht="18" x14ac:dyDescent="0.3">
      <c r="A74" s="15">
        <v>4.2</v>
      </c>
      <c r="B74" s="15" t="s">
        <v>254</v>
      </c>
      <c r="C74" s="397"/>
      <c r="D74" s="454"/>
      <c r="E74" s="397"/>
      <c r="F74" s="397"/>
      <c r="G74" s="397"/>
      <c r="H74" s="397"/>
      <c r="I74" s="418"/>
      <c r="J74" s="418"/>
    </row>
    <row r="75" spans="1:10" s="2" customFormat="1" ht="18" x14ac:dyDescent="0.3">
      <c r="A75" s="13">
        <v>5</v>
      </c>
      <c r="B75" s="264" t="s">
        <v>279</v>
      </c>
      <c r="C75" s="397"/>
      <c r="D75" s="453"/>
      <c r="E75" s="397"/>
      <c r="F75" s="395"/>
      <c r="G75" s="397"/>
      <c r="H75" s="395"/>
      <c r="I75" s="418">
        <f t="shared" ref="I75:J75" si="7">C75+E75+G75</f>
        <v>0</v>
      </c>
      <c r="J75" s="418">
        <f t="shared" si="7"/>
        <v>0</v>
      </c>
    </row>
    <row r="76" spans="1:10" s="2" customFormat="1" x14ac:dyDescent="0.3">
      <c r="A76" s="334"/>
      <c r="B76" s="334"/>
      <c r="C76" s="180"/>
      <c r="D76" s="180"/>
      <c r="E76" s="397"/>
      <c r="F76" s="397"/>
      <c r="G76" s="397"/>
      <c r="H76" s="397"/>
      <c r="I76" s="397"/>
      <c r="J76" s="397"/>
    </row>
    <row r="77" spans="1:10" s="2" customFormat="1" ht="15" customHeight="1" x14ac:dyDescent="0.3">
      <c r="A77" s="807" t="s">
        <v>498</v>
      </c>
      <c r="B77" s="807"/>
      <c r="C77" s="807"/>
      <c r="D77" s="807"/>
      <c r="E77" s="397"/>
      <c r="F77" s="397"/>
      <c r="G77" s="397"/>
      <c r="H77" s="397"/>
      <c r="I77" s="397"/>
      <c r="J77" s="397"/>
    </row>
    <row r="78" spans="1:10" s="2" customFormat="1" x14ac:dyDescent="0.3">
      <c r="A78" s="334"/>
      <c r="B78" s="334"/>
      <c r="C78" s="180"/>
      <c r="D78" s="455"/>
      <c r="E78" s="397"/>
      <c r="F78" s="397"/>
      <c r="G78" s="397"/>
      <c r="H78" s="397"/>
      <c r="I78" s="397"/>
      <c r="J78" s="397"/>
    </row>
    <row r="79" spans="1:10" s="22" customFormat="1" ht="12.75" x14ac:dyDescent="0.2">
      <c r="C79" s="213"/>
      <c r="D79" s="213"/>
      <c r="E79" s="456"/>
      <c r="F79" s="456"/>
      <c r="G79" s="456"/>
      <c r="H79" s="456"/>
      <c r="I79" s="456"/>
      <c r="J79" s="457"/>
    </row>
    <row r="80" spans="1:10" s="2" customFormat="1" x14ac:dyDescent="0.3">
      <c r="A80" s="63" t="s">
        <v>107</v>
      </c>
      <c r="C80" s="173"/>
      <c r="D80" s="173"/>
      <c r="E80" s="458"/>
      <c r="F80" s="397"/>
      <c r="G80" s="397"/>
      <c r="H80" s="397"/>
      <c r="I80" s="397"/>
      <c r="J80" s="397"/>
    </row>
    <row r="81" spans="1:12" s="2" customFormat="1" x14ac:dyDescent="0.3">
      <c r="C81" s="173"/>
      <c r="D81" s="173">
        <v>578156</v>
      </c>
      <c r="E81" s="459"/>
      <c r="F81" s="459"/>
      <c r="G81" s="459"/>
      <c r="H81" s="459"/>
      <c r="I81" s="459"/>
      <c r="J81" s="397"/>
    </row>
    <row r="82" spans="1:12" s="2" customFormat="1" x14ac:dyDescent="0.3">
      <c r="C82" s="173"/>
      <c r="D82" s="455">
        <f>D81-D9</f>
        <v>-550.14000000001397</v>
      </c>
      <c r="E82" s="459"/>
      <c r="F82" s="459"/>
      <c r="G82" s="459"/>
      <c r="H82" s="459"/>
      <c r="I82" s="459"/>
      <c r="J82" s="397"/>
    </row>
    <row r="83" spans="1:12" s="2" customFormat="1" x14ac:dyDescent="0.3">
      <c r="A83"/>
      <c r="B83" s="37" t="s">
        <v>499</v>
      </c>
      <c r="C83" s="173"/>
      <c r="D83" s="180"/>
      <c r="E83" s="459"/>
      <c r="F83" s="459"/>
      <c r="G83" s="459"/>
      <c r="H83" s="459"/>
      <c r="I83" s="459"/>
      <c r="J83" s="397"/>
      <c r="L83" s="460"/>
    </row>
    <row r="84" spans="1:12" s="2" customFormat="1" x14ac:dyDescent="0.3">
      <c r="A84"/>
      <c r="B84" s="816" t="s">
        <v>500</v>
      </c>
      <c r="C84" s="816"/>
      <c r="D84" s="816"/>
      <c r="E84" s="459"/>
      <c r="F84" s="459"/>
      <c r="G84" s="459"/>
      <c r="H84" s="459"/>
      <c r="I84" s="459"/>
      <c r="J84" s="397"/>
    </row>
    <row r="85" spans="1:12" customFormat="1" ht="12.75" x14ac:dyDescent="0.2">
      <c r="B85" s="59" t="s">
        <v>501</v>
      </c>
      <c r="C85" s="174"/>
      <c r="D85" s="174"/>
      <c r="E85" s="459"/>
      <c r="F85" s="459"/>
      <c r="G85" s="459"/>
      <c r="H85" s="459"/>
      <c r="I85" s="459"/>
      <c r="J85" s="459"/>
    </row>
    <row r="86" spans="1:12" s="2" customFormat="1" x14ac:dyDescent="0.3">
      <c r="A86" s="11"/>
      <c r="B86" s="816" t="s">
        <v>502</v>
      </c>
      <c r="C86" s="816"/>
      <c r="D86" s="816"/>
      <c r="E86" s="397"/>
      <c r="F86" s="397"/>
      <c r="G86" s="397"/>
      <c r="H86" s="397"/>
      <c r="I86" s="397"/>
      <c r="J86" s="397"/>
    </row>
    <row r="87" spans="1:12" s="22" customFormat="1" ht="12.75" x14ac:dyDescent="0.2">
      <c r="C87" s="213"/>
      <c r="D87" s="213"/>
      <c r="E87" s="456"/>
      <c r="F87" s="456"/>
      <c r="G87" s="456"/>
      <c r="H87" s="456"/>
      <c r="I87" s="456"/>
      <c r="J87" s="456"/>
    </row>
    <row r="88" spans="1:12" s="22" customFormat="1" ht="12.75" x14ac:dyDescent="0.2">
      <c r="C88" s="213"/>
      <c r="D88" s="213"/>
      <c r="E88" s="456"/>
      <c r="F88" s="456"/>
      <c r="G88" s="456"/>
      <c r="H88" s="456"/>
      <c r="I88" s="456"/>
      <c r="J88" s="456"/>
    </row>
  </sheetData>
  <mergeCells count="5">
    <mergeCell ref="I1:J1"/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4" fitToHeight="2" orientation="portrait" r:id="rId1"/>
  <headerFooter alignWithMargins="0"/>
  <rowBreaks count="1" manualBreakCount="1">
    <brk id="57" max="20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334</v>
      </c>
      <c r="B1" s="71"/>
      <c r="C1" s="806" t="s">
        <v>109</v>
      </c>
      <c r="D1" s="806"/>
      <c r="E1" s="85"/>
    </row>
    <row r="2" spans="1:5" s="6" customFormat="1" x14ac:dyDescent="0.3">
      <c r="A2" s="68" t="s">
        <v>328</v>
      </c>
      <c r="B2" s="71"/>
      <c r="C2" s="322">
        <v>42917</v>
      </c>
      <c r="D2" s="372">
        <v>42947</v>
      </c>
      <c r="E2" s="85"/>
    </row>
    <row r="3" spans="1:5" s="6" customFormat="1" x14ac:dyDescent="0.3">
      <c r="A3" s="70" t="s">
        <v>140</v>
      </c>
      <c r="B3" s="68"/>
      <c r="C3" s="363"/>
      <c r="D3" s="363"/>
      <c r="E3" s="85"/>
    </row>
    <row r="4" spans="1:5" s="6" customFormat="1" x14ac:dyDescent="0.3">
      <c r="A4" s="70"/>
      <c r="B4" s="70"/>
      <c r="C4" s="363"/>
      <c r="D4" s="363"/>
      <c r="E4" s="85"/>
    </row>
    <row r="5" spans="1:5" x14ac:dyDescent="0.3">
      <c r="A5" s="71" t="str">
        <f>'[2]ფორმა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 x14ac:dyDescent="0.3">
      <c r="A6" s="74" t="str">
        <f>'[2]ფორმა N1'!D4</f>
        <v>მოქალაქეთა პოლიტიკური გაერთანება სახელმწიფო ხალხისთვის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356"/>
      <c r="B8" s="356"/>
      <c r="C8" s="72"/>
      <c r="D8" s="72"/>
      <c r="E8" s="85"/>
    </row>
    <row r="9" spans="1:5" s="6" customFormat="1" ht="30" x14ac:dyDescent="0.3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329</v>
      </c>
      <c r="B10" s="92"/>
      <c r="C10" s="4"/>
      <c r="D10" s="4"/>
      <c r="E10" s="87"/>
    </row>
    <row r="11" spans="1:5" s="10" customFormat="1" x14ac:dyDescent="0.2">
      <c r="A11" s="92" t="s">
        <v>330</v>
      </c>
      <c r="B11" s="92"/>
      <c r="C11" s="4"/>
      <c r="D11" s="4"/>
      <c r="E11" s="88"/>
    </row>
    <row r="12" spans="1:5" s="10" customFormat="1" x14ac:dyDescent="0.2">
      <c r="A12" s="81" t="s">
        <v>278</v>
      </c>
      <c r="B12" s="81"/>
      <c r="C12" s="4"/>
      <c r="D12" s="4"/>
      <c r="E12" s="88"/>
    </row>
    <row r="13" spans="1:5" s="10" customFormat="1" x14ac:dyDescent="0.2">
      <c r="A13" s="81" t="s">
        <v>278</v>
      </c>
      <c r="B13" s="81"/>
      <c r="C13" s="4"/>
      <c r="D13" s="4"/>
      <c r="E13" s="88"/>
    </row>
    <row r="14" spans="1:5" s="10" customFormat="1" x14ac:dyDescent="0.2">
      <c r="A14" s="81" t="s">
        <v>278</v>
      </c>
      <c r="B14" s="81"/>
      <c r="C14" s="4"/>
      <c r="D14" s="4"/>
      <c r="E14" s="88"/>
    </row>
    <row r="15" spans="1:5" s="10" customFormat="1" x14ac:dyDescent="0.2">
      <c r="A15" s="81" t="s">
        <v>278</v>
      </c>
      <c r="B15" s="81"/>
      <c r="C15" s="4"/>
      <c r="D15" s="4"/>
      <c r="E15" s="88"/>
    </row>
    <row r="16" spans="1:5" s="10" customFormat="1" x14ac:dyDescent="0.2">
      <c r="A16" s="81" t="s">
        <v>278</v>
      </c>
      <c r="B16" s="81"/>
      <c r="C16" s="4"/>
      <c r="D16" s="4"/>
      <c r="E16" s="88"/>
    </row>
    <row r="17" spans="1:9" s="10" customFormat="1" ht="17.25" customHeight="1" x14ac:dyDescent="0.2">
      <c r="A17" s="92" t="s">
        <v>331</v>
      </c>
      <c r="B17" s="81"/>
      <c r="C17" s="4"/>
      <c r="D17" s="4"/>
      <c r="E17" s="88"/>
    </row>
    <row r="18" spans="1:9" s="10" customFormat="1" ht="18" customHeight="1" x14ac:dyDescent="0.2">
      <c r="A18" s="92" t="s">
        <v>332</v>
      </c>
      <c r="B18" s="81"/>
      <c r="C18" s="4"/>
      <c r="D18" s="4"/>
      <c r="E18" s="88"/>
    </row>
    <row r="19" spans="1:9" s="10" customFormat="1" ht="30" x14ac:dyDescent="0.2">
      <c r="A19" s="92" t="s">
        <v>540</v>
      </c>
      <c r="B19" s="81"/>
      <c r="C19" s="4"/>
      <c r="D19" s="4"/>
      <c r="E19" s="88"/>
    </row>
    <row r="20" spans="1:9" s="10" customFormat="1" ht="30" x14ac:dyDescent="0.2">
      <c r="A20" s="92" t="s">
        <v>541</v>
      </c>
      <c r="B20" s="81"/>
      <c r="C20" s="4"/>
      <c r="D20" s="4"/>
      <c r="E20" s="88"/>
    </row>
    <row r="21" spans="1:9" x14ac:dyDescent="0.3">
      <c r="A21" s="204"/>
      <c r="B21" s="463" t="s">
        <v>430</v>
      </c>
      <c r="C21" s="464">
        <f>SUM(C17:C20)</f>
        <v>0</v>
      </c>
      <c r="D21" s="464">
        <f>SUM(D17:D20)</f>
        <v>0</v>
      </c>
    </row>
    <row r="22" spans="1:9" x14ac:dyDescent="0.3">
      <c r="A22" s="204"/>
      <c r="B22" s="465"/>
      <c r="C22" s="460"/>
      <c r="D22" s="460"/>
    </row>
    <row r="23" spans="1:9" x14ac:dyDescent="0.3">
      <c r="A23" s="204" t="s">
        <v>352</v>
      </c>
    </row>
    <row r="24" spans="1:9" s="22" customFormat="1" ht="12.75" x14ac:dyDescent="0.2"/>
    <row r="25" spans="1:9" x14ac:dyDescent="0.3">
      <c r="A25" s="63" t="s">
        <v>107</v>
      </c>
      <c r="E25" s="362"/>
    </row>
    <row r="26" spans="1:9" x14ac:dyDescent="0.3">
      <c r="E26"/>
      <c r="F26"/>
      <c r="G26"/>
      <c r="H26"/>
      <c r="I26"/>
    </row>
    <row r="27" spans="1:9" x14ac:dyDescent="0.3">
      <c r="D27" s="12"/>
      <c r="E27"/>
      <c r="F27"/>
      <c r="G27"/>
      <c r="H27"/>
      <c r="I27"/>
    </row>
    <row r="28" spans="1:9" x14ac:dyDescent="0.3">
      <c r="A28" s="63"/>
      <c r="B28" s="63" t="s">
        <v>271</v>
      </c>
      <c r="D28" s="12"/>
      <c r="E28"/>
      <c r="F28"/>
      <c r="G28"/>
      <c r="H28"/>
      <c r="I28"/>
    </row>
    <row r="29" spans="1:9" x14ac:dyDescent="0.3">
      <c r="B29" s="2" t="s">
        <v>270</v>
      </c>
      <c r="D29" s="12"/>
      <c r="E29"/>
      <c r="F29"/>
      <c r="G29"/>
      <c r="H29"/>
      <c r="I29"/>
    </row>
    <row r="30" spans="1:9" customFormat="1" ht="12.75" x14ac:dyDescent="0.2">
      <c r="A30" s="59"/>
      <c r="B30" s="59" t="s">
        <v>139</v>
      </c>
    </row>
    <row r="31" spans="1:9" s="22" customFormat="1" ht="12.75" x14ac:dyDescent="0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6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view="pageBreakPreview" zoomScale="70" zoomScaleSheetLayoutView="70" workbookViewId="0">
      <selection activeCell="G2" sqref="G2:H2"/>
    </sheetView>
  </sheetViews>
  <sheetFormatPr defaultColWidth="9.140625" defaultRowHeight="28.5" customHeight="1" x14ac:dyDescent="0.2"/>
  <cols>
    <col min="1" max="1" width="5.42578125" style="174" customWidth="1"/>
    <col min="2" max="2" width="27.7109375" style="174" customWidth="1"/>
    <col min="3" max="3" width="20" style="174" customWidth="1"/>
    <col min="4" max="4" width="17.5703125" style="174" customWidth="1"/>
    <col min="5" max="5" width="30.28515625" style="174" customWidth="1"/>
    <col min="6" max="6" width="12.7109375" style="174" customWidth="1"/>
    <col min="7" max="7" width="13.85546875" style="467" customWidth="1"/>
    <col min="8" max="8" width="14.7109375" style="467" customWidth="1"/>
    <col min="9" max="9" width="11.7109375" style="467" customWidth="1"/>
    <col min="10" max="12" width="9.140625" style="174" hidden="1" customWidth="1"/>
    <col min="13" max="16384" width="9.140625" style="174"/>
  </cols>
  <sheetData>
    <row r="1" spans="1:12" ht="28.5" customHeight="1" x14ac:dyDescent="0.3">
      <c r="A1" s="466" t="s">
        <v>473</v>
      </c>
      <c r="B1" s="466"/>
      <c r="C1" s="74"/>
      <c r="D1" s="74"/>
      <c r="E1" s="74"/>
      <c r="F1" s="74"/>
      <c r="G1" s="817" t="s">
        <v>109</v>
      </c>
      <c r="H1" s="817"/>
      <c r="I1" s="815"/>
      <c r="J1" s="815"/>
    </row>
    <row r="2" spans="1:12" ht="28.5" customHeight="1" x14ac:dyDescent="0.3">
      <c r="A2" s="75" t="s">
        <v>140</v>
      </c>
      <c r="B2" s="466"/>
      <c r="C2" s="74"/>
      <c r="D2" s="74"/>
      <c r="E2" s="74"/>
      <c r="F2" s="74"/>
      <c r="G2" s="322">
        <v>42917</v>
      </c>
      <c r="H2" s="372">
        <v>42947</v>
      </c>
      <c r="J2" s="402">
        <v>42570</v>
      </c>
    </row>
    <row r="3" spans="1:12" ht="28.5" customHeight="1" x14ac:dyDescent="0.3">
      <c r="A3" s="75"/>
      <c r="B3" s="75"/>
      <c r="C3" s="466"/>
      <c r="D3" s="466"/>
      <c r="E3" s="466"/>
      <c r="F3" s="466"/>
      <c r="G3" s="468"/>
      <c r="H3" s="468"/>
      <c r="I3" s="468"/>
    </row>
    <row r="4" spans="1:12" ht="28.5" customHeight="1" x14ac:dyDescent="0.3">
      <c r="A4" s="74" t="s">
        <v>274</v>
      </c>
      <c r="B4" s="74"/>
      <c r="C4" s="74"/>
      <c r="D4" s="74"/>
      <c r="E4" s="74"/>
      <c r="F4" s="74"/>
      <c r="G4" s="469"/>
      <c r="H4" s="469"/>
      <c r="I4" s="469"/>
    </row>
    <row r="5" spans="1:12" ht="28.5" customHeight="1" x14ac:dyDescent="0.3">
      <c r="A5" s="74" t="str">
        <f>'[2]ფორმა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469"/>
      <c r="H5" s="469"/>
      <c r="I5" s="469"/>
    </row>
    <row r="6" spans="1:12" ht="28.5" customHeight="1" x14ac:dyDescent="0.2">
      <c r="A6" s="470"/>
      <c r="B6" s="470"/>
      <c r="C6" s="471"/>
      <c r="D6" s="470"/>
      <c r="E6" s="470"/>
      <c r="F6" s="470"/>
      <c r="G6" s="472"/>
      <c r="H6" s="473"/>
      <c r="I6" s="473"/>
    </row>
    <row r="7" spans="1:12" ht="28.5" customHeight="1" x14ac:dyDescent="0.2">
      <c r="A7" s="474" t="s">
        <v>64</v>
      </c>
      <c r="B7" s="474" t="s">
        <v>340</v>
      </c>
      <c r="C7" s="475" t="s">
        <v>341</v>
      </c>
      <c r="D7" s="474" t="s">
        <v>227</v>
      </c>
      <c r="E7" s="474" t="s">
        <v>345</v>
      </c>
      <c r="F7" s="474" t="s">
        <v>349</v>
      </c>
      <c r="G7" s="476" t="s">
        <v>10</v>
      </c>
      <c r="H7" s="477" t="s">
        <v>9</v>
      </c>
      <c r="I7" s="477" t="s">
        <v>396</v>
      </c>
    </row>
    <row r="8" spans="1:12" ht="37.5" customHeight="1" x14ac:dyDescent="0.2">
      <c r="A8" s="474">
        <v>1</v>
      </c>
      <c r="B8" s="478"/>
      <c r="C8" s="478"/>
      <c r="D8" s="479"/>
      <c r="E8" s="478"/>
      <c r="F8" s="480"/>
      <c r="G8" s="481"/>
      <c r="H8" s="482"/>
      <c r="I8" s="482"/>
      <c r="J8" s="483"/>
      <c r="K8" s="484">
        <v>10000</v>
      </c>
      <c r="L8" s="483"/>
    </row>
    <row r="9" spans="1:12" ht="37.5" customHeight="1" x14ac:dyDescent="0.2">
      <c r="A9" s="474">
        <v>2</v>
      </c>
      <c r="B9" s="485"/>
      <c r="C9" s="486"/>
      <c r="D9" s="485"/>
      <c r="E9" s="485"/>
      <c r="F9" s="480"/>
      <c r="G9" s="481"/>
      <c r="H9" s="482"/>
      <c r="I9" s="482"/>
      <c r="J9" s="483"/>
      <c r="K9" s="487">
        <v>1000</v>
      </c>
      <c r="L9" s="483"/>
    </row>
    <row r="10" spans="1:12" ht="18" x14ac:dyDescent="0.2">
      <c r="A10" s="474">
        <v>3</v>
      </c>
      <c r="B10" s="485"/>
      <c r="C10" s="486"/>
      <c r="D10" s="485"/>
      <c r="E10" s="485"/>
      <c r="F10" s="480"/>
      <c r="G10" s="481"/>
      <c r="H10" s="482"/>
      <c r="I10" s="482"/>
      <c r="J10" s="483"/>
      <c r="K10" s="487"/>
      <c r="L10" s="483"/>
    </row>
    <row r="11" spans="1:12" ht="37.5" customHeight="1" x14ac:dyDescent="0.2">
      <c r="A11" s="474">
        <v>4</v>
      </c>
      <c r="B11" s="485"/>
      <c r="C11" s="486"/>
      <c r="D11" s="485"/>
      <c r="E11" s="485"/>
      <c r="F11" s="480"/>
      <c r="G11" s="481"/>
      <c r="H11" s="482"/>
      <c r="I11" s="482"/>
      <c r="J11" s="483"/>
      <c r="K11" s="487">
        <v>1500</v>
      </c>
      <c r="L11" s="483"/>
    </row>
    <row r="12" spans="1:12" ht="28.5" customHeight="1" x14ac:dyDescent="0.35">
      <c r="A12" s="492" t="s">
        <v>474</v>
      </c>
      <c r="B12" s="492"/>
      <c r="C12" s="492"/>
      <c r="D12" s="491"/>
      <c r="E12" s="491"/>
      <c r="F12" s="491"/>
      <c r="G12" s="493"/>
      <c r="H12" s="494"/>
      <c r="I12" s="494"/>
    </row>
    <row r="13" spans="1:12" ht="24" customHeight="1" x14ac:dyDescent="0.35">
      <c r="A13" s="492"/>
      <c r="B13" s="492"/>
      <c r="C13" s="492"/>
      <c r="D13" s="491"/>
      <c r="E13" s="491"/>
      <c r="F13" s="491"/>
      <c r="G13" s="493"/>
      <c r="H13" s="494"/>
      <c r="I13" s="494"/>
    </row>
    <row r="14" spans="1:12" ht="24" customHeight="1" x14ac:dyDescent="0.35">
      <c r="A14" s="497" t="s">
        <v>107</v>
      </c>
      <c r="B14" s="497"/>
      <c r="C14" s="492"/>
      <c r="D14" s="495"/>
      <c r="E14" s="495"/>
      <c r="F14" s="495"/>
      <c r="G14" s="496"/>
      <c r="H14" s="494"/>
      <c r="I14" s="494"/>
    </row>
    <row r="15" spans="1:12" ht="24" customHeight="1" x14ac:dyDescent="0.35">
      <c r="A15" s="495"/>
      <c r="B15" s="495"/>
      <c r="C15" s="492"/>
      <c r="D15" s="495"/>
      <c r="E15" s="495"/>
      <c r="F15" s="495"/>
      <c r="G15" s="496"/>
      <c r="H15" s="494"/>
      <c r="I15" s="494"/>
    </row>
    <row r="16" spans="1:12" ht="24" customHeight="1" x14ac:dyDescent="0.35">
      <c r="A16" s="495"/>
      <c r="B16" s="495"/>
      <c r="C16" s="492"/>
      <c r="D16" s="495"/>
      <c r="E16" s="498"/>
      <c r="F16" s="498"/>
      <c r="G16" s="499"/>
      <c r="H16" s="494"/>
      <c r="I16" s="494"/>
    </row>
    <row r="17" spans="1:9" ht="24" customHeight="1" x14ac:dyDescent="0.35">
      <c r="A17" s="497"/>
      <c r="B17" s="497"/>
      <c r="C17" s="492" t="s">
        <v>631</v>
      </c>
      <c r="D17" s="497"/>
      <c r="E17" s="497"/>
      <c r="F17" s="497"/>
      <c r="G17" s="493"/>
      <c r="H17" s="494"/>
      <c r="I17" s="494"/>
    </row>
    <row r="18" spans="1:9" ht="24" customHeight="1" x14ac:dyDescent="0.35">
      <c r="A18" s="495"/>
      <c r="B18" s="495"/>
      <c r="C18" s="492" t="s">
        <v>394</v>
      </c>
      <c r="D18" s="495"/>
      <c r="E18" s="495"/>
      <c r="F18" s="495"/>
      <c r="G18" s="496"/>
      <c r="H18" s="494"/>
      <c r="I18" s="494"/>
    </row>
    <row r="19" spans="1:9" ht="28.5" customHeight="1" x14ac:dyDescent="0.25">
      <c r="A19" s="500"/>
      <c r="B19" s="500"/>
      <c r="C19" s="501" t="s">
        <v>139</v>
      </c>
      <c r="D19" s="500"/>
      <c r="E19" s="500"/>
      <c r="F19" s="500"/>
      <c r="G19" s="502"/>
      <c r="H19" s="503"/>
      <c r="I19" s="503"/>
    </row>
    <row r="20" spans="1:9" ht="28.5" customHeight="1" x14ac:dyDescent="0.2">
      <c r="A20" s="483"/>
      <c r="B20" s="483"/>
      <c r="C20" s="501"/>
      <c r="D20" s="483"/>
      <c r="E20" s="483"/>
      <c r="F20" s="483"/>
      <c r="G20" s="504"/>
      <c r="H20" s="503"/>
      <c r="I20" s="503"/>
    </row>
    <row r="21" spans="1:9" ht="28.5" customHeight="1" x14ac:dyDescent="0.2">
      <c r="A21" s="483"/>
      <c r="B21" s="483"/>
      <c r="C21" s="501"/>
      <c r="D21" s="483"/>
      <c r="E21" s="483"/>
      <c r="F21" s="483"/>
      <c r="G21" s="504"/>
      <c r="H21" s="503"/>
      <c r="I21" s="503"/>
    </row>
  </sheetData>
  <autoFilter ref="A7:L12"/>
  <mergeCells count="2">
    <mergeCell ref="I1:J1"/>
    <mergeCell ref="G1:H1"/>
  </mergeCells>
  <printOptions gridLines="1"/>
  <pageMargins left="0.25" right="0.25" top="0.75" bottom="0.75" header="0.3" footer="0.3"/>
  <pageSetup scale="88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3" customWidth="1"/>
    <col min="4" max="4" width="18.5703125" style="515" customWidth="1"/>
    <col min="5" max="5" width="26.5703125" customWidth="1"/>
    <col min="6" max="6" width="18.7109375" customWidth="1"/>
    <col min="7" max="7" width="15" customWidth="1"/>
    <col min="8" max="8" width="12" customWidth="1"/>
  </cols>
  <sheetData>
    <row r="1" spans="1:9" ht="15" x14ac:dyDescent="0.3">
      <c r="A1" s="68" t="s">
        <v>475</v>
      </c>
      <c r="B1" s="71"/>
      <c r="C1" s="71"/>
      <c r="D1" s="505"/>
      <c r="E1" s="71"/>
      <c r="F1" s="71"/>
      <c r="G1" s="806" t="s">
        <v>109</v>
      </c>
      <c r="H1" s="806"/>
      <c r="I1" s="363"/>
    </row>
    <row r="2" spans="1:9" ht="15" x14ac:dyDescent="0.3">
      <c r="A2" s="70" t="s">
        <v>140</v>
      </c>
      <c r="B2" s="71"/>
      <c r="C2" s="71"/>
      <c r="D2" s="505"/>
      <c r="E2" s="71"/>
      <c r="F2" s="71"/>
      <c r="G2" s="322">
        <v>42917</v>
      </c>
      <c r="H2" s="372">
        <v>42947</v>
      </c>
      <c r="I2" s="70"/>
    </row>
    <row r="3" spans="1:9" ht="15" x14ac:dyDescent="0.3">
      <c r="A3" s="70"/>
      <c r="B3" s="70"/>
      <c r="C3" s="70"/>
      <c r="D3" s="506"/>
      <c r="E3" s="70"/>
      <c r="F3" s="70"/>
      <c r="G3" s="363"/>
      <c r="H3" s="363"/>
      <c r="I3" s="363"/>
    </row>
    <row r="4" spans="1:9" ht="15" x14ac:dyDescent="0.3">
      <c r="A4" s="71" t="s">
        <v>274</v>
      </c>
      <c r="B4" s="71"/>
      <c r="C4" s="71"/>
      <c r="D4" s="505"/>
      <c r="E4" s="71"/>
      <c r="F4" s="71"/>
      <c r="G4" s="70"/>
      <c r="H4" s="70"/>
      <c r="I4" s="70"/>
    </row>
    <row r="5" spans="1:9" ht="15" x14ac:dyDescent="0.3">
      <c r="A5" s="74" t="e">
        <f>'[3]ფორმა N1'!D4</f>
        <v>#REF!</v>
      </c>
      <c r="B5" s="74" t="s">
        <v>632</v>
      </c>
      <c r="C5" s="74"/>
      <c r="D5" s="507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505"/>
      <c r="E6" s="71"/>
      <c r="F6" s="71"/>
      <c r="G6" s="70"/>
      <c r="H6" s="70"/>
      <c r="I6" s="70"/>
    </row>
    <row r="7" spans="1:9" ht="15" x14ac:dyDescent="0.2">
      <c r="A7" s="356"/>
      <c r="B7" s="356"/>
      <c r="C7" s="356"/>
      <c r="D7" s="508"/>
      <c r="E7" s="356"/>
      <c r="F7" s="356"/>
      <c r="G7" s="72"/>
      <c r="H7" s="72"/>
      <c r="I7" s="363"/>
    </row>
    <row r="8" spans="1:9" ht="45" x14ac:dyDescent="0.2">
      <c r="A8" s="335" t="s">
        <v>64</v>
      </c>
      <c r="B8" s="73" t="s">
        <v>340</v>
      </c>
      <c r="C8" s="84" t="s">
        <v>341</v>
      </c>
      <c r="D8" s="509" t="s">
        <v>227</v>
      </c>
      <c r="E8" s="84" t="s">
        <v>344</v>
      </c>
      <c r="F8" s="84" t="s">
        <v>343</v>
      </c>
      <c r="G8" s="84" t="s">
        <v>390</v>
      </c>
      <c r="H8" s="73" t="s">
        <v>10</v>
      </c>
      <c r="I8" s="73" t="s">
        <v>9</v>
      </c>
    </row>
    <row r="9" spans="1:9" ht="15" x14ac:dyDescent="0.2">
      <c r="A9" s="336"/>
      <c r="B9" s="337"/>
      <c r="C9" s="81"/>
      <c r="D9" s="399"/>
      <c r="E9" s="81"/>
      <c r="F9" s="81"/>
      <c r="G9" s="81"/>
      <c r="H9" s="4"/>
      <c r="I9" s="4"/>
    </row>
    <row r="10" spans="1:9" ht="15" x14ac:dyDescent="0.2">
      <c r="A10" s="336"/>
      <c r="B10" s="337"/>
      <c r="C10" s="81"/>
      <c r="D10" s="399"/>
      <c r="E10" s="81"/>
      <c r="F10" s="81"/>
      <c r="G10" s="81"/>
      <c r="H10" s="4"/>
      <c r="I10" s="4"/>
    </row>
    <row r="11" spans="1:9" ht="15" x14ac:dyDescent="0.2">
      <c r="A11" s="336"/>
      <c r="B11" s="337"/>
      <c r="C11" s="81"/>
      <c r="D11" s="399"/>
      <c r="E11" s="81"/>
      <c r="F11" s="81"/>
      <c r="G11" s="81"/>
      <c r="H11" s="4"/>
      <c r="I11" s="4"/>
    </row>
    <row r="12" spans="1:9" ht="15" x14ac:dyDescent="0.2">
      <c r="A12" s="336"/>
      <c r="B12" s="337"/>
      <c r="C12" s="81"/>
      <c r="D12" s="399"/>
      <c r="E12" s="81"/>
      <c r="F12" s="81"/>
      <c r="G12" s="81"/>
      <c r="H12" s="4"/>
      <c r="I12" s="4"/>
    </row>
    <row r="13" spans="1:9" ht="15" x14ac:dyDescent="0.2">
      <c r="A13" s="336"/>
      <c r="B13" s="337"/>
      <c r="C13" s="81"/>
      <c r="D13" s="399"/>
      <c r="E13" s="81"/>
      <c r="F13" s="81"/>
      <c r="G13" s="81"/>
      <c r="H13" s="4"/>
      <c r="I13" s="4"/>
    </row>
    <row r="14" spans="1:9" ht="15" x14ac:dyDescent="0.2">
      <c r="A14" s="336"/>
      <c r="B14" s="337"/>
      <c r="C14" s="81"/>
      <c r="D14" s="399"/>
      <c r="E14" s="81"/>
      <c r="F14" s="81"/>
      <c r="G14" s="81"/>
      <c r="H14" s="4"/>
      <c r="I14" s="4"/>
    </row>
    <row r="15" spans="1:9" ht="15" x14ac:dyDescent="0.2">
      <c r="A15" s="336"/>
      <c r="B15" s="337"/>
      <c r="C15" s="81"/>
      <c r="D15" s="399"/>
      <c r="E15" s="81"/>
      <c r="F15" s="81"/>
      <c r="G15" s="81"/>
      <c r="H15" s="4"/>
      <c r="I15" s="4"/>
    </row>
    <row r="16" spans="1:9" ht="15" x14ac:dyDescent="0.2">
      <c r="A16" s="336"/>
      <c r="B16" s="337"/>
      <c r="C16" s="81"/>
      <c r="D16" s="399"/>
      <c r="E16" s="81"/>
      <c r="F16" s="81"/>
      <c r="G16" s="81"/>
      <c r="H16" s="4"/>
      <c r="I16" s="4"/>
    </row>
    <row r="17" spans="1:9" ht="15" x14ac:dyDescent="0.2">
      <c r="A17" s="336"/>
      <c r="B17" s="337"/>
      <c r="C17" s="81"/>
      <c r="D17" s="399"/>
      <c r="E17" s="81"/>
      <c r="F17" s="81"/>
      <c r="G17" s="81"/>
      <c r="H17" s="4"/>
      <c r="I17" s="4"/>
    </row>
    <row r="18" spans="1:9" ht="15" x14ac:dyDescent="0.2">
      <c r="A18" s="336"/>
      <c r="B18" s="337"/>
      <c r="C18" s="81"/>
      <c r="D18" s="399"/>
      <c r="E18" s="81"/>
      <c r="F18" s="81"/>
      <c r="G18" s="81"/>
      <c r="H18" s="4"/>
      <c r="I18" s="4"/>
    </row>
    <row r="19" spans="1:9" ht="15" x14ac:dyDescent="0.2">
      <c r="A19" s="336"/>
      <c r="B19" s="337"/>
      <c r="C19" s="81"/>
      <c r="D19" s="399"/>
      <c r="E19" s="81"/>
      <c r="F19" s="81"/>
      <c r="G19" s="81"/>
      <c r="H19" s="4"/>
      <c r="I19" s="4"/>
    </row>
    <row r="20" spans="1:9" ht="15" x14ac:dyDescent="0.2">
      <c r="A20" s="336"/>
      <c r="B20" s="337"/>
      <c r="C20" s="81"/>
      <c r="D20" s="399"/>
      <c r="E20" s="81"/>
      <c r="F20" s="81"/>
      <c r="G20" s="81"/>
      <c r="H20" s="4"/>
      <c r="I20" s="4"/>
    </row>
    <row r="21" spans="1:9" ht="15" x14ac:dyDescent="0.2">
      <c r="A21" s="336"/>
      <c r="B21" s="337"/>
      <c r="C21" s="81"/>
      <c r="D21" s="399"/>
      <c r="E21" s="81"/>
      <c r="F21" s="81"/>
      <c r="G21" s="81"/>
      <c r="H21" s="4"/>
      <c r="I21" s="4"/>
    </row>
    <row r="22" spans="1:9" ht="15" x14ac:dyDescent="0.2">
      <c r="A22" s="336"/>
      <c r="B22" s="337"/>
      <c r="C22" s="81"/>
      <c r="D22" s="399"/>
      <c r="E22" s="81"/>
      <c r="F22" s="81"/>
      <c r="G22" s="81"/>
      <c r="H22" s="4"/>
      <c r="I22" s="4"/>
    </row>
    <row r="23" spans="1:9" ht="15" x14ac:dyDescent="0.2">
      <c r="A23" s="336"/>
      <c r="B23" s="337"/>
      <c r="C23" s="81"/>
      <c r="D23" s="399"/>
      <c r="E23" s="81"/>
      <c r="F23" s="81"/>
      <c r="G23" s="81"/>
      <c r="H23" s="4"/>
      <c r="I23" s="4"/>
    </row>
    <row r="24" spans="1:9" ht="15" x14ac:dyDescent="0.2">
      <c r="A24" s="336"/>
      <c r="B24" s="337"/>
      <c r="C24" s="81"/>
      <c r="D24" s="399"/>
      <c r="E24" s="81"/>
      <c r="F24" s="81"/>
      <c r="G24" s="81"/>
      <c r="H24" s="4"/>
      <c r="I24" s="4"/>
    </row>
    <row r="25" spans="1:9" ht="15" x14ac:dyDescent="0.2">
      <c r="A25" s="336"/>
      <c r="B25" s="337"/>
      <c r="C25" s="81"/>
      <c r="D25" s="399"/>
      <c r="E25" s="81"/>
      <c r="F25" s="81"/>
      <c r="G25" s="81"/>
      <c r="H25" s="4"/>
      <c r="I25" s="4"/>
    </row>
    <row r="26" spans="1:9" ht="15" x14ac:dyDescent="0.2">
      <c r="A26" s="336"/>
      <c r="B26" s="337"/>
      <c r="C26" s="81"/>
      <c r="D26" s="399"/>
      <c r="E26" s="81"/>
      <c r="F26" s="81"/>
      <c r="G26" s="81"/>
      <c r="H26" s="4"/>
      <c r="I26" s="4"/>
    </row>
    <row r="27" spans="1:9" ht="15" x14ac:dyDescent="0.3">
      <c r="A27" s="336"/>
      <c r="B27" s="338"/>
      <c r="C27" s="93"/>
      <c r="D27" s="510"/>
      <c r="E27" s="93"/>
      <c r="F27" s="93"/>
      <c r="G27" s="93"/>
      <c r="H27" s="80"/>
      <c r="I27" s="80"/>
    </row>
    <row r="28" spans="1:9" ht="15" x14ac:dyDescent="0.3">
      <c r="A28" s="37"/>
      <c r="B28" s="37"/>
      <c r="C28" s="37"/>
      <c r="D28" s="511"/>
      <c r="E28" s="37"/>
      <c r="F28" s="37"/>
      <c r="G28" s="2"/>
      <c r="H28" s="2"/>
    </row>
    <row r="29" spans="1:9" ht="15" x14ac:dyDescent="0.3">
      <c r="A29" s="204" t="s">
        <v>476</v>
      </c>
      <c r="B29" s="37"/>
      <c r="C29" s="37"/>
      <c r="D29" s="511"/>
      <c r="E29" s="37"/>
      <c r="F29" s="37"/>
      <c r="G29" s="2"/>
      <c r="H29" s="2"/>
    </row>
    <row r="30" spans="1:9" ht="15" x14ac:dyDescent="0.3">
      <c r="A30" s="63" t="s">
        <v>107</v>
      </c>
      <c r="B30" s="2"/>
      <c r="C30" s="2"/>
      <c r="D30" s="512"/>
      <c r="E30" s="2"/>
      <c r="F30" s="2"/>
      <c r="G30" s="2"/>
      <c r="H30" s="2"/>
    </row>
    <row r="31" spans="1:9" ht="15" x14ac:dyDescent="0.3">
      <c r="A31" s="2"/>
      <c r="B31" s="2"/>
      <c r="C31" s="2"/>
      <c r="D31" s="512"/>
      <c r="E31" s="2"/>
      <c r="F31" s="2"/>
      <c r="G31" s="2"/>
      <c r="H31" s="2"/>
    </row>
    <row r="32" spans="1:9" ht="15" x14ac:dyDescent="0.3">
      <c r="A32" s="2"/>
      <c r="B32" s="2"/>
      <c r="C32" s="2"/>
      <c r="D32" s="512"/>
      <c r="E32" s="2"/>
      <c r="F32" s="2"/>
      <c r="G32" s="2"/>
      <c r="H32" s="12"/>
    </row>
    <row r="33" spans="1:8" ht="15" x14ac:dyDescent="0.3">
      <c r="A33" s="63"/>
      <c r="B33" s="63" t="s">
        <v>271</v>
      </c>
      <c r="C33" s="63"/>
      <c r="D33" s="513"/>
      <c r="E33" s="63"/>
      <c r="F33" s="63"/>
      <c r="G33" s="2"/>
      <c r="H33" s="12"/>
    </row>
    <row r="34" spans="1:8" ht="15" x14ac:dyDescent="0.3">
      <c r="A34" s="2"/>
      <c r="B34" s="2" t="s">
        <v>270</v>
      </c>
      <c r="C34" s="2"/>
      <c r="D34" s="512"/>
      <c r="E34" s="2"/>
      <c r="F34" s="2"/>
      <c r="G34" s="2"/>
      <c r="H34" s="12"/>
    </row>
    <row r="35" spans="1:8" x14ac:dyDescent="0.2">
      <c r="A35" s="59"/>
      <c r="B35" s="59" t="s">
        <v>139</v>
      </c>
      <c r="C35" s="59"/>
      <c r="D35" s="514"/>
      <c r="E35" s="59"/>
      <c r="F35" s="59"/>
    </row>
  </sheetData>
  <mergeCells count="1">
    <mergeCell ref="G1:H1"/>
  </mergeCells>
  <printOptions gridLines="1"/>
  <pageMargins left="0.25" right="0.25" top="0.75" bottom="0.75" header="0.3" footer="0.3"/>
  <pageSetup scale="7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G2" sqref="G2:H2"/>
    </sheetView>
  </sheetViews>
  <sheetFormatPr defaultColWidth="9.140625" defaultRowHeight="12.75" x14ac:dyDescent="0.2"/>
  <cols>
    <col min="1" max="1" width="5.42578125" style="174" customWidth="1"/>
    <col min="2" max="2" width="16.140625" style="174" customWidth="1"/>
    <col min="3" max="3" width="23.28515625" style="174" customWidth="1"/>
    <col min="4" max="4" width="16.7109375" style="174" customWidth="1"/>
    <col min="5" max="5" width="30.42578125" style="174" customWidth="1"/>
    <col min="6" max="6" width="25.140625" style="174" customWidth="1"/>
    <col min="7" max="7" width="15.140625" style="174" customWidth="1"/>
    <col min="8" max="8" width="15.5703125" style="174" customWidth="1"/>
    <col min="9" max="9" width="13.42578125" style="174" customWidth="1"/>
    <col min="10" max="10" width="0" style="174" hidden="1" customWidth="1"/>
    <col min="11" max="16384" width="9.140625" style="174"/>
  </cols>
  <sheetData>
    <row r="1" spans="1:10" ht="15" x14ac:dyDescent="0.3">
      <c r="A1" s="68" t="s">
        <v>477</v>
      </c>
      <c r="B1" s="68"/>
      <c r="C1" s="71"/>
      <c r="D1" s="71"/>
      <c r="E1" s="71"/>
      <c r="F1" s="71"/>
      <c r="G1" s="806" t="s">
        <v>109</v>
      </c>
      <c r="H1" s="806"/>
    </row>
    <row r="2" spans="1:10" ht="15" x14ac:dyDescent="0.3">
      <c r="A2" s="70" t="s">
        <v>140</v>
      </c>
      <c r="B2" s="68"/>
      <c r="C2" s="71"/>
      <c r="D2" s="71"/>
      <c r="E2" s="71"/>
      <c r="F2" s="71"/>
      <c r="G2" s="322">
        <v>42917</v>
      </c>
      <c r="H2" s="372">
        <v>42947</v>
      </c>
    </row>
    <row r="3" spans="1:10" ht="15" x14ac:dyDescent="0.3">
      <c r="A3" s="70"/>
      <c r="B3" s="70"/>
      <c r="C3" s="70"/>
      <c r="D3" s="70"/>
      <c r="E3" s="70"/>
      <c r="F3" s="70"/>
      <c r="G3" s="363"/>
      <c r="H3" s="363"/>
    </row>
    <row r="4" spans="1:10" ht="15" x14ac:dyDescent="0.3">
      <c r="A4" s="71" t="s">
        <v>274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/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356"/>
      <c r="B7" s="356"/>
      <c r="C7" s="356"/>
      <c r="D7" s="356"/>
      <c r="E7" s="356"/>
      <c r="F7" s="356"/>
      <c r="G7" s="72"/>
      <c r="H7" s="72"/>
    </row>
    <row r="8" spans="1:10" ht="30" x14ac:dyDescent="0.2">
      <c r="A8" s="84" t="s">
        <v>64</v>
      </c>
      <c r="B8" s="84" t="s">
        <v>340</v>
      </c>
      <c r="C8" s="84" t="s">
        <v>341</v>
      </c>
      <c r="D8" s="84" t="s">
        <v>227</v>
      </c>
      <c r="E8" s="84" t="s">
        <v>349</v>
      </c>
      <c r="F8" s="84" t="s">
        <v>342</v>
      </c>
      <c r="G8" s="73" t="s">
        <v>10</v>
      </c>
      <c r="H8" s="73" t="s">
        <v>9</v>
      </c>
      <c r="J8" s="218" t="s">
        <v>348</v>
      </c>
    </row>
    <row r="9" spans="1:10" s="520" customFormat="1" ht="32.25" customHeight="1" x14ac:dyDescent="0.2">
      <c r="A9" s="92"/>
      <c r="B9" s="516"/>
      <c r="C9" s="517"/>
      <c r="D9" s="518"/>
      <c r="E9" s="519"/>
      <c r="F9" s="519"/>
      <c r="G9" s="517"/>
      <c r="H9" s="517"/>
    </row>
    <row r="10" spans="1:10" s="520" customFormat="1" ht="15" x14ac:dyDescent="0.2">
      <c r="A10" s="92"/>
      <c r="B10" s="516"/>
      <c r="C10" s="521"/>
      <c r="D10" s="518"/>
      <c r="E10" s="519"/>
      <c r="F10" s="519"/>
      <c r="G10" s="517"/>
      <c r="H10" s="522"/>
    </row>
    <row r="11" spans="1:10" s="520" customFormat="1" ht="15" x14ac:dyDescent="0.2">
      <c r="A11" s="92"/>
      <c r="B11" s="523"/>
      <c r="C11" s="81"/>
      <c r="D11" s="399"/>
      <c r="E11" s="81"/>
      <c r="F11" s="524"/>
      <c r="G11" s="4"/>
      <c r="H11" s="525"/>
    </row>
    <row r="12" spans="1:10" s="520" customFormat="1" ht="15" x14ac:dyDescent="0.2">
      <c r="A12" s="92"/>
      <c r="B12" s="523"/>
      <c r="C12" s="81"/>
      <c r="D12" s="399"/>
      <c r="E12" s="81"/>
      <c r="F12" s="524"/>
      <c r="G12" s="526"/>
      <c r="H12" s="525"/>
    </row>
    <row r="13" spans="1:10" s="520" customFormat="1" ht="15" x14ac:dyDescent="0.2">
      <c r="A13" s="92"/>
      <c r="B13" s="523"/>
      <c r="C13" s="14"/>
      <c r="D13" s="527"/>
      <c r="E13" s="528"/>
      <c r="F13" s="528"/>
      <c r="G13" s="526"/>
      <c r="H13" s="525"/>
    </row>
    <row r="14" spans="1:10" s="520" customFormat="1" ht="15" x14ac:dyDescent="0.2">
      <c r="A14" s="92"/>
      <c r="B14" s="523"/>
      <c r="C14" s="14"/>
      <c r="D14" s="527"/>
      <c r="E14" s="528"/>
      <c r="F14" s="528"/>
      <c r="G14" s="526"/>
      <c r="H14" s="525"/>
    </row>
    <row r="15" spans="1:10" s="520" customFormat="1" ht="15" x14ac:dyDescent="0.2">
      <c r="A15" s="92"/>
      <c r="B15" s="516"/>
      <c r="C15" s="521"/>
      <c r="D15" s="518"/>
      <c r="E15" s="519"/>
      <c r="F15" s="519"/>
      <c r="G15" s="517"/>
      <c r="H15" s="522"/>
    </row>
    <row r="16" spans="1:10" s="520" customFormat="1" ht="15" x14ac:dyDescent="0.2">
      <c r="A16" s="92"/>
      <c r="B16" s="516"/>
      <c r="C16" s="521"/>
      <c r="D16" s="518"/>
      <c r="E16" s="519"/>
      <c r="F16" s="519"/>
      <c r="G16" s="517"/>
      <c r="H16" s="522"/>
    </row>
    <row r="17" spans="1:9" s="520" customFormat="1" ht="15" x14ac:dyDescent="0.2">
      <c r="A17" s="92"/>
      <c r="B17" s="516"/>
      <c r="C17" s="521"/>
      <c r="D17" s="518"/>
      <c r="E17" s="519"/>
      <c r="F17" s="519"/>
      <c r="G17" s="517"/>
      <c r="H17" s="522"/>
    </row>
    <row r="18" spans="1:9" s="520" customFormat="1" ht="15" x14ac:dyDescent="0.2">
      <c r="A18" s="92"/>
      <c r="B18" s="521"/>
      <c r="C18" s="521"/>
      <c r="D18" s="518"/>
      <c r="E18" s="519"/>
      <c r="F18" s="519"/>
      <c r="G18" s="517"/>
      <c r="H18" s="522"/>
    </row>
    <row r="19" spans="1:9" s="520" customFormat="1" ht="15" x14ac:dyDescent="0.2">
      <c r="A19" s="92"/>
      <c r="B19" s="521"/>
      <c r="C19" s="521"/>
      <c r="D19" s="518"/>
      <c r="E19" s="519"/>
      <c r="F19" s="519"/>
      <c r="G19" s="517"/>
      <c r="H19" s="522"/>
    </row>
    <row r="20" spans="1:9" s="520" customFormat="1" ht="15" x14ac:dyDescent="0.2">
      <c r="A20" s="92"/>
      <c r="B20" s="521"/>
      <c r="C20" s="521"/>
      <c r="D20" s="518"/>
      <c r="E20" s="519"/>
      <c r="F20" s="519"/>
      <c r="G20" s="517"/>
      <c r="H20" s="522"/>
    </row>
    <row r="21" spans="1:9" s="520" customFormat="1" ht="15" x14ac:dyDescent="0.2">
      <c r="A21" s="92"/>
      <c r="B21" s="521"/>
      <c r="C21" s="521"/>
      <c r="D21" s="518"/>
      <c r="E21" s="519"/>
      <c r="F21" s="519"/>
      <c r="G21" s="517"/>
      <c r="H21" s="522"/>
    </row>
    <row r="22" spans="1:9" s="520" customFormat="1" ht="15" x14ac:dyDescent="0.2">
      <c r="A22" s="92"/>
      <c r="B22" s="521"/>
      <c r="C22" s="521"/>
      <c r="D22" s="518"/>
      <c r="E22" s="519"/>
      <c r="F22" s="519"/>
      <c r="G22" s="517"/>
      <c r="H22" s="522"/>
    </row>
    <row r="23" spans="1:9" s="520" customFormat="1" ht="15" x14ac:dyDescent="0.2">
      <c r="A23" s="92"/>
      <c r="B23" s="521"/>
      <c r="C23" s="521"/>
      <c r="D23" s="518"/>
      <c r="E23" s="519"/>
      <c r="F23" s="519"/>
      <c r="G23" s="517"/>
      <c r="H23" s="522"/>
    </row>
    <row r="24" spans="1:9" s="520" customFormat="1" ht="15" x14ac:dyDescent="0.2">
      <c r="A24" s="92"/>
      <c r="B24" s="521"/>
      <c r="C24" s="521"/>
      <c r="D24" s="518"/>
      <c r="E24" s="519"/>
      <c r="F24" s="519"/>
      <c r="G24" s="517"/>
      <c r="H24" s="522"/>
    </row>
    <row r="25" spans="1:9" ht="15" x14ac:dyDescent="0.3">
      <c r="A25" s="81"/>
      <c r="B25" s="93"/>
      <c r="C25" s="93"/>
      <c r="D25" s="510"/>
      <c r="E25" s="93"/>
      <c r="F25" s="93" t="s">
        <v>347</v>
      </c>
      <c r="G25" s="80">
        <f>SUM(G9:G24)</f>
        <v>0</v>
      </c>
      <c r="H25" s="80">
        <f>SUM(H9:H24)</f>
        <v>0</v>
      </c>
    </row>
    <row r="26" spans="1:9" ht="15" x14ac:dyDescent="0.3">
      <c r="A26" s="216"/>
      <c r="B26" s="216"/>
      <c r="C26" s="216"/>
      <c r="D26" s="216"/>
      <c r="E26" s="216"/>
      <c r="F26" s="216"/>
      <c r="G26" s="216"/>
      <c r="H26" s="173"/>
      <c r="I26" s="173"/>
    </row>
    <row r="27" spans="1:9" ht="15" x14ac:dyDescent="0.3">
      <c r="A27" s="217" t="s">
        <v>478</v>
      </c>
      <c r="B27" s="217"/>
      <c r="C27" s="216"/>
      <c r="D27" s="216"/>
      <c r="E27" s="216"/>
      <c r="F27" s="216"/>
      <c r="G27" s="216"/>
      <c r="H27" s="173"/>
      <c r="I27" s="173"/>
    </row>
    <row r="28" spans="1:9" ht="15" x14ac:dyDescent="0.3">
      <c r="A28" s="217"/>
      <c r="B28" s="217"/>
      <c r="C28" s="216"/>
      <c r="D28" s="216"/>
      <c r="E28" s="216"/>
      <c r="F28" s="216"/>
      <c r="G28" s="216"/>
      <c r="H28" s="173"/>
      <c r="I28" s="173"/>
    </row>
    <row r="29" spans="1:9" ht="15" x14ac:dyDescent="0.3">
      <c r="A29" s="217"/>
      <c r="B29" s="217"/>
      <c r="C29" s="173"/>
      <c r="D29" s="173"/>
      <c r="E29" s="173"/>
      <c r="F29" s="173"/>
      <c r="G29" s="173"/>
      <c r="H29" s="173"/>
      <c r="I29" s="173"/>
    </row>
    <row r="30" spans="1:9" ht="15" x14ac:dyDescent="0.3">
      <c r="A30" s="217"/>
      <c r="B30" s="217"/>
      <c r="C30" s="173"/>
      <c r="D30" s="173"/>
      <c r="E30" s="173"/>
      <c r="F30" s="173"/>
      <c r="G30" s="173"/>
      <c r="H30" s="173"/>
      <c r="I30" s="173"/>
    </row>
    <row r="31" spans="1:9" x14ac:dyDescent="0.2">
      <c r="A31" s="213"/>
      <c r="B31" s="213"/>
      <c r="C31" s="213"/>
      <c r="D31" s="213"/>
      <c r="E31" s="213"/>
      <c r="F31" s="213"/>
      <c r="G31" s="213"/>
      <c r="H31" s="213"/>
      <c r="I31" s="213"/>
    </row>
    <row r="32" spans="1:9" ht="15" x14ac:dyDescent="0.3">
      <c r="A32" s="179" t="s">
        <v>107</v>
      </c>
      <c r="B32" s="179"/>
      <c r="C32" s="173"/>
      <c r="D32" s="173"/>
      <c r="E32" s="173"/>
      <c r="F32" s="173"/>
      <c r="G32" s="173"/>
      <c r="H32" s="173"/>
      <c r="I32" s="173"/>
    </row>
    <row r="33" spans="1:9" ht="15" x14ac:dyDescent="0.3">
      <c r="A33" s="173"/>
      <c r="B33" s="173"/>
      <c r="C33" s="173"/>
      <c r="D33" s="173"/>
      <c r="E33" s="173"/>
      <c r="F33" s="173"/>
      <c r="G33" s="173"/>
      <c r="H33" s="173"/>
      <c r="I33" s="173"/>
    </row>
    <row r="34" spans="1:9" ht="15" x14ac:dyDescent="0.3">
      <c r="A34" s="173"/>
      <c r="B34" s="173"/>
      <c r="C34" s="173"/>
      <c r="D34" s="173"/>
      <c r="E34" s="173"/>
      <c r="F34" s="173"/>
      <c r="G34" s="173"/>
      <c r="H34" s="173"/>
      <c r="I34" s="180"/>
    </row>
    <row r="35" spans="1:9" ht="15" x14ac:dyDescent="0.3">
      <c r="A35" s="179"/>
      <c r="B35" s="179"/>
      <c r="C35" s="179" t="s">
        <v>432</v>
      </c>
      <c r="D35" s="179"/>
      <c r="E35" s="216"/>
      <c r="F35" s="179"/>
      <c r="G35" s="179"/>
      <c r="H35" s="173"/>
      <c r="I35" s="180"/>
    </row>
    <row r="36" spans="1:9" ht="15" x14ac:dyDescent="0.3">
      <c r="A36" s="173"/>
      <c r="B36" s="173"/>
      <c r="C36" s="173" t="s">
        <v>270</v>
      </c>
      <c r="D36" s="173"/>
      <c r="E36" s="173"/>
      <c r="F36" s="173"/>
      <c r="G36" s="173"/>
      <c r="H36" s="173"/>
      <c r="I36" s="180"/>
    </row>
    <row r="37" spans="1:9" x14ac:dyDescent="0.2">
      <c r="A37" s="181"/>
      <c r="B37" s="181"/>
      <c r="C37" s="181" t="s">
        <v>139</v>
      </c>
      <c r="D37" s="181"/>
      <c r="E37" s="181"/>
      <c r="F37" s="181"/>
      <c r="G37" s="181"/>
    </row>
  </sheetData>
  <mergeCells count="1">
    <mergeCell ref="G1:H1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7"/>
  <sheetViews>
    <sheetView zoomScale="70" zoomScaleNormal="70" zoomScaleSheetLayoutView="70" zoomScalePageLayoutView="70" workbookViewId="0">
      <selection activeCell="K3" sqref="K3:L3"/>
    </sheetView>
  </sheetViews>
  <sheetFormatPr defaultColWidth="9.140625" defaultRowHeight="12.75" x14ac:dyDescent="0.2"/>
  <cols>
    <col min="1" max="1" width="5.42578125" style="533" customWidth="1"/>
    <col min="2" max="2" width="25.42578125" style="533" customWidth="1"/>
    <col min="3" max="3" width="23.7109375" style="555" customWidth="1"/>
    <col min="4" max="4" width="16.85546875" style="533" customWidth="1"/>
    <col min="5" max="5" width="12.5703125" style="555" customWidth="1"/>
    <col min="6" max="11" width="12.5703125" style="533" customWidth="1"/>
    <col min="12" max="12" width="12.85546875" style="533" customWidth="1"/>
    <col min="13" max="16384" width="9.140625" style="533"/>
  </cols>
  <sheetData>
    <row r="2" spans="1:12" ht="15" x14ac:dyDescent="0.3">
      <c r="A2" s="529" t="s">
        <v>479</v>
      </c>
      <c r="B2" s="529"/>
      <c r="C2" s="530"/>
      <c r="D2" s="529"/>
      <c r="E2" s="530"/>
      <c r="F2" s="531"/>
      <c r="G2" s="531"/>
      <c r="H2" s="531"/>
      <c r="I2" s="531"/>
      <c r="J2" s="403"/>
      <c r="K2" s="532"/>
      <c r="L2" s="532" t="s">
        <v>109</v>
      </c>
    </row>
    <row r="3" spans="1:12" ht="15" x14ac:dyDescent="0.3">
      <c r="A3" s="534" t="s">
        <v>140</v>
      </c>
      <c r="B3" s="535"/>
      <c r="C3" s="536"/>
      <c r="D3" s="531"/>
      <c r="E3" s="536"/>
      <c r="F3" s="531"/>
      <c r="G3" s="531"/>
      <c r="H3" s="531"/>
      <c r="I3" s="531"/>
      <c r="J3" s="403"/>
      <c r="K3" s="322">
        <v>42917</v>
      </c>
      <c r="L3" s="372">
        <v>42947</v>
      </c>
    </row>
    <row r="4" spans="1:12" ht="15" x14ac:dyDescent="0.3">
      <c r="A4" s="534"/>
      <c r="B4" s="534"/>
      <c r="C4" s="530"/>
      <c r="D4" s="535"/>
      <c r="E4" s="530"/>
      <c r="F4" s="535"/>
      <c r="G4" s="535"/>
      <c r="H4" s="535"/>
      <c r="I4" s="535"/>
      <c r="J4" s="403"/>
      <c r="K4" s="403"/>
      <c r="L4" s="403"/>
    </row>
    <row r="5" spans="1:12" ht="15" x14ac:dyDescent="0.3">
      <c r="A5" s="531" t="s">
        <v>274</v>
      </c>
      <c r="B5" s="531"/>
      <c r="C5" s="536"/>
      <c r="D5" s="531"/>
      <c r="E5" s="536"/>
      <c r="F5" s="531"/>
      <c r="G5" s="531"/>
      <c r="H5" s="531"/>
      <c r="I5" s="531"/>
      <c r="J5" s="534"/>
      <c r="K5" s="534"/>
      <c r="L5" s="534"/>
    </row>
    <row r="6" spans="1:12" ht="15" x14ac:dyDescent="0.3">
      <c r="A6" s="531" t="str">
        <f>'[4]ფორმა N1'!D4</f>
        <v>საარჩევნო ბლოკი "პაატა ბურჭულაძე -სახელმწიფო ხალხისთვის"</v>
      </c>
      <c r="B6" s="531"/>
      <c r="C6" s="536"/>
      <c r="D6" s="531"/>
      <c r="E6" s="536"/>
      <c r="F6" s="531"/>
      <c r="G6" s="531"/>
      <c r="H6" s="531"/>
      <c r="I6" s="531"/>
      <c r="J6" s="534"/>
      <c r="K6" s="534"/>
    </row>
    <row r="7" spans="1:12" ht="15" x14ac:dyDescent="0.2">
      <c r="A7" s="537"/>
      <c r="B7" s="537"/>
      <c r="C7" s="538"/>
      <c r="D7" s="537"/>
      <c r="E7" s="538"/>
      <c r="F7" s="537"/>
      <c r="G7" s="537"/>
      <c r="H7" s="537"/>
      <c r="I7" s="537"/>
      <c r="J7" s="405"/>
      <c r="K7" s="405"/>
      <c r="L7" s="405"/>
    </row>
    <row r="8" spans="1:12" ht="60" x14ac:dyDescent="0.2">
      <c r="A8" s="385" t="s">
        <v>64</v>
      </c>
      <c r="B8" s="385" t="s">
        <v>480</v>
      </c>
      <c r="C8" s="385" t="s">
        <v>481</v>
      </c>
      <c r="D8" s="385" t="s">
        <v>482</v>
      </c>
      <c r="E8" s="385" t="s">
        <v>483</v>
      </c>
      <c r="F8" s="385" t="s">
        <v>484</v>
      </c>
      <c r="G8" s="385" t="s">
        <v>485</v>
      </c>
      <c r="H8" s="385" t="s">
        <v>486</v>
      </c>
      <c r="I8" s="385" t="s">
        <v>487</v>
      </c>
      <c r="J8" s="385" t="s">
        <v>488</v>
      </c>
      <c r="K8" s="385" t="s">
        <v>489</v>
      </c>
      <c r="L8" s="385" t="s">
        <v>318</v>
      </c>
    </row>
    <row r="9" spans="1:12" ht="33" customHeight="1" x14ac:dyDescent="0.2">
      <c r="A9" s="15"/>
      <c r="B9" s="539"/>
      <c r="C9" s="528"/>
      <c r="D9" s="14"/>
      <c r="E9" s="528"/>
      <c r="F9" s="14"/>
      <c r="G9" s="14"/>
      <c r="H9" s="14"/>
      <c r="I9" s="14"/>
      <c r="J9" s="526"/>
      <c r="K9" s="526"/>
      <c r="L9" s="14"/>
    </row>
    <row r="10" spans="1:12" ht="33" customHeight="1" x14ac:dyDescent="0.2">
      <c r="A10" s="15"/>
      <c r="B10" s="539"/>
      <c r="C10" s="528"/>
      <c r="D10" s="14"/>
      <c r="E10" s="528"/>
      <c r="F10" s="14"/>
      <c r="G10" s="14"/>
      <c r="H10" s="14"/>
      <c r="I10" s="14"/>
      <c r="J10" s="526"/>
      <c r="K10" s="526"/>
      <c r="L10" s="14"/>
    </row>
    <row r="11" spans="1:12" ht="33" customHeight="1" x14ac:dyDescent="0.2">
      <c r="A11" s="15"/>
      <c r="B11" s="540"/>
      <c r="C11" s="541"/>
      <c r="D11" s="542"/>
      <c r="E11" s="528"/>
      <c r="F11" s="14"/>
      <c r="G11" s="14"/>
      <c r="H11" s="14"/>
      <c r="I11" s="14"/>
      <c r="J11" s="526"/>
      <c r="K11" s="526"/>
      <c r="L11" s="14"/>
    </row>
    <row r="12" spans="1:12" ht="33" customHeight="1" x14ac:dyDescent="0.2">
      <c r="A12" s="15"/>
      <c r="B12" s="539"/>
      <c r="C12" s="528"/>
      <c r="D12" s="542"/>
      <c r="E12" s="528"/>
      <c r="F12" s="14"/>
      <c r="G12" s="14"/>
      <c r="H12" s="528"/>
      <c r="I12" s="14"/>
      <c r="J12" s="526"/>
      <c r="K12" s="526"/>
      <c r="L12" s="14"/>
    </row>
    <row r="13" spans="1:12" ht="15" x14ac:dyDescent="0.2">
      <c r="A13" s="14" t="s">
        <v>276</v>
      </c>
      <c r="B13" s="328"/>
      <c r="C13" s="528"/>
      <c r="D13" s="14"/>
      <c r="E13" s="528"/>
      <c r="F13" s="14"/>
      <c r="G13" s="14"/>
      <c r="H13" s="14"/>
      <c r="I13" s="14"/>
      <c r="J13" s="526"/>
      <c r="K13" s="4"/>
      <c r="L13" s="14"/>
    </row>
    <row r="14" spans="1:12" ht="15" x14ac:dyDescent="0.3">
      <c r="A14" s="14"/>
      <c r="B14" s="328"/>
      <c r="C14" s="543"/>
      <c r="D14" s="544"/>
      <c r="E14" s="543"/>
      <c r="F14" s="544"/>
      <c r="G14" s="14"/>
      <c r="H14" s="14"/>
      <c r="I14" s="14"/>
      <c r="J14" s="14" t="s">
        <v>490</v>
      </c>
      <c r="K14" s="545">
        <f>SUM(K9:K13)</f>
        <v>0</v>
      </c>
      <c r="L14" s="14"/>
    </row>
    <row r="15" spans="1:12" ht="15" x14ac:dyDescent="0.3">
      <c r="A15" s="546"/>
      <c r="B15" s="546"/>
      <c r="C15" s="547"/>
      <c r="D15" s="546"/>
      <c r="E15" s="547"/>
      <c r="F15" s="546"/>
      <c r="G15" s="546"/>
      <c r="H15" s="546"/>
      <c r="I15" s="546"/>
      <c r="J15" s="546"/>
      <c r="K15" s="548"/>
    </row>
    <row r="16" spans="1:12" ht="15" x14ac:dyDescent="0.3">
      <c r="A16" s="549" t="s">
        <v>491</v>
      </c>
      <c r="B16" s="549"/>
      <c r="C16" s="547"/>
      <c r="D16" s="546"/>
      <c r="E16" s="547"/>
      <c r="F16" s="546"/>
      <c r="G16" s="546"/>
      <c r="H16" s="546"/>
      <c r="I16" s="546"/>
      <c r="J16" s="546"/>
      <c r="K16" s="548"/>
    </row>
    <row r="17" spans="1:11" ht="15" x14ac:dyDescent="0.3">
      <c r="A17" s="549" t="s">
        <v>492</v>
      </c>
      <c r="B17" s="549"/>
      <c r="C17" s="547"/>
      <c r="D17" s="546"/>
      <c r="E17" s="547"/>
      <c r="F17" s="546"/>
      <c r="G17" s="546"/>
      <c r="H17" s="546"/>
      <c r="I17" s="546"/>
      <c r="J17" s="546"/>
      <c r="K17" s="548"/>
    </row>
    <row r="18" spans="1:11" ht="15" x14ac:dyDescent="0.3">
      <c r="A18" s="549" t="s">
        <v>493</v>
      </c>
      <c r="B18" s="549"/>
      <c r="C18" s="550"/>
      <c r="D18" s="548"/>
      <c r="E18" s="550"/>
      <c r="F18" s="548"/>
      <c r="G18" s="548"/>
      <c r="H18" s="548"/>
      <c r="I18" s="548"/>
      <c r="J18" s="548"/>
      <c r="K18" s="548"/>
    </row>
    <row r="19" spans="1:11" ht="15" x14ac:dyDescent="0.3">
      <c r="A19" s="549" t="s">
        <v>494</v>
      </c>
      <c r="B19" s="549"/>
      <c r="C19" s="550"/>
      <c r="D19" s="548"/>
      <c r="E19" s="550"/>
      <c r="F19" s="548"/>
      <c r="G19" s="548"/>
      <c r="H19" s="548"/>
      <c r="I19" s="548"/>
      <c r="J19" s="548"/>
      <c r="K19" s="548"/>
    </row>
    <row r="20" spans="1:11" ht="15" customHeight="1" x14ac:dyDescent="0.2">
      <c r="A20" s="551" t="s">
        <v>511</v>
      </c>
      <c r="B20" s="551"/>
      <c r="C20" s="550"/>
      <c r="D20" s="551"/>
      <c r="E20" s="550"/>
      <c r="F20" s="551"/>
      <c r="G20" s="551"/>
      <c r="H20" s="551"/>
      <c r="I20" s="551"/>
      <c r="J20" s="551"/>
      <c r="K20" s="551"/>
    </row>
    <row r="21" spans="1:11" ht="15" customHeight="1" x14ac:dyDescent="0.2">
      <c r="A21" s="551"/>
      <c r="B21" s="551"/>
      <c r="C21" s="550"/>
      <c r="D21" s="551"/>
      <c r="E21" s="550"/>
      <c r="F21" s="551"/>
      <c r="G21" s="551"/>
      <c r="H21" s="551"/>
      <c r="I21" s="551"/>
      <c r="J21" s="551"/>
      <c r="K21" s="551"/>
    </row>
    <row r="22" spans="1:11" ht="12.75" customHeight="1" x14ac:dyDescent="0.2">
      <c r="A22" s="552"/>
      <c r="B22" s="552"/>
      <c r="C22" s="550"/>
      <c r="D22" s="552"/>
      <c r="E22" s="550"/>
      <c r="F22" s="552"/>
      <c r="G22" s="552"/>
      <c r="H22" s="552"/>
      <c r="I22" s="552"/>
      <c r="J22" s="552"/>
      <c r="K22" s="552"/>
    </row>
    <row r="23" spans="1:11" ht="5.25" customHeight="1" x14ac:dyDescent="0.3">
      <c r="A23" s="358" t="s">
        <v>107</v>
      </c>
      <c r="B23" s="358"/>
      <c r="C23" s="553"/>
      <c r="D23" s="330"/>
      <c r="E23" s="554"/>
      <c r="F23" s="329"/>
      <c r="G23" s="329"/>
      <c r="H23" s="329"/>
      <c r="I23" s="329"/>
      <c r="J23" s="329"/>
      <c r="K23" s="548"/>
    </row>
    <row r="24" spans="1:11" ht="15" x14ac:dyDescent="0.3">
      <c r="A24" s="329"/>
      <c r="B24" s="330"/>
      <c r="C24" s="553"/>
      <c r="D24" s="330"/>
      <c r="E24" s="554"/>
      <c r="F24" s="329"/>
      <c r="G24" s="329"/>
      <c r="H24" s="329"/>
      <c r="I24" s="329"/>
      <c r="J24" s="331"/>
      <c r="K24" s="548"/>
    </row>
    <row r="25" spans="1:11" ht="105" x14ac:dyDescent="0.3">
      <c r="A25" s="329"/>
      <c r="B25" s="330"/>
      <c r="C25" s="360" t="s">
        <v>268</v>
      </c>
      <c r="D25" s="359"/>
      <c r="E25" s="361"/>
      <c r="F25" s="332"/>
      <c r="G25" s="360" t="s">
        <v>495</v>
      </c>
      <c r="H25" s="360"/>
      <c r="I25" s="360"/>
      <c r="J25" s="333"/>
      <c r="K25" s="548"/>
    </row>
    <row r="26" spans="1:11" ht="15" x14ac:dyDescent="0.3">
      <c r="A26" s="329"/>
      <c r="B26" s="330"/>
      <c r="C26" s="553"/>
      <c r="D26" s="330"/>
      <c r="E26" s="554"/>
      <c r="F26" s="329"/>
      <c r="G26" s="361"/>
      <c r="H26" s="361"/>
      <c r="I26" s="361"/>
      <c r="J26" s="333"/>
      <c r="K26" s="548"/>
    </row>
    <row r="27" spans="1:11" ht="15" x14ac:dyDescent="0.3">
      <c r="A27" s="329"/>
      <c r="B27" s="330"/>
      <c r="C27" s="361" t="s">
        <v>139</v>
      </c>
      <c r="D27" s="357"/>
      <c r="E27" s="361"/>
      <c r="F27" s="332"/>
      <c r="G27" s="329"/>
      <c r="H27" s="329"/>
      <c r="I27" s="329"/>
      <c r="J27" s="329"/>
      <c r="K27" s="548"/>
    </row>
  </sheetData>
  <dataValidations count="1">
    <dataValidation type="list" allowBlank="1" showInputMessage="1" showErrorMessage="1" sqref="B9:B1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" bottom="0.19666666666666666" header="0.15748031496063" footer="0.15748031496063"/>
  <pageSetup scale="8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B2" sqref="B2"/>
    </sheetView>
  </sheetViews>
  <sheetFormatPr defaultColWidth="9.140625"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68" t="s">
        <v>455</v>
      </c>
      <c r="B1" s="70"/>
      <c r="C1" s="818" t="s">
        <v>109</v>
      </c>
      <c r="D1" s="818"/>
    </row>
    <row r="2" spans="1:5" x14ac:dyDescent="0.3">
      <c r="A2" s="68" t="s">
        <v>456</v>
      </c>
      <c r="B2" s="70"/>
      <c r="C2" s="322">
        <v>42917</v>
      </c>
      <c r="D2" s="372">
        <v>42947</v>
      </c>
    </row>
    <row r="3" spans="1:5" x14ac:dyDescent="0.3">
      <c r="A3" s="70" t="s">
        <v>140</v>
      </c>
      <c r="B3" s="70"/>
      <c r="C3" s="69"/>
      <c r="D3" s="69"/>
    </row>
    <row r="4" spans="1:5" x14ac:dyDescent="0.3">
      <c r="A4" s="68"/>
      <c r="B4" s="70"/>
      <c r="C4" s="69"/>
      <c r="D4" s="69"/>
    </row>
    <row r="5" spans="1:5" x14ac:dyDescent="0.3">
      <c r="A5" s="71" t="str">
        <f>'ფორმა N2'!A4</f>
        <v>ანგარიშვალდებული პირის დასახელება:</v>
      </c>
      <c r="B5" s="71"/>
      <c r="C5" s="71"/>
      <c r="D5" s="70"/>
      <c r="E5" s="5"/>
    </row>
    <row r="6" spans="1:5" x14ac:dyDescent="0.3">
      <c r="A6" s="111" t="str">
        <f>'ფორმა N1'!D4</f>
        <v>მოქალაქეთა პოლიტიკური გაერთანება სახელმწიფო ხალხისთვის</v>
      </c>
      <c r="B6" s="112"/>
      <c r="C6" s="112"/>
      <c r="D6" s="52"/>
      <c r="E6" s="5"/>
    </row>
    <row r="7" spans="1:5" x14ac:dyDescent="0.3">
      <c r="A7" s="71"/>
      <c r="B7" s="71"/>
      <c r="C7" s="71"/>
      <c r="D7" s="70"/>
      <c r="E7" s="5"/>
    </row>
    <row r="8" spans="1:5" s="6" customFormat="1" x14ac:dyDescent="0.3">
      <c r="A8" s="94"/>
      <c r="B8" s="94"/>
      <c r="C8" s="72"/>
      <c r="D8" s="72"/>
    </row>
    <row r="9" spans="1:5" s="6" customFormat="1" ht="30" x14ac:dyDescent="0.3">
      <c r="A9" s="100" t="s">
        <v>64</v>
      </c>
      <c r="B9" s="73" t="s">
        <v>11</v>
      </c>
      <c r="C9" s="73" t="s">
        <v>10</v>
      </c>
      <c r="D9" s="73" t="s">
        <v>9</v>
      </c>
    </row>
    <row r="10" spans="1:5" s="7" customFormat="1" x14ac:dyDescent="0.2">
      <c r="A10" s="13">
        <v>1</v>
      </c>
      <c r="B10" s="13" t="s">
        <v>108</v>
      </c>
      <c r="C10" s="76">
        <f>SUM(C11,C14,C17,C20:C22)</f>
        <v>22151</v>
      </c>
      <c r="D10" s="76">
        <f>SUM(D11,D14,D17,D20:D22)</f>
        <v>22151</v>
      </c>
    </row>
    <row r="11" spans="1:5" s="9" customFormat="1" ht="18" x14ac:dyDescent="0.2">
      <c r="A11" s="14">
        <v>1.1000000000000001</v>
      </c>
      <c r="B11" s="14" t="s">
        <v>68</v>
      </c>
      <c r="C11" s="76">
        <f>SUM(C12:C13)</f>
        <v>0</v>
      </c>
      <c r="D11" s="76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2"/>
      <c r="D12" s="33"/>
    </row>
    <row r="13" spans="1:5" s="9" customFormat="1" ht="18" x14ac:dyDescent="0.2">
      <c r="A13" s="16" t="s">
        <v>31</v>
      </c>
      <c r="B13" s="16" t="s">
        <v>71</v>
      </c>
      <c r="C13" s="32"/>
      <c r="D13" s="33"/>
    </row>
    <row r="14" spans="1:5" s="3" customFormat="1" x14ac:dyDescent="0.2">
      <c r="A14" s="14">
        <v>1.2</v>
      </c>
      <c r="B14" s="14" t="s">
        <v>69</v>
      </c>
      <c r="C14" s="76">
        <f>SUM(C15:C16)</f>
        <v>22151</v>
      </c>
      <c r="D14" s="76">
        <f>SUM(D15:D16)</f>
        <v>22151</v>
      </c>
    </row>
    <row r="15" spans="1:5" x14ac:dyDescent="0.3">
      <c r="A15" s="16" t="s">
        <v>32</v>
      </c>
      <c r="B15" s="16" t="s">
        <v>72</v>
      </c>
      <c r="C15" s="32">
        <v>22151</v>
      </c>
      <c r="D15" s="33">
        <v>22151</v>
      </c>
    </row>
    <row r="16" spans="1:5" x14ac:dyDescent="0.3">
      <c r="A16" s="16" t="s">
        <v>33</v>
      </c>
      <c r="B16" s="16" t="s">
        <v>73</v>
      </c>
      <c r="C16" s="32"/>
      <c r="D16" s="33"/>
    </row>
    <row r="17" spans="1:9" x14ac:dyDescent="0.3">
      <c r="A17" s="14">
        <v>1.3</v>
      </c>
      <c r="B17" s="14" t="s">
        <v>74</v>
      </c>
      <c r="C17" s="76">
        <f>SUM(C18:C19)</f>
        <v>0</v>
      </c>
      <c r="D17" s="76">
        <f>SUM(D18:D19)</f>
        <v>0</v>
      </c>
    </row>
    <row r="18" spans="1:9" x14ac:dyDescent="0.3">
      <c r="A18" s="16" t="s">
        <v>50</v>
      </c>
      <c r="B18" s="16" t="s">
        <v>75</v>
      </c>
      <c r="C18" s="32"/>
      <c r="D18" s="33"/>
    </row>
    <row r="19" spans="1:9" x14ac:dyDescent="0.3">
      <c r="A19" s="16" t="s">
        <v>51</v>
      </c>
      <c r="B19" s="16" t="s">
        <v>76</v>
      </c>
      <c r="C19" s="32"/>
      <c r="D19" s="33"/>
    </row>
    <row r="20" spans="1:9" x14ac:dyDescent="0.3">
      <c r="A20" s="14">
        <v>1.4</v>
      </c>
      <c r="B20" s="14" t="s">
        <v>77</v>
      </c>
      <c r="C20" s="32"/>
      <c r="D20" s="33"/>
    </row>
    <row r="21" spans="1:9" x14ac:dyDescent="0.3">
      <c r="A21" s="14">
        <v>1.5</v>
      </c>
      <c r="B21" s="14" t="s">
        <v>78</v>
      </c>
      <c r="C21" s="32"/>
      <c r="D21" s="33"/>
    </row>
    <row r="22" spans="1:9" x14ac:dyDescent="0.3">
      <c r="A22" s="14">
        <v>1.6</v>
      </c>
      <c r="B22" s="14" t="s">
        <v>8</v>
      </c>
      <c r="C22" s="32"/>
      <c r="D22" s="33"/>
    </row>
    <row r="25" spans="1:9" s="22" customFormat="1" ht="12.75" x14ac:dyDescent="0.2"/>
    <row r="26" spans="1:9" x14ac:dyDescent="0.3">
      <c r="A26" s="63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3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59" t="s">
        <v>139</v>
      </c>
    </row>
    <row r="32" spans="1:9" s="22" customFormat="1" ht="12.75" x14ac:dyDescent="0.2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12" sqref="C12"/>
    </sheetView>
  </sheetViews>
  <sheetFormatPr defaultColWidth="9.140625"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457</v>
      </c>
      <c r="B1" s="71"/>
      <c r="C1" s="806" t="s">
        <v>109</v>
      </c>
      <c r="D1" s="806"/>
      <c r="E1" s="85"/>
    </row>
    <row r="2" spans="1:5" s="6" customFormat="1" x14ac:dyDescent="0.3">
      <c r="A2" s="68" t="s">
        <v>454</v>
      </c>
      <c r="B2" s="71"/>
      <c r="C2" s="322">
        <v>42917</v>
      </c>
      <c r="D2" s="372">
        <v>42947</v>
      </c>
      <c r="E2" s="85"/>
    </row>
    <row r="3" spans="1:5" s="6" customFormat="1" x14ac:dyDescent="0.3">
      <c r="A3" s="70" t="s">
        <v>140</v>
      </c>
      <c r="B3" s="68"/>
      <c r="C3" s="150"/>
      <c r="D3" s="150"/>
      <c r="E3" s="85"/>
    </row>
    <row r="4" spans="1:5" s="6" customFormat="1" x14ac:dyDescent="0.3">
      <c r="A4" s="70"/>
      <c r="B4" s="70"/>
      <c r="C4" s="150"/>
      <c r="D4" s="150"/>
      <c r="E4" s="85"/>
    </row>
    <row r="5" spans="1:5" x14ac:dyDescent="0.3">
      <c r="A5" s="71" t="str">
        <f>'ფორმა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 x14ac:dyDescent="0.3">
      <c r="A6" s="74" t="str">
        <f>'ფორმა N1'!D4</f>
        <v>მოქალაქეთა პოლიტიკური გაერთანება სახელმწიფო ხალხისთვის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9"/>
      <c r="B8" s="149"/>
      <c r="C8" s="72"/>
      <c r="D8" s="72"/>
      <c r="E8" s="85"/>
    </row>
    <row r="9" spans="1:5" s="6" customFormat="1" ht="30" x14ac:dyDescent="0.3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297</v>
      </c>
      <c r="B10" s="92"/>
      <c r="C10" s="4"/>
      <c r="D10" s="4"/>
      <c r="E10" s="87"/>
    </row>
    <row r="11" spans="1:5" s="10" customFormat="1" x14ac:dyDescent="0.2">
      <c r="A11" s="92" t="s">
        <v>298</v>
      </c>
      <c r="B11" s="92"/>
      <c r="C11" s="4"/>
      <c r="D11" s="4"/>
      <c r="E11" s="88"/>
    </row>
    <row r="12" spans="1:5" s="10" customFormat="1" x14ac:dyDescent="0.2">
      <c r="A12" s="92" t="s">
        <v>299</v>
      </c>
      <c r="B12" s="81"/>
      <c r="C12" s="4"/>
      <c r="D12" s="4"/>
      <c r="E12" s="88"/>
    </row>
    <row r="13" spans="1:5" s="10" customFormat="1" x14ac:dyDescent="0.2">
      <c r="A13" s="81" t="s">
        <v>278</v>
      </c>
      <c r="B13" s="81"/>
      <c r="C13" s="4"/>
      <c r="D13" s="4"/>
      <c r="E13" s="88"/>
    </row>
    <row r="14" spans="1:5" s="10" customFormat="1" x14ac:dyDescent="0.2">
      <c r="A14" s="81" t="s">
        <v>278</v>
      </c>
      <c r="B14" s="81"/>
      <c r="C14" s="4"/>
      <c r="D14" s="4"/>
      <c r="E14" s="88"/>
    </row>
    <row r="15" spans="1:5" s="10" customFormat="1" x14ac:dyDescent="0.2">
      <c r="A15" s="81" t="s">
        <v>278</v>
      </c>
      <c r="B15" s="81"/>
      <c r="C15" s="4"/>
      <c r="D15" s="4"/>
      <c r="E15" s="88"/>
    </row>
    <row r="16" spans="1:5" s="10" customFormat="1" x14ac:dyDescent="0.2">
      <c r="A16" s="81" t="s">
        <v>278</v>
      </c>
      <c r="B16" s="81"/>
      <c r="C16" s="4"/>
      <c r="D16" s="4"/>
      <c r="E16" s="88"/>
    </row>
    <row r="17" spans="1:9" x14ac:dyDescent="0.3">
      <c r="A17" s="93"/>
      <c r="B17" s="93" t="s">
        <v>335</v>
      </c>
      <c r="C17" s="80">
        <f>SUM(C10:C16)</f>
        <v>0</v>
      </c>
      <c r="D17" s="80">
        <f>SUM(D10:D16)</f>
        <v>0</v>
      </c>
      <c r="E17" s="90"/>
    </row>
    <row r="18" spans="1:9" x14ac:dyDescent="0.3">
      <c r="A18" s="37"/>
      <c r="B18" s="37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04"/>
    </row>
    <row r="22" spans="1:9" x14ac:dyDescent="0.3">
      <c r="A22" s="204" t="s">
        <v>403</v>
      </c>
    </row>
    <row r="23" spans="1:9" s="22" customFormat="1" ht="12.75" x14ac:dyDescent="0.2"/>
    <row r="24" spans="1:9" x14ac:dyDescent="0.3">
      <c r="A24" s="63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3"/>
      <c r="B27" s="63" t="s">
        <v>445</v>
      </c>
      <c r="D27" s="12"/>
      <c r="E27"/>
      <c r="F27"/>
      <c r="G27"/>
      <c r="H27"/>
      <c r="I27"/>
    </row>
    <row r="28" spans="1:9" x14ac:dyDescent="0.3">
      <c r="B28" s="2" t="s">
        <v>446</v>
      </c>
      <c r="D28" s="12"/>
      <c r="E28"/>
      <c r="F28"/>
      <c r="G28"/>
      <c r="H28"/>
      <c r="I28"/>
    </row>
    <row r="29" spans="1:9" customFormat="1" ht="12.75" x14ac:dyDescent="0.2">
      <c r="A29" s="59"/>
      <c r="B29" s="59" t="s">
        <v>139</v>
      </c>
    </row>
    <row r="30" spans="1:9" s="22" customFormat="1" ht="12.75" x14ac:dyDescent="0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abSelected="1" view="pageBreakPreview" topLeftCell="A37" zoomScale="115" zoomScaleNormal="100" zoomScaleSheetLayoutView="115" workbookViewId="0">
      <selection activeCell="G41" sqref="G41"/>
    </sheetView>
  </sheetViews>
  <sheetFormatPr defaultColWidth="9.140625" defaultRowHeight="15" x14ac:dyDescent="0.3"/>
  <cols>
    <col min="1" max="1" width="12.85546875" style="28" customWidth="1"/>
    <col min="2" max="2" width="51.8554687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224</v>
      </c>
      <c r="B1" s="113"/>
      <c r="C1" s="819" t="s">
        <v>198</v>
      </c>
      <c r="D1" s="819"/>
      <c r="E1" s="99"/>
    </row>
    <row r="2" spans="1:5" x14ac:dyDescent="0.3">
      <c r="A2" s="70" t="s">
        <v>140</v>
      </c>
      <c r="B2" s="113"/>
      <c r="C2" s="322">
        <v>42917</v>
      </c>
      <c r="D2" s="372">
        <v>42947</v>
      </c>
      <c r="E2" s="99"/>
    </row>
    <row r="3" spans="1:5" x14ac:dyDescent="0.3">
      <c r="A3" s="110"/>
      <c r="B3" s="113"/>
      <c r="C3" s="71"/>
      <c r="D3" s="71"/>
      <c r="E3" s="99"/>
    </row>
    <row r="4" spans="1:5" x14ac:dyDescent="0.3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102"/>
    </row>
    <row r="5" spans="1:5" x14ac:dyDescent="0.3">
      <c r="A5" s="111" t="str">
        <f>'[2]ფორმა N1'!D4</f>
        <v>მოქალაქეთა პოლიტიკური გაერთანება სახელმწიფო ხალხისთვის</v>
      </c>
      <c r="B5" s="112"/>
      <c r="C5" s="112"/>
      <c r="D5" s="52"/>
      <c r="E5" s="102"/>
    </row>
    <row r="6" spans="1:5" x14ac:dyDescent="0.3">
      <c r="A6" s="71"/>
      <c r="B6" s="70"/>
      <c r="C6" s="70"/>
      <c r="D6" s="70"/>
      <c r="E6" s="102"/>
    </row>
    <row r="7" spans="1:5" x14ac:dyDescent="0.3">
      <c r="A7" s="109"/>
      <c r="B7" s="114"/>
      <c r="C7" s="115"/>
      <c r="D7" s="115"/>
      <c r="E7" s="99"/>
    </row>
    <row r="8" spans="1:5" ht="45" x14ac:dyDescent="0.3">
      <c r="A8" s="116" t="s">
        <v>113</v>
      </c>
      <c r="B8" s="116" t="s">
        <v>190</v>
      </c>
      <c r="C8" s="116" t="s">
        <v>303</v>
      </c>
      <c r="D8" s="116" t="s">
        <v>257</v>
      </c>
      <c r="E8" s="99"/>
    </row>
    <row r="9" spans="1:5" x14ac:dyDescent="0.3">
      <c r="A9" s="42"/>
      <c r="B9" s="43"/>
      <c r="C9" s="146"/>
      <c r="D9" s="146"/>
      <c r="E9" s="99"/>
    </row>
    <row r="10" spans="1:5" x14ac:dyDescent="0.3">
      <c r="A10" s="44" t="s">
        <v>191</v>
      </c>
      <c r="B10" s="45"/>
      <c r="C10" s="117">
        <f>SUM(C11,C34)</f>
        <v>351605.2</v>
      </c>
      <c r="D10" s="117">
        <f>SUM(D11,D34)</f>
        <v>345442</v>
      </c>
      <c r="E10" s="99"/>
    </row>
    <row r="11" spans="1:5" x14ac:dyDescent="0.3">
      <c r="A11" s="46" t="s">
        <v>192</v>
      </c>
      <c r="B11" s="47"/>
      <c r="C11" s="79">
        <f>SUM(C12:C32)</f>
        <v>8422.43</v>
      </c>
      <c r="D11" s="79">
        <f>SUM(D12:D32)</f>
        <v>2259.23</v>
      </c>
      <c r="E11" s="99"/>
    </row>
    <row r="12" spans="1:5" x14ac:dyDescent="0.3">
      <c r="A12" s="50">
        <v>1110</v>
      </c>
      <c r="B12" s="49" t="s">
        <v>142</v>
      </c>
      <c r="C12" s="8"/>
      <c r="D12" s="8"/>
      <c r="E12" s="99"/>
    </row>
    <row r="13" spans="1:5" x14ac:dyDescent="0.3">
      <c r="A13" s="50">
        <v>1120</v>
      </c>
      <c r="B13" s="49" t="s">
        <v>143</v>
      </c>
      <c r="C13" s="8"/>
      <c r="D13" s="8"/>
      <c r="E13" s="99"/>
    </row>
    <row r="14" spans="1:5" x14ac:dyDescent="0.3">
      <c r="A14" s="50">
        <v>1211</v>
      </c>
      <c r="B14" s="49" t="s">
        <v>144</v>
      </c>
      <c r="C14" s="8">
        <v>6192.93</v>
      </c>
      <c r="D14" s="8">
        <v>29.73</v>
      </c>
      <c r="E14" s="99"/>
    </row>
    <row r="15" spans="1:5" x14ac:dyDescent="0.3">
      <c r="A15" s="50">
        <v>1212</v>
      </c>
      <c r="B15" s="49" t="s">
        <v>145</v>
      </c>
      <c r="C15" s="8"/>
      <c r="D15" s="8"/>
      <c r="E15" s="99"/>
    </row>
    <row r="16" spans="1:5" x14ac:dyDescent="0.3">
      <c r="A16" s="50">
        <v>1213</v>
      </c>
      <c r="B16" s="49" t="s">
        <v>146</v>
      </c>
      <c r="C16" s="8"/>
      <c r="D16" s="8"/>
      <c r="E16" s="99"/>
    </row>
    <row r="17" spans="1:5" x14ac:dyDescent="0.3">
      <c r="A17" s="50">
        <v>1214</v>
      </c>
      <c r="B17" s="49" t="s">
        <v>147</v>
      </c>
      <c r="C17" s="8"/>
      <c r="D17" s="8"/>
      <c r="E17" s="99"/>
    </row>
    <row r="18" spans="1:5" x14ac:dyDescent="0.3">
      <c r="A18" s="50">
        <v>1215</v>
      </c>
      <c r="B18" s="49" t="s">
        <v>148</v>
      </c>
      <c r="C18" s="8"/>
      <c r="D18" s="8"/>
      <c r="E18" s="99"/>
    </row>
    <row r="19" spans="1:5" x14ac:dyDescent="0.3">
      <c r="A19" s="50">
        <v>1300</v>
      </c>
      <c r="B19" s="49" t="s">
        <v>149</v>
      </c>
      <c r="C19" s="8"/>
      <c r="D19" s="8"/>
      <c r="E19" s="99"/>
    </row>
    <row r="20" spans="1:5" x14ac:dyDescent="0.3">
      <c r="A20" s="50">
        <v>1410</v>
      </c>
      <c r="B20" s="49" t="s">
        <v>150</v>
      </c>
      <c r="C20" s="8"/>
      <c r="D20" s="8"/>
      <c r="E20" s="99"/>
    </row>
    <row r="21" spans="1:5" x14ac:dyDescent="0.3">
      <c r="A21" s="50">
        <v>1421</v>
      </c>
      <c r="B21" s="49" t="s">
        <v>151</v>
      </c>
      <c r="C21" s="8"/>
      <c r="D21" s="8"/>
      <c r="E21" s="99"/>
    </row>
    <row r="22" spans="1:5" x14ac:dyDescent="0.3">
      <c r="A22" s="50">
        <v>1422</v>
      </c>
      <c r="B22" s="49" t="s">
        <v>152</v>
      </c>
      <c r="C22" s="8"/>
      <c r="D22" s="8"/>
      <c r="E22" s="99"/>
    </row>
    <row r="23" spans="1:5" x14ac:dyDescent="0.3">
      <c r="A23" s="50">
        <v>1423</v>
      </c>
      <c r="B23" s="49" t="s">
        <v>153</v>
      </c>
      <c r="C23" s="8"/>
      <c r="D23" s="8"/>
      <c r="E23" s="99"/>
    </row>
    <row r="24" spans="1:5" x14ac:dyDescent="0.3">
      <c r="A24" s="50">
        <v>1431</v>
      </c>
      <c r="B24" s="49" t="s">
        <v>154</v>
      </c>
      <c r="C24" s="8"/>
      <c r="D24" s="8"/>
      <c r="E24" s="99"/>
    </row>
    <row r="25" spans="1:5" x14ac:dyDescent="0.3">
      <c r="A25" s="50">
        <v>1432</v>
      </c>
      <c r="B25" s="49" t="s">
        <v>155</v>
      </c>
      <c r="C25" s="8"/>
      <c r="D25" s="8"/>
      <c r="E25" s="99"/>
    </row>
    <row r="26" spans="1:5" x14ac:dyDescent="0.3">
      <c r="A26" s="50">
        <v>1433</v>
      </c>
      <c r="B26" s="49" t="s">
        <v>156</v>
      </c>
      <c r="C26" s="8"/>
      <c r="D26" s="8"/>
      <c r="E26" s="99"/>
    </row>
    <row r="27" spans="1:5" x14ac:dyDescent="0.3">
      <c r="A27" s="50">
        <v>1441</v>
      </c>
      <c r="B27" s="49" t="s">
        <v>157</v>
      </c>
      <c r="C27" s="8"/>
      <c r="D27" s="8"/>
      <c r="E27" s="99"/>
    </row>
    <row r="28" spans="1:5" x14ac:dyDescent="0.3">
      <c r="A28" s="50">
        <v>1442</v>
      </c>
      <c r="B28" s="49" t="s">
        <v>158</v>
      </c>
      <c r="C28" s="8">
        <v>2229.5</v>
      </c>
      <c r="D28" s="8">
        <v>2229.5</v>
      </c>
      <c r="E28" s="99"/>
    </row>
    <row r="29" spans="1:5" x14ac:dyDescent="0.3">
      <c r="A29" s="50">
        <v>1443</v>
      </c>
      <c r="B29" s="49" t="s">
        <v>159</v>
      </c>
      <c r="C29" s="8"/>
      <c r="D29" s="8"/>
      <c r="E29" s="99"/>
    </row>
    <row r="30" spans="1:5" x14ac:dyDescent="0.3">
      <c r="A30" s="50">
        <v>1444</v>
      </c>
      <c r="B30" s="49" t="s">
        <v>160</v>
      </c>
      <c r="C30" s="8"/>
      <c r="D30" s="8"/>
      <c r="E30" s="99"/>
    </row>
    <row r="31" spans="1:5" x14ac:dyDescent="0.3">
      <c r="A31" s="50">
        <v>1445</v>
      </c>
      <c r="B31" s="49" t="s">
        <v>161</v>
      </c>
      <c r="C31" s="8"/>
      <c r="D31" s="8"/>
      <c r="E31" s="99"/>
    </row>
    <row r="32" spans="1:5" x14ac:dyDescent="0.3">
      <c r="A32" s="50">
        <v>1446</v>
      </c>
      <c r="B32" s="49" t="s">
        <v>162</v>
      </c>
      <c r="C32" s="8"/>
      <c r="D32" s="8"/>
      <c r="E32" s="99"/>
    </row>
    <row r="33" spans="1:5" x14ac:dyDescent="0.3">
      <c r="A33" s="29"/>
      <c r="E33" s="99"/>
    </row>
    <row r="34" spans="1:5" x14ac:dyDescent="0.3">
      <c r="A34" s="51" t="s">
        <v>193</v>
      </c>
      <c r="B34" s="49"/>
      <c r="C34" s="79">
        <f>SUM(C35:C42)</f>
        <v>343182.77</v>
      </c>
      <c r="D34" s="79">
        <f>SUM(D35:D42)</f>
        <v>343182.77</v>
      </c>
      <c r="E34" s="99"/>
    </row>
    <row r="35" spans="1:5" x14ac:dyDescent="0.3">
      <c r="A35" s="50">
        <v>2110</v>
      </c>
      <c r="B35" s="49" t="s">
        <v>100</v>
      </c>
      <c r="C35" s="8"/>
      <c r="D35" s="8"/>
      <c r="E35" s="99"/>
    </row>
    <row r="36" spans="1:5" x14ac:dyDescent="0.3">
      <c r="A36" s="50">
        <v>2120</v>
      </c>
      <c r="B36" s="49" t="s">
        <v>163</v>
      </c>
      <c r="C36" s="8">
        <v>343107.77</v>
      </c>
      <c r="D36" s="8">
        <v>343107.77</v>
      </c>
      <c r="E36" s="99"/>
    </row>
    <row r="37" spans="1:5" x14ac:dyDescent="0.3">
      <c r="A37" s="50">
        <v>2130</v>
      </c>
      <c r="B37" s="49" t="s">
        <v>101</v>
      </c>
      <c r="C37" s="8"/>
      <c r="D37" s="8"/>
      <c r="E37" s="99"/>
    </row>
    <row r="38" spans="1:5" x14ac:dyDescent="0.3">
      <c r="A38" s="50">
        <v>2140</v>
      </c>
      <c r="B38" s="49" t="s">
        <v>412</v>
      </c>
      <c r="C38" s="8"/>
      <c r="D38" s="8"/>
      <c r="E38" s="99"/>
    </row>
    <row r="39" spans="1:5" x14ac:dyDescent="0.3">
      <c r="A39" s="50">
        <v>2150</v>
      </c>
      <c r="B39" s="49" t="s">
        <v>416</v>
      </c>
      <c r="C39" s="8"/>
      <c r="D39" s="8"/>
      <c r="E39" s="99"/>
    </row>
    <row r="40" spans="1:5" s="173" customFormat="1" x14ac:dyDescent="0.3">
      <c r="A40" s="556">
        <v>2220</v>
      </c>
      <c r="B40" s="557" t="s">
        <v>102</v>
      </c>
      <c r="C40" s="397">
        <v>75</v>
      </c>
      <c r="D40" s="397">
        <v>75</v>
      </c>
    </row>
    <row r="41" spans="1:5" x14ac:dyDescent="0.3">
      <c r="A41" s="50">
        <v>2300</v>
      </c>
      <c r="B41" s="49" t="s">
        <v>164</v>
      </c>
      <c r="C41" s="8"/>
      <c r="D41" s="8"/>
      <c r="E41" s="99"/>
    </row>
    <row r="42" spans="1:5" x14ac:dyDescent="0.3">
      <c r="A42" s="50">
        <v>2400</v>
      </c>
      <c r="B42" s="49" t="s">
        <v>165</v>
      </c>
      <c r="C42" s="8"/>
      <c r="D42" s="8"/>
      <c r="E42" s="99"/>
    </row>
    <row r="43" spans="1:5" x14ac:dyDescent="0.3">
      <c r="A43" s="30"/>
      <c r="E43" s="99"/>
    </row>
    <row r="44" spans="1:5" x14ac:dyDescent="0.3">
      <c r="A44" s="48" t="s">
        <v>197</v>
      </c>
      <c r="B44" s="49"/>
      <c r="C44" s="79">
        <f>SUM(C45,C64)</f>
        <v>580731.66999999993</v>
      </c>
      <c r="D44" s="79">
        <f>SUM(D45,D64)</f>
        <v>576911.91</v>
      </c>
      <c r="E44" s="99"/>
    </row>
    <row r="45" spans="1:5" x14ac:dyDescent="0.3">
      <c r="A45" s="51" t="s">
        <v>194</v>
      </c>
      <c r="B45" s="49"/>
      <c r="C45" s="79">
        <f>SUM(C46:C61)</f>
        <v>580731.66999999993</v>
      </c>
      <c r="D45" s="79">
        <f>SUM(D46:D61)</f>
        <v>576911.91</v>
      </c>
      <c r="E45" s="99"/>
    </row>
    <row r="46" spans="1:5" x14ac:dyDescent="0.3">
      <c r="A46" s="50">
        <v>3100</v>
      </c>
      <c r="B46" s="49" t="s">
        <v>166</v>
      </c>
      <c r="C46" s="8"/>
      <c r="D46" s="8"/>
      <c r="E46" s="99"/>
    </row>
    <row r="47" spans="1:5" x14ac:dyDescent="0.3">
      <c r="A47" s="50">
        <v>3210</v>
      </c>
      <c r="B47" s="49" t="s">
        <v>167</v>
      </c>
      <c r="C47" s="8">
        <v>444412.66</v>
      </c>
      <c r="D47" s="8">
        <v>439662.7</v>
      </c>
      <c r="E47" s="99"/>
    </row>
    <row r="48" spans="1:5" x14ac:dyDescent="0.3">
      <c r="A48" s="50">
        <v>3221</v>
      </c>
      <c r="B48" s="49" t="s">
        <v>168</v>
      </c>
      <c r="C48" s="8"/>
      <c r="D48" s="8"/>
      <c r="E48" s="99"/>
    </row>
    <row r="49" spans="1:5" x14ac:dyDescent="0.3">
      <c r="A49" s="50">
        <v>3222</v>
      </c>
      <c r="B49" s="49" t="s">
        <v>169</v>
      </c>
      <c r="C49" s="8">
        <v>21700.67</v>
      </c>
      <c r="D49" s="8">
        <v>22630.87</v>
      </c>
      <c r="E49" s="99"/>
    </row>
    <row r="50" spans="1:5" x14ac:dyDescent="0.3">
      <c r="A50" s="50">
        <v>3223</v>
      </c>
      <c r="B50" s="49" t="s">
        <v>170</v>
      </c>
      <c r="C50" s="8"/>
      <c r="D50" s="8"/>
      <c r="E50" s="99"/>
    </row>
    <row r="51" spans="1:5" x14ac:dyDescent="0.3">
      <c r="A51" s="50">
        <v>3224</v>
      </c>
      <c r="B51" s="49" t="s">
        <v>171</v>
      </c>
      <c r="C51" s="8"/>
      <c r="D51" s="8"/>
      <c r="E51" s="99"/>
    </row>
    <row r="52" spans="1:5" x14ac:dyDescent="0.3">
      <c r="A52" s="50">
        <v>3231</v>
      </c>
      <c r="B52" s="49" t="s">
        <v>172</v>
      </c>
      <c r="C52" s="8">
        <v>110136</v>
      </c>
      <c r="D52" s="8">
        <v>110136</v>
      </c>
      <c r="E52" s="99"/>
    </row>
    <row r="53" spans="1:5" ht="30" x14ac:dyDescent="0.3">
      <c r="A53" s="50">
        <v>3232</v>
      </c>
      <c r="B53" s="49" t="s">
        <v>173</v>
      </c>
      <c r="C53" s="8"/>
      <c r="D53" s="8"/>
      <c r="E53" s="99"/>
    </row>
    <row r="54" spans="1:5" x14ac:dyDescent="0.3">
      <c r="A54" s="50">
        <v>3234</v>
      </c>
      <c r="B54" s="49" t="s">
        <v>174</v>
      </c>
      <c r="C54" s="8">
        <v>4482.34</v>
      </c>
      <c r="D54" s="8">
        <v>4482.34</v>
      </c>
      <c r="E54" s="99"/>
    </row>
    <row r="55" spans="1:5" ht="30" x14ac:dyDescent="0.3">
      <c r="A55" s="50">
        <v>3236</v>
      </c>
      <c r="B55" s="49" t="s">
        <v>189</v>
      </c>
      <c r="C55" s="8"/>
      <c r="D55" s="8"/>
      <c r="E55" s="99"/>
    </row>
    <row r="56" spans="1:5" ht="45" x14ac:dyDescent="0.3">
      <c r="A56" s="50">
        <v>3237</v>
      </c>
      <c r="B56" s="49" t="s">
        <v>175</v>
      </c>
      <c r="C56" s="8"/>
      <c r="D56" s="8"/>
      <c r="E56" s="99"/>
    </row>
    <row r="57" spans="1:5" x14ac:dyDescent="0.3">
      <c r="A57" s="50">
        <v>3241</v>
      </c>
      <c r="B57" s="49" t="s">
        <v>176</v>
      </c>
      <c r="C57" s="8"/>
      <c r="D57" s="8"/>
      <c r="E57" s="99"/>
    </row>
    <row r="58" spans="1:5" ht="30" x14ac:dyDescent="0.3">
      <c r="A58" s="50">
        <v>3242</v>
      </c>
      <c r="B58" s="49" t="s">
        <v>177</v>
      </c>
      <c r="C58" s="8"/>
      <c r="D58" s="8"/>
      <c r="E58" s="99"/>
    </row>
    <row r="59" spans="1:5" x14ac:dyDescent="0.3">
      <c r="A59" s="50">
        <v>3243</v>
      </c>
      <c r="B59" s="49" t="s">
        <v>178</v>
      </c>
      <c r="C59" s="8"/>
      <c r="D59" s="8"/>
      <c r="E59" s="99"/>
    </row>
    <row r="60" spans="1:5" x14ac:dyDescent="0.3">
      <c r="A60" s="50">
        <v>3245</v>
      </c>
      <c r="B60" s="49" t="s">
        <v>179</v>
      </c>
      <c r="C60" s="8"/>
      <c r="D60" s="8"/>
      <c r="E60" s="99"/>
    </row>
    <row r="61" spans="1:5" x14ac:dyDescent="0.3">
      <c r="A61" s="50">
        <v>3246</v>
      </c>
      <c r="B61" s="49" t="s">
        <v>180</v>
      </c>
      <c r="C61" s="8"/>
      <c r="D61" s="8"/>
      <c r="E61" s="99"/>
    </row>
    <row r="62" spans="1:5" x14ac:dyDescent="0.3">
      <c r="A62" s="30"/>
      <c r="E62" s="99"/>
    </row>
    <row r="63" spans="1:5" x14ac:dyDescent="0.3">
      <c r="A63" s="31"/>
      <c r="E63" s="99"/>
    </row>
    <row r="64" spans="1:5" x14ac:dyDescent="0.3">
      <c r="A64" s="51" t="s">
        <v>195</v>
      </c>
      <c r="B64" s="49"/>
      <c r="C64" s="79">
        <f>SUM(C65:C67)</f>
        <v>0</v>
      </c>
      <c r="D64" s="79">
        <f>SUM(D65:D67)</f>
        <v>0</v>
      </c>
      <c r="E64" s="99"/>
    </row>
    <row r="65" spans="1:5" x14ac:dyDescent="0.3">
      <c r="A65" s="50">
        <v>5100</v>
      </c>
      <c r="B65" s="49" t="s">
        <v>255</v>
      </c>
      <c r="C65" s="8"/>
      <c r="D65" s="8"/>
      <c r="E65" s="99"/>
    </row>
    <row r="66" spans="1:5" x14ac:dyDescent="0.3">
      <c r="A66" s="50">
        <v>5220</v>
      </c>
      <c r="B66" s="49" t="s">
        <v>433</v>
      </c>
      <c r="C66" s="8"/>
      <c r="D66" s="8"/>
      <c r="E66" s="99"/>
    </row>
    <row r="67" spans="1:5" x14ac:dyDescent="0.3">
      <c r="A67" s="50">
        <v>5230</v>
      </c>
      <c r="B67" s="49" t="s">
        <v>434</v>
      </c>
      <c r="C67" s="8"/>
      <c r="D67" s="8"/>
      <c r="E67" s="99"/>
    </row>
    <row r="68" spans="1:5" x14ac:dyDescent="0.3">
      <c r="A68" s="30"/>
      <c r="E68" s="99"/>
    </row>
    <row r="69" spans="1:5" x14ac:dyDescent="0.3">
      <c r="A69" s="2"/>
      <c r="E69" s="99"/>
    </row>
    <row r="70" spans="1:5" x14ac:dyDescent="0.3">
      <c r="A70" s="48" t="s">
        <v>196</v>
      </c>
      <c r="B70" s="49"/>
      <c r="C70" s="8"/>
      <c r="D70" s="8"/>
      <c r="E70" s="99"/>
    </row>
    <row r="71" spans="1:5" ht="30" x14ac:dyDescent="0.3">
      <c r="A71" s="50">
        <v>1</v>
      </c>
      <c r="B71" s="49" t="s">
        <v>181</v>
      </c>
      <c r="C71" s="8"/>
      <c r="D71" s="8"/>
      <c r="E71" s="99"/>
    </row>
    <row r="72" spans="1:5" ht="30" x14ac:dyDescent="0.3">
      <c r="A72" s="50">
        <v>2</v>
      </c>
      <c r="B72" s="49" t="s">
        <v>182</v>
      </c>
      <c r="C72" s="8"/>
      <c r="D72" s="8"/>
      <c r="E72" s="99"/>
    </row>
    <row r="73" spans="1:5" ht="30" x14ac:dyDescent="0.3">
      <c r="A73" s="50">
        <v>3</v>
      </c>
      <c r="B73" s="49" t="s">
        <v>183</v>
      </c>
      <c r="C73" s="8"/>
      <c r="D73" s="8"/>
      <c r="E73" s="99"/>
    </row>
    <row r="74" spans="1:5" x14ac:dyDescent="0.3">
      <c r="A74" s="50">
        <v>4</v>
      </c>
      <c r="B74" s="49" t="s">
        <v>367</v>
      </c>
      <c r="C74" s="8"/>
      <c r="D74" s="8"/>
      <c r="E74" s="99"/>
    </row>
    <row r="75" spans="1:5" x14ac:dyDescent="0.3">
      <c r="A75" s="50">
        <v>5</v>
      </c>
      <c r="B75" s="49" t="s">
        <v>184</v>
      </c>
      <c r="C75" s="8"/>
      <c r="D75" s="8"/>
      <c r="E75" s="99"/>
    </row>
    <row r="76" spans="1:5" x14ac:dyDescent="0.3">
      <c r="A76" s="50">
        <v>6</v>
      </c>
      <c r="B76" s="49" t="s">
        <v>185</v>
      </c>
      <c r="C76" s="8"/>
      <c r="D76" s="8"/>
      <c r="E76" s="99"/>
    </row>
    <row r="77" spans="1:5" x14ac:dyDescent="0.3">
      <c r="A77" s="50">
        <v>7</v>
      </c>
      <c r="B77" s="49" t="s">
        <v>186</v>
      </c>
      <c r="C77" s="8"/>
      <c r="D77" s="8"/>
      <c r="E77" s="99"/>
    </row>
    <row r="78" spans="1:5" x14ac:dyDescent="0.3">
      <c r="A78" s="50">
        <v>8</v>
      </c>
      <c r="B78" s="49" t="s">
        <v>187</v>
      </c>
      <c r="C78" s="8"/>
      <c r="D78" s="8"/>
      <c r="E78" s="99"/>
    </row>
    <row r="79" spans="1:5" x14ac:dyDescent="0.3">
      <c r="A79" s="50">
        <v>9</v>
      </c>
      <c r="B79" s="49" t="s">
        <v>188</v>
      </c>
      <c r="C79" s="8"/>
      <c r="D79" s="8"/>
      <c r="E79" s="99"/>
    </row>
    <row r="83" spans="1:9" x14ac:dyDescent="0.3">
      <c r="A83" s="2"/>
      <c r="B83" s="2"/>
    </row>
    <row r="84" spans="1:9" x14ac:dyDescent="0.3">
      <c r="A84" s="63" t="s">
        <v>107</v>
      </c>
      <c r="B84" s="2"/>
      <c r="E84" s="362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3" t="s">
        <v>445</v>
      </c>
      <c r="D87" s="12"/>
      <c r="E87"/>
      <c r="F87"/>
      <c r="G87"/>
      <c r="H87"/>
      <c r="I87"/>
    </row>
    <row r="88" spans="1:9" x14ac:dyDescent="0.3">
      <c r="A88"/>
      <c r="B88" s="2" t="s">
        <v>446</v>
      </c>
      <c r="D88" s="12"/>
      <c r="E88"/>
      <c r="F88"/>
      <c r="G88"/>
      <c r="H88"/>
      <c r="I88"/>
    </row>
    <row r="89" spans="1:9" customFormat="1" ht="12.75" x14ac:dyDescent="0.2">
      <c r="B89" s="59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topLeftCell="A2" zoomScale="115" zoomScaleNormal="100" zoomScaleSheetLayoutView="115" workbookViewId="0">
      <selection activeCell="I15" sqref="I15"/>
    </sheetView>
  </sheetViews>
  <sheetFormatPr defaultColWidth="9.140625" defaultRowHeight="15" x14ac:dyDescent="0.3"/>
  <cols>
    <col min="1" max="1" width="4.85546875" style="2" customWidth="1"/>
    <col min="2" max="2" width="31.42578125" style="2" customWidth="1"/>
    <col min="3" max="3" width="27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451</v>
      </c>
      <c r="B1" s="70"/>
      <c r="C1" s="70"/>
      <c r="D1" s="70"/>
      <c r="E1" s="70"/>
      <c r="F1" s="70"/>
      <c r="G1" s="70"/>
      <c r="H1" s="70"/>
      <c r="I1" s="806" t="s">
        <v>109</v>
      </c>
      <c r="J1" s="806"/>
      <c r="K1" s="99"/>
    </row>
    <row r="2" spans="1:11" x14ac:dyDescent="0.3">
      <c r="A2" s="70" t="s">
        <v>140</v>
      </c>
      <c r="B2" s="70"/>
      <c r="C2" s="70"/>
      <c r="D2" s="70"/>
      <c r="E2" s="70"/>
      <c r="F2" s="70"/>
      <c r="G2" s="70"/>
      <c r="H2" s="70"/>
      <c r="I2" s="322">
        <v>42917</v>
      </c>
      <c r="J2" s="372">
        <v>42947</v>
      </c>
      <c r="K2" s="99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363"/>
      <c r="J3" s="363"/>
      <c r="K3" s="99"/>
    </row>
    <row r="4" spans="1:11" x14ac:dyDescent="0.3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118"/>
      <c r="G4" s="70"/>
      <c r="H4" s="70"/>
      <c r="I4" s="70"/>
      <c r="J4" s="70"/>
      <c r="K4" s="99"/>
    </row>
    <row r="5" spans="1:11" x14ac:dyDescent="0.3">
      <c r="A5" s="210" t="str">
        <f>'[2]ფორმა N1'!D4</f>
        <v>მოქალაქეთა პოლიტიკური გაერთანება სახელმწიფო ხალხისთვის</v>
      </c>
      <c r="B5" s="351"/>
      <c r="C5" s="351"/>
      <c r="D5" s="351"/>
      <c r="E5" s="351"/>
      <c r="F5" s="352"/>
      <c r="G5" s="351"/>
      <c r="H5" s="351"/>
      <c r="I5" s="351"/>
      <c r="J5" s="351"/>
      <c r="K5" s="99"/>
    </row>
    <row r="6" spans="1:11" x14ac:dyDescent="0.3">
      <c r="A6" s="71"/>
      <c r="B6" s="71"/>
      <c r="C6" s="70"/>
      <c r="D6" s="70"/>
      <c r="E6" s="70"/>
      <c r="F6" s="118"/>
      <c r="G6" s="70"/>
      <c r="H6" s="70"/>
      <c r="I6" s="70"/>
      <c r="J6" s="70"/>
      <c r="K6" s="99"/>
    </row>
    <row r="7" spans="1:11" x14ac:dyDescent="0.3">
      <c r="A7" s="119"/>
      <c r="B7" s="115"/>
      <c r="C7" s="115"/>
      <c r="D7" s="115"/>
      <c r="E7" s="115"/>
      <c r="F7" s="115"/>
      <c r="G7" s="115"/>
      <c r="H7" s="115"/>
      <c r="I7" s="115"/>
      <c r="J7" s="115"/>
      <c r="K7" s="99"/>
    </row>
    <row r="8" spans="1:11" s="26" customFormat="1" ht="45" x14ac:dyDescent="0.3">
      <c r="A8" s="121" t="s">
        <v>64</v>
      </c>
      <c r="B8" s="121" t="s">
        <v>111</v>
      </c>
      <c r="C8" s="122" t="s">
        <v>113</v>
      </c>
      <c r="D8" s="122" t="s">
        <v>275</v>
      </c>
      <c r="E8" s="122" t="s">
        <v>112</v>
      </c>
      <c r="F8" s="120" t="s">
        <v>256</v>
      </c>
      <c r="G8" s="120" t="s">
        <v>294</v>
      </c>
      <c r="H8" s="120" t="s">
        <v>295</v>
      </c>
      <c r="I8" s="120" t="s">
        <v>257</v>
      </c>
      <c r="J8" s="123" t="s">
        <v>114</v>
      </c>
      <c r="K8" s="99"/>
    </row>
    <row r="9" spans="1:11" s="26" customFormat="1" x14ac:dyDescent="0.3">
      <c r="A9" s="147">
        <v>1</v>
      </c>
      <c r="B9" s="147">
        <v>2</v>
      </c>
      <c r="C9" s="148">
        <v>3</v>
      </c>
      <c r="D9" s="148">
        <v>4</v>
      </c>
      <c r="E9" s="148">
        <v>5</v>
      </c>
      <c r="F9" s="148">
        <v>6</v>
      </c>
      <c r="G9" s="148">
        <v>7</v>
      </c>
      <c r="H9" s="148">
        <v>8</v>
      </c>
      <c r="I9" s="148">
        <v>9</v>
      </c>
      <c r="J9" s="148">
        <v>10</v>
      </c>
      <c r="K9" s="99"/>
    </row>
    <row r="10" spans="1:11" s="26" customFormat="1" ht="34.9" customHeight="1" x14ac:dyDescent="0.3">
      <c r="A10" s="558">
        <v>1</v>
      </c>
      <c r="B10" s="559" t="s">
        <v>641</v>
      </c>
      <c r="C10" s="560" t="s">
        <v>642</v>
      </c>
      <c r="D10" s="561" t="s">
        <v>643</v>
      </c>
      <c r="E10" s="562">
        <v>42569</v>
      </c>
      <c r="F10" s="563">
        <v>6192.93</v>
      </c>
      <c r="G10" s="564">
        <v>38444</v>
      </c>
      <c r="H10" s="564">
        <v>44607.199999999997</v>
      </c>
      <c r="I10" s="564">
        <v>29.73</v>
      </c>
      <c r="J10" s="564"/>
      <c r="K10" s="99"/>
    </row>
    <row r="11" spans="1:11" ht="27.6" customHeight="1" x14ac:dyDescent="0.3">
      <c r="A11" s="565">
        <v>2</v>
      </c>
      <c r="B11" s="566" t="s">
        <v>641</v>
      </c>
      <c r="C11" s="489" t="s">
        <v>644</v>
      </c>
      <c r="D11" s="567" t="s">
        <v>645</v>
      </c>
      <c r="E11" s="562">
        <v>42569</v>
      </c>
      <c r="F11" s="568">
        <v>0</v>
      </c>
      <c r="G11" s="263">
        <v>0</v>
      </c>
      <c r="H11" s="263">
        <v>0</v>
      </c>
      <c r="I11" s="263">
        <v>0</v>
      </c>
      <c r="J11" s="263"/>
    </row>
    <row r="12" spans="1:11" ht="27.6" customHeight="1" x14ac:dyDescent="0.3">
      <c r="A12" s="565">
        <v>2</v>
      </c>
      <c r="B12" s="566" t="s">
        <v>641</v>
      </c>
      <c r="C12" s="489" t="s">
        <v>646</v>
      </c>
      <c r="D12" s="567" t="s">
        <v>647</v>
      </c>
      <c r="E12" s="562">
        <v>42569</v>
      </c>
      <c r="F12" s="568">
        <v>0</v>
      </c>
      <c r="G12" s="263">
        <v>0</v>
      </c>
      <c r="H12" s="263">
        <v>0</v>
      </c>
      <c r="I12" s="263">
        <v>0</v>
      </c>
      <c r="J12" s="263"/>
    </row>
    <row r="13" spans="1:11" x14ac:dyDescent="0.3">
      <c r="A13" s="98"/>
      <c r="B13" s="98"/>
      <c r="C13" s="98"/>
      <c r="D13" s="98"/>
      <c r="E13" s="98"/>
      <c r="F13" s="98"/>
      <c r="G13" s="98"/>
      <c r="H13" s="98"/>
      <c r="I13" s="98"/>
      <c r="J13" s="98"/>
    </row>
    <row r="14" spans="1:11" x14ac:dyDescent="0.3">
      <c r="A14" s="98"/>
      <c r="B14" s="98"/>
      <c r="C14" s="98"/>
      <c r="D14" s="98"/>
      <c r="E14" s="98"/>
      <c r="F14" s="98"/>
      <c r="G14" s="98"/>
      <c r="H14" s="98"/>
      <c r="I14" s="98"/>
      <c r="J14" s="98"/>
    </row>
    <row r="15" spans="1:11" x14ac:dyDescent="0.3">
      <c r="A15" s="98"/>
      <c r="B15" s="221" t="s">
        <v>107</v>
      </c>
      <c r="C15" s="98"/>
      <c r="D15" s="98"/>
      <c r="E15" s="98"/>
      <c r="F15" s="222"/>
      <c r="G15" s="98"/>
      <c r="H15" s="98"/>
      <c r="I15" s="98"/>
      <c r="J15" s="98"/>
    </row>
    <row r="16" spans="1:11" x14ac:dyDescent="0.3">
      <c r="A16" s="98"/>
      <c r="B16" s="98"/>
      <c r="C16" s="98"/>
      <c r="D16" s="98"/>
      <c r="E16" s="98"/>
      <c r="F16" s="95"/>
      <c r="G16" s="95"/>
      <c r="H16" s="95"/>
      <c r="I16" s="95"/>
      <c r="J16" s="95"/>
    </row>
    <row r="17" spans="1:10" x14ac:dyDescent="0.3">
      <c r="A17" s="98"/>
      <c r="B17" s="98"/>
      <c r="C17" s="268"/>
      <c r="D17" s="98"/>
      <c r="E17" s="98"/>
      <c r="F17" s="268"/>
      <c r="G17" s="269"/>
      <c r="H17" s="269"/>
      <c r="I17" s="95"/>
      <c r="J17" s="95"/>
    </row>
    <row r="18" spans="1:10" x14ac:dyDescent="0.3">
      <c r="A18" s="95"/>
      <c r="B18" s="98"/>
      <c r="C18" s="223" t="s">
        <v>268</v>
      </c>
      <c r="D18" s="223"/>
      <c r="E18" s="98"/>
      <c r="F18" s="98" t="s">
        <v>273</v>
      </c>
      <c r="G18" s="95"/>
      <c r="H18" s="95"/>
      <c r="I18" s="95"/>
      <c r="J18" s="95"/>
    </row>
    <row r="19" spans="1:10" x14ac:dyDescent="0.3">
      <c r="A19" s="95"/>
      <c r="B19" s="98"/>
      <c r="C19" s="224" t="s">
        <v>139</v>
      </c>
      <c r="D19" s="98"/>
      <c r="E19" s="98"/>
      <c r="F19" s="98" t="s">
        <v>269</v>
      </c>
      <c r="G19" s="95"/>
      <c r="H19" s="95"/>
      <c r="I19" s="95"/>
      <c r="J19" s="95"/>
    </row>
    <row r="20" spans="1:10" customFormat="1" x14ac:dyDescent="0.3">
      <c r="A20" s="95"/>
      <c r="B20" s="98"/>
      <c r="C20" s="98"/>
      <c r="D20" s="224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4" zoomScaleNormal="100" zoomScaleSheetLayoutView="100" workbookViewId="0">
      <selection activeCell="D19" sqref="D19"/>
    </sheetView>
  </sheetViews>
  <sheetFormatPr defaultColWidth="9.140625"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8" t="s">
        <v>301</v>
      </c>
      <c r="B1" s="70"/>
      <c r="C1" s="806" t="s">
        <v>109</v>
      </c>
      <c r="D1" s="806"/>
      <c r="E1" s="102"/>
    </row>
    <row r="2" spans="1:7" x14ac:dyDescent="0.3">
      <c r="A2" s="70" t="s">
        <v>140</v>
      </c>
      <c r="B2" s="70"/>
      <c r="C2" s="322">
        <v>42917</v>
      </c>
      <c r="D2" s="372">
        <v>42947</v>
      </c>
      <c r="E2" s="102"/>
    </row>
    <row r="3" spans="1:7" x14ac:dyDescent="0.3">
      <c r="A3" s="68"/>
      <c r="B3" s="70"/>
      <c r="C3" s="69"/>
      <c r="D3" s="69"/>
      <c r="E3" s="102"/>
    </row>
    <row r="4" spans="1:7" x14ac:dyDescent="0.3">
      <c r="A4" s="71" t="s">
        <v>274</v>
      </c>
      <c r="B4" s="96"/>
      <c r="C4" s="97"/>
      <c r="D4" s="70"/>
      <c r="E4" s="102"/>
    </row>
    <row r="5" spans="1:7" x14ac:dyDescent="0.3">
      <c r="A5" s="354" t="str">
        <f>'ფორმა N1'!D4</f>
        <v>მოქალაქეთა პოლიტიკური გაერთანება სახელმწიფო ხალხისთვის</v>
      </c>
      <c r="B5" s="12"/>
      <c r="C5" s="12"/>
      <c r="E5" s="102"/>
    </row>
    <row r="6" spans="1:7" x14ac:dyDescent="0.3">
      <c r="A6" s="98"/>
      <c r="B6" s="98"/>
      <c r="C6" s="98"/>
      <c r="D6" s="99"/>
      <c r="E6" s="102"/>
    </row>
    <row r="7" spans="1:7" x14ac:dyDescent="0.3">
      <c r="A7" s="70"/>
      <c r="B7" s="70"/>
      <c r="C7" s="70"/>
      <c r="D7" s="70"/>
      <c r="E7" s="102"/>
    </row>
    <row r="8" spans="1:7" s="6" customFormat="1" ht="39" customHeight="1" x14ac:dyDescent="0.3">
      <c r="A8" s="100" t="s">
        <v>64</v>
      </c>
      <c r="B8" s="73" t="s">
        <v>249</v>
      </c>
      <c r="C8" s="73" t="s">
        <v>66</v>
      </c>
      <c r="D8" s="73" t="s">
        <v>67</v>
      </c>
      <c r="E8" s="102"/>
    </row>
    <row r="9" spans="1:7" s="7" customFormat="1" ht="16.5" customHeight="1" x14ac:dyDescent="0.3">
      <c r="A9" s="228">
        <v>1</v>
      </c>
      <c r="B9" s="228" t="s">
        <v>65</v>
      </c>
      <c r="C9" s="79">
        <f>SUM(C10,C26)</f>
        <v>38444</v>
      </c>
      <c r="D9" s="79">
        <f>SUM(D10,D26)</f>
        <v>38444</v>
      </c>
      <c r="E9" s="102"/>
    </row>
    <row r="10" spans="1:7" s="7" customFormat="1" ht="16.5" customHeight="1" x14ac:dyDescent="0.3">
      <c r="A10" s="81">
        <v>1.1000000000000001</v>
      </c>
      <c r="B10" s="81" t="s">
        <v>80</v>
      </c>
      <c r="C10" s="79">
        <f>SUM(C11,C12,C16,C19,C25)</f>
        <v>38444</v>
      </c>
      <c r="D10" s="79">
        <f>SUM(D11,D12,D16,D19,D24,D25)</f>
        <v>38444</v>
      </c>
      <c r="E10" s="102"/>
    </row>
    <row r="11" spans="1:7" s="9" customFormat="1" ht="16.5" customHeight="1" x14ac:dyDescent="0.3">
      <c r="A11" s="82" t="s">
        <v>30</v>
      </c>
      <c r="B11" s="82" t="s">
        <v>79</v>
      </c>
      <c r="C11" s="8"/>
      <c r="D11" s="8"/>
      <c r="E11" s="102"/>
    </row>
    <row r="12" spans="1:7" s="10" customFormat="1" ht="16.5" customHeight="1" x14ac:dyDescent="0.3">
      <c r="A12" s="82" t="s">
        <v>31</v>
      </c>
      <c r="B12" s="82" t="s">
        <v>308</v>
      </c>
      <c r="C12" s="101">
        <f>C13</f>
        <v>0</v>
      </c>
      <c r="D12" s="101">
        <v>0</v>
      </c>
      <c r="E12" s="102"/>
      <c r="G12" s="62"/>
    </row>
    <row r="13" spans="1:7" s="3" customFormat="1" ht="16.5" customHeight="1" x14ac:dyDescent="0.3">
      <c r="A13" s="91" t="s">
        <v>81</v>
      </c>
      <c r="B13" s="91" t="s">
        <v>311</v>
      </c>
      <c r="C13" s="8">
        <v>0</v>
      </c>
      <c r="D13" s="8">
        <v>0</v>
      </c>
      <c r="E13" s="102"/>
    </row>
    <row r="14" spans="1:7" s="3" customFormat="1" ht="16.5" customHeight="1" x14ac:dyDescent="0.3">
      <c r="A14" s="91" t="s">
        <v>504</v>
      </c>
      <c r="B14" s="91" t="s">
        <v>503</v>
      </c>
      <c r="C14" s="8"/>
      <c r="D14" s="8"/>
      <c r="E14" s="102"/>
    </row>
    <row r="15" spans="1:7" s="3" customFormat="1" ht="16.5" customHeight="1" x14ac:dyDescent="0.3">
      <c r="A15" s="91" t="s">
        <v>505</v>
      </c>
      <c r="B15" s="91" t="s">
        <v>97</v>
      </c>
      <c r="C15" s="8"/>
      <c r="D15" s="8"/>
      <c r="E15" s="102"/>
    </row>
    <row r="16" spans="1:7" s="3" customFormat="1" ht="16.5" customHeight="1" x14ac:dyDescent="0.3">
      <c r="A16" s="82" t="s">
        <v>82</v>
      </c>
      <c r="B16" s="82" t="s">
        <v>83</v>
      </c>
      <c r="C16" s="101">
        <f>SUM(C17:C18)</f>
        <v>38444</v>
      </c>
      <c r="D16" s="101">
        <f>SUM(D17:D18)</f>
        <v>38444</v>
      </c>
      <c r="E16" s="102"/>
    </row>
    <row r="17" spans="1:5" s="3" customFormat="1" ht="16.5" customHeight="1" x14ac:dyDescent="0.3">
      <c r="A17" s="91" t="s">
        <v>84</v>
      </c>
      <c r="B17" s="91" t="s">
        <v>86</v>
      </c>
      <c r="C17" s="8">
        <v>16293</v>
      </c>
      <c r="D17" s="8">
        <v>16293</v>
      </c>
      <c r="E17" s="102"/>
    </row>
    <row r="18" spans="1:5" s="3" customFormat="1" ht="30" x14ac:dyDescent="0.3">
      <c r="A18" s="91" t="s">
        <v>85</v>
      </c>
      <c r="B18" s="91" t="s">
        <v>110</v>
      </c>
      <c r="C18" s="8">
        <v>22151</v>
      </c>
      <c r="D18" s="8">
        <v>22151</v>
      </c>
      <c r="E18" s="102"/>
    </row>
    <row r="19" spans="1:5" s="3" customFormat="1" ht="16.5" customHeight="1" x14ac:dyDescent="0.3">
      <c r="A19" s="82" t="s">
        <v>87</v>
      </c>
      <c r="B19" s="82" t="s">
        <v>418</v>
      </c>
      <c r="C19" s="101">
        <f>SUM(C20:C23)</f>
        <v>0</v>
      </c>
      <c r="D19" s="101">
        <f>SUM(D20:D23)</f>
        <v>0</v>
      </c>
      <c r="E19" s="102"/>
    </row>
    <row r="20" spans="1:5" s="3" customFormat="1" ht="16.5" customHeight="1" x14ac:dyDescent="0.3">
      <c r="A20" s="91" t="s">
        <v>88</v>
      </c>
      <c r="B20" s="91" t="s">
        <v>89</v>
      </c>
      <c r="C20" s="8"/>
      <c r="D20" s="8"/>
      <c r="E20" s="102"/>
    </row>
    <row r="21" spans="1:5" s="3" customFormat="1" ht="30" x14ac:dyDescent="0.3">
      <c r="A21" s="91" t="s">
        <v>92</v>
      </c>
      <c r="B21" s="91" t="s">
        <v>90</v>
      </c>
      <c r="C21" s="8"/>
      <c r="D21" s="8"/>
      <c r="E21" s="102"/>
    </row>
    <row r="22" spans="1:5" s="3" customFormat="1" ht="16.5" customHeight="1" x14ac:dyDescent="0.3">
      <c r="A22" s="91" t="s">
        <v>93</v>
      </c>
      <c r="B22" s="91" t="s">
        <v>91</v>
      </c>
      <c r="C22" s="8"/>
      <c r="D22" s="8"/>
      <c r="E22" s="102"/>
    </row>
    <row r="23" spans="1:5" s="3" customFormat="1" ht="16.5" customHeight="1" x14ac:dyDescent="0.3">
      <c r="A23" s="91" t="s">
        <v>94</v>
      </c>
      <c r="B23" s="91" t="s">
        <v>443</v>
      </c>
      <c r="C23" s="8"/>
      <c r="D23" s="8"/>
      <c r="E23" s="102"/>
    </row>
    <row r="24" spans="1:5" s="3" customFormat="1" ht="16.5" customHeight="1" x14ac:dyDescent="0.3">
      <c r="A24" s="82" t="s">
        <v>95</v>
      </c>
      <c r="B24" s="82" t="s">
        <v>444</v>
      </c>
      <c r="C24" s="263"/>
      <c r="D24" s="8"/>
      <c r="E24" s="102"/>
    </row>
    <row r="25" spans="1:5" s="3" customFormat="1" x14ac:dyDescent="0.3">
      <c r="A25" s="82" t="s">
        <v>251</v>
      </c>
      <c r="B25" s="82" t="s">
        <v>450</v>
      </c>
      <c r="C25" s="8">
        <v>0</v>
      </c>
      <c r="D25" s="8">
        <v>0</v>
      </c>
      <c r="E25" s="102"/>
    </row>
    <row r="26" spans="1:5" ht="16.5" customHeight="1" x14ac:dyDescent="0.3">
      <c r="A26" s="81">
        <v>1.2</v>
      </c>
      <c r="B26" s="81" t="s">
        <v>96</v>
      </c>
      <c r="C26" s="79">
        <f>SUM(C27,C35)</f>
        <v>0</v>
      </c>
      <c r="D26" s="79">
        <f>SUM(D27,D35)</f>
        <v>0</v>
      </c>
      <c r="E26" s="102"/>
    </row>
    <row r="27" spans="1:5" ht="16.5" customHeight="1" x14ac:dyDescent="0.3">
      <c r="A27" s="82" t="s">
        <v>32</v>
      </c>
      <c r="B27" s="82" t="s">
        <v>311</v>
      </c>
      <c r="C27" s="101">
        <v>0</v>
      </c>
      <c r="D27" s="101">
        <f>SUM(D28:D30)</f>
        <v>0</v>
      </c>
      <c r="E27" s="102"/>
    </row>
    <row r="28" spans="1:5" x14ac:dyDescent="0.3">
      <c r="A28" s="236" t="s">
        <v>98</v>
      </c>
      <c r="B28" s="236" t="s">
        <v>309</v>
      </c>
      <c r="C28" s="8"/>
      <c r="D28" s="8"/>
      <c r="E28" s="102"/>
    </row>
    <row r="29" spans="1:5" x14ac:dyDescent="0.3">
      <c r="A29" s="236" t="s">
        <v>99</v>
      </c>
      <c r="B29" s="236" t="s">
        <v>312</v>
      </c>
      <c r="C29" s="8"/>
      <c r="D29" s="8"/>
      <c r="E29" s="102"/>
    </row>
    <row r="30" spans="1:5" x14ac:dyDescent="0.3">
      <c r="A30" s="236" t="s">
        <v>452</v>
      </c>
      <c r="B30" s="236" t="s">
        <v>310</v>
      </c>
      <c r="C30" s="8">
        <v>0</v>
      </c>
      <c r="D30" s="8"/>
      <c r="E30" s="102"/>
    </row>
    <row r="31" spans="1:5" x14ac:dyDescent="0.3">
      <c r="A31" s="82" t="s">
        <v>33</v>
      </c>
      <c r="B31" s="82" t="s">
        <v>503</v>
      </c>
      <c r="C31" s="101">
        <f>SUM(C32:C34)</f>
        <v>0</v>
      </c>
      <c r="D31" s="101">
        <f>SUM(D32:D34)</f>
        <v>0</v>
      </c>
      <c r="E31" s="102"/>
    </row>
    <row r="32" spans="1:5" x14ac:dyDescent="0.3">
      <c r="A32" s="236" t="s">
        <v>12</v>
      </c>
      <c r="B32" s="236" t="s">
        <v>506</v>
      </c>
      <c r="C32" s="8"/>
      <c r="D32" s="8"/>
      <c r="E32" s="102"/>
    </row>
    <row r="33" spans="1:9" x14ac:dyDescent="0.3">
      <c r="A33" s="236" t="s">
        <v>13</v>
      </c>
      <c r="B33" s="236" t="s">
        <v>507</v>
      </c>
      <c r="C33" s="8"/>
      <c r="D33" s="8"/>
      <c r="E33" s="102"/>
    </row>
    <row r="34" spans="1:9" x14ac:dyDescent="0.3">
      <c r="A34" s="236" t="s">
        <v>281</v>
      </c>
      <c r="B34" s="236" t="s">
        <v>508</v>
      </c>
      <c r="C34" s="8"/>
      <c r="D34" s="8"/>
      <c r="E34" s="102"/>
    </row>
    <row r="35" spans="1:9" x14ac:dyDescent="0.3">
      <c r="A35" s="82" t="s">
        <v>34</v>
      </c>
      <c r="B35" s="250" t="s">
        <v>449</v>
      </c>
      <c r="C35" s="8"/>
      <c r="D35" s="8"/>
      <c r="E35" s="102"/>
    </row>
    <row r="36" spans="1:9" x14ac:dyDescent="0.3">
      <c r="D36" s="26"/>
      <c r="E36" s="103"/>
      <c r="F36" s="26"/>
    </row>
    <row r="37" spans="1:9" x14ac:dyDescent="0.3">
      <c r="A37" s="1"/>
      <c r="D37" s="26"/>
      <c r="E37" s="103"/>
      <c r="F37" s="26"/>
    </row>
    <row r="38" spans="1:9" x14ac:dyDescent="0.3">
      <c r="D38" s="26"/>
      <c r="E38" s="103"/>
      <c r="F38" s="26"/>
    </row>
    <row r="39" spans="1:9" x14ac:dyDescent="0.3">
      <c r="D39" s="26"/>
      <c r="E39" s="103"/>
      <c r="F39" s="26"/>
    </row>
    <row r="40" spans="1:9" x14ac:dyDescent="0.3">
      <c r="A40" s="63" t="s">
        <v>107</v>
      </c>
      <c r="D40" s="26"/>
      <c r="E40" s="103"/>
      <c r="F40" s="26"/>
    </row>
    <row r="41" spans="1:9" x14ac:dyDescent="0.3">
      <c r="D41" s="26"/>
      <c r="E41" s="104"/>
      <c r="F41" s="104"/>
      <c r="G41"/>
      <c r="H41"/>
      <c r="I41"/>
    </row>
    <row r="42" spans="1:9" x14ac:dyDescent="0.3">
      <c r="D42" s="105"/>
      <c r="E42" s="104"/>
      <c r="F42" s="104"/>
      <c r="G42"/>
      <c r="H42"/>
      <c r="I42"/>
    </row>
    <row r="43" spans="1:9" x14ac:dyDescent="0.3">
      <c r="A43"/>
      <c r="B43" s="63" t="s">
        <v>271</v>
      </c>
      <c r="D43" s="105"/>
      <c r="E43" s="104"/>
      <c r="F43" s="104"/>
      <c r="G43"/>
      <c r="H43"/>
      <c r="I43"/>
    </row>
    <row r="44" spans="1:9" x14ac:dyDescent="0.3">
      <c r="A44"/>
      <c r="B44" s="2" t="s">
        <v>270</v>
      </c>
      <c r="D44" s="105"/>
      <c r="E44" s="104"/>
      <c r="F44" s="104"/>
      <c r="G44"/>
      <c r="H44"/>
      <c r="I44"/>
    </row>
    <row r="45" spans="1:9" customFormat="1" ht="12.75" x14ac:dyDescent="0.2">
      <c r="B45" s="59" t="s">
        <v>139</v>
      </c>
      <c r="D45" s="104"/>
      <c r="E45" s="104"/>
      <c r="F45" s="104"/>
    </row>
    <row r="46" spans="1:9" x14ac:dyDescent="0.3">
      <c r="D46" s="26"/>
      <c r="E46" s="103"/>
      <c r="F46" s="26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F2" sqref="F2:G2"/>
    </sheetView>
  </sheetViews>
  <sheetFormatPr defaultColWidth="9.140625" defaultRowHeight="15" x14ac:dyDescent="0.3"/>
  <cols>
    <col min="1" max="1" width="12" style="173" customWidth="1"/>
    <col min="2" max="2" width="13.28515625" style="173" customWidth="1"/>
    <col min="3" max="3" width="21.42578125" style="173" customWidth="1"/>
    <col min="4" max="4" width="17.85546875" style="173" customWidth="1"/>
    <col min="5" max="5" width="12.7109375" style="173" customWidth="1"/>
    <col min="6" max="6" width="36.85546875" style="173" customWidth="1"/>
    <col min="7" max="7" width="22.28515625" style="173" customWidth="1"/>
    <col min="8" max="8" width="0.5703125" style="173" customWidth="1"/>
    <col min="9" max="16384" width="9.140625" style="173"/>
  </cols>
  <sheetData>
    <row r="1" spans="1:8" x14ac:dyDescent="0.3">
      <c r="A1" s="68" t="s">
        <v>370</v>
      </c>
      <c r="B1" s="70"/>
      <c r="C1" s="70"/>
      <c r="D1" s="70"/>
      <c r="E1" s="70"/>
      <c r="F1" s="70"/>
      <c r="G1" s="153" t="s">
        <v>109</v>
      </c>
      <c r="H1" s="154"/>
    </row>
    <row r="2" spans="1:8" x14ac:dyDescent="0.3">
      <c r="A2" s="70" t="s">
        <v>140</v>
      </c>
      <c r="B2" s="70"/>
      <c r="C2" s="70"/>
      <c r="D2" s="70"/>
      <c r="E2" s="70"/>
      <c r="F2" s="322">
        <v>42917</v>
      </c>
      <c r="G2" s="372">
        <v>42947</v>
      </c>
      <c r="H2" s="154"/>
    </row>
    <row r="3" spans="1:8" x14ac:dyDescent="0.3">
      <c r="A3" s="70"/>
      <c r="B3" s="70"/>
      <c r="C3" s="70"/>
      <c r="D3" s="70"/>
      <c r="E3" s="70"/>
      <c r="F3" s="70"/>
      <c r="G3" s="96"/>
      <c r="H3" s="154"/>
    </row>
    <row r="4" spans="1:8" x14ac:dyDescent="0.3">
      <c r="A4" s="71" t="str">
        <f>'[5]ფორმა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8"/>
    </row>
    <row r="5" spans="1:8" x14ac:dyDescent="0.3">
      <c r="A5" s="210" t="str">
        <f>'ფორმა N1'!D4</f>
        <v>მოქალაქეთა პოლიტიკური გაერთანება სახელმწიფო ხალხისთვის</v>
      </c>
      <c r="B5" s="210"/>
      <c r="C5" s="210"/>
      <c r="D5" s="210"/>
      <c r="E5" s="210"/>
      <c r="F5" s="210"/>
      <c r="G5" s="210"/>
      <c r="H5" s="98"/>
    </row>
    <row r="6" spans="1:8" x14ac:dyDescent="0.3">
      <c r="A6" s="71"/>
      <c r="B6" s="70"/>
      <c r="C6" s="70"/>
      <c r="D6" s="70"/>
      <c r="E6" s="70"/>
      <c r="F6" s="70"/>
      <c r="G6" s="70"/>
      <c r="H6" s="98"/>
    </row>
    <row r="7" spans="1:8" x14ac:dyDescent="0.3">
      <c r="A7" s="70"/>
      <c r="B7" s="70"/>
      <c r="C7" s="70"/>
      <c r="D7" s="70"/>
      <c r="E7" s="70"/>
      <c r="F7" s="70"/>
      <c r="G7" s="70"/>
      <c r="H7" s="99"/>
    </row>
    <row r="8" spans="1:8" ht="45.75" customHeight="1" x14ac:dyDescent="0.3">
      <c r="A8" s="155" t="s">
        <v>313</v>
      </c>
      <c r="B8" s="155" t="s">
        <v>141</v>
      </c>
      <c r="C8" s="156" t="s">
        <v>368</v>
      </c>
      <c r="D8" s="156" t="s">
        <v>369</v>
      </c>
      <c r="E8" s="156" t="s">
        <v>275</v>
      </c>
      <c r="F8" s="155" t="s">
        <v>320</v>
      </c>
      <c r="G8" s="156" t="s">
        <v>314</v>
      </c>
      <c r="H8" s="99"/>
    </row>
    <row r="9" spans="1:8" x14ac:dyDescent="0.3">
      <c r="A9" s="157" t="s">
        <v>315</v>
      </c>
      <c r="B9" s="158"/>
      <c r="C9" s="159"/>
      <c r="D9" s="160"/>
      <c r="E9" s="160"/>
      <c r="F9" s="160"/>
      <c r="G9" s="161"/>
      <c r="H9" s="99"/>
    </row>
    <row r="10" spans="1:8" ht="15.75" x14ac:dyDescent="0.3">
      <c r="A10" s="158">
        <v>1</v>
      </c>
      <c r="B10" s="145"/>
      <c r="C10" s="162"/>
      <c r="D10" s="163"/>
      <c r="E10" s="163"/>
      <c r="F10" s="163"/>
      <c r="G10" s="164" t="str">
        <f>IF(ISBLANK(B10),"",G9+C10-D10)</f>
        <v/>
      </c>
      <c r="H10" s="99"/>
    </row>
    <row r="11" spans="1:8" ht="15.75" x14ac:dyDescent="0.3">
      <c r="A11" s="158">
        <v>2</v>
      </c>
      <c r="B11" s="145"/>
      <c r="C11" s="162"/>
      <c r="D11" s="163"/>
      <c r="E11" s="163"/>
      <c r="F11" s="163"/>
      <c r="G11" s="164" t="str">
        <f t="shared" ref="G11:G38" si="0">IF(ISBLANK(B11),"",G10+C11-D11)</f>
        <v/>
      </c>
      <c r="H11" s="99"/>
    </row>
    <row r="12" spans="1:8" ht="15.75" x14ac:dyDescent="0.3">
      <c r="A12" s="158">
        <v>3</v>
      </c>
      <c r="B12" s="145"/>
      <c r="C12" s="162"/>
      <c r="D12" s="163"/>
      <c r="E12" s="163"/>
      <c r="F12" s="163"/>
      <c r="G12" s="164" t="str">
        <f t="shared" si="0"/>
        <v/>
      </c>
      <c r="H12" s="99"/>
    </row>
    <row r="13" spans="1:8" ht="15.75" x14ac:dyDescent="0.3">
      <c r="A13" s="158">
        <v>4</v>
      </c>
      <c r="B13" s="145"/>
      <c r="C13" s="162"/>
      <c r="D13" s="163"/>
      <c r="E13" s="163"/>
      <c r="F13" s="163"/>
      <c r="G13" s="164" t="str">
        <f t="shared" si="0"/>
        <v/>
      </c>
      <c r="H13" s="99"/>
    </row>
    <row r="14" spans="1:8" ht="15.75" x14ac:dyDescent="0.3">
      <c r="A14" s="158">
        <v>5</v>
      </c>
      <c r="B14" s="145"/>
      <c r="C14" s="162"/>
      <c r="D14" s="163"/>
      <c r="E14" s="163"/>
      <c r="F14" s="163"/>
      <c r="G14" s="164" t="str">
        <f t="shared" si="0"/>
        <v/>
      </c>
      <c r="H14" s="99"/>
    </row>
    <row r="15" spans="1:8" ht="15.75" x14ac:dyDescent="0.3">
      <c r="A15" s="158">
        <v>6</v>
      </c>
      <c r="B15" s="145"/>
      <c r="C15" s="162"/>
      <c r="D15" s="163"/>
      <c r="E15" s="163"/>
      <c r="F15" s="163"/>
      <c r="G15" s="164" t="str">
        <f t="shared" si="0"/>
        <v/>
      </c>
      <c r="H15" s="99"/>
    </row>
    <row r="16" spans="1:8" ht="15.75" x14ac:dyDescent="0.3">
      <c r="A16" s="158">
        <v>7</v>
      </c>
      <c r="B16" s="145"/>
      <c r="C16" s="162"/>
      <c r="D16" s="163"/>
      <c r="E16" s="163"/>
      <c r="F16" s="163"/>
      <c r="G16" s="164" t="str">
        <f t="shared" si="0"/>
        <v/>
      </c>
      <c r="H16" s="99"/>
    </row>
    <row r="17" spans="1:8" ht="15.75" x14ac:dyDescent="0.3">
      <c r="A17" s="158">
        <v>8</v>
      </c>
      <c r="B17" s="145"/>
      <c r="C17" s="162"/>
      <c r="D17" s="163"/>
      <c r="E17" s="163"/>
      <c r="F17" s="163"/>
      <c r="G17" s="164" t="str">
        <f t="shared" si="0"/>
        <v/>
      </c>
      <c r="H17" s="99"/>
    </row>
    <row r="18" spans="1:8" ht="15.75" x14ac:dyDescent="0.3">
      <c r="A18" s="158">
        <v>9</v>
      </c>
      <c r="B18" s="145"/>
      <c r="C18" s="162"/>
      <c r="D18" s="163"/>
      <c r="E18" s="163"/>
      <c r="F18" s="163"/>
      <c r="G18" s="164" t="str">
        <f t="shared" si="0"/>
        <v/>
      </c>
      <c r="H18" s="99"/>
    </row>
    <row r="19" spans="1:8" ht="15.75" x14ac:dyDescent="0.3">
      <c r="A19" s="158">
        <v>10</v>
      </c>
      <c r="B19" s="145"/>
      <c r="C19" s="162"/>
      <c r="D19" s="163"/>
      <c r="E19" s="163"/>
      <c r="F19" s="163"/>
      <c r="G19" s="164" t="str">
        <f t="shared" si="0"/>
        <v/>
      </c>
      <c r="H19" s="99"/>
    </row>
    <row r="20" spans="1:8" ht="15.75" x14ac:dyDescent="0.3">
      <c r="A20" s="158">
        <v>11</v>
      </c>
      <c r="B20" s="145"/>
      <c r="C20" s="162"/>
      <c r="D20" s="163"/>
      <c r="E20" s="163"/>
      <c r="F20" s="163"/>
      <c r="G20" s="164" t="str">
        <f t="shared" si="0"/>
        <v/>
      </c>
      <c r="H20" s="99"/>
    </row>
    <row r="21" spans="1:8" ht="15.75" x14ac:dyDescent="0.3">
      <c r="A21" s="158">
        <v>12</v>
      </c>
      <c r="B21" s="145"/>
      <c r="C21" s="162"/>
      <c r="D21" s="163"/>
      <c r="E21" s="163"/>
      <c r="F21" s="163"/>
      <c r="G21" s="164" t="str">
        <f t="shared" si="0"/>
        <v/>
      </c>
      <c r="H21" s="99"/>
    </row>
    <row r="22" spans="1:8" ht="15.75" x14ac:dyDescent="0.3">
      <c r="A22" s="158">
        <v>13</v>
      </c>
      <c r="B22" s="145"/>
      <c r="C22" s="162"/>
      <c r="D22" s="163"/>
      <c r="E22" s="163"/>
      <c r="F22" s="163"/>
      <c r="G22" s="164" t="str">
        <f t="shared" si="0"/>
        <v/>
      </c>
      <c r="H22" s="99"/>
    </row>
    <row r="23" spans="1:8" ht="15.75" x14ac:dyDescent="0.3">
      <c r="A23" s="158">
        <v>14</v>
      </c>
      <c r="B23" s="145"/>
      <c r="C23" s="162"/>
      <c r="D23" s="163"/>
      <c r="E23" s="163"/>
      <c r="F23" s="163"/>
      <c r="G23" s="164" t="str">
        <f t="shared" si="0"/>
        <v/>
      </c>
      <c r="H23" s="99"/>
    </row>
    <row r="24" spans="1:8" ht="15.75" x14ac:dyDescent="0.3">
      <c r="A24" s="158">
        <v>15</v>
      </c>
      <c r="B24" s="145"/>
      <c r="C24" s="162"/>
      <c r="D24" s="163"/>
      <c r="E24" s="163"/>
      <c r="F24" s="163"/>
      <c r="G24" s="164" t="str">
        <f t="shared" si="0"/>
        <v/>
      </c>
      <c r="H24" s="99"/>
    </row>
    <row r="25" spans="1:8" ht="15.75" x14ac:dyDescent="0.3">
      <c r="A25" s="158">
        <v>16</v>
      </c>
      <c r="B25" s="145"/>
      <c r="C25" s="162"/>
      <c r="D25" s="163"/>
      <c r="E25" s="163"/>
      <c r="F25" s="163"/>
      <c r="G25" s="164" t="str">
        <f t="shared" si="0"/>
        <v/>
      </c>
      <c r="H25" s="99"/>
    </row>
    <row r="26" spans="1:8" ht="15.75" x14ac:dyDescent="0.3">
      <c r="A26" s="158">
        <v>17</v>
      </c>
      <c r="B26" s="145"/>
      <c r="C26" s="162"/>
      <c r="D26" s="163"/>
      <c r="E26" s="163"/>
      <c r="F26" s="163"/>
      <c r="G26" s="164" t="str">
        <f t="shared" si="0"/>
        <v/>
      </c>
      <c r="H26" s="99"/>
    </row>
    <row r="27" spans="1:8" ht="15.75" x14ac:dyDescent="0.3">
      <c r="A27" s="158">
        <v>18</v>
      </c>
      <c r="B27" s="145"/>
      <c r="C27" s="162"/>
      <c r="D27" s="163"/>
      <c r="E27" s="163"/>
      <c r="F27" s="163"/>
      <c r="G27" s="164" t="str">
        <f t="shared" si="0"/>
        <v/>
      </c>
      <c r="H27" s="99"/>
    </row>
    <row r="28" spans="1:8" ht="15.75" x14ac:dyDescent="0.3">
      <c r="A28" s="158">
        <v>19</v>
      </c>
      <c r="B28" s="145"/>
      <c r="C28" s="162"/>
      <c r="D28" s="163"/>
      <c r="E28" s="163"/>
      <c r="F28" s="163"/>
      <c r="G28" s="164" t="str">
        <f t="shared" si="0"/>
        <v/>
      </c>
      <c r="H28" s="99"/>
    </row>
    <row r="29" spans="1:8" ht="15.75" x14ac:dyDescent="0.3">
      <c r="A29" s="158">
        <v>20</v>
      </c>
      <c r="B29" s="145"/>
      <c r="C29" s="162"/>
      <c r="D29" s="163"/>
      <c r="E29" s="163"/>
      <c r="F29" s="163"/>
      <c r="G29" s="164" t="str">
        <f t="shared" si="0"/>
        <v/>
      </c>
      <c r="H29" s="99"/>
    </row>
    <row r="30" spans="1:8" ht="15.75" x14ac:dyDescent="0.3">
      <c r="A30" s="158">
        <v>21</v>
      </c>
      <c r="B30" s="145"/>
      <c r="C30" s="165"/>
      <c r="D30" s="166"/>
      <c r="E30" s="166"/>
      <c r="F30" s="166"/>
      <c r="G30" s="164" t="str">
        <f t="shared" si="0"/>
        <v/>
      </c>
      <c r="H30" s="99"/>
    </row>
    <row r="31" spans="1:8" ht="15.75" x14ac:dyDescent="0.3">
      <c r="A31" s="158">
        <v>22</v>
      </c>
      <c r="B31" s="145"/>
      <c r="C31" s="165"/>
      <c r="D31" s="166"/>
      <c r="E31" s="166"/>
      <c r="F31" s="166"/>
      <c r="G31" s="164" t="str">
        <f t="shared" si="0"/>
        <v/>
      </c>
      <c r="H31" s="99"/>
    </row>
    <row r="32" spans="1:8" ht="15.75" x14ac:dyDescent="0.3">
      <c r="A32" s="158">
        <v>23</v>
      </c>
      <c r="B32" s="145"/>
      <c r="C32" s="165"/>
      <c r="D32" s="166"/>
      <c r="E32" s="166"/>
      <c r="F32" s="166"/>
      <c r="G32" s="164" t="str">
        <f t="shared" si="0"/>
        <v/>
      </c>
      <c r="H32" s="99"/>
    </row>
    <row r="33" spans="1:10" ht="15.75" x14ac:dyDescent="0.3">
      <c r="A33" s="158">
        <v>24</v>
      </c>
      <c r="B33" s="145"/>
      <c r="C33" s="165"/>
      <c r="D33" s="166"/>
      <c r="E33" s="166"/>
      <c r="F33" s="166"/>
      <c r="G33" s="164" t="str">
        <f t="shared" si="0"/>
        <v/>
      </c>
      <c r="H33" s="99"/>
    </row>
    <row r="34" spans="1:10" ht="15.75" x14ac:dyDescent="0.3">
      <c r="A34" s="158">
        <v>25</v>
      </c>
      <c r="B34" s="145"/>
      <c r="C34" s="165"/>
      <c r="D34" s="166"/>
      <c r="E34" s="166"/>
      <c r="F34" s="166"/>
      <c r="G34" s="164" t="str">
        <f t="shared" si="0"/>
        <v/>
      </c>
      <c r="H34" s="99"/>
    </row>
    <row r="35" spans="1:10" ht="15.75" x14ac:dyDescent="0.3">
      <c r="A35" s="158">
        <v>26</v>
      </c>
      <c r="B35" s="145"/>
      <c r="C35" s="165"/>
      <c r="D35" s="166"/>
      <c r="E35" s="166"/>
      <c r="F35" s="166"/>
      <c r="G35" s="164" t="str">
        <f t="shared" si="0"/>
        <v/>
      </c>
      <c r="H35" s="99"/>
    </row>
    <row r="36" spans="1:10" ht="15.75" x14ac:dyDescent="0.3">
      <c r="A36" s="158">
        <v>27</v>
      </c>
      <c r="B36" s="145"/>
      <c r="C36" s="165"/>
      <c r="D36" s="166"/>
      <c r="E36" s="166"/>
      <c r="F36" s="166"/>
      <c r="G36" s="164" t="str">
        <f t="shared" si="0"/>
        <v/>
      </c>
      <c r="H36" s="99"/>
    </row>
    <row r="37" spans="1:10" ht="15.75" x14ac:dyDescent="0.3">
      <c r="A37" s="158">
        <v>28</v>
      </c>
      <c r="B37" s="145"/>
      <c r="C37" s="165"/>
      <c r="D37" s="166"/>
      <c r="E37" s="166"/>
      <c r="F37" s="166"/>
      <c r="G37" s="164" t="str">
        <f t="shared" si="0"/>
        <v/>
      </c>
      <c r="H37" s="99"/>
    </row>
    <row r="38" spans="1:10" ht="15.75" x14ac:dyDescent="0.3">
      <c r="A38" s="158">
        <v>29</v>
      </c>
      <c r="B38" s="145"/>
      <c r="C38" s="165"/>
      <c r="D38" s="166"/>
      <c r="E38" s="166"/>
      <c r="F38" s="166"/>
      <c r="G38" s="164" t="str">
        <f t="shared" si="0"/>
        <v/>
      </c>
      <c r="H38" s="99"/>
    </row>
    <row r="39" spans="1:10" ht="15.75" x14ac:dyDescent="0.3">
      <c r="A39" s="158" t="s">
        <v>278</v>
      </c>
      <c r="B39" s="145"/>
      <c r="C39" s="165"/>
      <c r="D39" s="166"/>
      <c r="E39" s="166"/>
      <c r="F39" s="166"/>
      <c r="G39" s="164" t="str">
        <f>IF(ISBLANK(B39),"",#REF!+C39-D39)</f>
        <v/>
      </c>
      <c r="H39" s="99"/>
    </row>
    <row r="40" spans="1:10" x14ac:dyDescent="0.3">
      <c r="A40" s="167" t="s">
        <v>316</v>
      </c>
      <c r="B40" s="168"/>
      <c r="C40" s="169"/>
      <c r="D40" s="170"/>
      <c r="E40" s="170"/>
      <c r="F40" s="171"/>
      <c r="G40" s="172" t="str">
        <f>G39</f>
        <v/>
      </c>
      <c r="H40" s="99"/>
    </row>
    <row r="44" spans="1:10" x14ac:dyDescent="0.3">
      <c r="B44" s="175" t="s">
        <v>107</v>
      </c>
      <c r="F44" s="176"/>
    </row>
    <row r="45" spans="1:10" x14ac:dyDescent="0.3">
      <c r="F45" s="174"/>
      <c r="G45" s="174"/>
      <c r="H45" s="174"/>
      <c r="I45" s="174"/>
      <c r="J45" s="174"/>
    </row>
    <row r="46" spans="1:10" x14ac:dyDescent="0.3">
      <c r="C46" s="177"/>
      <c r="F46" s="177"/>
      <c r="G46" s="178"/>
      <c r="H46" s="174"/>
      <c r="I46" s="174"/>
      <c r="J46" s="174"/>
    </row>
    <row r="47" spans="1:10" x14ac:dyDescent="0.3">
      <c r="A47" s="174"/>
      <c r="C47" s="179" t="s">
        <v>268</v>
      </c>
      <c r="F47" s="180" t="s">
        <v>273</v>
      </c>
      <c r="G47" s="178"/>
      <c r="H47" s="174"/>
      <c r="I47" s="174"/>
      <c r="J47" s="174"/>
    </row>
    <row r="48" spans="1:10" x14ac:dyDescent="0.3">
      <c r="A48" s="174"/>
      <c r="C48" s="181" t="s">
        <v>139</v>
      </c>
      <c r="F48" s="173" t="s">
        <v>269</v>
      </c>
      <c r="G48" s="174"/>
      <c r="H48" s="174"/>
      <c r="I48" s="174"/>
      <c r="J48" s="174"/>
    </row>
    <row r="49" spans="2:2" s="174" customFormat="1" x14ac:dyDescent="0.3">
      <c r="B49" s="173"/>
    </row>
    <row r="50" spans="2:2" s="174" customFormat="1" ht="12.75" x14ac:dyDescent="0.2"/>
    <row r="51" spans="2:2" s="174" customFormat="1" ht="12.75" x14ac:dyDescent="0.2"/>
    <row r="52" spans="2:2" s="174" customFormat="1" ht="12.75" x14ac:dyDescent="0.2"/>
    <row r="53" spans="2:2" s="17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ColWidth="9.140625"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3.85546875" style="24" customWidth="1"/>
    <col min="5" max="5" width="13.140625" style="24" customWidth="1"/>
    <col min="6" max="6" width="13.7109375" style="24" customWidth="1"/>
    <col min="7" max="7" width="10.5703125" style="24" customWidth="1"/>
    <col min="8" max="8" width="8.28515625" style="24" customWidth="1"/>
    <col min="9" max="9" width="14.570312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29" t="s">
        <v>304</v>
      </c>
      <c r="B1" s="130"/>
      <c r="C1" s="130"/>
      <c r="D1" s="130"/>
      <c r="E1" s="130"/>
      <c r="F1" s="72"/>
      <c r="G1" s="72"/>
      <c r="H1" s="72"/>
      <c r="I1" s="818" t="s">
        <v>109</v>
      </c>
      <c r="J1" s="818"/>
      <c r="K1" s="136"/>
    </row>
    <row r="2" spans="1:12" s="22" customFormat="1" ht="15" x14ac:dyDescent="0.3">
      <c r="A2" s="99" t="s">
        <v>140</v>
      </c>
      <c r="B2" s="130"/>
      <c r="C2" s="130"/>
      <c r="D2" s="130"/>
      <c r="E2" s="130"/>
      <c r="F2" s="131"/>
      <c r="G2" s="132"/>
      <c r="H2" s="132"/>
      <c r="I2" s="322">
        <v>42917</v>
      </c>
      <c r="J2" s="372">
        <v>42947</v>
      </c>
      <c r="K2" s="136"/>
    </row>
    <row r="3" spans="1:12" s="22" customFormat="1" ht="15" x14ac:dyDescent="0.2">
      <c r="A3" s="130"/>
      <c r="B3" s="130"/>
      <c r="C3" s="130"/>
      <c r="D3" s="130"/>
      <c r="E3" s="130"/>
      <c r="F3" s="131"/>
      <c r="G3" s="132"/>
      <c r="H3" s="132"/>
      <c r="I3" s="133"/>
      <c r="J3" s="363"/>
      <c r="K3" s="136"/>
    </row>
    <row r="4" spans="1:12" s="2" customFormat="1" ht="15" x14ac:dyDescent="0.3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71"/>
      <c r="G4" s="71"/>
      <c r="H4" s="71"/>
      <c r="I4" s="118"/>
      <c r="J4" s="70"/>
      <c r="K4" s="99"/>
      <c r="L4" s="22"/>
    </row>
    <row r="5" spans="1:12" s="2" customFormat="1" ht="15" x14ac:dyDescent="0.3">
      <c r="A5" s="111" t="str">
        <f>'[2]ფორმა N1'!D4</f>
        <v>მოქალაქეთა პოლიტიკური გაერთანება სახელმწიფო ხალხისთვის</v>
      </c>
      <c r="B5" s="112"/>
      <c r="C5" s="112"/>
      <c r="D5" s="112"/>
      <c r="E5" s="112"/>
      <c r="F5" s="52"/>
      <c r="G5" s="52"/>
      <c r="H5" s="52"/>
      <c r="I5" s="124"/>
      <c r="J5" s="52"/>
      <c r="K5" s="99"/>
    </row>
    <row r="6" spans="1:12" s="22" customFormat="1" ht="13.5" x14ac:dyDescent="0.2">
      <c r="A6" s="134"/>
      <c r="B6" s="135"/>
      <c r="C6" s="135"/>
      <c r="D6" s="130"/>
      <c r="E6" s="130"/>
      <c r="F6" s="130"/>
      <c r="G6" s="130"/>
      <c r="H6" s="130"/>
      <c r="I6" s="130"/>
      <c r="J6" s="130"/>
      <c r="K6" s="136"/>
    </row>
    <row r="7" spans="1:12" ht="90" x14ac:dyDescent="0.2">
      <c r="A7" s="125"/>
      <c r="B7" s="820" t="s">
        <v>220</v>
      </c>
      <c r="C7" s="820"/>
      <c r="D7" s="820" t="s">
        <v>292</v>
      </c>
      <c r="E7" s="820"/>
      <c r="F7" s="820" t="s">
        <v>293</v>
      </c>
      <c r="G7" s="820"/>
      <c r="H7" s="364" t="s">
        <v>279</v>
      </c>
      <c r="I7" s="820" t="s">
        <v>223</v>
      </c>
      <c r="J7" s="820"/>
      <c r="K7" s="137"/>
    </row>
    <row r="8" spans="1:12" ht="15" x14ac:dyDescent="0.2">
      <c r="A8" s="126" t="s">
        <v>115</v>
      </c>
      <c r="B8" s="127" t="s">
        <v>222</v>
      </c>
      <c r="C8" s="128" t="s">
        <v>221</v>
      </c>
      <c r="D8" s="127" t="s">
        <v>222</v>
      </c>
      <c r="E8" s="128" t="s">
        <v>221</v>
      </c>
      <c r="F8" s="127" t="s">
        <v>222</v>
      </c>
      <c r="G8" s="128" t="s">
        <v>221</v>
      </c>
      <c r="H8" s="128" t="s">
        <v>221</v>
      </c>
      <c r="I8" s="127" t="s">
        <v>222</v>
      </c>
      <c r="J8" s="128" t="s">
        <v>221</v>
      </c>
      <c r="K8" s="137"/>
    </row>
    <row r="9" spans="1:12" ht="15" x14ac:dyDescent="0.2">
      <c r="A9" s="53" t="s">
        <v>116</v>
      </c>
      <c r="B9" s="76">
        <f>SUM(B10,B14,B17)</f>
        <v>5463.53</v>
      </c>
      <c r="C9" s="76">
        <f>SUM(C10,C14,C17)</f>
        <v>343107.8</v>
      </c>
      <c r="D9" s="76">
        <f t="shared" ref="D9:J9" si="0">SUM(D10,D14,D17)</f>
        <v>0</v>
      </c>
      <c r="E9" s="76">
        <f>SUM(E10,E14,E17)</f>
        <v>0</v>
      </c>
      <c r="F9" s="76">
        <f t="shared" si="0"/>
        <v>0</v>
      </c>
      <c r="G9" s="76">
        <f>SUM(G10,G14,G17)</f>
        <v>0</v>
      </c>
      <c r="H9" s="76">
        <f>SUM(H10,H14,H17)</f>
        <v>0</v>
      </c>
      <c r="I9" s="76">
        <f>SUM(I10,I14,I17)</f>
        <v>5463.53</v>
      </c>
      <c r="J9" s="76">
        <f t="shared" si="0"/>
        <v>343107.8</v>
      </c>
      <c r="K9" s="137"/>
    </row>
    <row r="10" spans="1:12" ht="15" x14ac:dyDescent="0.2">
      <c r="A10" s="54" t="s">
        <v>117</v>
      </c>
      <c r="B10" s="125">
        <f>SUM(B11:B13)</f>
        <v>0</v>
      </c>
      <c r="C10" s="125">
        <f>SUM(C11:C13)</f>
        <v>0</v>
      </c>
      <c r="D10" s="125">
        <f t="shared" ref="D10:J10" si="1">SUM(D11:D13)</f>
        <v>0</v>
      </c>
      <c r="E10" s="125">
        <f>SUM(E11:E13)</f>
        <v>0</v>
      </c>
      <c r="F10" s="125">
        <f t="shared" si="1"/>
        <v>0</v>
      </c>
      <c r="G10" s="125">
        <f>SUM(G11:G13)</f>
        <v>0</v>
      </c>
      <c r="H10" s="125">
        <f>SUM(H11:H13)</f>
        <v>0</v>
      </c>
      <c r="I10" s="125">
        <f>SUM(I11:I13)</f>
        <v>0</v>
      </c>
      <c r="J10" s="125">
        <f t="shared" si="1"/>
        <v>0</v>
      </c>
      <c r="K10" s="137"/>
    </row>
    <row r="11" spans="1:12" ht="15" x14ac:dyDescent="0.2">
      <c r="A11" s="54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37"/>
    </row>
    <row r="12" spans="1:12" ht="15" x14ac:dyDescent="0.2">
      <c r="A12" s="54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37"/>
    </row>
    <row r="13" spans="1:12" ht="15" x14ac:dyDescent="0.2">
      <c r="A13" s="54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37"/>
    </row>
    <row r="14" spans="1:12" ht="15" x14ac:dyDescent="0.2">
      <c r="A14" s="54" t="s">
        <v>121</v>
      </c>
      <c r="B14" s="125">
        <f>SUM(B15:B16)</f>
        <v>5463.53</v>
      </c>
      <c r="C14" s="125">
        <f>SUM(C15:C16)</f>
        <v>343107.8</v>
      </c>
      <c r="D14" s="125">
        <f t="shared" ref="D14:J14" si="2">SUM(D15:D16)</f>
        <v>0</v>
      </c>
      <c r="E14" s="125">
        <f>SUM(E15:E16)</f>
        <v>0</v>
      </c>
      <c r="F14" s="125">
        <f t="shared" si="2"/>
        <v>0</v>
      </c>
      <c r="G14" s="125">
        <f>SUM(G15:G16)</f>
        <v>0</v>
      </c>
      <c r="H14" s="125">
        <f>SUM(H15:H16)</f>
        <v>0</v>
      </c>
      <c r="I14" s="125">
        <f>SUM(I15:I16)</f>
        <v>5463.53</v>
      </c>
      <c r="J14" s="125">
        <f t="shared" si="2"/>
        <v>343107.8</v>
      </c>
      <c r="K14" s="137"/>
    </row>
    <row r="15" spans="1:12" ht="15" x14ac:dyDescent="0.2">
      <c r="A15" s="54" t="s">
        <v>122</v>
      </c>
      <c r="B15" s="25"/>
      <c r="C15" s="25"/>
      <c r="D15" s="25"/>
      <c r="E15" s="25"/>
      <c r="F15" s="25"/>
      <c r="G15" s="25"/>
      <c r="H15" s="25"/>
      <c r="I15" s="25"/>
      <c r="J15" s="25"/>
      <c r="K15" s="137"/>
    </row>
    <row r="16" spans="1:12" ht="15" x14ac:dyDescent="0.2">
      <c r="A16" s="54" t="s">
        <v>123</v>
      </c>
      <c r="B16" s="25">
        <v>5463.53</v>
      </c>
      <c r="C16" s="25">
        <v>343107.8</v>
      </c>
      <c r="D16" s="25"/>
      <c r="E16" s="25"/>
      <c r="F16" s="25"/>
      <c r="G16" s="25"/>
      <c r="H16" s="25"/>
      <c r="I16" s="25">
        <f>B16+D16-F16</f>
        <v>5463.53</v>
      </c>
      <c r="J16" s="25">
        <f>C16+E16-G16</f>
        <v>343107.8</v>
      </c>
      <c r="K16" s="137"/>
    </row>
    <row r="17" spans="1:11" ht="15" x14ac:dyDescent="0.2">
      <c r="A17" s="54" t="s">
        <v>124</v>
      </c>
      <c r="B17" s="125">
        <f>SUM(B18:B19,B22,B23)</f>
        <v>0</v>
      </c>
      <c r="C17" s="125">
        <f>SUM(C18:C19,C22,C23)</f>
        <v>0</v>
      </c>
      <c r="D17" s="125">
        <f t="shared" ref="D17:J17" si="3">SUM(D18:D19,D22,D23)</f>
        <v>0</v>
      </c>
      <c r="E17" s="125">
        <f>SUM(E18:E19,E22,E23)</f>
        <v>0</v>
      </c>
      <c r="F17" s="125">
        <f t="shared" si="3"/>
        <v>0</v>
      </c>
      <c r="G17" s="125">
        <f>SUM(G18:G19,G22,G23)</f>
        <v>0</v>
      </c>
      <c r="H17" s="125">
        <f>SUM(H18:H19,H22,H23)</f>
        <v>0</v>
      </c>
      <c r="I17" s="125">
        <f>SUM(I18:I19,I22,I23)</f>
        <v>0</v>
      </c>
      <c r="J17" s="125">
        <f t="shared" si="3"/>
        <v>0</v>
      </c>
      <c r="K17" s="137"/>
    </row>
    <row r="18" spans="1:11" ht="15" x14ac:dyDescent="0.2">
      <c r="A18" s="54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37"/>
    </row>
    <row r="19" spans="1:11" ht="15" x14ac:dyDescent="0.2">
      <c r="A19" s="54" t="s">
        <v>126</v>
      </c>
      <c r="B19" s="125">
        <f>SUM(B20:B21)</f>
        <v>0</v>
      </c>
      <c r="C19" s="125">
        <f>SUM(C20:C21)</f>
        <v>0</v>
      </c>
      <c r="D19" s="125">
        <f t="shared" ref="D19:J19" si="4">SUM(D20:D21)</f>
        <v>0</v>
      </c>
      <c r="E19" s="125">
        <f>SUM(E20:E21)</f>
        <v>0</v>
      </c>
      <c r="F19" s="125">
        <f t="shared" si="4"/>
        <v>0</v>
      </c>
      <c r="G19" s="125">
        <f>SUM(G20:G21)</f>
        <v>0</v>
      </c>
      <c r="H19" s="125">
        <f>SUM(H20:H21)</f>
        <v>0</v>
      </c>
      <c r="I19" s="125">
        <f>SUM(I20:I21)</f>
        <v>0</v>
      </c>
      <c r="J19" s="125">
        <f t="shared" si="4"/>
        <v>0</v>
      </c>
      <c r="K19" s="137"/>
    </row>
    <row r="20" spans="1:11" ht="15" x14ac:dyDescent="0.2">
      <c r="A20" s="54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37"/>
    </row>
    <row r="21" spans="1:11" ht="15" x14ac:dyDescent="0.2">
      <c r="A21" s="54" t="s">
        <v>128</v>
      </c>
      <c r="B21" s="25"/>
      <c r="C21" s="25"/>
      <c r="D21" s="25"/>
      <c r="E21" s="25"/>
      <c r="F21" s="25"/>
      <c r="G21" s="25"/>
      <c r="H21" s="25"/>
      <c r="I21" s="25"/>
      <c r="J21" s="25"/>
      <c r="K21" s="137"/>
    </row>
    <row r="22" spans="1:11" ht="15" x14ac:dyDescent="0.2">
      <c r="A22" s="54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37"/>
    </row>
    <row r="23" spans="1:11" ht="15" x14ac:dyDescent="0.2">
      <c r="A23" s="54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37"/>
    </row>
    <row r="24" spans="1:11" ht="15" x14ac:dyDescent="0.2">
      <c r="A24" s="53" t="s">
        <v>131</v>
      </c>
      <c r="B24" s="76">
        <f>SUM(B25:B31)</f>
        <v>5</v>
      </c>
      <c r="C24" s="76">
        <f t="shared" ref="C24:J24" si="5">SUM(C25:C31)</f>
        <v>75</v>
      </c>
      <c r="D24" s="76">
        <f t="shared" si="5"/>
        <v>0</v>
      </c>
      <c r="E24" s="76">
        <f t="shared" si="5"/>
        <v>0</v>
      </c>
      <c r="F24" s="76">
        <f t="shared" si="5"/>
        <v>0</v>
      </c>
      <c r="G24" s="76">
        <f t="shared" si="5"/>
        <v>0</v>
      </c>
      <c r="H24" s="76">
        <f t="shared" si="5"/>
        <v>0</v>
      </c>
      <c r="I24" s="76">
        <f t="shared" si="5"/>
        <v>5</v>
      </c>
      <c r="J24" s="76">
        <f t="shared" si="5"/>
        <v>75</v>
      </c>
      <c r="K24" s="137"/>
    </row>
    <row r="25" spans="1:11" ht="15" x14ac:dyDescent="0.2">
      <c r="A25" s="54" t="s">
        <v>258</v>
      </c>
      <c r="B25" s="25">
        <v>5</v>
      </c>
      <c r="C25" s="25">
        <v>75</v>
      </c>
      <c r="D25" s="25">
        <v>0</v>
      </c>
      <c r="E25" s="25">
        <v>0</v>
      </c>
      <c r="F25" s="25">
        <v>0</v>
      </c>
      <c r="G25" s="25">
        <v>0</v>
      </c>
      <c r="H25" s="25"/>
      <c r="I25" s="25">
        <f>B25+D25-F25</f>
        <v>5</v>
      </c>
      <c r="J25" s="25">
        <f>C25+E25-G25</f>
        <v>75</v>
      </c>
      <c r="K25" s="137"/>
    </row>
    <row r="26" spans="1:11" ht="15" x14ac:dyDescent="0.2">
      <c r="A26" s="54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37"/>
    </row>
    <row r="27" spans="1:11" ht="15" x14ac:dyDescent="0.2">
      <c r="A27" s="54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37"/>
    </row>
    <row r="28" spans="1:11" ht="15" x14ac:dyDescent="0.2">
      <c r="A28" s="54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37"/>
    </row>
    <row r="29" spans="1:11" ht="15" x14ac:dyDescent="0.2">
      <c r="A29" s="54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37"/>
    </row>
    <row r="30" spans="1:11" ht="15" x14ac:dyDescent="0.2">
      <c r="A30" s="54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37"/>
    </row>
    <row r="31" spans="1:11" ht="15" x14ac:dyDescent="0.2">
      <c r="A31" s="54" t="s">
        <v>264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/>
      <c r="I31" s="25">
        <f>B31+D31-F31</f>
        <v>0</v>
      </c>
      <c r="J31" s="25">
        <f>C31+E31-G31</f>
        <v>0</v>
      </c>
      <c r="K31" s="137"/>
    </row>
    <row r="32" spans="1:11" ht="15" x14ac:dyDescent="0.2">
      <c r="A32" s="53" t="s">
        <v>132</v>
      </c>
      <c r="B32" s="76">
        <f>SUM(B33:B35)</f>
        <v>0</v>
      </c>
      <c r="C32" s="76">
        <f>SUM(C33:C35)</f>
        <v>0</v>
      </c>
      <c r="D32" s="76">
        <f t="shared" ref="D32:J32" si="6">SUM(D33:D35)</f>
        <v>0</v>
      </c>
      <c r="E32" s="76">
        <f>SUM(E33:E35)</f>
        <v>0</v>
      </c>
      <c r="F32" s="76">
        <f t="shared" si="6"/>
        <v>0</v>
      </c>
      <c r="G32" s="76">
        <f>SUM(G33:G35)</f>
        <v>0</v>
      </c>
      <c r="H32" s="76">
        <f>SUM(H33:H35)</f>
        <v>0</v>
      </c>
      <c r="I32" s="76">
        <f>SUM(I33:I35)</f>
        <v>0</v>
      </c>
      <c r="J32" s="76">
        <f t="shared" si="6"/>
        <v>0</v>
      </c>
      <c r="K32" s="137"/>
    </row>
    <row r="33" spans="1:11" ht="15" x14ac:dyDescent="0.2">
      <c r="A33" s="54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37"/>
    </row>
    <row r="34" spans="1:11" ht="15" x14ac:dyDescent="0.2">
      <c r="A34" s="54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37"/>
    </row>
    <row r="35" spans="1:11" ht="15" x14ac:dyDescent="0.2">
      <c r="A35" s="54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37"/>
    </row>
    <row r="36" spans="1:11" ht="15" x14ac:dyDescent="0.2">
      <c r="A36" s="53" t="s">
        <v>133</v>
      </c>
      <c r="B36" s="76">
        <f t="shared" ref="B36:J36" si="7">SUM(B37:B39,B42)</f>
        <v>0</v>
      </c>
      <c r="C36" s="76">
        <f t="shared" si="7"/>
        <v>0</v>
      </c>
      <c r="D36" s="76">
        <f t="shared" si="7"/>
        <v>0</v>
      </c>
      <c r="E36" s="76">
        <f t="shared" si="7"/>
        <v>0</v>
      </c>
      <c r="F36" s="76">
        <f t="shared" si="7"/>
        <v>0</v>
      </c>
      <c r="G36" s="76">
        <f t="shared" si="7"/>
        <v>0</v>
      </c>
      <c r="H36" s="76">
        <f t="shared" si="7"/>
        <v>0</v>
      </c>
      <c r="I36" s="76">
        <f t="shared" si="7"/>
        <v>0</v>
      </c>
      <c r="J36" s="76">
        <f t="shared" si="7"/>
        <v>0</v>
      </c>
      <c r="K36" s="137"/>
    </row>
    <row r="37" spans="1:11" ht="15" x14ac:dyDescent="0.2">
      <c r="A37" s="54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37"/>
    </row>
    <row r="38" spans="1:11" ht="15" x14ac:dyDescent="0.2">
      <c r="A38" s="54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37"/>
    </row>
    <row r="39" spans="1:11" ht="15" x14ac:dyDescent="0.2">
      <c r="A39" s="54" t="s">
        <v>136</v>
      </c>
      <c r="B39" s="125">
        <f t="shared" ref="B39:J39" si="8">SUM(B40:B41)</f>
        <v>0</v>
      </c>
      <c r="C39" s="125">
        <f t="shared" si="8"/>
        <v>0</v>
      </c>
      <c r="D39" s="125">
        <f t="shared" si="8"/>
        <v>0</v>
      </c>
      <c r="E39" s="125">
        <f t="shared" si="8"/>
        <v>0</v>
      </c>
      <c r="F39" s="125">
        <f t="shared" si="8"/>
        <v>0</v>
      </c>
      <c r="G39" s="125">
        <f t="shared" si="8"/>
        <v>0</v>
      </c>
      <c r="H39" s="125">
        <f t="shared" si="8"/>
        <v>0</v>
      </c>
      <c r="I39" s="125">
        <f t="shared" si="8"/>
        <v>0</v>
      </c>
      <c r="J39" s="125">
        <f t="shared" si="8"/>
        <v>0</v>
      </c>
      <c r="K39" s="137"/>
    </row>
    <row r="40" spans="1:11" ht="30" x14ac:dyDescent="0.2">
      <c r="A40" s="54" t="s">
        <v>435</v>
      </c>
      <c r="B40" s="25"/>
      <c r="C40" s="25"/>
      <c r="D40" s="25"/>
      <c r="E40" s="25"/>
      <c r="F40" s="25"/>
      <c r="G40" s="25"/>
      <c r="H40" s="25"/>
      <c r="I40" s="25"/>
      <c r="J40" s="25"/>
      <c r="K40" s="137"/>
    </row>
    <row r="41" spans="1:11" ht="15" x14ac:dyDescent="0.2">
      <c r="A41" s="54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37"/>
    </row>
    <row r="42" spans="1:11" ht="15" x14ac:dyDescent="0.2">
      <c r="A42" s="54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37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5" t="s">
        <v>107</v>
      </c>
      <c r="D46" s="362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4"/>
      <c r="C48" s="64"/>
      <c r="F48" s="64"/>
      <c r="G48" s="67"/>
      <c r="H48" s="64"/>
      <c r="I48"/>
      <c r="J48"/>
    </row>
    <row r="49" spans="1:10" s="2" customFormat="1" ht="15" x14ac:dyDescent="0.3">
      <c r="B49" s="63" t="s">
        <v>268</v>
      </c>
      <c r="F49" s="12" t="s">
        <v>273</v>
      </c>
      <c r="G49" s="66"/>
      <c r="I49"/>
      <c r="J49"/>
    </row>
    <row r="50" spans="1:10" s="2" customFormat="1" ht="15" x14ac:dyDescent="0.3">
      <c r="B50" s="59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58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G2" sqref="G2:H2"/>
    </sheetView>
  </sheetViews>
  <sheetFormatPr defaultColWidth="9.140625"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7" customWidth="1"/>
    <col min="11" max="11" width="12.7109375" style="57" customWidth="1"/>
    <col min="12" max="12" width="9.140625" style="58"/>
    <col min="13" max="16384" width="9.140625" style="24"/>
  </cols>
  <sheetData>
    <row r="1" spans="1:12" s="22" customFormat="1" ht="15" x14ac:dyDescent="0.2">
      <c r="A1" s="129" t="s">
        <v>305</v>
      </c>
      <c r="B1" s="130"/>
      <c r="C1" s="130"/>
      <c r="D1" s="130"/>
      <c r="E1" s="130"/>
      <c r="F1" s="130"/>
      <c r="G1" s="136"/>
      <c r="H1" s="94" t="s">
        <v>198</v>
      </c>
      <c r="I1" s="136"/>
      <c r="J1" s="60"/>
      <c r="K1" s="60"/>
      <c r="L1" s="60"/>
    </row>
    <row r="2" spans="1:12" s="22" customFormat="1" ht="15" x14ac:dyDescent="0.3">
      <c r="A2" s="99" t="s">
        <v>140</v>
      </c>
      <c r="B2" s="130"/>
      <c r="C2" s="130"/>
      <c r="D2" s="130"/>
      <c r="E2" s="130"/>
      <c r="F2" s="130"/>
      <c r="G2" s="322">
        <v>42917</v>
      </c>
      <c r="H2" s="372">
        <v>42947</v>
      </c>
      <c r="I2" s="372">
        <v>42735</v>
      </c>
      <c r="J2" s="60"/>
      <c r="K2" s="60"/>
      <c r="L2" s="60"/>
    </row>
    <row r="3" spans="1:12" s="22" customFormat="1" ht="15" x14ac:dyDescent="0.2">
      <c r="A3" s="130"/>
      <c r="B3" s="130"/>
      <c r="C3" s="130"/>
      <c r="D3" s="130"/>
      <c r="E3" s="130"/>
      <c r="F3" s="130"/>
      <c r="G3" s="138"/>
      <c r="H3" s="384"/>
      <c r="I3" s="372">
        <v>42735</v>
      </c>
      <c r="J3" s="60"/>
      <c r="K3" s="60"/>
      <c r="L3" s="60"/>
    </row>
    <row r="4" spans="1:12" s="2" customFormat="1" ht="15" x14ac:dyDescent="0.3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130"/>
      <c r="F4" s="130"/>
      <c r="G4" s="130"/>
      <c r="H4" s="130"/>
      <c r="I4" s="136"/>
      <c r="J4" s="57"/>
      <c r="K4" s="57"/>
      <c r="L4" s="22"/>
    </row>
    <row r="5" spans="1:12" s="2" customFormat="1" ht="15" x14ac:dyDescent="0.3">
      <c r="A5" s="111" t="str">
        <f>'ფორმა N1'!D4</f>
        <v>მოქალაქეთა პოლიტიკური გაერთანება სახელმწიფო ხალხისთვის</v>
      </c>
      <c r="B5" s="112"/>
      <c r="C5" s="112"/>
      <c r="D5" s="112"/>
      <c r="E5" s="140"/>
      <c r="F5" s="141"/>
      <c r="G5" s="141"/>
      <c r="H5" s="141"/>
      <c r="I5" s="136"/>
      <c r="J5" s="57"/>
      <c r="K5" s="57"/>
      <c r="L5" s="12"/>
    </row>
    <row r="6" spans="1:12" s="22" customFormat="1" ht="13.5" x14ac:dyDescent="0.2">
      <c r="A6" s="134"/>
      <c r="B6" s="135"/>
      <c r="C6" s="135"/>
      <c r="D6" s="135"/>
      <c r="E6" s="130"/>
      <c r="F6" s="130"/>
      <c r="G6" s="130"/>
      <c r="H6" s="130"/>
      <c r="I6" s="136"/>
      <c r="J6" s="57"/>
      <c r="K6" s="57"/>
      <c r="L6" s="57"/>
    </row>
    <row r="7" spans="1:12" ht="30" x14ac:dyDescent="0.2">
      <c r="A7" s="126" t="s">
        <v>64</v>
      </c>
      <c r="B7" s="126" t="s">
        <v>379</v>
      </c>
      <c r="C7" s="128" t="s">
        <v>380</v>
      </c>
      <c r="D7" s="128" t="s">
        <v>235</v>
      </c>
      <c r="E7" s="128" t="s">
        <v>240</v>
      </c>
      <c r="F7" s="128" t="s">
        <v>241</v>
      </c>
      <c r="G7" s="128" t="s">
        <v>242</v>
      </c>
      <c r="H7" s="128" t="s">
        <v>243</v>
      </c>
      <c r="I7" s="136"/>
    </row>
    <row r="8" spans="1:12" ht="15" x14ac:dyDescent="0.2">
      <c r="A8" s="126">
        <v>1</v>
      </c>
      <c r="B8" s="126">
        <v>2</v>
      </c>
      <c r="C8" s="128">
        <v>3</v>
      </c>
      <c r="D8" s="126">
        <v>4</v>
      </c>
      <c r="E8" s="128">
        <v>5</v>
      </c>
      <c r="F8" s="126">
        <v>6</v>
      </c>
      <c r="G8" s="128">
        <v>7</v>
      </c>
      <c r="H8" s="128">
        <v>8</v>
      </c>
      <c r="I8" s="136"/>
    </row>
    <row r="9" spans="1:12" ht="15" x14ac:dyDescent="0.25">
      <c r="A9" s="61">
        <v>1</v>
      </c>
      <c r="B9" s="25"/>
      <c r="C9" s="25"/>
      <c r="D9" s="25"/>
      <c r="E9" s="25"/>
      <c r="F9" s="25"/>
      <c r="G9" s="145"/>
      <c r="H9" s="25"/>
      <c r="I9" s="136"/>
    </row>
    <row r="10" spans="1:12" ht="15" x14ac:dyDescent="0.25">
      <c r="A10" s="61">
        <v>2</v>
      </c>
      <c r="B10" s="25"/>
      <c r="C10" s="25"/>
      <c r="D10" s="25"/>
      <c r="E10" s="25"/>
      <c r="F10" s="25"/>
      <c r="G10" s="145"/>
      <c r="H10" s="25"/>
      <c r="I10" s="136"/>
    </row>
    <row r="11" spans="1:12" ht="15" x14ac:dyDescent="0.25">
      <c r="A11" s="61">
        <v>3</v>
      </c>
      <c r="B11" s="25"/>
      <c r="C11" s="25"/>
      <c r="D11" s="25"/>
      <c r="E11" s="25"/>
      <c r="F11" s="25"/>
      <c r="G11" s="145"/>
      <c r="H11" s="25"/>
      <c r="I11" s="136"/>
    </row>
    <row r="12" spans="1:12" ht="15" x14ac:dyDescent="0.25">
      <c r="A12" s="61">
        <v>4</v>
      </c>
      <c r="B12" s="25"/>
      <c r="C12" s="25"/>
      <c r="D12" s="25"/>
      <c r="E12" s="25"/>
      <c r="F12" s="25"/>
      <c r="G12" s="145"/>
      <c r="H12" s="25"/>
      <c r="I12" s="136"/>
    </row>
    <row r="13" spans="1:12" ht="15" x14ac:dyDescent="0.25">
      <c r="A13" s="61">
        <v>5</v>
      </c>
      <c r="B13" s="25"/>
      <c r="C13" s="25"/>
      <c r="D13" s="25"/>
      <c r="E13" s="25"/>
      <c r="F13" s="25"/>
      <c r="G13" s="145"/>
      <c r="H13" s="25"/>
      <c r="I13" s="136"/>
    </row>
    <row r="14" spans="1:12" ht="15" x14ac:dyDescent="0.25">
      <c r="A14" s="61">
        <v>6</v>
      </c>
      <c r="B14" s="25"/>
      <c r="C14" s="25"/>
      <c r="D14" s="25"/>
      <c r="E14" s="25"/>
      <c r="F14" s="25"/>
      <c r="G14" s="145"/>
      <c r="H14" s="25"/>
      <c r="I14" s="136"/>
    </row>
    <row r="15" spans="1:12" s="22" customFormat="1" ht="15" x14ac:dyDescent="0.25">
      <c r="A15" s="61">
        <v>7</v>
      </c>
      <c r="B15" s="25"/>
      <c r="C15" s="25"/>
      <c r="D15" s="25"/>
      <c r="E15" s="25"/>
      <c r="F15" s="25"/>
      <c r="G15" s="145"/>
      <c r="H15" s="25"/>
      <c r="I15" s="136"/>
      <c r="J15" s="57"/>
      <c r="K15" s="57"/>
      <c r="L15" s="57"/>
    </row>
    <row r="16" spans="1:12" s="22" customFormat="1" ht="15" x14ac:dyDescent="0.25">
      <c r="A16" s="61">
        <v>8</v>
      </c>
      <c r="B16" s="25"/>
      <c r="C16" s="25"/>
      <c r="D16" s="25"/>
      <c r="E16" s="25"/>
      <c r="F16" s="25"/>
      <c r="G16" s="145"/>
      <c r="H16" s="25"/>
      <c r="I16" s="136"/>
      <c r="J16" s="57"/>
      <c r="K16" s="57"/>
      <c r="L16" s="57"/>
    </row>
    <row r="17" spans="1:12" s="22" customFormat="1" ht="15" x14ac:dyDescent="0.25">
      <c r="A17" s="61">
        <v>9</v>
      </c>
      <c r="B17" s="25"/>
      <c r="C17" s="25"/>
      <c r="D17" s="25"/>
      <c r="E17" s="25"/>
      <c r="F17" s="25"/>
      <c r="G17" s="145"/>
      <c r="H17" s="25"/>
      <c r="I17" s="136"/>
      <c r="J17" s="57"/>
      <c r="K17" s="57"/>
      <c r="L17" s="57"/>
    </row>
    <row r="18" spans="1:12" s="22" customFormat="1" ht="15" x14ac:dyDescent="0.25">
      <c r="A18" s="61">
        <v>10</v>
      </c>
      <c r="B18" s="25"/>
      <c r="C18" s="25"/>
      <c r="D18" s="25"/>
      <c r="E18" s="25"/>
      <c r="F18" s="25"/>
      <c r="G18" s="145"/>
      <c r="H18" s="25"/>
      <c r="I18" s="136"/>
      <c r="J18" s="57"/>
      <c r="K18" s="57"/>
      <c r="L18" s="57"/>
    </row>
    <row r="19" spans="1:12" s="22" customFormat="1" ht="15" x14ac:dyDescent="0.25">
      <c r="A19" s="61">
        <v>11</v>
      </c>
      <c r="B19" s="25"/>
      <c r="C19" s="25"/>
      <c r="D19" s="25"/>
      <c r="E19" s="25"/>
      <c r="F19" s="25"/>
      <c r="G19" s="145"/>
      <c r="H19" s="25"/>
      <c r="I19" s="136"/>
      <c r="J19" s="57"/>
      <c r="K19" s="57"/>
      <c r="L19" s="57"/>
    </row>
    <row r="20" spans="1:12" s="22" customFormat="1" ht="15" x14ac:dyDescent="0.25">
      <c r="A20" s="61">
        <v>12</v>
      </c>
      <c r="B20" s="25"/>
      <c r="C20" s="25"/>
      <c r="D20" s="25"/>
      <c r="E20" s="25"/>
      <c r="F20" s="25"/>
      <c r="G20" s="145"/>
      <c r="H20" s="25"/>
      <c r="I20" s="136"/>
      <c r="J20" s="57"/>
      <c r="K20" s="57"/>
      <c r="L20" s="57"/>
    </row>
    <row r="21" spans="1:12" s="22" customFormat="1" ht="15" x14ac:dyDescent="0.25">
      <c r="A21" s="61">
        <v>13</v>
      </c>
      <c r="B21" s="25"/>
      <c r="C21" s="25"/>
      <c r="D21" s="25"/>
      <c r="E21" s="25"/>
      <c r="F21" s="25"/>
      <c r="G21" s="145"/>
      <c r="H21" s="25"/>
      <c r="I21" s="136"/>
      <c r="J21" s="57"/>
      <c r="K21" s="57"/>
      <c r="L21" s="57"/>
    </row>
    <row r="22" spans="1:12" s="22" customFormat="1" ht="15" x14ac:dyDescent="0.25">
      <c r="A22" s="61">
        <v>14</v>
      </c>
      <c r="B22" s="25"/>
      <c r="C22" s="25"/>
      <c r="D22" s="25"/>
      <c r="E22" s="25"/>
      <c r="F22" s="25"/>
      <c r="G22" s="145"/>
      <c r="H22" s="25"/>
      <c r="I22" s="136"/>
      <c r="J22" s="57"/>
      <c r="K22" s="57"/>
      <c r="L22" s="57"/>
    </row>
    <row r="23" spans="1:12" s="22" customFormat="1" ht="15" x14ac:dyDescent="0.25">
      <c r="A23" s="61">
        <v>15</v>
      </c>
      <c r="B23" s="25"/>
      <c r="C23" s="25"/>
      <c r="D23" s="25"/>
      <c r="E23" s="25"/>
      <c r="F23" s="25"/>
      <c r="G23" s="145"/>
      <c r="H23" s="25"/>
      <c r="I23" s="136"/>
      <c r="J23" s="57"/>
      <c r="K23" s="57"/>
      <c r="L23" s="57"/>
    </row>
    <row r="24" spans="1:12" s="22" customFormat="1" ht="15" x14ac:dyDescent="0.25">
      <c r="A24" s="61">
        <v>16</v>
      </c>
      <c r="B24" s="25"/>
      <c r="C24" s="25"/>
      <c r="D24" s="25"/>
      <c r="E24" s="25"/>
      <c r="F24" s="25"/>
      <c r="G24" s="145"/>
      <c r="H24" s="25"/>
      <c r="I24" s="136"/>
      <c r="J24" s="57"/>
      <c r="K24" s="57"/>
      <c r="L24" s="57"/>
    </row>
    <row r="25" spans="1:12" s="22" customFormat="1" ht="15" x14ac:dyDescent="0.25">
      <c r="A25" s="61">
        <v>17</v>
      </c>
      <c r="B25" s="25"/>
      <c r="C25" s="25"/>
      <c r="D25" s="25"/>
      <c r="E25" s="25"/>
      <c r="F25" s="25"/>
      <c r="G25" s="145"/>
      <c r="H25" s="25"/>
      <c r="I25" s="136"/>
      <c r="J25" s="57"/>
      <c r="K25" s="57"/>
      <c r="L25" s="57"/>
    </row>
    <row r="26" spans="1:12" s="22" customFormat="1" ht="15" x14ac:dyDescent="0.25">
      <c r="A26" s="61">
        <v>18</v>
      </c>
      <c r="B26" s="25"/>
      <c r="C26" s="25"/>
      <c r="D26" s="25"/>
      <c r="E26" s="25"/>
      <c r="F26" s="25"/>
      <c r="G26" s="145"/>
      <c r="H26" s="25"/>
      <c r="I26" s="136"/>
      <c r="J26" s="57"/>
      <c r="K26" s="57"/>
      <c r="L26" s="57"/>
    </row>
    <row r="27" spans="1:12" s="22" customFormat="1" ht="15" x14ac:dyDescent="0.25">
      <c r="A27" s="61" t="s">
        <v>278</v>
      </c>
      <c r="B27" s="25"/>
      <c r="C27" s="25"/>
      <c r="D27" s="25"/>
      <c r="E27" s="25"/>
      <c r="F27" s="25"/>
      <c r="G27" s="145"/>
      <c r="H27" s="25"/>
      <c r="I27" s="136"/>
      <c r="J27" s="57"/>
      <c r="K27" s="57"/>
      <c r="L27" s="57"/>
    </row>
    <row r="28" spans="1:12" s="22" customFormat="1" x14ac:dyDescent="0.2">
      <c r="J28" s="57"/>
      <c r="K28" s="57"/>
      <c r="L28" s="57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65" t="s">
        <v>107</v>
      </c>
      <c r="E31" s="5"/>
    </row>
    <row r="32" spans="1:12" s="2" customFormat="1" ht="15" x14ac:dyDescent="0.3">
      <c r="C32" s="64"/>
      <c r="E32" s="64"/>
      <c r="F32" s="67"/>
      <c r="G32"/>
      <c r="H32"/>
      <c r="I32"/>
    </row>
    <row r="33" spans="1:9" s="2" customFormat="1" ht="15" x14ac:dyDescent="0.3">
      <c r="A33"/>
      <c r="C33" s="63" t="s">
        <v>268</v>
      </c>
      <c r="E33" s="12" t="s">
        <v>273</v>
      </c>
      <c r="F33" s="66"/>
      <c r="G33"/>
      <c r="H33"/>
      <c r="I33"/>
    </row>
    <row r="34" spans="1:9" s="2" customFormat="1" ht="15" x14ac:dyDescent="0.3">
      <c r="A34"/>
      <c r="C34" s="59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H2" sqref="H2:I2"/>
    </sheetView>
  </sheetViews>
  <sheetFormatPr defaultColWidth="9.140625"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8" customWidth="1"/>
    <col min="11" max="16384" width="9.140625" style="24"/>
  </cols>
  <sheetData>
    <row r="1" spans="1:12" s="22" customFormat="1" ht="15" x14ac:dyDescent="0.2">
      <c r="A1" s="129" t="s">
        <v>306</v>
      </c>
      <c r="B1" s="130"/>
      <c r="C1" s="130"/>
      <c r="D1" s="130"/>
      <c r="E1" s="130"/>
      <c r="F1" s="130"/>
      <c r="G1" s="130"/>
      <c r="H1" s="136"/>
      <c r="I1" s="340" t="s">
        <v>198</v>
      </c>
      <c r="J1" s="143"/>
    </row>
    <row r="2" spans="1:12" s="22" customFormat="1" ht="15" x14ac:dyDescent="0.3">
      <c r="A2" s="99" t="s">
        <v>140</v>
      </c>
      <c r="B2" s="130"/>
      <c r="C2" s="130"/>
      <c r="D2" s="130"/>
      <c r="E2" s="130"/>
      <c r="F2" s="130"/>
      <c r="G2" s="130"/>
      <c r="H2" s="322">
        <v>42917</v>
      </c>
      <c r="I2" s="372">
        <v>42947</v>
      </c>
      <c r="J2" s="143"/>
    </row>
    <row r="3" spans="1:12" s="22" customFormat="1" ht="15" x14ac:dyDescent="0.2">
      <c r="A3" s="130"/>
      <c r="B3" s="130"/>
      <c r="C3" s="130"/>
      <c r="D3" s="130"/>
      <c r="E3" s="130"/>
      <c r="F3" s="130"/>
      <c r="G3" s="130"/>
      <c r="H3" s="133"/>
      <c r="I3" s="133"/>
      <c r="J3" s="143"/>
    </row>
    <row r="4" spans="1:12" s="2" customFormat="1" ht="15" x14ac:dyDescent="0.3">
      <c r="A4" s="70" t="str">
        <f>'ფორმა N2'!A4</f>
        <v>ანგარიშვალდებული პირის დასახელება:</v>
      </c>
      <c r="B4" s="70"/>
      <c r="C4" s="70"/>
      <c r="D4" s="71"/>
      <c r="E4" s="139"/>
      <c r="F4" s="130"/>
      <c r="G4" s="130"/>
      <c r="H4" s="130"/>
      <c r="I4" s="139"/>
      <c r="J4" s="98"/>
      <c r="L4" s="22"/>
    </row>
    <row r="5" spans="1:12" s="2" customFormat="1" ht="15" x14ac:dyDescent="0.3">
      <c r="A5" s="111" t="str">
        <f>'ფორმა N1'!D4</f>
        <v>მოქალაქეთა პოლიტიკური გაერთანება სახელმწიფო ხალხისთვის</v>
      </c>
      <c r="B5" s="112"/>
      <c r="C5" s="112"/>
      <c r="D5" s="112"/>
      <c r="E5" s="140"/>
      <c r="F5" s="141"/>
      <c r="G5" s="141"/>
      <c r="H5" s="141"/>
      <c r="I5" s="140"/>
      <c r="J5" s="98"/>
    </row>
    <row r="6" spans="1:12" s="22" customFormat="1" ht="13.5" x14ac:dyDescent="0.2">
      <c r="A6" s="134"/>
      <c r="B6" s="135"/>
      <c r="C6" s="135"/>
      <c r="D6" s="135"/>
      <c r="E6" s="130"/>
      <c r="F6" s="130"/>
      <c r="G6" s="130"/>
      <c r="H6" s="130"/>
      <c r="I6" s="130"/>
      <c r="J6" s="138"/>
    </row>
    <row r="7" spans="1:12" ht="30" x14ac:dyDescent="0.2">
      <c r="A7" s="142" t="s">
        <v>64</v>
      </c>
      <c r="B7" s="126" t="s">
        <v>248</v>
      </c>
      <c r="C7" s="128" t="s">
        <v>244</v>
      </c>
      <c r="D7" s="128" t="s">
        <v>245</v>
      </c>
      <c r="E7" s="128" t="s">
        <v>246</v>
      </c>
      <c r="F7" s="128" t="s">
        <v>247</v>
      </c>
      <c r="G7" s="128" t="s">
        <v>241</v>
      </c>
      <c r="H7" s="128" t="s">
        <v>242</v>
      </c>
      <c r="I7" s="128" t="s">
        <v>243</v>
      </c>
      <c r="J7" s="144"/>
    </row>
    <row r="8" spans="1:12" ht="15" x14ac:dyDescent="0.2">
      <c r="A8" s="126">
        <v>1</v>
      </c>
      <c r="B8" s="126">
        <v>2</v>
      </c>
      <c r="C8" s="128">
        <v>3</v>
      </c>
      <c r="D8" s="126">
        <v>4</v>
      </c>
      <c r="E8" s="128">
        <v>5</v>
      </c>
      <c r="F8" s="126">
        <v>6</v>
      </c>
      <c r="G8" s="128">
        <v>7</v>
      </c>
      <c r="H8" s="126">
        <v>8</v>
      </c>
      <c r="I8" s="128">
        <v>9</v>
      </c>
      <c r="J8" s="144"/>
    </row>
    <row r="9" spans="1:12" ht="15" x14ac:dyDescent="0.25">
      <c r="A9" s="61">
        <v>1</v>
      </c>
      <c r="B9" s="25"/>
      <c r="C9" s="25"/>
      <c r="D9" s="25"/>
      <c r="E9" s="25"/>
      <c r="F9" s="25"/>
      <c r="G9" s="25"/>
      <c r="H9" s="145"/>
      <c r="I9" s="25"/>
      <c r="J9" s="144"/>
    </row>
    <row r="10" spans="1:12" ht="15" x14ac:dyDescent="0.25">
      <c r="A10" s="61">
        <v>2</v>
      </c>
      <c r="B10" s="25"/>
      <c r="C10" s="25"/>
      <c r="D10" s="25"/>
      <c r="E10" s="25"/>
      <c r="F10" s="25"/>
      <c r="G10" s="25"/>
      <c r="H10" s="145"/>
      <c r="I10" s="25"/>
      <c r="J10" s="144"/>
    </row>
    <row r="11" spans="1:12" ht="15" x14ac:dyDescent="0.25">
      <c r="A11" s="61">
        <v>3</v>
      </c>
      <c r="B11" s="25"/>
      <c r="C11" s="25"/>
      <c r="D11" s="25"/>
      <c r="E11" s="25"/>
      <c r="F11" s="25"/>
      <c r="G11" s="25"/>
      <c r="H11" s="145"/>
      <c r="I11" s="25"/>
      <c r="J11" s="144"/>
    </row>
    <row r="12" spans="1:12" ht="15" x14ac:dyDescent="0.25">
      <c r="A12" s="61">
        <v>4</v>
      </c>
      <c r="B12" s="25"/>
      <c r="C12" s="25"/>
      <c r="D12" s="25"/>
      <c r="E12" s="25"/>
      <c r="F12" s="25"/>
      <c r="G12" s="25"/>
      <c r="H12" s="145"/>
      <c r="I12" s="25"/>
      <c r="J12" s="144"/>
    </row>
    <row r="13" spans="1:12" ht="15" x14ac:dyDescent="0.25">
      <c r="A13" s="61">
        <v>5</v>
      </c>
      <c r="B13" s="25"/>
      <c r="C13" s="25"/>
      <c r="D13" s="25"/>
      <c r="E13" s="25"/>
      <c r="F13" s="25"/>
      <c r="G13" s="25"/>
      <c r="H13" s="145"/>
      <c r="I13" s="25"/>
      <c r="J13" s="144"/>
    </row>
    <row r="14" spans="1:12" ht="15" x14ac:dyDescent="0.25">
      <c r="A14" s="61">
        <v>6</v>
      </c>
      <c r="B14" s="25"/>
      <c r="C14" s="25"/>
      <c r="D14" s="25"/>
      <c r="E14" s="25"/>
      <c r="F14" s="25"/>
      <c r="G14" s="25"/>
      <c r="H14" s="145"/>
      <c r="I14" s="25"/>
      <c r="J14" s="144"/>
    </row>
    <row r="15" spans="1:12" s="22" customFormat="1" ht="15" x14ac:dyDescent="0.25">
      <c r="A15" s="61">
        <v>7</v>
      </c>
      <c r="B15" s="25"/>
      <c r="C15" s="25"/>
      <c r="D15" s="25"/>
      <c r="E15" s="25"/>
      <c r="F15" s="25"/>
      <c r="G15" s="25"/>
      <c r="H15" s="145"/>
      <c r="I15" s="25"/>
      <c r="J15" s="138"/>
    </row>
    <row r="16" spans="1:12" s="22" customFormat="1" ht="15" x14ac:dyDescent="0.25">
      <c r="A16" s="61">
        <v>8</v>
      </c>
      <c r="B16" s="25"/>
      <c r="C16" s="25"/>
      <c r="D16" s="25"/>
      <c r="E16" s="25"/>
      <c r="F16" s="25"/>
      <c r="G16" s="25"/>
      <c r="H16" s="145"/>
      <c r="I16" s="25"/>
      <c r="J16" s="138"/>
    </row>
    <row r="17" spans="1:10" s="22" customFormat="1" ht="15" x14ac:dyDescent="0.25">
      <c r="A17" s="61">
        <v>9</v>
      </c>
      <c r="B17" s="25"/>
      <c r="C17" s="25"/>
      <c r="D17" s="25"/>
      <c r="E17" s="25"/>
      <c r="F17" s="25"/>
      <c r="G17" s="25"/>
      <c r="H17" s="145"/>
      <c r="I17" s="25"/>
      <c r="J17" s="138"/>
    </row>
    <row r="18" spans="1:10" s="22" customFormat="1" ht="15" x14ac:dyDescent="0.25">
      <c r="A18" s="61">
        <v>10</v>
      </c>
      <c r="B18" s="25"/>
      <c r="C18" s="25"/>
      <c r="D18" s="25"/>
      <c r="E18" s="25"/>
      <c r="F18" s="25"/>
      <c r="G18" s="25"/>
      <c r="H18" s="145"/>
      <c r="I18" s="25"/>
      <c r="J18" s="138"/>
    </row>
    <row r="19" spans="1:10" s="22" customFormat="1" ht="15" x14ac:dyDescent="0.25">
      <c r="A19" s="61">
        <v>11</v>
      </c>
      <c r="B19" s="25"/>
      <c r="C19" s="25"/>
      <c r="D19" s="25"/>
      <c r="E19" s="25"/>
      <c r="F19" s="25"/>
      <c r="G19" s="25"/>
      <c r="H19" s="145"/>
      <c r="I19" s="25"/>
      <c r="J19" s="138"/>
    </row>
    <row r="20" spans="1:10" s="22" customFormat="1" ht="15" x14ac:dyDescent="0.25">
      <c r="A20" s="61">
        <v>12</v>
      </c>
      <c r="B20" s="25"/>
      <c r="C20" s="25"/>
      <c r="D20" s="25"/>
      <c r="E20" s="25"/>
      <c r="F20" s="25"/>
      <c r="G20" s="25"/>
      <c r="H20" s="145"/>
      <c r="I20" s="25"/>
      <c r="J20" s="138"/>
    </row>
    <row r="21" spans="1:10" s="22" customFormat="1" ht="15" x14ac:dyDescent="0.25">
      <c r="A21" s="61">
        <v>13</v>
      </c>
      <c r="B21" s="25"/>
      <c r="C21" s="25"/>
      <c r="D21" s="25"/>
      <c r="E21" s="25"/>
      <c r="F21" s="25"/>
      <c r="G21" s="25"/>
      <c r="H21" s="145"/>
      <c r="I21" s="25"/>
      <c r="J21" s="138"/>
    </row>
    <row r="22" spans="1:10" s="22" customFormat="1" ht="15" x14ac:dyDescent="0.25">
      <c r="A22" s="61">
        <v>14</v>
      </c>
      <c r="B22" s="25"/>
      <c r="C22" s="25"/>
      <c r="D22" s="25"/>
      <c r="E22" s="25"/>
      <c r="F22" s="25"/>
      <c r="G22" s="25"/>
      <c r="H22" s="145"/>
      <c r="I22" s="25"/>
      <c r="J22" s="138"/>
    </row>
    <row r="23" spans="1:10" s="22" customFormat="1" ht="15" x14ac:dyDescent="0.25">
      <c r="A23" s="61">
        <v>15</v>
      </c>
      <c r="B23" s="25"/>
      <c r="C23" s="25"/>
      <c r="D23" s="25"/>
      <c r="E23" s="25"/>
      <c r="F23" s="25"/>
      <c r="G23" s="25"/>
      <c r="H23" s="145"/>
      <c r="I23" s="25"/>
      <c r="J23" s="138"/>
    </row>
    <row r="24" spans="1:10" s="22" customFormat="1" ht="15" x14ac:dyDescent="0.25">
      <c r="A24" s="61">
        <v>16</v>
      </c>
      <c r="B24" s="25"/>
      <c r="C24" s="25"/>
      <c r="D24" s="25"/>
      <c r="E24" s="25"/>
      <c r="F24" s="25"/>
      <c r="G24" s="25"/>
      <c r="H24" s="145"/>
      <c r="I24" s="25"/>
      <c r="J24" s="138"/>
    </row>
    <row r="25" spans="1:10" s="22" customFormat="1" ht="15" x14ac:dyDescent="0.25">
      <c r="A25" s="61">
        <v>17</v>
      </c>
      <c r="B25" s="25"/>
      <c r="C25" s="25"/>
      <c r="D25" s="25"/>
      <c r="E25" s="25"/>
      <c r="F25" s="25"/>
      <c r="G25" s="25"/>
      <c r="H25" s="145"/>
      <c r="I25" s="25"/>
      <c r="J25" s="138"/>
    </row>
    <row r="26" spans="1:10" s="22" customFormat="1" ht="15" x14ac:dyDescent="0.25">
      <c r="A26" s="61">
        <v>18</v>
      </c>
      <c r="B26" s="25"/>
      <c r="C26" s="25"/>
      <c r="D26" s="25"/>
      <c r="E26" s="25"/>
      <c r="F26" s="25"/>
      <c r="G26" s="25"/>
      <c r="H26" s="145"/>
      <c r="I26" s="25"/>
      <c r="J26" s="138"/>
    </row>
    <row r="27" spans="1:10" s="22" customFormat="1" ht="15" x14ac:dyDescent="0.25">
      <c r="A27" s="61" t="s">
        <v>278</v>
      </c>
      <c r="B27" s="25"/>
      <c r="C27" s="25"/>
      <c r="D27" s="25"/>
      <c r="E27" s="25"/>
      <c r="F27" s="25"/>
      <c r="G27" s="25"/>
      <c r="H27" s="145"/>
      <c r="I27" s="25"/>
      <c r="J27" s="138"/>
    </row>
    <row r="28" spans="1:10" s="22" customFormat="1" x14ac:dyDescent="0.2">
      <c r="J28" s="57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65" t="s">
        <v>107</v>
      </c>
      <c r="E31" s="5"/>
    </row>
    <row r="32" spans="1:10" s="2" customFormat="1" ht="15" x14ac:dyDescent="0.3">
      <c r="C32" s="64"/>
      <c r="E32" s="64"/>
      <c r="F32" s="67"/>
      <c r="G32" s="67"/>
      <c r="H32"/>
      <c r="I32"/>
    </row>
    <row r="33" spans="1:10" s="2" customFormat="1" ht="15" x14ac:dyDescent="0.3">
      <c r="A33"/>
      <c r="C33" s="63" t="s">
        <v>268</v>
      </c>
      <c r="E33" s="12" t="s">
        <v>273</v>
      </c>
      <c r="F33" s="66"/>
      <c r="G33"/>
      <c r="H33"/>
      <c r="I33"/>
    </row>
    <row r="34" spans="1:10" s="2" customFormat="1" ht="15" x14ac:dyDescent="0.3">
      <c r="A34"/>
      <c r="C34" s="59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57"/>
    </row>
    <row r="38" spans="1:10" s="22" customFormat="1" x14ac:dyDescent="0.2">
      <c r="J38" s="57"/>
    </row>
    <row r="39" spans="1:10" s="22" customFormat="1" x14ac:dyDescent="0.2">
      <c r="J39" s="57"/>
    </row>
    <row r="40" spans="1:10" s="22" customFormat="1" x14ac:dyDescent="0.2">
      <c r="J40" s="57"/>
    </row>
    <row r="41" spans="1:10" s="22" customFormat="1" x14ac:dyDescent="0.2">
      <c r="J41" s="57"/>
    </row>
    <row r="42" spans="1:10" s="22" customFormat="1" x14ac:dyDescent="0.2">
      <c r="J42" s="57"/>
    </row>
    <row r="43" spans="1:10" s="22" customFormat="1" x14ac:dyDescent="0.2">
      <c r="J43" s="57"/>
    </row>
    <row r="44" spans="1:10" s="22" customFormat="1" x14ac:dyDescent="0.2">
      <c r="J44" s="57"/>
    </row>
    <row r="45" spans="1:10" s="22" customFormat="1" x14ac:dyDescent="0.2">
      <c r="J45" s="57"/>
    </row>
    <row r="46" spans="1:10" s="22" customFormat="1" x14ac:dyDescent="0.2">
      <c r="J46" s="57"/>
    </row>
    <row r="47" spans="1:10" s="22" customFormat="1" x14ac:dyDescent="0.2">
      <c r="J47" s="57"/>
    </row>
    <row r="48" spans="1:10" s="22" customFormat="1" x14ac:dyDescent="0.2">
      <c r="J48" s="57"/>
    </row>
    <row r="49" spans="10:10" s="22" customFormat="1" x14ac:dyDescent="0.2">
      <c r="J49" s="57"/>
    </row>
    <row r="50" spans="10:10" s="22" customFormat="1" x14ac:dyDescent="0.2">
      <c r="J50" s="57"/>
    </row>
    <row r="51" spans="10:10" s="22" customFormat="1" x14ac:dyDescent="0.2">
      <c r="J51" s="57"/>
    </row>
    <row r="52" spans="10:10" s="22" customFormat="1" x14ac:dyDescent="0.2">
      <c r="J52" s="57"/>
    </row>
    <row r="53" spans="10:10" s="22" customFormat="1" x14ac:dyDescent="0.2">
      <c r="J53" s="57"/>
    </row>
    <row r="54" spans="10:10" s="22" customFormat="1" x14ac:dyDescent="0.2">
      <c r="J54" s="57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F2" sqref="F2:G2"/>
    </sheetView>
  </sheetViews>
  <sheetFormatPr defaultColWidth="9.140625" defaultRowHeight="12.75" x14ac:dyDescent="0.2"/>
  <cols>
    <col min="1" max="1" width="4.85546875" style="201" customWidth="1"/>
    <col min="2" max="2" width="37.42578125" style="201" customWidth="1"/>
    <col min="3" max="3" width="21.5703125" style="201" customWidth="1"/>
    <col min="4" max="4" width="20" style="201" customWidth="1"/>
    <col min="5" max="5" width="18.7109375" style="201" customWidth="1"/>
    <col min="6" max="6" width="24.140625" style="201" customWidth="1"/>
    <col min="7" max="7" width="27.140625" style="201" customWidth="1"/>
    <col min="8" max="8" width="0.7109375" style="201" customWidth="1"/>
    <col min="9" max="16384" width="9.140625" style="201"/>
  </cols>
  <sheetData>
    <row r="1" spans="1:8" s="185" customFormat="1" ht="15" x14ac:dyDescent="0.2">
      <c r="A1" s="182" t="s">
        <v>326</v>
      </c>
      <c r="B1" s="183"/>
      <c r="C1" s="183"/>
      <c r="D1" s="183"/>
      <c r="E1" s="183"/>
      <c r="F1" s="72"/>
      <c r="G1" s="72" t="s">
        <v>109</v>
      </c>
      <c r="H1" s="186"/>
    </row>
    <row r="2" spans="1:8" s="185" customFormat="1" ht="15" x14ac:dyDescent="0.2">
      <c r="A2" s="186" t="s">
        <v>317</v>
      </c>
      <c r="B2" s="183"/>
      <c r="C2" s="183"/>
      <c r="D2" s="183"/>
      <c r="E2" s="184"/>
      <c r="F2" s="322">
        <v>42917</v>
      </c>
      <c r="G2" s="372">
        <v>42947</v>
      </c>
      <c r="H2" s="186"/>
    </row>
    <row r="3" spans="1:8" s="185" customFormat="1" x14ac:dyDescent="0.2">
      <c r="A3" s="186"/>
      <c r="B3" s="183"/>
      <c r="C3" s="183"/>
      <c r="D3" s="183"/>
      <c r="E3" s="184"/>
      <c r="F3" s="184"/>
      <c r="G3" s="184"/>
      <c r="H3" s="186"/>
    </row>
    <row r="4" spans="1:8" s="185" customFormat="1" ht="15" x14ac:dyDescent="0.3">
      <c r="A4" s="108" t="s">
        <v>274</v>
      </c>
      <c r="B4" s="183"/>
      <c r="C4" s="183"/>
      <c r="D4" s="183"/>
      <c r="E4" s="187"/>
      <c r="F4" s="187"/>
      <c r="G4" s="184"/>
      <c r="H4" s="186"/>
    </row>
    <row r="5" spans="1:8" s="185" customFormat="1" x14ac:dyDescent="0.2">
      <c r="A5" s="188" t="str">
        <f>'ფორმა N1'!D4</f>
        <v>მოქალაქეთა პოლიტიკური გაერთანება სახელმწიფო ხალხისთვის</v>
      </c>
      <c r="B5" s="188"/>
      <c r="C5" s="188"/>
      <c r="D5" s="188"/>
      <c r="E5" s="188"/>
      <c r="F5" s="188"/>
      <c r="G5" s="189"/>
      <c r="H5" s="186"/>
    </row>
    <row r="6" spans="1:8" s="202" customFormat="1" x14ac:dyDescent="0.2">
      <c r="A6" s="190"/>
      <c r="B6" s="190"/>
      <c r="C6" s="190"/>
      <c r="D6" s="190"/>
      <c r="E6" s="190"/>
      <c r="F6" s="190"/>
      <c r="G6" s="190"/>
      <c r="H6" s="187"/>
    </row>
    <row r="7" spans="1:8" s="185" customFormat="1" ht="51" x14ac:dyDescent="0.2">
      <c r="A7" s="220" t="s">
        <v>64</v>
      </c>
      <c r="B7" s="193" t="s">
        <v>321</v>
      </c>
      <c r="C7" s="193" t="s">
        <v>322</v>
      </c>
      <c r="D7" s="193" t="s">
        <v>323</v>
      </c>
      <c r="E7" s="193" t="s">
        <v>324</v>
      </c>
      <c r="F7" s="193" t="s">
        <v>325</v>
      </c>
      <c r="G7" s="193" t="s">
        <v>318</v>
      </c>
      <c r="H7" s="186"/>
    </row>
    <row r="8" spans="1:8" s="185" customFormat="1" x14ac:dyDescent="0.2">
      <c r="A8" s="191">
        <v>1</v>
      </c>
      <c r="B8" s="192">
        <v>2</v>
      </c>
      <c r="C8" s="192">
        <v>3</v>
      </c>
      <c r="D8" s="192">
        <v>4</v>
      </c>
      <c r="E8" s="193">
        <v>5</v>
      </c>
      <c r="F8" s="193">
        <v>6</v>
      </c>
      <c r="G8" s="193">
        <v>7</v>
      </c>
      <c r="H8" s="186"/>
    </row>
    <row r="9" spans="1:8" s="185" customFormat="1" x14ac:dyDescent="0.2">
      <c r="A9" s="203">
        <v>1</v>
      </c>
      <c r="B9" s="194"/>
      <c r="C9" s="194"/>
      <c r="D9" s="195"/>
      <c r="E9" s="194"/>
      <c r="F9" s="194"/>
      <c r="G9" s="194"/>
      <c r="H9" s="186"/>
    </row>
    <row r="10" spans="1:8" s="185" customFormat="1" x14ac:dyDescent="0.2">
      <c r="A10" s="203">
        <v>2</v>
      </c>
      <c r="B10" s="194"/>
      <c r="C10" s="194"/>
      <c r="D10" s="195"/>
      <c r="E10" s="194"/>
      <c r="F10" s="194"/>
      <c r="G10" s="194"/>
      <c r="H10" s="186"/>
    </row>
    <row r="11" spans="1:8" s="185" customFormat="1" x14ac:dyDescent="0.2">
      <c r="A11" s="203">
        <v>3</v>
      </c>
      <c r="B11" s="194"/>
      <c r="C11" s="194"/>
      <c r="D11" s="195"/>
      <c r="E11" s="194"/>
      <c r="F11" s="194"/>
      <c r="G11" s="194"/>
      <c r="H11" s="186"/>
    </row>
    <row r="12" spans="1:8" s="185" customFormat="1" x14ac:dyDescent="0.2">
      <c r="A12" s="203">
        <v>4</v>
      </c>
      <c r="B12" s="194"/>
      <c r="C12" s="194"/>
      <c r="D12" s="195"/>
      <c r="E12" s="194"/>
      <c r="F12" s="194"/>
      <c r="G12" s="194"/>
      <c r="H12" s="186"/>
    </row>
    <row r="13" spans="1:8" s="185" customFormat="1" x14ac:dyDescent="0.2">
      <c r="A13" s="203">
        <v>5</v>
      </c>
      <c r="B13" s="194"/>
      <c r="C13" s="194"/>
      <c r="D13" s="195"/>
      <c r="E13" s="194"/>
      <c r="F13" s="194"/>
      <c r="G13" s="194"/>
      <c r="H13" s="186"/>
    </row>
    <row r="14" spans="1:8" s="185" customFormat="1" x14ac:dyDescent="0.2">
      <c r="A14" s="203">
        <v>6</v>
      </c>
      <c r="B14" s="194"/>
      <c r="C14" s="194"/>
      <c r="D14" s="195"/>
      <c r="E14" s="194"/>
      <c r="F14" s="194"/>
      <c r="G14" s="194"/>
      <c r="H14" s="186"/>
    </row>
    <row r="15" spans="1:8" s="185" customFormat="1" x14ac:dyDescent="0.2">
      <c r="A15" s="203">
        <v>7</v>
      </c>
      <c r="B15" s="194"/>
      <c r="C15" s="194"/>
      <c r="D15" s="195"/>
      <c r="E15" s="194"/>
      <c r="F15" s="194"/>
      <c r="G15" s="194"/>
      <c r="H15" s="186"/>
    </row>
    <row r="16" spans="1:8" s="185" customFormat="1" x14ac:dyDescent="0.2">
      <c r="A16" s="203">
        <v>8</v>
      </c>
      <c r="B16" s="194"/>
      <c r="C16" s="194"/>
      <c r="D16" s="195"/>
      <c r="E16" s="194"/>
      <c r="F16" s="194"/>
      <c r="G16" s="194"/>
      <c r="H16" s="186"/>
    </row>
    <row r="17" spans="1:11" s="185" customFormat="1" x14ac:dyDescent="0.2">
      <c r="A17" s="203">
        <v>9</v>
      </c>
      <c r="B17" s="194"/>
      <c r="C17" s="194"/>
      <c r="D17" s="195"/>
      <c r="E17" s="194"/>
      <c r="F17" s="194"/>
      <c r="G17" s="194"/>
      <c r="H17" s="186"/>
    </row>
    <row r="18" spans="1:11" s="185" customFormat="1" x14ac:dyDescent="0.2">
      <c r="A18" s="203">
        <v>10</v>
      </c>
      <c r="B18" s="194"/>
      <c r="C18" s="194"/>
      <c r="D18" s="195"/>
      <c r="E18" s="194"/>
      <c r="F18" s="194"/>
      <c r="G18" s="194"/>
      <c r="H18" s="186"/>
    </row>
    <row r="19" spans="1:11" s="185" customFormat="1" x14ac:dyDescent="0.2">
      <c r="A19" s="203" t="s">
        <v>276</v>
      </c>
      <c r="B19" s="194"/>
      <c r="C19" s="194"/>
      <c r="D19" s="195"/>
      <c r="E19" s="194"/>
      <c r="F19" s="194"/>
      <c r="G19" s="194"/>
      <c r="H19" s="186"/>
    </row>
    <row r="22" spans="1:11" s="185" customFormat="1" x14ac:dyDescent="0.2"/>
    <row r="23" spans="1:11" s="185" customFormat="1" x14ac:dyDescent="0.2"/>
    <row r="24" spans="1:11" s="21" customFormat="1" ht="15" x14ac:dyDescent="0.3">
      <c r="B24" s="196" t="s">
        <v>107</v>
      </c>
      <c r="C24" s="196"/>
    </row>
    <row r="25" spans="1:11" s="21" customFormat="1" ht="15" x14ac:dyDescent="0.3">
      <c r="B25" s="196"/>
      <c r="C25" s="196"/>
    </row>
    <row r="26" spans="1:11" s="21" customFormat="1" ht="15" x14ac:dyDescent="0.3">
      <c r="C26" s="198"/>
      <c r="F26" s="198"/>
      <c r="G26" s="198"/>
      <c r="H26" s="197"/>
    </row>
    <row r="27" spans="1:11" s="21" customFormat="1" ht="15" x14ac:dyDescent="0.3">
      <c r="C27" s="199" t="s">
        <v>268</v>
      </c>
      <c r="F27" s="196" t="s">
        <v>319</v>
      </c>
      <c r="J27" s="197"/>
      <c r="K27" s="197"/>
    </row>
    <row r="28" spans="1:11" s="21" customFormat="1" ht="15" x14ac:dyDescent="0.3">
      <c r="C28" s="199" t="s">
        <v>139</v>
      </c>
      <c r="F28" s="200" t="s">
        <v>269</v>
      </c>
      <c r="J28" s="197"/>
      <c r="K28" s="197"/>
    </row>
    <row r="29" spans="1:11" s="185" customFormat="1" ht="15" x14ac:dyDescent="0.3">
      <c r="C29" s="199"/>
      <c r="J29" s="202"/>
      <c r="K29" s="20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view="pageBreakPreview" zoomScale="80" zoomScaleNormal="80" zoomScaleSheetLayoutView="80" workbookViewId="0">
      <selection activeCell="B10" sqref="B10"/>
    </sheetView>
  </sheetViews>
  <sheetFormatPr defaultRowHeight="12.75" x14ac:dyDescent="0.2"/>
  <cols>
    <col min="1" max="1" width="9.140625" style="490"/>
    <col min="2" max="2" width="45.5703125" style="490" customWidth="1"/>
    <col min="3" max="3" width="11.5703125" style="490" customWidth="1"/>
    <col min="4" max="10" width="12" style="490" customWidth="1"/>
    <col min="11" max="11" width="24.5703125" style="490" customWidth="1"/>
    <col min="12" max="12" width="12" customWidth="1"/>
  </cols>
  <sheetData>
    <row r="1" spans="1:12" ht="15" x14ac:dyDescent="0.2">
      <c r="A1" s="569" t="s">
        <v>458</v>
      </c>
      <c r="B1" s="570"/>
      <c r="C1" s="570"/>
      <c r="D1" s="570"/>
      <c r="E1" s="570"/>
      <c r="F1" s="570"/>
      <c r="G1" s="570"/>
      <c r="H1" s="570"/>
      <c r="I1" s="570"/>
      <c r="J1" s="570"/>
      <c r="K1" s="571" t="s">
        <v>109</v>
      </c>
    </row>
    <row r="2" spans="1:12" ht="15" x14ac:dyDescent="0.3">
      <c r="A2" s="263" t="s">
        <v>140</v>
      </c>
      <c r="B2" s="570"/>
      <c r="C2" s="570"/>
      <c r="D2" s="570"/>
      <c r="E2" s="570"/>
      <c r="F2" s="570"/>
      <c r="G2" s="570"/>
      <c r="H2" s="570"/>
      <c r="I2" s="570"/>
      <c r="J2" s="322">
        <v>42917</v>
      </c>
      <c r="K2" s="372">
        <v>42947</v>
      </c>
      <c r="L2" s="372"/>
    </row>
    <row r="3" spans="1:12" ht="15" x14ac:dyDescent="0.2">
      <c r="A3" s="570"/>
      <c r="B3" s="570"/>
      <c r="C3" s="570"/>
      <c r="D3" s="570"/>
      <c r="E3" s="570"/>
      <c r="F3" s="570"/>
      <c r="G3" s="570"/>
      <c r="H3" s="570"/>
      <c r="I3" s="570"/>
      <c r="J3" s="570"/>
      <c r="K3" s="572"/>
    </row>
    <row r="4" spans="1:12" ht="15" x14ac:dyDescent="0.3">
      <c r="A4" s="101" t="str">
        <f>'[2]ფორმა N2'!A4</f>
        <v>ანგარიშვალდებული პირის დასახელება:</v>
      </c>
      <c r="B4" s="101"/>
      <c r="C4" s="101"/>
      <c r="D4" s="101"/>
      <c r="E4" s="570"/>
      <c r="F4" s="570"/>
      <c r="G4" s="570"/>
      <c r="H4" s="570"/>
      <c r="I4" s="570"/>
      <c r="J4" s="570"/>
      <c r="K4" s="570"/>
    </row>
    <row r="5" spans="1:12" s="174" customFormat="1" ht="15" x14ac:dyDescent="0.3">
      <c r="A5" s="573" t="str">
        <f>'[2]ფორმა N1'!D4</f>
        <v>მოქალაქეთა პოლიტიკური გაერთანება სახელმწიფო ხალხისთვის</v>
      </c>
      <c r="B5" s="574"/>
      <c r="C5" s="574"/>
      <c r="D5" s="574"/>
      <c r="E5" s="575"/>
      <c r="F5" s="575"/>
      <c r="G5" s="575"/>
      <c r="H5" s="575"/>
      <c r="I5" s="575"/>
      <c r="J5" s="575"/>
      <c r="K5" s="575"/>
    </row>
    <row r="6" spans="1:12" ht="90" x14ac:dyDescent="0.2">
      <c r="A6" s="576" t="s">
        <v>64</v>
      </c>
      <c r="B6" s="128" t="s">
        <v>381</v>
      </c>
      <c r="C6" s="128" t="s">
        <v>382</v>
      </c>
      <c r="D6" s="128" t="s">
        <v>384</v>
      </c>
      <c r="E6" s="128" t="s">
        <v>383</v>
      </c>
      <c r="F6" s="577" t="s">
        <v>392</v>
      </c>
      <c r="G6" s="578" t="s">
        <v>393</v>
      </c>
      <c r="H6" s="128" t="s">
        <v>387</v>
      </c>
      <c r="I6" s="128" t="s">
        <v>388</v>
      </c>
      <c r="J6" s="128" t="s">
        <v>400</v>
      </c>
      <c r="K6" s="128" t="s">
        <v>389</v>
      </c>
    </row>
    <row r="7" spans="1:12" ht="15" x14ac:dyDescent="0.2">
      <c r="A7" s="128">
        <v>1</v>
      </c>
      <c r="B7" s="128">
        <v>2</v>
      </c>
      <c r="C7" s="128">
        <v>3</v>
      </c>
      <c r="D7" s="128">
        <v>4</v>
      </c>
      <c r="E7" s="128">
        <v>5</v>
      </c>
      <c r="F7" s="577">
        <v>6</v>
      </c>
      <c r="G7" s="578">
        <v>7</v>
      </c>
      <c r="H7" s="128">
        <v>8</v>
      </c>
      <c r="I7" s="128">
        <v>9</v>
      </c>
      <c r="J7" s="128">
        <v>10</v>
      </c>
      <c r="K7" s="128">
        <v>11</v>
      </c>
    </row>
    <row r="8" spans="1:12" ht="20.45" customHeight="1" x14ac:dyDescent="0.25">
      <c r="A8" s="128"/>
      <c r="B8" s="25"/>
      <c r="C8" s="25"/>
      <c r="D8" s="579"/>
      <c r="E8" s="25"/>
      <c r="F8" s="580"/>
      <c r="G8" s="581"/>
      <c r="H8" s="25"/>
      <c r="I8" s="25"/>
      <c r="J8" s="61"/>
      <c r="K8" s="61"/>
    </row>
    <row r="9" spans="1:12" ht="15" x14ac:dyDescent="0.25">
      <c r="A9" s="128"/>
      <c r="B9" s="25"/>
      <c r="C9" s="25"/>
      <c r="D9" s="579"/>
      <c r="E9" s="25"/>
      <c r="F9" s="580"/>
      <c r="G9" s="581"/>
      <c r="H9" s="25"/>
      <c r="I9" s="25"/>
      <c r="J9" s="61"/>
      <c r="K9" s="61"/>
    </row>
    <row r="10" spans="1:12" ht="15" x14ac:dyDescent="0.25">
      <c r="A10" s="128"/>
      <c r="B10" s="25"/>
      <c r="C10" s="25"/>
      <c r="D10" s="579"/>
      <c r="E10" s="25"/>
      <c r="F10" s="580"/>
      <c r="G10" s="581"/>
      <c r="H10" s="25"/>
      <c r="I10" s="25"/>
      <c r="J10" s="61"/>
      <c r="K10" s="61"/>
    </row>
    <row r="12" spans="1:12" x14ac:dyDescent="0.2">
      <c r="B12" s="194"/>
      <c r="C12" s="194"/>
      <c r="D12" s="194"/>
      <c r="E12" s="194"/>
      <c r="F12" s="194"/>
      <c r="G12" s="194"/>
    </row>
    <row r="13" spans="1:12" ht="15" x14ac:dyDescent="0.3">
      <c r="B13" s="582" t="s">
        <v>107</v>
      </c>
      <c r="C13" s="582"/>
      <c r="D13" s="583"/>
      <c r="E13" s="583"/>
      <c r="F13" s="583"/>
      <c r="G13" s="583"/>
    </row>
    <row r="14" spans="1:12" ht="15" x14ac:dyDescent="0.3">
      <c r="B14" s="582"/>
      <c r="C14" s="582"/>
      <c r="D14" s="583"/>
      <c r="E14" s="583"/>
      <c r="F14" s="583"/>
      <c r="G14" s="583"/>
    </row>
    <row r="15" spans="1:12" ht="15" x14ac:dyDescent="0.3">
      <c r="B15" s="583"/>
      <c r="C15" s="583"/>
      <c r="D15" s="583"/>
      <c r="E15" s="583"/>
      <c r="F15" s="583"/>
      <c r="G15" s="583"/>
    </row>
    <row r="16" spans="1:12" ht="15" x14ac:dyDescent="0.3">
      <c r="B16" s="583"/>
      <c r="C16" s="584" t="s">
        <v>268</v>
      </c>
      <c r="D16" s="583"/>
      <c r="E16" s="583"/>
      <c r="F16" s="582" t="s">
        <v>319</v>
      </c>
      <c r="G16" s="583"/>
    </row>
    <row r="17" spans="2:7" ht="15" x14ac:dyDescent="0.3">
      <c r="B17" s="583"/>
      <c r="C17" s="584" t="s">
        <v>139</v>
      </c>
      <c r="D17" s="583"/>
      <c r="E17" s="583"/>
      <c r="F17" s="585" t="s">
        <v>269</v>
      </c>
      <c r="G17" s="583"/>
    </row>
  </sheetData>
  <pageMargins left="0.7" right="0.7" top="0.75" bottom="0.75" header="0.3" footer="0.3"/>
  <pageSetup scale="66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K2" sqref="K2:L2"/>
    </sheetView>
  </sheetViews>
  <sheetFormatPr defaultColWidth="9.140625" defaultRowHeight="12.75" x14ac:dyDescent="0.2"/>
  <cols>
    <col min="1" max="1" width="6.85546875" style="174" customWidth="1"/>
    <col min="2" max="2" width="21.140625" style="174" customWidth="1"/>
    <col min="3" max="3" width="21.5703125" style="174" customWidth="1"/>
    <col min="4" max="4" width="19.140625" style="174" customWidth="1"/>
    <col min="5" max="5" width="15.140625" style="174" customWidth="1"/>
    <col min="6" max="6" width="20.85546875" style="174" customWidth="1"/>
    <col min="7" max="7" width="23.85546875" style="174" customWidth="1"/>
    <col min="8" max="8" width="19" style="174" customWidth="1"/>
    <col min="9" max="9" width="21.140625" style="174" customWidth="1"/>
    <col min="10" max="10" width="17" style="174" customWidth="1"/>
    <col min="11" max="11" width="21.5703125" style="174" customWidth="1"/>
    <col min="12" max="12" width="24.42578125" style="174" customWidth="1"/>
    <col min="13" max="16384" width="9.140625" style="174"/>
  </cols>
  <sheetData>
    <row r="1" spans="1:13" customFormat="1" ht="15" x14ac:dyDescent="0.2">
      <c r="A1" s="129" t="s">
        <v>459</v>
      </c>
      <c r="B1" s="129"/>
      <c r="C1" s="130"/>
      <c r="D1" s="130"/>
      <c r="E1" s="130"/>
      <c r="F1" s="130"/>
      <c r="G1" s="130"/>
      <c r="H1" s="130"/>
      <c r="I1" s="130"/>
      <c r="J1" s="130"/>
      <c r="K1" s="136"/>
      <c r="L1" s="72" t="s">
        <v>109</v>
      </c>
    </row>
    <row r="2" spans="1:13" customFormat="1" ht="15" x14ac:dyDescent="0.3">
      <c r="A2" s="99" t="s">
        <v>140</v>
      </c>
      <c r="B2" s="99"/>
      <c r="C2" s="130"/>
      <c r="D2" s="130"/>
      <c r="E2" s="130"/>
      <c r="F2" s="130"/>
      <c r="G2" s="130"/>
      <c r="H2" s="130"/>
      <c r="I2" s="130"/>
      <c r="J2" s="130"/>
      <c r="K2" s="322">
        <v>42917</v>
      </c>
      <c r="L2" s="372">
        <v>42947</v>
      </c>
    </row>
    <row r="3" spans="1:13" customFormat="1" ht="15" x14ac:dyDescent="0.2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3"/>
      <c r="L3" s="133"/>
      <c r="M3" s="174"/>
    </row>
    <row r="4" spans="1:13" customFormat="1" ht="15" x14ac:dyDescent="0.3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71"/>
      <c r="F4" s="139"/>
      <c r="G4" s="130"/>
      <c r="H4" s="130"/>
      <c r="I4" s="130"/>
      <c r="J4" s="130"/>
      <c r="K4" s="130"/>
      <c r="L4" s="130"/>
    </row>
    <row r="5" spans="1:13" ht="15" x14ac:dyDescent="0.3">
      <c r="A5" s="210" t="str">
        <f>'[2]ფორმა N1'!D4</f>
        <v>მოქალაქეთა პოლიტიკური გაერთანება სახელმწიფო ხალხისთვის</v>
      </c>
      <c r="B5" s="210"/>
      <c r="C5" s="74"/>
      <c r="D5" s="74"/>
      <c r="E5" s="74"/>
      <c r="F5" s="211"/>
      <c r="G5" s="212"/>
      <c r="H5" s="212"/>
      <c r="I5" s="212"/>
      <c r="J5" s="212"/>
      <c r="K5" s="212"/>
      <c r="L5" s="211"/>
    </row>
    <row r="6" spans="1:13" customFormat="1" ht="13.5" x14ac:dyDescent="0.2">
      <c r="A6" s="134"/>
      <c r="B6" s="134"/>
      <c r="C6" s="135"/>
      <c r="D6" s="135"/>
      <c r="E6" s="135"/>
      <c r="F6" s="130"/>
      <c r="G6" s="130"/>
      <c r="H6" s="130"/>
      <c r="I6" s="130"/>
      <c r="J6" s="130"/>
      <c r="K6" s="130"/>
      <c r="L6" s="130"/>
    </row>
    <row r="7" spans="1:13" customFormat="1" ht="60" x14ac:dyDescent="0.2">
      <c r="A7" s="142" t="s">
        <v>64</v>
      </c>
      <c r="B7" s="126" t="s">
        <v>248</v>
      </c>
      <c r="C7" s="128" t="s">
        <v>244</v>
      </c>
      <c r="D7" s="128" t="s">
        <v>245</v>
      </c>
      <c r="E7" s="128" t="s">
        <v>354</v>
      </c>
      <c r="F7" s="128" t="s">
        <v>247</v>
      </c>
      <c r="G7" s="128" t="s">
        <v>391</v>
      </c>
      <c r="H7" s="128" t="s">
        <v>393</v>
      </c>
      <c r="I7" s="128" t="s">
        <v>387</v>
      </c>
      <c r="J7" s="128" t="s">
        <v>388</v>
      </c>
      <c r="K7" s="128" t="s">
        <v>400</v>
      </c>
      <c r="L7" s="128" t="s">
        <v>389</v>
      </c>
    </row>
    <row r="8" spans="1:13" customFormat="1" ht="15" x14ac:dyDescent="0.2">
      <c r="A8" s="126">
        <v>1</v>
      </c>
      <c r="B8" s="126">
        <v>2</v>
      </c>
      <c r="C8" s="128">
        <v>3</v>
      </c>
      <c r="D8" s="126">
        <v>4</v>
      </c>
      <c r="E8" s="128">
        <v>5</v>
      </c>
      <c r="F8" s="126">
        <v>6</v>
      </c>
      <c r="G8" s="128">
        <v>7</v>
      </c>
      <c r="H8" s="126">
        <v>8</v>
      </c>
      <c r="I8" s="126">
        <v>9</v>
      </c>
      <c r="J8" s="126">
        <v>10</v>
      </c>
      <c r="K8" s="128">
        <v>11</v>
      </c>
      <c r="L8" s="128">
        <v>12</v>
      </c>
    </row>
    <row r="9" spans="1:13" customFormat="1" ht="15" x14ac:dyDescent="0.2">
      <c r="A9" s="61"/>
      <c r="B9" s="61"/>
      <c r="C9" s="25"/>
      <c r="D9" s="25"/>
      <c r="E9" s="586"/>
      <c r="F9" s="587"/>
      <c r="G9" s="25"/>
      <c r="H9" s="25"/>
      <c r="I9" s="208"/>
      <c r="J9" s="208"/>
      <c r="K9" s="208"/>
      <c r="L9" s="25"/>
    </row>
    <row r="10" spans="1:13" customFormat="1" ht="15" x14ac:dyDescent="0.2">
      <c r="A10" s="61"/>
      <c r="B10" s="61"/>
      <c r="C10" s="25"/>
      <c r="D10" s="25"/>
      <c r="E10" s="586"/>
      <c r="F10" s="587"/>
      <c r="G10" s="25"/>
      <c r="H10" s="25"/>
      <c r="I10" s="208"/>
      <c r="J10" s="208"/>
      <c r="K10" s="208"/>
      <c r="L10" s="25"/>
    </row>
    <row r="11" spans="1:13" customFormat="1" ht="15" x14ac:dyDescent="0.2">
      <c r="A11" s="61"/>
      <c r="B11" s="61"/>
      <c r="C11" s="25"/>
      <c r="D11" s="25"/>
      <c r="E11" s="586"/>
      <c r="F11" s="587"/>
      <c r="G11" s="25"/>
      <c r="H11" s="25"/>
      <c r="I11" s="208"/>
      <c r="J11" s="208"/>
      <c r="K11" s="208"/>
      <c r="L11" s="25"/>
    </row>
    <row r="12" spans="1:13" customFormat="1" ht="15" x14ac:dyDescent="0.2">
      <c r="A12" s="61"/>
      <c r="B12" s="61"/>
      <c r="C12" s="25"/>
      <c r="D12" s="25"/>
      <c r="E12" s="25"/>
      <c r="F12" s="25"/>
      <c r="G12" s="25"/>
      <c r="H12" s="25"/>
      <c r="I12" s="208"/>
      <c r="J12" s="208"/>
      <c r="K12" s="208"/>
      <c r="L12" s="25"/>
    </row>
    <row r="13" spans="1:13" customFormat="1" ht="15" x14ac:dyDescent="0.2">
      <c r="A13" s="61">
        <v>5</v>
      </c>
      <c r="B13" s="61"/>
      <c r="C13" s="25"/>
      <c r="D13" s="25"/>
      <c r="E13" s="25"/>
      <c r="F13" s="25"/>
      <c r="G13" s="25"/>
      <c r="H13" s="25"/>
      <c r="I13" s="208"/>
      <c r="J13" s="208"/>
      <c r="K13" s="208"/>
      <c r="L13" s="25"/>
    </row>
    <row r="14" spans="1:13" customFormat="1" ht="15" x14ac:dyDescent="0.2">
      <c r="A14" s="61">
        <v>6</v>
      </c>
      <c r="B14" s="61"/>
      <c r="C14" s="25"/>
      <c r="D14" s="25"/>
      <c r="E14" s="25"/>
      <c r="F14" s="25"/>
      <c r="G14" s="25"/>
      <c r="H14" s="25"/>
      <c r="I14" s="208"/>
      <c r="J14" s="208"/>
      <c r="K14" s="208"/>
      <c r="L14" s="25"/>
    </row>
    <row r="15" spans="1:13" customFormat="1" ht="15" x14ac:dyDescent="0.2">
      <c r="A15" s="61">
        <v>7</v>
      </c>
      <c r="B15" s="61"/>
      <c r="C15" s="25"/>
      <c r="D15" s="25"/>
      <c r="E15" s="25"/>
      <c r="F15" s="25"/>
      <c r="G15" s="25"/>
      <c r="H15" s="25"/>
      <c r="I15" s="208"/>
      <c r="J15" s="208"/>
      <c r="K15" s="208"/>
      <c r="L15" s="25"/>
    </row>
    <row r="16" spans="1:13" customFormat="1" ht="15" x14ac:dyDescent="0.2">
      <c r="A16" s="61">
        <v>8</v>
      </c>
      <c r="B16" s="61"/>
      <c r="C16" s="25"/>
      <c r="D16" s="25"/>
      <c r="E16" s="25"/>
      <c r="F16" s="25"/>
      <c r="G16" s="25"/>
      <c r="H16" s="25"/>
      <c r="I16" s="208"/>
      <c r="J16" s="208"/>
      <c r="K16" s="208"/>
      <c r="L16" s="25"/>
    </row>
    <row r="17" spans="1:12" customFormat="1" ht="15" x14ac:dyDescent="0.2">
      <c r="A17" s="61">
        <v>9</v>
      </c>
      <c r="B17" s="61"/>
      <c r="C17" s="25"/>
      <c r="D17" s="25"/>
      <c r="E17" s="25"/>
      <c r="F17" s="25"/>
      <c r="G17" s="25"/>
      <c r="H17" s="25"/>
      <c r="I17" s="208"/>
      <c r="J17" s="208"/>
      <c r="K17" s="208"/>
      <c r="L17" s="25"/>
    </row>
    <row r="18" spans="1:12" customFormat="1" ht="15" x14ac:dyDescent="0.2">
      <c r="A18" s="61">
        <v>10</v>
      </c>
      <c r="B18" s="61"/>
      <c r="C18" s="25"/>
      <c r="D18" s="25"/>
      <c r="E18" s="25"/>
      <c r="F18" s="25"/>
      <c r="G18" s="25"/>
      <c r="H18" s="25"/>
      <c r="I18" s="208"/>
      <c r="J18" s="208"/>
      <c r="K18" s="208"/>
      <c r="L18" s="25"/>
    </row>
    <row r="19" spans="1:12" customFormat="1" ht="15" x14ac:dyDescent="0.2">
      <c r="A19" s="61">
        <v>11</v>
      </c>
      <c r="B19" s="61"/>
      <c r="C19" s="25"/>
      <c r="D19" s="25"/>
      <c r="E19" s="25"/>
      <c r="F19" s="25"/>
      <c r="G19" s="25"/>
      <c r="H19" s="25"/>
      <c r="I19" s="208"/>
      <c r="J19" s="208"/>
      <c r="K19" s="208"/>
      <c r="L19" s="25"/>
    </row>
    <row r="20" spans="1:12" customFormat="1" ht="15" x14ac:dyDescent="0.2">
      <c r="A20" s="61">
        <v>12</v>
      </c>
      <c r="B20" s="61"/>
      <c r="C20" s="25"/>
      <c r="D20" s="25"/>
      <c r="E20" s="25"/>
      <c r="F20" s="25"/>
      <c r="G20" s="25"/>
      <c r="H20" s="25"/>
      <c r="I20" s="208"/>
      <c r="J20" s="208"/>
      <c r="K20" s="208"/>
      <c r="L20" s="25"/>
    </row>
    <row r="21" spans="1:12" customFormat="1" ht="15" x14ac:dyDescent="0.2">
      <c r="A21" s="61">
        <v>13</v>
      </c>
      <c r="B21" s="61"/>
      <c r="C21" s="25"/>
      <c r="D21" s="25"/>
      <c r="E21" s="25"/>
      <c r="F21" s="25"/>
      <c r="G21" s="25"/>
      <c r="H21" s="25"/>
      <c r="I21" s="208"/>
      <c r="J21" s="208"/>
      <c r="K21" s="208"/>
      <c r="L21" s="25"/>
    </row>
    <row r="22" spans="1:12" customFormat="1" ht="15" x14ac:dyDescent="0.2">
      <c r="A22" s="61">
        <v>14</v>
      </c>
      <c r="B22" s="61"/>
      <c r="C22" s="25"/>
      <c r="D22" s="25"/>
      <c r="E22" s="25"/>
      <c r="F22" s="25"/>
      <c r="G22" s="25"/>
      <c r="H22" s="25"/>
      <c r="I22" s="208"/>
      <c r="J22" s="208"/>
      <c r="K22" s="208"/>
      <c r="L22" s="25"/>
    </row>
    <row r="23" spans="1:12" customFormat="1" ht="15" x14ac:dyDescent="0.2">
      <c r="A23" s="61">
        <v>15</v>
      </c>
      <c r="B23" s="61"/>
      <c r="C23" s="25"/>
      <c r="D23" s="25"/>
      <c r="E23" s="25"/>
      <c r="F23" s="25"/>
      <c r="G23" s="25"/>
      <c r="H23" s="25"/>
      <c r="I23" s="208"/>
      <c r="J23" s="208"/>
      <c r="K23" s="208"/>
      <c r="L23" s="25"/>
    </row>
    <row r="24" spans="1:12" customFormat="1" ht="15" x14ac:dyDescent="0.2">
      <c r="A24" s="61">
        <v>16</v>
      </c>
      <c r="B24" s="61"/>
      <c r="C24" s="25"/>
      <c r="D24" s="25"/>
      <c r="E24" s="25"/>
      <c r="F24" s="25"/>
      <c r="G24" s="25"/>
      <c r="H24" s="25"/>
      <c r="I24" s="208"/>
      <c r="J24" s="208"/>
      <c r="K24" s="208"/>
      <c r="L24" s="25"/>
    </row>
    <row r="25" spans="1:12" customFormat="1" ht="15" x14ac:dyDescent="0.2">
      <c r="A25" s="61">
        <v>17</v>
      </c>
      <c r="B25" s="61"/>
      <c r="C25" s="25"/>
      <c r="D25" s="25"/>
      <c r="E25" s="25"/>
      <c r="F25" s="25"/>
      <c r="G25" s="25"/>
      <c r="H25" s="25"/>
      <c r="I25" s="208"/>
      <c r="J25" s="208"/>
      <c r="K25" s="208"/>
      <c r="L25" s="25"/>
    </row>
    <row r="26" spans="1:12" customFormat="1" ht="15" x14ac:dyDescent="0.2">
      <c r="A26" s="61">
        <v>18</v>
      </c>
      <c r="B26" s="61"/>
      <c r="C26" s="25"/>
      <c r="D26" s="25"/>
      <c r="E26" s="25"/>
      <c r="F26" s="25"/>
      <c r="G26" s="25"/>
      <c r="H26" s="25"/>
      <c r="I26" s="208"/>
      <c r="J26" s="208"/>
      <c r="K26" s="208"/>
      <c r="L26" s="25"/>
    </row>
    <row r="27" spans="1:12" customFormat="1" ht="15" x14ac:dyDescent="0.2">
      <c r="A27" s="61" t="s">
        <v>278</v>
      </c>
      <c r="B27" s="61"/>
      <c r="C27" s="25"/>
      <c r="D27" s="25"/>
      <c r="E27" s="25"/>
      <c r="F27" s="25"/>
      <c r="G27" s="25"/>
      <c r="H27" s="25"/>
      <c r="I27" s="208"/>
      <c r="J27" s="208"/>
      <c r="K27" s="208"/>
      <c r="L27" s="25"/>
    </row>
    <row r="28" spans="1:12" x14ac:dyDescent="0.2">
      <c r="A28" s="213"/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</row>
    <row r="29" spans="1:12" x14ac:dyDescent="0.2">
      <c r="A29" s="213"/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</row>
    <row r="30" spans="1:12" x14ac:dyDescent="0.2">
      <c r="A30" s="214"/>
      <c r="B30" s="214"/>
      <c r="C30" s="213"/>
      <c r="D30" s="213"/>
      <c r="E30" s="213"/>
      <c r="F30" s="213"/>
      <c r="G30" s="213"/>
      <c r="H30" s="213"/>
      <c r="I30" s="213"/>
      <c r="J30" s="213"/>
      <c r="K30" s="213"/>
      <c r="L30" s="213"/>
    </row>
    <row r="31" spans="1:12" ht="15" x14ac:dyDescent="0.3">
      <c r="A31" s="173"/>
      <c r="B31" s="173"/>
      <c r="C31" s="175" t="s">
        <v>107</v>
      </c>
      <c r="D31" s="173"/>
      <c r="E31" s="173"/>
      <c r="F31" s="176"/>
      <c r="G31" s="173"/>
      <c r="H31" s="173"/>
      <c r="I31" s="173"/>
      <c r="J31" s="173"/>
      <c r="K31" s="173"/>
      <c r="L31" s="173"/>
    </row>
    <row r="32" spans="1:12" ht="15" x14ac:dyDescent="0.3">
      <c r="A32" s="173"/>
      <c r="B32" s="173"/>
      <c r="C32" s="173"/>
      <c r="D32" s="177"/>
      <c r="E32" s="173"/>
      <c r="G32" s="177"/>
      <c r="H32" s="219"/>
    </row>
    <row r="33" spans="3:7" ht="15" x14ac:dyDescent="0.3">
      <c r="C33" s="173"/>
      <c r="D33" s="179" t="s">
        <v>268</v>
      </c>
      <c r="E33" s="173"/>
      <c r="G33" s="180" t="s">
        <v>273</v>
      </c>
    </row>
    <row r="34" spans="3:7" ht="15" x14ac:dyDescent="0.3">
      <c r="C34" s="173"/>
      <c r="D34" s="181" t="s">
        <v>139</v>
      </c>
      <c r="E34" s="173"/>
      <c r="G34" s="173" t="s">
        <v>269</v>
      </c>
    </row>
    <row r="35" spans="3:7" ht="15" x14ac:dyDescent="0.3">
      <c r="C35" s="173"/>
      <c r="D35" s="181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view="pageBreakPreview" zoomScale="80" zoomScaleNormal="100" zoomScaleSheetLayoutView="80" workbookViewId="0">
      <selection activeCell="H2" sqref="H2:I2"/>
    </sheetView>
  </sheetViews>
  <sheetFormatPr defaultColWidth="9.140625" defaultRowHeight="12.75" x14ac:dyDescent="0.2"/>
  <cols>
    <col min="1" max="1" width="11.7109375" style="174" customWidth="1"/>
    <col min="2" max="2" width="21.5703125" style="174" customWidth="1"/>
    <col min="3" max="3" width="19.140625" style="174" customWidth="1"/>
    <col min="4" max="4" width="23.7109375" style="174" customWidth="1"/>
    <col min="5" max="6" width="16.5703125" style="174" bestFit="1" customWidth="1"/>
    <col min="7" max="7" width="17" style="174" customWidth="1"/>
    <col min="8" max="8" width="19" style="174" customWidth="1"/>
    <col min="9" max="9" width="24.42578125" style="174" customWidth="1"/>
    <col min="10" max="16384" width="9.140625" style="174"/>
  </cols>
  <sheetData>
    <row r="1" spans="1:13" customFormat="1" ht="15" x14ac:dyDescent="0.2">
      <c r="A1" s="129" t="s">
        <v>460</v>
      </c>
      <c r="B1" s="130"/>
      <c r="C1" s="130"/>
      <c r="D1" s="130"/>
      <c r="E1" s="130"/>
      <c r="F1" s="130"/>
      <c r="G1" s="130"/>
      <c r="H1" s="136"/>
      <c r="I1" s="72" t="s">
        <v>109</v>
      </c>
    </row>
    <row r="2" spans="1:13" customFormat="1" ht="15" x14ac:dyDescent="0.3">
      <c r="A2" s="99" t="s">
        <v>140</v>
      </c>
      <c r="B2" s="130"/>
      <c r="C2" s="130"/>
      <c r="D2" s="130"/>
      <c r="E2" s="130"/>
      <c r="F2" s="130"/>
      <c r="G2" s="130"/>
      <c r="H2" s="322">
        <v>42917</v>
      </c>
      <c r="I2" s="372">
        <v>42947</v>
      </c>
    </row>
    <row r="3" spans="1:13" customFormat="1" ht="15" x14ac:dyDescent="0.2">
      <c r="A3" s="130"/>
      <c r="B3" s="130"/>
      <c r="C3" s="130"/>
      <c r="D3" s="130"/>
      <c r="E3" s="130"/>
      <c r="F3" s="130"/>
      <c r="G3" s="130"/>
      <c r="H3" s="133"/>
      <c r="I3" s="133"/>
      <c r="M3" s="174"/>
    </row>
    <row r="4" spans="1:13" customFormat="1" ht="15" x14ac:dyDescent="0.3">
      <c r="A4" s="70" t="str">
        <f>'[2]ფორმა N2'!A4</f>
        <v>ანგარიშვალდებული პირის დასახელება:</v>
      </c>
      <c r="B4" s="70"/>
      <c r="C4" s="70"/>
      <c r="D4" s="130"/>
      <c r="E4" s="130"/>
      <c r="F4" s="130"/>
      <c r="G4" s="130"/>
      <c r="H4" s="130"/>
      <c r="I4" s="139"/>
    </row>
    <row r="5" spans="1:13" ht="15" x14ac:dyDescent="0.3">
      <c r="A5" s="210" t="str">
        <f>'[2]ფორმა N1'!D4</f>
        <v>მოქალაქეთა პოლიტიკური გაერთანება სახელმწიფო ხალხისთვის</v>
      </c>
      <c r="B5" s="74"/>
      <c r="C5" s="74"/>
      <c r="D5" s="212"/>
      <c r="E5" s="212"/>
      <c r="F5" s="212"/>
      <c r="G5" s="212"/>
      <c r="H5" s="212"/>
      <c r="I5" s="211"/>
    </row>
    <row r="6" spans="1:13" customFormat="1" ht="13.5" x14ac:dyDescent="0.2">
      <c r="A6" s="134"/>
      <c r="B6" s="135"/>
      <c r="C6" s="135"/>
      <c r="D6" s="130"/>
      <c r="E6" s="130"/>
      <c r="F6" s="130"/>
      <c r="G6" s="130"/>
      <c r="H6" s="130"/>
      <c r="I6" s="130"/>
    </row>
    <row r="7" spans="1:13" customFormat="1" ht="75" x14ac:dyDescent="0.2">
      <c r="A7" s="142" t="s">
        <v>64</v>
      </c>
      <c r="B7" s="128" t="s">
        <v>385</v>
      </c>
      <c r="C7" s="128" t="s">
        <v>386</v>
      </c>
      <c r="D7" s="128" t="s">
        <v>391</v>
      </c>
      <c r="E7" s="128" t="s">
        <v>393</v>
      </c>
      <c r="F7" s="128" t="s">
        <v>387</v>
      </c>
      <c r="G7" s="128" t="s">
        <v>388</v>
      </c>
      <c r="H7" s="128" t="s">
        <v>400</v>
      </c>
      <c r="I7" s="128" t="s">
        <v>389</v>
      </c>
    </row>
    <row r="8" spans="1:13" customFormat="1" ht="15" x14ac:dyDescent="0.2">
      <c r="A8" s="126">
        <v>1</v>
      </c>
      <c r="B8" s="126">
        <v>2</v>
      </c>
      <c r="C8" s="128">
        <v>3</v>
      </c>
      <c r="D8" s="126">
        <v>6</v>
      </c>
      <c r="E8" s="128">
        <v>7</v>
      </c>
      <c r="F8" s="126">
        <v>8</v>
      </c>
      <c r="G8" s="126">
        <v>9</v>
      </c>
      <c r="H8" s="126">
        <v>10</v>
      </c>
      <c r="I8" s="128">
        <v>11</v>
      </c>
    </row>
    <row r="9" spans="1:13" customFormat="1" ht="15" x14ac:dyDescent="0.2">
      <c r="A9" s="61">
        <v>1</v>
      </c>
      <c r="B9" s="25"/>
      <c r="C9" s="25"/>
      <c r="D9" s="25"/>
      <c r="E9" s="25"/>
      <c r="F9" s="208"/>
      <c r="G9" s="208"/>
      <c r="H9" s="208"/>
      <c r="I9" s="25"/>
    </row>
    <row r="10" spans="1:13" customFormat="1" ht="32.450000000000003" customHeight="1" x14ac:dyDescent="0.2">
      <c r="A10" s="61">
        <v>2</v>
      </c>
      <c r="B10" s="25"/>
      <c r="C10" s="25"/>
      <c r="D10" s="25"/>
      <c r="E10" s="459"/>
      <c r="F10" s="25"/>
      <c r="G10" s="25"/>
      <c r="H10" s="588"/>
      <c r="I10" s="25"/>
    </row>
    <row r="11" spans="1:13" customFormat="1" ht="15" x14ac:dyDescent="0.2">
      <c r="A11" s="61">
        <v>3</v>
      </c>
      <c r="B11" s="25"/>
      <c r="C11" s="25"/>
      <c r="D11" s="25"/>
      <c r="E11" s="25"/>
      <c r="F11" s="208"/>
      <c r="G11" s="208"/>
      <c r="H11" s="589"/>
      <c r="I11" s="25"/>
    </row>
    <row r="12" spans="1:13" customFormat="1" ht="15" x14ac:dyDescent="0.2">
      <c r="A12" s="61">
        <v>4</v>
      </c>
      <c r="B12" s="25"/>
      <c r="C12" s="25"/>
      <c r="D12" s="25"/>
      <c r="E12" s="25"/>
      <c r="F12" s="25"/>
      <c r="G12" s="25"/>
      <c r="H12" s="25"/>
      <c r="I12" s="25"/>
    </row>
    <row r="13" spans="1:13" customFormat="1" ht="15" x14ac:dyDescent="0.2">
      <c r="A13" s="61" t="s">
        <v>278</v>
      </c>
      <c r="B13" s="25"/>
      <c r="C13" s="25"/>
      <c r="D13" s="25"/>
      <c r="E13" s="25"/>
      <c r="F13" s="208"/>
      <c r="G13" s="208"/>
      <c r="H13" s="208"/>
      <c r="I13" s="25"/>
    </row>
    <row r="14" spans="1:13" x14ac:dyDescent="0.2">
      <c r="A14" s="213"/>
      <c r="B14" s="213"/>
      <c r="C14" s="213"/>
      <c r="D14" s="213"/>
      <c r="E14" s="213"/>
      <c r="F14" s="213"/>
      <c r="G14" s="213"/>
      <c r="H14" s="213"/>
      <c r="I14" s="213"/>
    </row>
    <row r="15" spans="1:13" x14ac:dyDescent="0.2">
      <c r="A15" s="213"/>
      <c r="B15" s="213"/>
      <c r="C15" s="213"/>
      <c r="D15" s="213"/>
      <c r="E15" s="213"/>
      <c r="F15" s="213"/>
      <c r="G15" s="213"/>
      <c r="H15" s="213"/>
      <c r="I15" s="213"/>
    </row>
    <row r="16" spans="1:13" x14ac:dyDescent="0.2">
      <c r="A16" s="214"/>
      <c r="B16" s="213"/>
      <c r="C16" s="213"/>
      <c r="D16" s="213"/>
      <c r="E16" s="213"/>
      <c r="F16" s="213"/>
      <c r="G16" s="213"/>
      <c r="H16" s="213"/>
      <c r="I16" s="213"/>
    </row>
    <row r="17" spans="1:9" ht="15" x14ac:dyDescent="0.3">
      <c r="A17" s="173"/>
      <c r="B17" s="175" t="s">
        <v>107</v>
      </c>
      <c r="C17" s="173"/>
      <c r="D17" s="173"/>
      <c r="E17" s="176"/>
      <c r="F17" s="173"/>
      <c r="G17" s="173"/>
      <c r="H17" s="173"/>
      <c r="I17" s="173"/>
    </row>
    <row r="18" spans="1:9" ht="15" x14ac:dyDescent="0.3">
      <c r="A18" s="173"/>
      <c r="B18" s="173"/>
      <c r="C18" s="177"/>
      <c r="D18" s="173"/>
      <c r="F18" s="177"/>
      <c r="G18" s="219"/>
    </row>
    <row r="19" spans="1:9" ht="15" x14ac:dyDescent="0.3">
      <c r="B19" s="173"/>
      <c r="C19" s="179" t="s">
        <v>268</v>
      </c>
      <c r="D19" s="173"/>
      <c r="F19" s="180" t="s">
        <v>273</v>
      </c>
    </row>
    <row r="20" spans="1:9" ht="15" x14ac:dyDescent="0.3">
      <c r="B20" s="173"/>
      <c r="C20" s="181" t="s">
        <v>139</v>
      </c>
      <c r="D20" s="173"/>
      <c r="F20" s="173" t="s">
        <v>269</v>
      </c>
    </row>
    <row r="21" spans="1:9" ht="15" x14ac:dyDescent="0.3">
      <c r="B21" s="173"/>
      <c r="C21" s="181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54"/>
  <sheetViews>
    <sheetView view="pageBreakPreview" topLeftCell="C232" zoomScaleNormal="100" zoomScaleSheetLayoutView="100" workbookViewId="0">
      <selection activeCell="H242" sqref="H242"/>
    </sheetView>
  </sheetViews>
  <sheetFormatPr defaultColWidth="9.140625" defaultRowHeight="15" x14ac:dyDescent="0.3"/>
  <cols>
    <col min="1" max="1" width="7.140625" style="173" customWidth="1"/>
    <col min="2" max="2" width="15.7109375" style="173" customWidth="1"/>
    <col min="3" max="3" width="33" style="173" customWidth="1"/>
    <col min="4" max="4" width="19.140625" style="173" customWidth="1"/>
    <col min="5" max="5" width="37.42578125" style="173" customWidth="1"/>
    <col min="6" max="9" width="16.7109375" style="173" customWidth="1"/>
    <col min="10" max="10" width="0.5703125" style="173" hidden="1" customWidth="1"/>
    <col min="11" max="28" width="0" style="173" hidden="1" customWidth="1"/>
    <col min="29" max="16384" width="9.140625" style="173"/>
  </cols>
  <sheetData>
    <row r="1" spans="1:12" x14ac:dyDescent="0.3">
      <c r="A1" s="68" t="s">
        <v>405</v>
      </c>
      <c r="B1" s="70"/>
      <c r="C1" s="70"/>
      <c r="D1" s="70"/>
      <c r="E1" s="70"/>
      <c r="F1" s="70"/>
      <c r="G1" s="70"/>
      <c r="H1" s="70"/>
      <c r="I1" s="797" t="s">
        <v>198</v>
      </c>
      <c r="J1" s="154"/>
    </row>
    <row r="2" spans="1:12" x14ac:dyDescent="0.3">
      <c r="A2" s="70" t="s">
        <v>140</v>
      </c>
      <c r="B2" s="70"/>
      <c r="C2" s="70"/>
      <c r="D2" s="70"/>
      <c r="E2" s="70"/>
      <c r="F2" s="70"/>
      <c r="G2" s="70"/>
      <c r="H2" s="322">
        <v>42917</v>
      </c>
      <c r="I2" s="372">
        <v>42947</v>
      </c>
      <c r="J2" s="372">
        <v>42735</v>
      </c>
    </row>
    <row r="3" spans="1:12" x14ac:dyDescent="0.3">
      <c r="A3" s="70"/>
      <c r="B3" s="70"/>
      <c r="C3" s="70"/>
      <c r="D3" s="70"/>
      <c r="E3" s="70"/>
      <c r="F3" s="70"/>
      <c r="G3" s="70"/>
      <c r="H3" s="70"/>
      <c r="I3" s="96"/>
      <c r="J3" s="154"/>
    </row>
    <row r="4" spans="1:12" x14ac:dyDescent="0.3">
      <c r="A4" s="71" t="str">
        <f>'[5]ფორმა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8"/>
    </row>
    <row r="5" spans="1:12" x14ac:dyDescent="0.3">
      <c r="A5" s="210"/>
      <c r="B5" s="210"/>
      <c r="C5" s="210"/>
      <c r="D5" s="210"/>
      <c r="E5" s="210"/>
      <c r="F5" s="210"/>
      <c r="G5" s="210"/>
      <c r="H5" s="210"/>
      <c r="I5" s="210"/>
      <c r="J5" s="180"/>
    </row>
    <row r="6" spans="1:12" x14ac:dyDescent="0.3">
      <c r="A6" s="71"/>
      <c r="B6" s="70"/>
      <c r="C6" s="70"/>
      <c r="D6" s="70"/>
      <c r="E6" s="70"/>
      <c r="F6" s="70"/>
      <c r="G6" s="70"/>
      <c r="H6" s="70"/>
      <c r="I6" s="70"/>
      <c r="J6" s="98"/>
    </row>
    <row r="7" spans="1:12" x14ac:dyDescent="0.3">
      <c r="A7" s="70"/>
      <c r="B7" s="70"/>
      <c r="C7" s="70"/>
      <c r="D7" s="70"/>
      <c r="E7" s="70"/>
      <c r="F7" s="70"/>
      <c r="G7" s="70"/>
      <c r="H7" s="70"/>
      <c r="I7" s="70"/>
      <c r="J7" s="99"/>
    </row>
    <row r="8" spans="1:12" ht="87" customHeight="1" x14ac:dyDescent="0.3">
      <c r="A8" s="590" t="s">
        <v>64</v>
      </c>
      <c r="B8" s="591" t="s">
        <v>377</v>
      </c>
      <c r="C8" s="592" t="s">
        <v>436</v>
      </c>
      <c r="D8" s="350" t="s">
        <v>437</v>
      </c>
      <c r="E8" s="350" t="s">
        <v>378</v>
      </c>
      <c r="F8" s="350" t="s">
        <v>397</v>
      </c>
      <c r="G8" s="350" t="s">
        <v>398</v>
      </c>
      <c r="H8" s="350" t="s">
        <v>441</v>
      </c>
      <c r="I8" s="156" t="s">
        <v>399</v>
      </c>
      <c r="J8" s="99"/>
    </row>
    <row r="9" spans="1:12" s="602" customFormat="1" ht="54" x14ac:dyDescent="0.3">
      <c r="A9" s="593">
        <v>1</v>
      </c>
      <c r="B9" s="594" t="s">
        <v>667</v>
      </c>
      <c r="C9" s="595" t="s">
        <v>668</v>
      </c>
      <c r="D9" s="596">
        <v>405123174</v>
      </c>
      <c r="E9" s="597" t="s">
        <v>669</v>
      </c>
      <c r="F9" s="598">
        <v>38300</v>
      </c>
      <c r="G9" s="599"/>
      <c r="H9" s="600">
        <v>11160</v>
      </c>
      <c r="I9" s="601">
        <v>27140</v>
      </c>
    </row>
    <row r="10" spans="1:12" s="602" customFormat="1" ht="30" x14ac:dyDescent="0.3">
      <c r="A10" s="603">
        <v>2</v>
      </c>
      <c r="B10" s="594" t="s">
        <v>667</v>
      </c>
      <c r="C10" s="604" t="s">
        <v>670</v>
      </c>
      <c r="D10" s="605">
        <v>419991021</v>
      </c>
      <c r="E10" s="606" t="s">
        <v>671</v>
      </c>
      <c r="F10" s="607">
        <v>1737.8</v>
      </c>
      <c r="G10" s="608"/>
      <c r="H10" s="608">
        <v>1650</v>
      </c>
      <c r="I10" s="796">
        <f>F10-H10</f>
        <v>87.799999999999955</v>
      </c>
    </row>
    <row r="11" spans="1:12" s="602" customFormat="1" ht="36" x14ac:dyDescent="0.3">
      <c r="A11" s="593">
        <v>3</v>
      </c>
      <c r="B11" s="609" t="s">
        <v>672</v>
      </c>
      <c r="C11" s="610" t="s">
        <v>673</v>
      </c>
      <c r="D11" s="605">
        <v>400019494</v>
      </c>
      <c r="E11" s="606" t="s">
        <v>674</v>
      </c>
      <c r="F11" s="611">
        <v>1300</v>
      </c>
      <c r="G11" s="612"/>
      <c r="H11" s="608"/>
      <c r="I11" s="613">
        <v>1300</v>
      </c>
      <c r="L11" s="602">
        <v>419261</v>
      </c>
    </row>
    <row r="12" spans="1:12" s="602" customFormat="1" ht="30" x14ac:dyDescent="0.3">
      <c r="A12" s="603">
        <v>4</v>
      </c>
      <c r="B12" s="609" t="s">
        <v>675</v>
      </c>
      <c r="C12" s="610" t="s">
        <v>676</v>
      </c>
      <c r="D12" s="605">
        <v>205166210</v>
      </c>
      <c r="E12" s="606" t="s">
        <v>677</v>
      </c>
      <c r="F12" s="611">
        <v>25</v>
      </c>
      <c r="G12" s="614"/>
      <c r="H12" s="608"/>
      <c r="I12" s="615">
        <v>25</v>
      </c>
      <c r="L12" s="602">
        <v>110136</v>
      </c>
    </row>
    <row r="13" spans="1:12" s="602" customFormat="1" ht="36" x14ac:dyDescent="0.3">
      <c r="A13" s="603">
        <v>6</v>
      </c>
      <c r="B13" s="594" t="s">
        <v>667</v>
      </c>
      <c r="C13" s="595" t="s">
        <v>678</v>
      </c>
      <c r="D13" s="616">
        <v>406044301</v>
      </c>
      <c r="E13" s="617" t="s">
        <v>679</v>
      </c>
      <c r="F13" s="618">
        <v>1325</v>
      </c>
      <c r="G13" s="619">
        <v>1500</v>
      </c>
      <c r="H13" s="619">
        <v>790</v>
      </c>
      <c r="I13" s="620">
        <v>615</v>
      </c>
      <c r="L13" s="602">
        <v>43660</v>
      </c>
    </row>
    <row r="14" spans="1:12" s="602" customFormat="1" ht="36" x14ac:dyDescent="0.3">
      <c r="A14" s="593">
        <v>7</v>
      </c>
      <c r="B14" s="594" t="s">
        <v>675</v>
      </c>
      <c r="C14" s="595" t="s">
        <v>680</v>
      </c>
      <c r="D14" s="616">
        <v>419983432</v>
      </c>
      <c r="E14" s="617" t="s">
        <v>681</v>
      </c>
      <c r="F14" s="618">
        <v>500</v>
      </c>
      <c r="G14" s="614"/>
      <c r="H14" s="619"/>
      <c r="I14" s="620">
        <v>500</v>
      </c>
      <c r="L14" s="602">
        <v>4482</v>
      </c>
    </row>
    <row r="15" spans="1:12" s="602" customFormat="1" ht="30" x14ac:dyDescent="0.3">
      <c r="A15" s="603">
        <v>8</v>
      </c>
      <c r="B15" s="594" t="s">
        <v>682</v>
      </c>
      <c r="C15" s="621" t="s">
        <v>683</v>
      </c>
      <c r="D15" s="621">
        <v>205288099</v>
      </c>
      <c r="E15" s="622" t="s">
        <v>684</v>
      </c>
      <c r="F15" s="621">
        <v>25</v>
      </c>
      <c r="G15" s="619"/>
      <c r="H15" s="619"/>
      <c r="I15" s="620">
        <v>25</v>
      </c>
    </row>
    <row r="16" spans="1:12" s="602" customFormat="1" ht="90" x14ac:dyDescent="0.3">
      <c r="A16" s="593">
        <v>9</v>
      </c>
      <c r="B16" s="594" t="s">
        <v>682</v>
      </c>
      <c r="C16" s="623" t="s">
        <v>685</v>
      </c>
      <c r="D16" s="621">
        <v>404502739</v>
      </c>
      <c r="E16" s="622" t="s">
        <v>686</v>
      </c>
      <c r="F16" s="621">
        <v>29185.1</v>
      </c>
      <c r="G16" s="618"/>
      <c r="H16" s="618"/>
      <c r="I16" s="624">
        <v>29185.1</v>
      </c>
    </row>
    <row r="17" spans="1:9" s="602" customFormat="1" ht="30" x14ac:dyDescent="0.3">
      <c r="A17" s="593">
        <v>11</v>
      </c>
      <c r="B17" s="609" t="s">
        <v>687</v>
      </c>
      <c r="C17" s="625" t="s">
        <v>689</v>
      </c>
      <c r="D17" s="621">
        <v>205075014</v>
      </c>
      <c r="E17" s="626" t="s">
        <v>688</v>
      </c>
      <c r="F17" s="621">
        <v>885</v>
      </c>
      <c r="G17" s="627">
        <v>885</v>
      </c>
      <c r="H17" s="619"/>
      <c r="I17" s="624">
        <v>1770</v>
      </c>
    </row>
    <row r="18" spans="1:9" s="602" customFormat="1" ht="36" x14ac:dyDescent="0.3">
      <c r="A18" s="593">
        <v>13</v>
      </c>
      <c r="B18" s="609" t="s">
        <v>687</v>
      </c>
      <c r="C18" s="625" t="s">
        <v>690</v>
      </c>
      <c r="D18" s="621">
        <v>203836233</v>
      </c>
      <c r="E18" s="626" t="s">
        <v>691</v>
      </c>
      <c r="F18" s="621"/>
      <c r="G18" s="618">
        <v>270.60000000000002</v>
      </c>
      <c r="H18" s="618">
        <v>3.5</v>
      </c>
      <c r="I18" s="624">
        <v>267.10000000000002</v>
      </c>
    </row>
    <row r="19" spans="1:9" s="602" customFormat="1" ht="36" x14ac:dyDescent="0.3">
      <c r="A19" s="603">
        <v>14</v>
      </c>
      <c r="B19" s="609" t="s">
        <v>692</v>
      </c>
      <c r="C19" s="625" t="s">
        <v>693</v>
      </c>
      <c r="D19" s="621">
        <v>203841940</v>
      </c>
      <c r="E19" s="626" t="s">
        <v>694</v>
      </c>
      <c r="F19" s="621"/>
      <c r="G19" s="618">
        <v>1198.1099999999999</v>
      </c>
      <c r="H19" s="619">
        <v>840</v>
      </c>
      <c r="I19" s="620">
        <f>G19-H19</f>
        <v>358.1099999999999</v>
      </c>
    </row>
    <row r="20" spans="1:9" s="602" customFormat="1" ht="18" x14ac:dyDescent="0.3">
      <c r="A20" s="593">
        <v>15</v>
      </c>
      <c r="B20" s="609" t="s">
        <v>695</v>
      </c>
      <c r="C20" s="628" t="s">
        <v>696</v>
      </c>
      <c r="D20" s="616">
        <v>419992146</v>
      </c>
      <c r="E20" s="626" t="s">
        <v>697</v>
      </c>
      <c r="F20" s="217"/>
      <c r="G20" s="618">
        <v>51</v>
      </c>
      <c r="H20" s="619"/>
      <c r="I20" s="620">
        <v>51</v>
      </c>
    </row>
    <row r="21" spans="1:9" s="602" customFormat="1" ht="36" x14ac:dyDescent="0.3">
      <c r="A21" s="603">
        <v>16</v>
      </c>
      <c r="B21" s="609"/>
      <c r="C21" s="629" t="s">
        <v>698</v>
      </c>
      <c r="D21" s="616">
        <v>202913106</v>
      </c>
      <c r="E21" s="622" t="s">
        <v>699</v>
      </c>
      <c r="F21" s="618"/>
      <c r="G21" s="619">
        <v>27.3</v>
      </c>
      <c r="H21" s="619"/>
      <c r="I21" s="624">
        <v>27.3</v>
      </c>
    </row>
    <row r="22" spans="1:9" s="602" customFormat="1" ht="30" x14ac:dyDescent="0.3">
      <c r="A22" s="593">
        <v>17</v>
      </c>
      <c r="B22" s="594" t="s">
        <v>700</v>
      </c>
      <c r="C22" s="629" t="s">
        <v>701</v>
      </c>
      <c r="D22" s="616">
        <v>404865151</v>
      </c>
      <c r="E22" s="622" t="s">
        <v>702</v>
      </c>
      <c r="F22" s="618"/>
      <c r="G22" s="619">
        <v>150</v>
      </c>
      <c r="H22" s="619"/>
      <c r="I22" s="624">
        <v>150</v>
      </c>
    </row>
    <row r="23" spans="1:9" s="602" customFormat="1" ht="36" x14ac:dyDescent="0.3">
      <c r="A23" s="603">
        <v>18</v>
      </c>
      <c r="B23" s="594" t="s">
        <v>703</v>
      </c>
      <c r="C23" s="629" t="s">
        <v>704</v>
      </c>
      <c r="D23" s="616">
        <v>406105584</v>
      </c>
      <c r="E23" s="622" t="s">
        <v>705</v>
      </c>
      <c r="F23" s="618"/>
      <c r="G23" s="618">
        <v>234.6</v>
      </c>
      <c r="H23" s="619"/>
      <c r="I23" s="624">
        <v>234.6</v>
      </c>
    </row>
    <row r="24" spans="1:9" s="602" customFormat="1" ht="30" x14ac:dyDescent="0.3">
      <c r="A24" s="593">
        <v>19</v>
      </c>
      <c r="B24" s="609" t="s">
        <v>706</v>
      </c>
      <c r="C24" s="629" t="s">
        <v>707</v>
      </c>
      <c r="D24" s="616">
        <v>245385355</v>
      </c>
      <c r="E24" s="622" t="s">
        <v>708</v>
      </c>
      <c r="F24" s="618">
        <v>201.5</v>
      </c>
      <c r="G24" s="619"/>
      <c r="H24" s="619"/>
      <c r="I24" s="624">
        <v>201.5</v>
      </c>
    </row>
    <row r="25" spans="1:9" s="602" customFormat="1" ht="30" x14ac:dyDescent="0.3">
      <c r="A25" s="603">
        <v>20</v>
      </c>
      <c r="B25" s="630" t="s">
        <v>709</v>
      </c>
      <c r="C25" s="631" t="s">
        <v>710</v>
      </c>
      <c r="D25" s="632">
        <v>204564113</v>
      </c>
      <c r="E25" s="633" t="s">
        <v>711</v>
      </c>
      <c r="F25" s="634">
        <v>118.8</v>
      </c>
      <c r="G25" s="635"/>
      <c r="H25" s="635"/>
      <c r="I25" s="636">
        <v>118.8</v>
      </c>
    </row>
    <row r="26" spans="1:9" s="602" customFormat="1" ht="25.5" x14ac:dyDescent="0.3">
      <c r="A26" s="603">
        <v>22</v>
      </c>
      <c r="B26" s="637" t="s">
        <v>712</v>
      </c>
      <c r="C26" s="638" t="s">
        <v>713</v>
      </c>
      <c r="D26" s="639">
        <v>204435511</v>
      </c>
      <c r="E26" s="640" t="s">
        <v>714</v>
      </c>
      <c r="F26" s="641">
        <v>56.07</v>
      </c>
      <c r="G26" s="640"/>
      <c r="H26" s="635"/>
      <c r="I26" s="636">
        <v>56.07</v>
      </c>
    </row>
    <row r="27" spans="1:9" s="602" customFormat="1" ht="25.5" x14ac:dyDescent="0.3">
      <c r="A27" s="593">
        <v>23</v>
      </c>
      <c r="B27" s="637" t="s">
        <v>715</v>
      </c>
      <c r="C27" s="638" t="s">
        <v>716</v>
      </c>
      <c r="D27" s="639">
        <v>406116028</v>
      </c>
      <c r="E27" s="640" t="s">
        <v>717</v>
      </c>
      <c r="F27" s="641">
        <v>406</v>
      </c>
      <c r="G27" s="640">
        <v>493</v>
      </c>
      <c r="H27" s="635">
        <v>406</v>
      </c>
      <c r="I27" s="636">
        <v>493</v>
      </c>
    </row>
    <row r="28" spans="1:9" s="602" customFormat="1" ht="25.5" x14ac:dyDescent="0.3">
      <c r="A28" s="603">
        <v>24</v>
      </c>
      <c r="B28" s="642" t="s">
        <v>700</v>
      </c>
      <c r="C28" s="643" t="s">
        <v>635</v>
      </c>
      <c r="D28" s="644">
        <v>216314227</v>
      </c>
      <c r="E28" s="640" t="s">
        <v>718</v>
      </c>
      <c r="F28" s="641">
        <v>1180</v>
      </c>
      <c r="G28" s="640"/>
      <c r="H28" s="635"/>
      <c r="I28" s="636">
        <v>1180</v>
      </c>
    </row>
    <row r="29" spans="1:9" s="602" customFormat="1" ht="25.5" x14ac:dyDescent="0.3">
      <c r="A29" s="593">
        <v>25</v>
      </c>
      <c r="B29" s="642" t="s">
        <v>719</v>
      </c>
      <c r="C29" s="638" t="s">
        <v>720</v>
      </c>
      <c r="D29" s="639" t="s">
        <v>721</v>
      </c>
      <c r="E29" s="640" t="s">
        <v>722</v>
      </c>
      <c r="F29" s="641">
        <v>350</v>
      </c>
      <c r="G29" s="640"/>
      <c r="H29" s="635"/>
      <c r="I29" s="636">
        <v>350</v>
      </c>
    </row>
    <row r="30" spans="1:9" s="602" customFormat="1" ht="25.5" x14ac:dyDescent="0.3">
      <c r="A30" s="603">
        <v>26</v>
      </c>
      <c r="B30" s="642" t="s">
        <v>703</v>
      </c>
      <c r="C30" s="638" t="s">
        <v>723</v>
      </c>
      <c r="D30" s="639" t="s">
        <v>724</v>
      </c>
      <c r="E30" s="640" t="s">
        <v>722</v>
      </c>
      <c r="F30" s="641">
        <v>400</v>
      </c>
      <c r="G30" s="640"/>
      <c r="H30" s="635"/>
      <c r="I30" s="636">
        <v>400</v>
      </c>
    </row>
    <row r="31" spans="1:9" s="602" customFormat="1" ht="25.5" x14ac:dyDescent="0.3">
      <c r="A31" s="593">
        <v>27</v>
      </c>
      <c r="B31" s="642" t="s">
        <v>725</v>
      </c>
      <c r="C31" s="638" t="s">
        <v>726</v>
      </c>
      <c r="D31" s="639" t="s">
        <v>727</v>
      </c>
      <c r="E31" s="640"/>
      <c r="F31" s="641">
        <v>600</v>
      </c>
      <c r="G31" s="640"/>
      <c r="H31" s="635"/>
      <c r="I31" s="636">
        <v>600</v>
      </c>
    </row>
    <row r="32" spans="1:9" s="602" customFormat="1" ht="25.5" x14ac:dyDescent="0.3">
      <c r="A32" s="603">
        <v>28</v>
      </c>
      <c r="B32" s="637" t="s">
        <v>712</v>
      </c>
      <c r="C32" s="638" t="s">
        <v>636</v>
      </c>
      <c r="D32" s="639">
        <v>404416324</v>
      </c>
      <c r="E32" s="640" t="s">
        <v>728</v>
      </c>
      <c r="F32" s="641">
        <v>31579.200000000001</v>
      </c>
      <c r="G32" s="640">
        <v>1032</v>
      </c>
      <c r="H32" s="640">
        <v>31992</v>
      </c>
      <c r="I32" s="636">
        <v>619.20000000000005</v>
      </c>
    </row>
    <row r="33" spans="1:9" s="602" customFormat="1" ht="25.5" x14ac:dyDescent="0.3">
      <c r="A33" s="593">
        <v>29</v>
      </c>
      <c r="B33" s="637" t="s">
        <v>729</v>
      </c>
      <c r="C33" s="638" t="s">
        <v>730</v>
      </c>
      <c r="D33" s="639">
        <v>205261107</v>
      </c>
      <c r="E33" s="640" t="s">
        <v>728</v>
      </c>
      <c r="F33" s="641">
        <v>1212</v>
      </c>
      <c r="G33" s="640"/>
      <c r="H33" s="640"/>
      <c r="I33" s="636">
        <v>1212</v>
      </c>
    </row>
    <row r="34" spans="1:9" s="602" customFormat="1" ht="25.5" x14ac:dyDescent="0.3">
      <c r="A34" s="603">
        <v>30</v>
      </c>
      <c r="B34" s="637" t="s">
        <v>731</v>
      </c>
      <c r="C34" s="638" t="s">
        <v>732</v>
      </c>
      <c r="D34" s="639">
        <v>204964039</v>
      </c>
      <c r="E34" s="640" t="s">
        <v>733</v>
      </c>
      <c r="F34" s="641">
        <v>620</v>
      </c>
      <c r="G34" s="640"/>
      <c r="H34" s="640"/>
      <c r="I34" s="636">
        <v>620</v>
      </c>
    </row>
    <row r="35" spans="1:9" s="602" customFormat="1" ht="38.25" x14ac:dyDescent="0.3">
      <c r="A35" s="593">
        <v>31</v>
      </c>
      <c r="B35" s="637" t="s">
        <v>734</v>
      </c>
      <c r="C35" s="638" t="s">
        <v>637</v>
      </c>
      <c r="D35" s="639">
        <v>216312915</v>
      </c>
      <c r="E35" s="640" t="s">
        <v>735</v>
      </c>
      <c r="F35" s="645"/>
      <c r="G35" s="635">
        <v>1340</v>
      </c>
      <c r="H35" s="635">
        <v>850</v>
      </c>
      <c r="I35" s="636">
        <v>490</v>
      </c>
    </row>
    <row r="36" spans="1:9" s="602" customFormat="1" ht="25.5" x14ac:dyDescent="0.3">
      <c r="A36" s="603">
        <v>32</v>
      </c>
      <c r="B36" s="637" t="s">
        <v>736</v>
      </c>
      <c r="C36" s="638" t="s">
        <v>666</v>
      </c>
      <c r="D36" s="639">
        <v>405026216</v>
      </c>
      <c r="E36" s="640" t="s">
        <v>737</v>
      </c>
      <c r="F36" s="641">
        <v>15999</v>
      </c>
      <c r="G36" s="640"/>
      <c r="H36" s="640">
        <v>8000</v>
      </c>
      <c r="I36" s="636">
        <v>7999</v>
      </c>
    </row>
    <row r="37" spans="1:9" s="602" customFormat="1" ht="25.5" x14ac:dyDescent="0.3">
      <c r="A37" s="593">
        <v>33</v>
      </c>
      <c r="B37" s="642" t="s">
        <v>700</v>
      </c>
      <c r="C37" s="638" t="s">
        <v>738</v>
      </c>
      <c r="D37" s="639" t="s">
        <v>739</v>
      </c>
      <c r="E37" s="640" t="s">
        <v>740</v>
      </c>
      <c r="F37" s="641"/>
      <c r="G37" s="640">
        <v>322.38</v>
      </c>
      <c r="H37" s="640"/>
      <c r="I37" s="636">
        <v>322.38</v>
      </c>
    </row>
    <row r="38" spans="1:9" s="602" customFormat="1" ht="25.5" x14ac:dyDescent="0.3">
      <c r="A38" s="603">
        <v>34</v>
      </c>
      <c r="B38" s="646" t="s">
        <v>712</v>
      </c>
      <c r="C38" s="638" t="s">
        <v>638</v>
      </c>
      <c r="D38" s="639">
        <v>415080227</v>
      </c>
      <c r="E38" s="640" t="s">
        <v>728</v>
      </c>
      <c r="F38" s="641">
        <v>225</v>
      </c>
      <c r="G38" s="640">
        <v>465</v>
      </c>
      <c r="H38" s="635"/>
      <c r="I38" s="636">
        <v>690</v>
      </c>
    </row>
    <row r="39" spans="1:9" s="652" customFormat="1" ht="30" x14ac:dyDescent="0.3">
      <c r="A39" s="647">
        <v>35</v>
      </c>
      <c r="B39" s="648" t="s">
        <v>741</v>
      </c>
      <c r="C39" s="649" t="s">
        <v>742</v>
      </c>
      <c r="D39" s="650" t="s">
        <v>743</v>
      </c>
      <c r="E39" s="651" t="s">
        <v>744</v>
      </c>
      <c r="F39" s="645">
        <v>527.89</v>
      </c>
      <c r="G39" s="651">
        <v>2877.12</v>
      </c>
      <c r="H39" s="651">
        <v>3398.01</v>
      </c>
      <c r="I39" s="651">
        <v>7</v>
      </c>
    </row>
    <row r="40" spans="1:9" s="602" customFormat="1" ht="30" x14ac:dyDescent="0.3">
      <c r="A40" s="603">
        <v>36</v>
      </c>
      <c r="B40" s="637" t="s">
        <v>745</v>
      </c>
      <c r="C40" s="638" t="s">
        <v>746</v>
      </c>
      <c r="D40" s="639">
        <v>203866824</v>
      </c>
      <c r="E40" s="640" t="s">
        <v>747</v>
      </c>
      <c r="F40" s="641"/>
      <c r="G40" s="640">
        <v>14.63</v>
      </c>
      <c r="H40" s="640"/>
      <c r="I40" s="636">
        <v>14.63</v>
      </c>
    </row>
    <row r="41" spans="1:9" s="602" customFormat="1" x14ac:dyDescent="0.3">
      <c r="A41" s="593">
        <v>37</v>
      </c>
      <c r="B41" s="637" t="s">
        <v>748</v>
      </c>
      <c r="C41" s="638" t="s">
        <v>749</v>
      </c>
      <c r="D41" s="639"/>
      <c r="E41" s="640" t="s">
        <v>747</v>
      </c>
      <c r="F41" s="641"/>
      <c r="G41" s="640">
        <v>611.96</v>
      </c>
      <c r="H41" s="640">
        <f>G41-I41</f>
        <v>609.96</v>
      </c>
      <c r="I41" s="636">
        <v>2</v>
      </c>
    </row>
    <row r="42" spans="1:9" s="26" customFormat="1" ht="25.5" x14ac:dyDescent="0.3">
      <c r="A42" s="603">
        <v>38</v>
      </c>
      <c r="B42" s="653" t="s">
        <v>750</v>
      </c>
      <c r="C42" s="654" t="s">
        <v>751</v>
      </c>
      <c r="D42" s="655" t="s">
        <v>752</v>
      </c>
      <c r="E42" s="654" t="s">
        <v>753</v>
      </c>
      <c r="F42" s="656">
        <v>11850</v>
      </c>
      <c r="G42" s="657"/>
      <c r="H42" s="657"/>
      <c r="I42" s="658">
        <v>11850</v>
      </c>
    </row>
    <row r="43" spans="1:9" s="26" customFormat="1" ht="25.5" x14ac:dyDescent="0.3">
      <c r="A43" s="593">
        <v>39</v>
      </c>
      <c r="B43" s="653" t="s">
        <v>754</v>
      </c>
      <c r="C43" s="659" t="s">
        <v>755</v>
      </c>
      <c r="D43" s="639">
        <v>406108590</v>
      </c>
      <c r="E43" s="640" t="s">
        <v>756</v>
      </c>
      <c r="F43" s="641">
        <v>8500</v>
      </c>
      <c r="G43" s="640"/>
      <c r="H43" s="640">
        <v>3000</v>
      </c>
      <c r="I43" s="636">
        <v>5500</v>
      </c>
    </row>
    <row r="44" spans="1:9" s="26" customFormat="1" ht="25.5" x14ac:dyDescent="0.3">
      <c r="A44" s="603">
        <v>40</v>
      </c>
      <c r="B44" s="653" t="s">
        <v>757</v>
      </c>
      <c r="C44" s="659" t="s">
        <v>758</v>
      </c>
      <c r="D44" s="639">
        <v>406123760</v>
      </c>
      <c r="E44" s="640" t="s">
        <v>759</v>
      </c>
      <c r="F44" s="641">
        <v>7454</v>
      </c>
      <c r="G44" s="640"/>
      <c r="H44" s="640">
        <v>1500</v>
      </c>
      <c r="I44" s="636">
        <v>5954</v>
      </c>
    </row>
    <row r="45" spans="1:9" s="26" customFormat="1" x14ac:dyDescent="0.3">
      <c r="A45" s="593">
        <v>41</v>
      </c>
      <c r="B45" s="646" t="s">
        <v>760</v>
      </c>
      <c r="C45" s="659" t="s">
        <v>761</v>
      </c>
      <c r="D45" s="639" t="s">
        <v>762</v>
      </c>
      <c r="E45" s="640" t="s">
        <v>763</v>
      </c>
      <c r="F45" s="641">
        <v>12600</v>
      </c>
      <c r="G45" s="640"/>
      <c r="H45" s="640"/>
      <c r="I45" s="636">
        <v>12600</v>
      </c>
    </row>
    <row r="46" spans="1:9" s="26" customFormat="1" x14ac:dyDescent="0.3">
      <c r="A46" s="603">
        <v>42</v>
      </c>
      <c r="B46" s="646" t="s">
        <v>764</v>
      </c>
      <c r="C46" s="659" t="s">
        <v>765</v>
      </c>
      <c r="D46" s="639">
        <v>205235618</v>
      </c>
      <c r="E46" s="640" t="s">
        <v>708</v>
      </c>
      <c r="F46" s="641">
        <v>1097.2</v>
      </c>
      <c r="G46" s="640"/>
      <c r="H46" s="640"/>
      <c r="I46" s="636">
        <v>1097.2</v>
      </c>
    </row>
    <row r="47" spans="1:9" s="26" customFormat="1" x14ac:dyDescent="0.3">
      <c r="A47" s="593">
        <v>43</v>
      </c>
      <c r="B47" s="646" t="s">
        <v>766</v>
      </c>
      <c r="C47" s="397" t="s">
        <v>767</v>
      </c>
      <c r="D47" s="660">
        <v>205286199</v>
      </c>
      <c r="E47" s="397" t="s">
        <v>674</v>
      </c>
      <c r="F47" s="661">
        <v>2200</v>
      </c>
      <c r="G47" s="397"/>
      <c r="H47" s="397">
        <v>1100</v>
      </c>
      <c r="I47" s="662">
        <v>1100</v>
      </c>
    </row>
    <row r="48" spans="1:9" s="26" customFormat="1" ht="45" x14ac:dyDescent="0.3">
      <c r="A48" s="603">
        <v>44</v>
      </c>
      <c r="B48" s="646" t="s">
        <v>768</v>
      </c>
      <c r="C48" s="663" t="s">
        <v>769</v>
      </c>
      <c r="D48" s="664">
        <v>205232728</v>
      </c>
      <c r="E48" s="665" t="s">
        <v>770</v>
      </c>
      <c r="F48" s="666">
        <v>3572.7</v>
      </c>
      <c r="G48" s="665"/>
      <c r="H48" s="665">
        <v>2000</v>
      </c>
      <c r="I48" s="667">
        <v>1572.7</v>
      </c>
    </row>
    <row r="49" spans="1:9" s="26" customFormat="1" x14ac:dyDescent="0.3">
      <c r="A49" s="593">
        <v>45</v>
      </c>
      <c r="B49" s="646" t="s">
        <v>771</v>
      </c>
      <c r="C49" s="668" t="s">
        <v>772</v>
      </c>
      <c r="D49" s="669" t="s">
        <v>773</v>
      </c>
      <c r="E49" s="670" t="s">
        <v>774</v>
      </c>
      <c r="F49" s="671">
        <v>10656.55</v>
      </c>
      <c r="G49" s="670"/>
      <c r="H49" s="670"/>
      <c r="I49" s="672">
        <v>10565.55</v>
      </c>
    </row>
    <row r="50" spans="1:9" s="26" customFormat="1" ht="60" x14ac:dyDescent="0.3">
      <c r="A50" s="603">
        <v>46</v>
      </c>
      <c r="B50" s="646" t="s">
        <v>775</v>
      </c>
      <c r="C50" s="668" t="s">
        <v>776</v>
      </c>
      <c r="D50" s="669">
        <v>404437720</v>
      </c>
      <c r="E50" s="670" t="s">
        <v>777</v>
      </c>
      <c r="F50" s="671">
        <v>14794.74</v>
      </c>
      <c r="G50" s="670">
        <v>4000</v>
      </c>
      <c r="H50" s="670">
        <v>12500</v>
      </c>
      <c r="I50" s="672">
        <v>6294.74</v>
      </c>
    </row>
    <row r="51" spans="1:9" s="26" customFormat="1" x14ac:dyDescent="0.3">
      <c r="A51" s="593">
        <v>47</v>
      </c>
      <c r="B51" s="673" t="s">
        <v>778</v>
      </c>
      <c r="C51" s="674" t="s">
        <v>779</v>
      </c>
      <c r="D51" s="675">
        <v>202177205</v>
      </c>
      <c r="E51" s="676" t="s">
        <v>633</v>
      </c>
      <c r="F51" s="677">
        <v>800</v>
      </c>
      <c r="G51" s="676"/>
      <c r="H51" s="676"/>
      <c r="I51" s="678">
        <v>800</v>
      </c>
    </row>
    <row r="52" spans="1:9" s="26" customFormat="1" ht="45" x14ac:dyDescent="0.3">
      <c r="A52" s="603">
        <v>48</v>
      </c>
      <c r="B52" s="679" t="s">
        <v>780</v>
      </c>
      <c r="C52" s="659" t="s">
        <v>639</v>
      </c>
      <c r="D52" s="680">
        <v>404404122</v>
      </c>
      <c r="E52" s="681" t="s">
        <v>781</v>
      </c>
      <c r="F52" s="634">
        <v>219649.85</v>
      </c>
      <c r="G52" s="682">
        <v>223079.18</v>
      </c>
      <c r="H52" s="635">
        <v>405998</v>
      </c>
      <c r="I52" s="636">
        <v>36731.03</v>
      </c>
    </row>
    <row r="53" spans="1:9" s="26" customFormat="1" ht="30" x14ac:dyDescent="0.3">
      <c r="A53" s="593">
        <v>49</v>
      </c>
      <c r="B53" s="683" t="s">
        <v>782</v>
      </c>
      <c r="C53" s="659" t="s">
        <v>668</v>
      </c>
      <c r="D53" s="639" t="s">
        <v>783</v>
      </c>
      <c r="E53" s="684" t="s">
        <v>784</v>
      </c>
      <c r="F53" s="685">
        <v>34429.4</v>
      </c>
      <c r="G53" s="686"/>
      <c r="H53" s="687">
        <v>5530</v>
      </c>
      <c r="I53" s="795">
        <f>F53-H53</f>
        <v>28899.4</v>
      </c>
    </row>
    <row r="54" spans="1:9" s="26" customFormat="1" x14ac:dyDescent="0.3">
      <c r="A54" s="593">
        <v>51</v>
      </c>
      <c r="B54" s="646" t="s">
        <v>785</v>
      </c>
      <c r="C54" s="668" t="s">
        <v>786</v>
      </c>
      <c r="D54" s="669">
        <v>37804160481</v>
      </c>
      <c r="E54" s="670" t="s">
        <v>787</v>
      </c>
      <c r="F54" s="671">
        <v>4300</v>
      </c>
      <c r="G54" s="665"/>
      <c r="H54" s="665"/>
      <c r="I54" s="672">
        <v>4300</v>
      </c>
    </row>
    <row r="55" spans="1:9" s="26" customFormat="1" x14ac:dyDescent="0.3">
      <c r="A55" s="603">
        <v>52</v>
      </c>
      <c r="B55" s="646" t="s">
        <v>788</v>
      </c>
      <c r="C55" s="668" t="s">
        <v>789</v>
      </c>
      <c r="D55" s="669" t="s">
        <v>790</v>
      </c>
      <c r="E55" s="670" t="s">
        <v>791</v>
      </c>
      <c r="F55" s="671">
        <v>3519.52</v>
      </c>
      <c r="G55" s="670"/>
      <c r="H55" s="670"/>
      <c r="I55" s="672">
        <v>3519.52</v>
      </c>
    </row>
    <row r="56" spans="1:9" s="26" customFormat="1" ht="15.75" x14ac:dyDescent="0.3">
      <c r="A56" s="593">
        <v>53</v>
      </c>
      <c r="B56" s="679" t="s">
        <v>792</v>
      </c>
      <c r="C56" s="659" t="s">
        <v>793</v>
      </c>
      <c r="D56" s="680">
        <v>27001007904</v>
      </c>
      <c r="E56" s="688" t="s">
        <v>794</v>
      </c>
      <c r="F56" s="634">
        <v>468.32</v>
      </c>
      <c r="G56" s="689"/>
      <c r="H56" s="635"/>
      <c r="I56" s="636">
        <v>468.32</v>
      </c>
    </row>
    <row r="57" spans="1:9" s="26" customFormat="1" ht="25.5" x14ac:dyDescent="0.3">
      <c r="A57" s="593">
        <v>55</v>
      </c>
      <c r="B57" s="653" t="s">
        <v>795</v>
      </c>
      <c r="C57" s="659" t="s">
        <v>796</v>
      </c>
      <c r="D57" s="527" t="s">
        <v>634</v>
      </c>
      <c r="E57" s="688" t="s">
        <v>797</v>
      </c>
      <c r="F57" s="634"/>
      <c r="G57" s="690">
        <v>50</v>
      </c>
      <c r="H57" s="635"/>
      <c r="I57" s="636">
        <v>50</v>
      </c>
    </row>
    <row r="58" spans="1:9" s="26" customFormat="1" x14ac:dyDescent="0.3">
      <c r="A58" s="593"/>
      <c r="B58" s="653"/>
      <c r="C58" s="659" t="s">
        <v>640</v>
      </c>
      <c r="D58" s="691" t="s">
        <v>542</v>
      </c>
      <c r="E58" s="688"/>
      <c r="F58" s="634"/>
      <c r="G58" s="690">
        <v>494.5</v>
      </c>
      <c r="H58" s="635"/>
      <c r="I58" s="636">
        <v>494.5</v>
      </c>
    </row>
    <row r="59" spans="1:9" s="26" customFormat="1" x14ac:dyDescent="0.3">
      <c r="A59" s="593">
        <v>57</v>
      </c>
      <c r="B59" s="646"/>
      <c r="C59" s="654" t="s">
        <v>798</v>
      </c>
      <c r="D59" s="655" t="s">
        <v>530</v>
      </c>
      <c r="E59" s="654" t="s">
        <v>799</v>
      </c>
      <c r="F59" s="656"/>
      <c r="G59" s="657">
        <v>21750.400000000001</v>
      </c>
      <c r="H59" s="657">
        <v>10800</v>
      </c>
      <c r="I59" s="692">
        <v>10950.4</v>
      </c>
    </row>
    <row r="60" spans="1:9" s="26" customFormat="1" ht="38.25" x14ac:dyDescent="0.3">
      <c r="A60" s="603">
        <v>58</v>
      </c>
      <c r="B60" s="646" t="s">
        <v>800</v>
      </c>
      <c r="C60" s="659" t="s">
        <v>801</v>
      </c>
      <c r="D60" s="639">
        <v>202283135</v>
      </c>
      <c r="E60" s="640" t="s">
        <v>802</v>
      </c>
      <c r="F60" s="641">
        <v>101267.31</v>
      </c>
      <c r="G60" s="693">
        <v>130081.62</v>
      </c>
      <c r="H60" s="694">
        <v>104900</v>
      </c>
      <c r="I60" s="695">
        <v>126448.93</v>
      </c>
    </row>
    <row r="61" spans="1:9" s="701" customFormat="1" ht="30" x14ac:dyDescent="0.3">
      <c r="A61" s="593">
        <v>59</v>
      </c>
      <c r="B61" s="609" t="s">
        <v>803</v>
      </c>
      <c r="C61" s="595" t="s">
        <v>656</v>
      </c>
      <c r="D61" s="696">
        <v>204568119</v>
      </c>
      <c r="E61" s="697" t="s">
        <v>804</v>
      </c>
      <c r="F61" s="698"/>
      <c r="G61" s="699">
        <v>3375</v>
      </c>
      <c r="H61" s="699">
        <v>2250</v>
      </c>
      <c r="I61" s="700">
        <v>1125</v>
      </c>
    </row>
    <row r="62" spans="1:9" s="701" customFormat="1" ht="30" x14ac:dyDescent="0.3">
      <c r="A62" s="603">
        <v>60</v>
      </c>
      <c r="B62" s="609" t="s">
        <v>805</v>
      </c>
      <c r="C62" s="702" t="s">
        <v>806</v>
      </c>
      <c r="D62" s="696">
        <v>1011019836</v>
      </c>
      <c r="E62" s="697" t="s">
        <v>807</v>
      </c>
      <c r="F62" s="698"/>
      <c r="G62" s="699">
        <v>8304</v>
      </c>
      <c r="H62" s="699">
        <v>5520</v>
      </c>
      <c r="I62" s="700">
        <v>2784</v>
      </c>
    </row>
    <row r="63" spans="1:9" s="701" customFormat="1" ht="30" x14ac:dyDescent="0.3">
      <c r="A63" s="593">
        <v>61</v>
      </c>
      <c r="B63" s="594" t="s">
        <v>805</v>
      </c>
      <c r="C63" s="702" t="s">
        <v>808</v>
      </c>
      <c r="D63" s="703">
        <v>61001009868</v>
      </c>
      <c r="E63" s="697" t="s">
        <v>809</v>
      </c>
      <c r="F63" s="698"/>
      <c r="G63" s="699">
        <v>8710</v>
      </c>
      <c r="H63" s="699">
        <v>7810</v>
      </c>
      <c r="I63" s="700">
        <v>900</v>
      </c>
    </row>
    <row r="64" spans="1:9" s="701" customFormat="1" ht="30" x14ac:dyDescent="0.3">
      <c r="A64" s="603">
        <v>62</v>
      </c>
      <c r="B64" s="594" t="s">
        <v>805</v>
      </c>
      <c r="C64" s="702" t="s">
        <v>810</v>
      </c>
      <c r="D64" s="704">
        <v>1027024934</v>
      </c>
      <c r="E64" s="697" t="s">
        <v>811</v>
      </c>
      <c r="F64" s="698"/>
      <c r="G64" s="699">
        <v>6968</v>
      </c>
      <c r="H64" s="699">
        <v>4648</v>
      </c>
      <c r="I64" s="700">
        <v>2320</v>
      </c>
    </row>
    <row r="65" spans="1:9" s="701" customFormat="1" ht="30" x14ac:dyDescent="0.3">
      <c r="A65" s="593">
        <v>63</v>
      </c>
      <c r="B65" s="594" t="s">
        <v>805</v>
      </c>
      <c r="C65" s="702" t="s">
        <v>812</v>
      </c>
      <c r="D65" s="696">
        <v>1019010719</v>
      </c>
      <c r="E65" s="697" t="s">
        <v>813</v>
      </c>
      <c r="F65" s="698"/>
      <c r="G65" s="699">
        <v>10452</v>
      </c>
      <c r="H65" s="699">
        <v>6972</v>
      </c>
      <c r="I65" s="700">
        <v>3480</v>
      </c>
    </row>
    <row r="66" spans="1:9" s="701" customFormat="1" ht="30" x14ac:dyDescent="0.3">
      <c r="A66" s="603">
        <v>64</v>
      </c>
      <c r="B66" s="594" t="s">
        <v>805</v>
      </c>
      <c r="C66" s="702" t="s">
        <v>814</v>
      </c>
      <c r="D66" s="696">
        <v>7001018039</v>
      </c>
      <c r="E66" s="697" t="s">
        <v>815</v>
      </c>
      <c r="F66" s="698"/>
      <c r="G66" s="699">
        <v>3480</v>
      </c>
      <c r="H66" s="699">
        <v>2320</v>
      </c>
      <c r="I66" s="700">
        <v>1160</v>
      </c>
    </row>
    <row r="67" spans="1:9" s="701" customFormat="1" ht="30" x14ac:dyDescent="0.3">
      <c r="A67" s="593">
        <v>65</v>
      </c>
      <c r="B67" s="594" t="s">
        <v>805</v>
      </c>
      <c r="C67" s="702" t="s">
        <v>816</v>
      </c>
      <c r="D67" s="705">
        <v>1008022978</v>
      </c>
      <c r="E67" s="697" t="s">
        <v>817</v>
      </c>
      <c r="F67" s="698"/>
      <c r="G67" s="699">
        <v>1875</v>
      </c>
      <c r="H67" s="699">
        <v>2625.39</v>
      </c>
      <c r="I67" s="700">
        <v>0</v>
      </c>
    </row>
    <row r="68" spans="1:9" s="701" customFormat="1" ht="30" x14ac:dyDescent="0.3">
      <c r="A68" s="603">
        <v>66</v>
      </c>
      <c r="B68" s="594" t="s">
        <v>805</v>
      </c>
      <c r="C68" s="702" t="s">
        <v>818</v>
      </c>
      <c r="D68" s="705">
        <v>1033000100</v>
      </c>
      <c r="E68" s="697" t="s">
        <v>817</v>
      </c>
      <c r="F68" s="698"/>
      <c r="G68" s="699">
        <v>2625</v>
      </c>
      <c r="H68" s="699">
        <v>3641.55</v>
      </c>
      <c r="I68" s="700">
        <v>0</v>
      </c>
    </row>
    <row r="69" spans="1:9" s="701" customFormat="1" ht="30" x14ac:dyDescent="0.3">
      <c r="A69" s="593">
        <v>67</v>
      </c>
      <c r="B69" s="594" t="s">
        <v>805</v>
      </c>
      <c r="C69" s="702" t="s">
        <v>819</v>
      </c>
      <c r="D69" s="696">
        <v>1021005033</v>
      </c>
      <c r="E69" s="697" t="s">
        <v>813</v>
      </c>
      <c r="F69" s="698"/>
      <c r="G69" s="699">
        <v>7688</v>
      </c>
      <c r="H69" s="699">
        <v>5136</v>
      </c>
      <c r="I69" s="700">
        <v>2552</v>
      </c>
    </row>
    <row r="70" spans="1:9" s="701" customFormat="1" x14ac:dyDescent="0.3">
      <c r="A70" s="603">
        <v>68</v>
      </c>
      <c r="B70" s="594" t="s">
        <v>820</v>
      </c>
      <c r="C70" s="706" t="s">
        <v>821</v>
      </c>
      <c r="D70" s="707">
        <v>14001004307</v>
      </c>
      <c r="E70" s="708" t="s">
        <v>822</v>
      </c>
      <c r="F70" s="709"/>
      <c r="G70" s="708">
        <v>1875</v>
      </c>
      <c r="H70" s="708">
        <v>1250</v>
      </c>
      <c r="I70" s="710">
        <v>625</v>
      </c>
    </row>
    <row r="71" spans="1:9" s="701" customFormat="1" x14ac:dyDescent="0.3">
      <c r="A71" s="593">
        <v>69</v>
      </c>
      <c r="B71" s="594" t="s">
        <v>820</v>
      </c>
      <c r="C71" s="706" t="s">
        <v>823</v>
      </c>
      <c r="D71" s="707">
        <v>1009011236</v>
      </c>
      <c r="E71" s="708" t="s">
        <v>824</v>
      </c>
      <c r="F71" s="709"/>
      <c r="G71" s="708">
        <v>11484</v>
      </c>
      <c r="H71" s="708">
        <v>7656</v>
      </c>
      <c r="I71" s="710">
        <v>3828</v>
      </c>
    </row>
    <row r="72" spans="1:9" s="701" customFormat="1" x14ac:dyDescent="0.3">
      <c r="A72" s="603">
        <v>70</v>
      </c>
      <c r="B72" s="594" t="s">
        <v>820</v>
      </c>
      <c r="C72" s="706" t="s">
        <v>825</v>
      </c>
      <c r="D72" s="707">
        <v>59001101395</v>
      </c>
      <c r="E72" s="708" t="s">
        <v>826</v>
      </c>
      <c r="F72" s="711"/>
      <c r="G72" s="708">
        <v>9758</v>
      </c>
      <c r="H72" s="708">
        <v>6510</v>
      </c>
      <c r="I72" s="710">
        <v>3248</v>
      </c>
    </row>
    <row r="73" spans="1:9" s="701" customFormat="1" x14ac:dyDescent="0.3">
      <c r="A73" s="593">
        <v>71</v>
      </c>
      <c r="B73" s="594" t="s">
        <v>820</v>
      </c>
      <c r="C73" s="706" t="s">
        <v>827</v>
      </c>
      <c r="D73" s="707">
        <v>45001013925</v>
      </c>
      <c r="E73" s="708" t="s">
        <v>828</v>
      </c>
      <c r="F73" s="711"/>
      <c r="G73" s="708">
        <v>2625</v>
      </c>
      <c r="H73" s="708">
        <v>1750</v>
      </c>
      <c r="I73" s="710">
        <v>875</v>
      </c>
    </row>
    <row r="74" spans="1:9" s="701" customFormat="1" ht="30" x14ac:dyDescent="0.3">
      <c r="A74" s="603">
        <v>72</v>
      </c>
      <c r="B74" s="594" t="s">
        <v>805</v>
      </c>
      <c r="C74" s="702" t="s">
        <v>829</v>
      </c>
      <c r="D74" s="696">
        <v>47001029377</v>
      </c>
      <c r="E74" s="697" t="s">
        <v>830</v>
      </c>
      <c r="F74" s="698"/>
      <c r="G74" s="699">
        <v>4879</v>
      </c>
      <c r="H74" s="699">
        <v>3255</v>
      </c>
      <c r="I74" s="700">
        <v>1624</v>
      </c>
    </row>
    <row r="75" spans="1:9" s="701" customFormat="1" ht="30" x14ac:dyDescent="0.3">
      <c r="A75" s="593">
        <v>73</v>
      </c>
      <c r="B75" s="594" t="s">
        <v>805</v>
      </c>
      <c r="C75" s="702" t="s">
        <v>831</v>
      </c>
      <c r="D75" s="696">
        <v>35001010859</v>
      </c>
      <c r="E75" s="697" t="s">
        <v>832</v>
      </c>
      <c r="F75" s="698"/>
      <c r="G75" s="699">
        <v>5001</v>
      </c>
      <c r="H75" s="699">
        <v>3334</v>
      </c>
      <c r="I75" s="700">
        <v>1667</v>
      </c>
    </row>
    <row r="76" spans="1:9" s="701" customFormat="1" ht="30" x14ac:dyDescent="0.3">
      <c r="A76" s="603">
        <v>74</v>
      </c>
      <c r="B76" s="594" t="s">
        <v>805</v>
      </c>
      <c r="C76" s="702" t="s">
        <v>833</v>
      </c>
      <c r="D76" s="696">
        <v>35001067646</v>
      </c>
      <c r="E76" s="697" t="s">
        <v>834</v>
      </c>
      <c r="F76" s="698"/>
      <c r="G76" s="699">
        <v>2499</v>
      </c>
      <c r="H76" s="699">
        <v>1666</v>
      </c>
      <c r="I76" s="700">
        <v>833</v>
      </c>
    </row>
    <row r="77" spans="1:9" s="701" customFormat="1" x14ac:dyDescent="0.3">
      <c r="A77" s="593">
        <v>75</v>
      </c>
      <c r="B77" s="594" t="s">
        <v>820</v>
      </c>
      <c r="C77" s="706" t="s">
        <v>835</v>
      </c>
      <c r="D77" s="707">
        <v>42001003756</v>
      </c>
      <c r="E77" s="708" t="s">
        <v>836</v>
      </c>
      <c r="F77" s="711"/>
      <c r="G77" s="708">
        <v>4356.25</v>
      </c>
      <c r="H77" s="708">
        <v>2906.25</v>
      </c>
      <c r="I77" s="710">
        <v>1450</v>
      </c>
    </row>
    <row r="78" spans="1:9" s="701" customFormat="1" x14ac:dyDescent="0.3">
      <c r="A78" s="603">
        <v>76</v>
      </c>
      <c r="B78" s="594" t="s">
        <v>820</v>
      </c>
      <c r="C78" s="706" t="s">
        <v>837</v>
      </c>
      <c r="D78" s="707">
        <v>33001004331</v>
      </c>
      <c r="E78" s="708" t="s">
        <v>838</v>
      </c>
      <c r="F78" s="711"/>
      <c r="G78" s="708">
        <v>6970</v>
      </c>
      <c r="H78" s="708">
        <v>4650</v>
      </c>
      <c r="I78" s="710">
        <v>2320</v>
      </c>
    </row>
    <row r="79" spans="1:9" s="701" customFormat="1" ht="30" x14ac:dyDescent="0.3">
      <c r="A79" s="593">
        <v>77</v>
      </c>
      <c r="B79" s="594" t="s">
        <v>805</v>
      </c>
      <c r="C79" s="702" t="s">
        <v>839</v>
      </c>
      <c r="D79" s="696">
        <v>9001000474</v>
      </c>
      <c r="E79" s="697" t="s">
        <v>840</v>
      </c>
      <c r="F79" s="698"/>
      <c r="G79" s="698">
        <v>2375.64</v>
      </c>
      <c r="H79" s="698">
        <v>1625.64</v>
      </c>
      <c r="I79" s="700">
        <v>750</v>
      </c>
    </row>
    <row r="80" spans="1:9" s="701" customFormat="1" x14ac:dyDescent="0.3">
      <c r="A80" s="603">
        <v>78</v>
      </c>
      <c r="B80" s="594" t="s">
        <v>820</v>
      </c>
      <c r="C80" s="706" t="s">
        <v>841</v>
      </c>
      <c r="D80" s="707">
        <v>19001003131</v>
      </c>
      <c r="E80" s="708" t="s">
        <v>842</v>
      </c>
      <c r="F80" s="711"/>
      <c r="G80" s="708">
        <v>9061</v>
      </c>
      <c r="H80" s="708">
        <v>7245</v>
      </c>
      <c r="I80" s="710">
        <v>1816</v>
      </c>
    </row>
    <row r="81" spans="1:9" s="701" customFormat="1" x14ac:dyDescent="0.3">
      <c r="A81" s="593">
        <v>79</v>
      </c>
      <c r="B81" s="712" t="s">
        <v>820</v>
      </c>
      <c r="C81" s="706" t="s">
        <v>843</v>
      </c>
      <c r="D81" s="707">
        <v>415589571</v>
      </c>
      <c r="E81" s="708" t="s">
        <v>844</v>
      </c>
      <c r="F81" s="713"/>
      <c r="G81" s="710">
        <v>1250</v>
      </c>
      <c r="H81" s="710">
        <v>1125</v>
      </c>
      <c r="I81" s="710">
        <v>125</v>
      </c>
    </row>
    <row r="82" spans="1:9" s="701" customFormat="1" ht="36" x14ac:dyDescent="0.3">
      <c r="A82" s="603">
        <v>80</v>
      </c>
      <c r="B82" s="609" t="s">
        <v>805</v>
      </c>
      <c r="C82" s="702" t="s">
        <v>845</v>
      </c>
      <c r="D82" s="696">
        <v>38001006136</v>
      </c>
      <c r="E82" s="697" t="s">
        <v>846</v>
      </c>
      <c r="F82" s="698"/>
      <c r="G82" s="699">
        <v>1250</v>
      </c>
      <c r="H82" s="699">
        <v>625</v>
      </c>
      <c r="I82" s="700">
        <v>625</v>
      </c>
    </row>
    <row r="83" spans="1:9" s="701" customFormat="1" x14ac:dyDescent="0.3">
      <c r="A83" s="593">
        <v>81</v>
      </c>
      <c r="B83" s="630" t="s">
        <v>820</v>
      </c>
      <c r="C83" s="714" t="s">
        <v>847</v>
      </c>
      <c r="D83" s="707">
        <v>26001005414</v>
      </c>
      <c r="E83" s="708" t="s">
        <v>848</v>
      </c>
      <c r="F83" s="709"/>
      <c r="G83" s="708">
        <v>3000</v>
      </c>
      <c r="H83" s="708">
        <v>2000</v>
      </c>
      <c r="I83" s="710">
        <v>1000</v>
      </c>
    </row>
    <row r="84" spans="1:9" s="701" customFormat="1" x14ac:dyDescent="0.3">
      <c r="A84" s="603">
        <v>82</v>
      </c>
      <c r="B84" s="646" t="s">
        <v>820</v>
      </c>
      <c r="C84" s="714" t="s">
        <v>648</v>
      </c>
      <c r="D84" s="707">
        <v>204533175</v>
      </c>
      <c r="E84" s="708" t="s">
        <v>817</v>
      </c>
      <c r="F84" s="709"/>
      <c r="G84" s="708">
        <v>2400</v>
      </c>
      <c r="H84" s="708">
        <v>1600</v>
      </c>
      <c r="I84" s="710">
        <v>800</v>
      </c>
    </row>
    <row r="85" spans="1:9" s="701" customFormat="1" ht="30" x14ac:dyDescent="0.3">
      <c r="A85" s="593">
        <v>83</v>
      </c>
      <c r="B85" s="594" t="s">
        <v>805</v>
      </c>
      <c r="C85" s="702" t="s">
        <v>849</v>
      </c>
      <c r="D85" s="696">
        <v>231954249</v>
      </c>
      <c r="E85" s="697" t="s">
        <v>850</v>
      </c>
      <c r="F85" s="698"/>
      <c r="G85" s="699">
        <v>2100</v>
      </c>
      <c r="H85" s="699">
        <v>1400</v>
      </c>
      <c r="I85" s="700">
        <v>700</v>
      </c>
    </row>
    <row r="86" spans="1:9" s="701" customFormat="1" ht="36" x14ac:dyDescent="0.3">
      <c r="A86" s="603">
        <v>84</v>
      </c>
      <c r="B86" s="594" t="s">
        <v>805</v>
      </c>
      <c r="C86" s="702" t="s">
        <v>851</v>
      </c>
      <c r="D86" s="696">
        <v>221291144</v>
      </c>
      <c r="E86" s="697" t="s">
        <v>852</v>
      </c>
      <c r="F86" s="698"/>
      <c r="G86" s="699">
        <v>2700</v>
      </c>
      <c r="H86" s="699">
        <v>1800</v>
      </c>
      <c r="I86" s="700">
        <v>900</v>
      </c>
    </row>
    <row r="87" spans="1:9" s="701" customFormat="1" x14ac:dyDescent="0.3">
      <c r="A87" s="593">
        <v>85</v>
      </c>
      <c r="B87" s="646" t="s">
        <v>820</v>
      </c>
      <c r="C87" s="714" t="s">
        <v>853</v>
      </c>
      <c r="D87" s="707">
        <v>248385787</v>
      </c>
      <c r="E87" s="708" t="s">
        <v>817</v>
      </c>
      <c r="F87" s="709"/>
      <c r="G87" s="708">
        <v>3271.4</v>
      </c>
      <c r="H87" s="708">
        <v>2181</v>
      </c>
      <c r="I87" s="710">
        <v>1090.4000000000001</v>
      </c>
    </row>
    <row r="88" spans="1:9" s="701" customFormat="1" ht="30" x14ac:dyDescent="0.3">
      <c r="A88" s="603">
        <v>86</v>
      </c>
      <c r="B88" s="646" t="s">
        <v>820</v>
      </c>
      <c r="C88" s="714" t="s">
        <v>652</v>
      </c>
      <c r="D88" s="707">
        <v>447860020</v>
      </c>
      <c r="E88" s="708" t="s">
        <v>817</v>
      </c>
      <c r="F88" s="709"/>
      <c r="G88" s="708">
        <v>3120</v>
      </c>
      <c r="H88" s="708">
        <v>2080</v>
      </c>
      <c r="I88" s="710">
        <v>1040</v>
      </c>
    </row>
    <row r="89" spans="1:9" s="701" customFormat="1" x14ac:dyDescent="0.3">
      <c r="A89" s="593">
        <v>87</v>
      </c>
      <c r="B89" s="646" t="s">
        <v>820</v>
      </c>
      <c r="C89" s="714" t="s">
        <v>854</v>
      </c>
      <c r="D89" s="707" t="s">
        <v>653</v>
      </c>
      <c r="E89" s="708" t="s">
        <v>855</v>
      </c>
      <c r="F89" s="709"/>
      <c r="G89" s="708">
        <v>3750</v>
      </c>
      <c r="H89" s="708">
        <v>2500</v>
      </c>
      <c r="I89" s="710">
        <v>1250</v>
      </c>
    </row>
    <row r="90" spans="1:9" s="701" customFormat="1" ht="30" x14ac:dyDescent="0.3">
      <c r="A90" s="603">
        <v>88</v>
      </c>
      <c r="B90" s="594" t="s">
        <v>805</v>
      </c>
      <c r="C90" s="702" t="s">
        <v>856</v>
      </c>
      <c r="D90" s="715" t="s">
        <v>659</v>
      </c>
      <c r="E90" s="697" t="s">
        <v>857</v>
      </c>
      <c r="F90" s="698"/>
      <c r="G90" s="699">
        <v>3750</v>
      </c>
      <c r="H90" s="699">
        <v>5183.3999999999996</v>
      </c>
      <c r="I90" s="700">
        <v>0</v>
      </c>
    </row>
    <row r="91" spans="1:9" s="701" customFormat="1" x14ac:dyDescent="0.3">
      <c r="A91" s="593">
        <v>89</v>
      </c>
      <c r="B91" s="646" t="s">
        <v>820</v>
      </c>
      <c r="C91" s="706" t="s">
        <v>858</v>
      </c>
      <c r="D91" s="707">
        <v>61004008339</v>
      </c>
      <c r="E91" s="708" t="s">
        <v>859</v>
      </c>
      <c r="F91" s="709"/>
      <c r="G91" s="708">
        <v>3612.08</v>
      </c>
      <c r="H91" s="708">
        <v>2408</v>
      </c>
      <c r="I91" s="713">
        <v>1204.08</v>
      </c>
    </row>
    <row r="92" spans="1:9" s="701" customFormat="1" x14ac:dyDescent="0.3">
      <c r="A92" s="603">
        <v>90</v>
      </c>
      <c r="B92" s="646" t="s">
        <v>820</v>
      </c>
      <c r="C92" s="706" t="s">
        <v>860</v>
      </c>
      <c r="D92" s="707">
        <v>2001019883</v>
      </c>
      <c r="E92" s="708" t="s">
        <v>861</v>
      </c>
      <c r="F92" s="709"/>
      <c r="G92" s="708">
        <v>3000</v>
      </c>
      <c r="H92" s="708">
        <v>2000</v>
      </c>
      <c r="I92" s="710">
        <v>1000</v>
      </c>
    </row>
    <row r="93" spans="1:9" s="701" customFormat="1" ht="30" x14ac:dyDescent="0.3">
      <c r="A93" s="593">
        <v>91</v>
      </c>
      <c r="B93" s="594" t="s">
        <v>862</v>
      </c>
      <c r="C93" s="702" t="s">
        <v>863</v>
      </c>
      <c r="D93" s="715" t="s">
        <v>661</v>
      </c>
      <c r="E93" s="697" t="s">
        <v>864</v>
      </c>
      <c r="F93" s="698"/>
      <c r="G93" s="699">
        <v>8472</v>
      </c>
      <c r="H93" s="699">
        <v>6972</v>
      </c>
      <c r="I93" s="700">
        <v>1500</v>
      </c>
    </row>
    <row r="94" spans="1:9" s="701" customFormat="1" ht="36" x14ac:dyDescent="0.3">
      <c r="A94" s="603">
        <v>92</v>
      </c>
      <c r="B94" s="594" t="s">
        <v>862</v>
      </c>
      <c r="C94" s="702" t="s">
        <v>865</v>
      </c>
      <c r="D94" s="716" t="s">
        <v>866</v>
      </c>
      <c r="E94" s="697" t="s">
        <v>817</v>
      </c>
      <c r="F94" s="698"/>
      <c r="G94" s="698">
        <v>13802.8</v>
      </c>
      <c r="H94" s="698">
        <v>9162.7999999999993</v>
      </c>
      <c r="I94" s="700">
        <v>4640</v>
      </c>
    </row>
    <row r="95" spans="1:9" s="701" customFormat="1" x14ac:dyDescent="0.3">
      <c r="A95" s="593">
        <v>93</v>
      </c>
      <c r="B95" s="646" t="s">
        <v>820</v>
      </c>
      <c r="C95" s="714" t="s">
        <v>867</v>
      </c>
      <c r="D95" s="707">
        <v>52001017729</v>
      </c>
      <c r="E95" s="708" t="s">
        <v>868</v>
      </c>
      <c r="F95" s="709"/>
      <c r="G95" s="708">
        <v>1800</v>
      </c>
      <c r="H95" s="708">
        <v>1200</v>
      </c>
      <c r="I95" s="710">
        <v>600</v>
      </c>
    </row>
    <row r="96" spans="1:9" s="701" customFormat="1" ht="30" x14ac:dyDescent="0.3">
      <c r="A96" s="603">
        <v>94</v>
      </c>
      <c r="B96" s="594" t="s">
        <v>805</v>
      </c>
      <c r="C96" s="702" t="s">
        <v>869</v>
      </c>
      <c r="D96" s="696">
        <v>1008009067</v>
      </c>
      <c r="E96" s="697" t="s">
        <v>870</v>
      </c>
      <c r="F96" s="698"/>
      <c r="G96" s="699">
        <v>8361</v>
      </c>
      <c r="H96" s="699">
        <v>5577</v>
      </c>
      <c r="I96" s="700">
        <v>2784</v>
      </c>
    </row>
    <row r="97" spans="1:9" s="701" customFormat="1" ht="30" x14ac:dyDescent="0.3">
      <c r="A97" s="593">
        <v>95</v>
      </c>
      <c r="B97" s="594" t="s">
        <v>687</v>
      </c>
      <c r="C97" s="702" t="s">
        <v>871</v>
      </c>
      <c r="D97" s="696">
        <v>206028485</v>
      </c>
      <c r="E97" s="697" t="s">
        <v>864</v>
      </c>
      <c r="F97" s="698"/>
      <c r="G97" s="699">
        <v>2400</v>
      </c>
      <c r="H97" s="699">
        <v>1600</v>
      </c>
      <c r="I97" s="700">
        <v>800</v>
      </c>
    </row>
    <row r="98" spans="1:9" s="701" customFormat="1" x14ac:dyDescent="0.3">
      <c r="A98" s="603">
        <v>96</v>
      </c>
      <c r="B98" s="646" t="s">
        <v>820</v>
      </c>
      <c r="C98" s="714" t="s">
        <v>872</v>
      </c>
      <c r="D98" s="707">
        <v>25001000955</v>
      </c>
      <c r="E98" s="708" t="s">
        <v>873</v>
      </c>
      <c r="F98" s="709"/>
      <c r="G98" s="708">
        <v>2257.6799999999998</v>
      </c>
      <c r="H98" s="708">
        <v>1506</v>
      </c>
      <c r="I98" s="710">
        <v>751.68</v>
      </c>
    </row>
    <row r="99" spans="1:9" s="701" customFormat="1" ht="30" x14ac:dyDescent="0.3">
      <c r="A99" s="593">
        <v>97</v>
      </c>
      <c r="B99" s="594" t="s">
        <v>874</v>
      </c>
      <c r="C99" s="702" t="s">
        <v>875</v>
      </c>
      <c r="D99" s="696">
        <v>40001007609</v>
      </c>
      <c r="E99" s="697" t="s">
        <v>876</v>
      </c>
      <c r="F99" s="698"/>
      <c r="G99" s="699">
        <v>3060</v>
      </c>
      <c r="H99" s="699">
        <v>1960</v>
      </c>
      <c r="I99" s="700">
        <v>1100</v>
      </c>
    </row>
    <row r="100" spans="1:9" s="701" customFormat="1" ht="30" x14ac:dyDescent="0.3">
      <c r="A100" s="603">
        <v>98</v>
      </c>
      <c r="B100" s="594" t="s">
        <v>877</v>
      </c>
      <c r="C100" s="702" t="s">
        <v>878</v>
      </c>
      <c r="D100" s="715" t="s">
        <v>664</v>
      </c>
      <c r="E100" s="697" t="s">
        <v>879</v>
      </c>
      <c r="F100" s="698"/>
      <c r="G100" s="698">
        <v>1470.8</v>
      </c>
      <c r="H100" s="699">
        <v>914</v>
      </c>
      <c r="I100" s="717">
        <v>556.79999999999995</v>
      </c>
    </row>
    <row r="101" spans="1:9" s="701" customFormat="1" ht="25.5" x14ac:dyDescent="0.3">
      <c r="A101" s="593">
        <v>99</v>
      </c>
      <c r="B101" s="718" t="s">
        <v>687</v>
      </c>
      <c r="C101" s="714" t="s">
        <v>880</v>
      </c>
      <c r="D101" s="707">
        <v>19001030986</v>
      </c>
      <c r="E101" s="708" t="s">
        <v>842</v>
      </c>
      <c r="F101" s="709"/>
      <c r="G101" s="708">
        <v>3310</v>
      </c>
      <c r="H101" s="708">
        <v>3510</v>
      </c>
      <c r="I101" s="710">
        <v>-200</v>
      </c>
    </row>
    <row r="102" spans="1:9" s="701" customFormat="1" ht="25.5" x14ac:dyDescent="0.3">
      <c r="A102" s="603">
        <v>100</v>
      </c>
      <c r="B102" s="718" t="s">
        <v>687</v>
      </c>
      <c r="C102" s="714" t="s">
        <v>881</v>
      </c>
      <c r="D102" s="707" t="s">
        <v>663</v>
      </c>
      <c r="E102" s="708" t="s">
        <v>882</v>
      </c>
      <c r="F102" s="709"/>
      <c r="G102" s="708">
        <v>1600</v>
      </c>
      <c r="H102" s="708">
        <v>800</v>
      </c>
      <c r="I102" s="710">
        <v>800</v>
      </c>
    </row>
    <row r="103" spans="1:9" s="701" customFormat="1" x14ac:dyDescent="0.3">
      <c r="A103" s="593">
        <v>101</v>
      </c>
      <c r="B103" s="718" t="s">
        <v>883</v>
      </c>
      <c r="C103" s="714" t="s">
        <v>884</v>
      </c>
      <c r="D103" s="707" t="s">
        <v>885</v>
      </c>
      <c r="E103" s="708" t="s">
        <v>886</v>
      </c>
      <c r="F103" s="709"/>
      <c r="G103" s="708">
        <v>2263</v>
      </c>
      <c r="H103" s="708">
        <v>1335</v>
      </c>
      <c r="I103" s="710">
        <v>928</v>
      </c>
    </row>
    <row r="104" spans="1:9" s="701" customFormat="1" ht="30" x14ac:dyDescent="0.3">
      <c r="A104" s="603">
        <v>102</v>
      </c>
      <c r="B104" s="594" t="s">
        <v>887</v>
      </c>
      <c r="C104" s="702" t="s">
        <v>888</v>
      </c>
      <c r="D104" s="696">
        <v>60001046176</v>
      </c>
      <c r="E104" s="697" t="s">
        <v>889</v>
      </c>
      <c r="F104" s="698"/>
      <c r="G104" s="699">
        <v>300</v>
      </c>
      <c r="H104" s="699"/>
      <c r="I104" s="700">
        <v>300</v>
      </c>
    </row>
    <row r="105" spans="1:9" s="701" customFormat="1" ht="18" x14ac:dyDescent="0.3">
      <c r="A105" s="603"/>
      <c r="B105" s="594"/>
      <c r="C105" s="702" t="s">
        <v>890</v>
      </c>
      <c r="D105" s="696"/>
      <c r="E105" s="697" t="s">
        <v>891</v>
      </c>
      <c r="F105" s="698"/>
      <c r="G105" s="699">
        <v>1875</v>
      </c>
      <c r="H105" s="699">
        <v>1250</v>
      </c>
      <c r="I105" s="700">
        <v>625</v>
      </c>
    </row>
    <row r="106" spans="1:9" s="701" customFormat="1" ht="18" x14ac:dyDescent="0.3">
      <c r="A106" s="603"/>
      <c r="B106" s="594"/>
      <c r="C106" s="702" t="s">
        <v>892</v>
      </c>
      <c r="D106" s="696"/>
      <c r="E106" s="697" t="s">
        <v>864</v>
      </c>
      <c r="F106" s="698"/>
      <c r="G106" s="699">
        <v>2000</v>
      </c>
      <c r="H106" s="699">
        <v>1000</v>
      </c>
      <c r="I106" s="700">
        <v>1000</v>
      </c>
    </row>
    <row r="107" spans="1:9" s="26" customFormat="1" x14ac:dyDescent="0.3">
      <c r="A107" s="603">
        <v>104</v>
      </c>
      <c r="B107" s="719" t="s">
        <v>820</v>
      </c>
      <c r="C107" s="720" t="s">
        <v>893</v>
      </c>
      <c r="D107" s="721">
        <v>1017007990</v>
      </c>
      <c r="E107" s="720" t="s">
        <v>894</v>
      </c>
      <c r="F107" s="722"/>
      <c r="G107" s="723">
        <v>3000</v>
      </c>
      <c r="H107" s="723">
        <v>2200</v>
      </c>
      <c r="I107" s="720">
        <v>800</v>
      </c>
    </row>
    <row r="108" spans="1:9" s="26" customFormat="1" x14ac:dyDescent="0.3">
      <c r="A108" s="593">
        <v>105</v>
      </c>
      <c r="B108" s="719" t="s">
        <v>820</v>
      </c>
      <c r="C108" s="720" t="s">
        <v>895</v>
      </c>
      <c r="D108" s="721">
        <v>4001002669</v>
      </c>
      <c r="E108" s="720" t="s">
        <v>896</v>
      </c>
      <c r="F108" s="722"/>
      <c r="G108" s="723">
        <v>1875</v>
      </c>
      <c r="H108" s="723">
        <v>1375</v>
      </c>
      <c r="I108" s="720">
        <v>500</v>
      </c>
    </row>
    <row r="109" spans="1:9" s="105" customFormat="1" x14ac:dyDescent="0.3">
      <c r="A109" s="603">
        <v>106</v>
      </c>
      <c r="B109" s="719" t="s">
        <v>820</v>
      </c>
      <c r="C109" s="720" t="s">
        <v>897</v>
      </c>
      <c r="D109" s="721">
        <v>5001003979</v>
      </c>
      <c r="E109" s="720" t="s">
        <v>898</v>
      </c>
      <c r="F109" s="722"/>
      <c r="G109" s="723">
        <v>1875</v>
      </c>
      <c r="H109" s="723">
        <v>1375</v>
      </c>
      <c r="I109" s="720">
        <v>500</v>
      </c>
    </row>
    <row r="110" spans="1:9" s="105" customFormat="1" ht="18" x14ac:dyDescent="0.3">
      <c r="A110" s="593">
        <v>107</v>
      </c>
      <c r="B110" s="719" t="s">
        <v>820</v>
      </c>
      <c r="C110" s="724" t="s">
        <v>899</v>
      </c>
      <c r="D110" s="725">
        <v>10001042444</v>
      </c>
      <c r="E110" s="726" t="s">
        <v>900</v>
      </c>
      <c r="F110" s="727"/>
      <c r="G110" s="728">
        <v>6000</v>
      </c>
      <c r="H110" s="728">
        <v>4400</v>
      </c>
      <c r="I110" s="729">
        <v>1600</v>
      </c>
    </row>
    <row r="111" spans="1:9" s="105" customFormat="1" x14ac:dyDescent="0.3">
      <c r="A111" s="603">
        <v>108</v>
      </c>
      <c r="B111" s="719" t="s">
        <v>820</v>
      </c>
      <c r="C111" s="720" t="s">
        <v>901</v>
      </c>
      <c r="D111" s="721">
        <v>11001027880</v>
      </c>
      <c r="E111" s="720" t="s">
        <v>902</v>
      </c>
      <c r="F111" s="722"/>
      <c r="G111" s="723">
        <v>2625</v>
      </c>
      <c r="H111" s="723">
        <v>1925</v>
      </c>
      <c r="I111" s="720">
        <v>700</v>
      </c>
    </row>
    <row r="112" spans="1:9" s="105" customFormat="1" x14ac:dyDescent="0.3">
      <c r="A112" s="593">
        <v>109</v>
      </c>
      <c r="B112" s="719" t="s">
        <v>820</v>
      </c>
      <c r="C112" s="720" t="s">
        <v>903</v>
      </c>
      <c r="D112" s="721">
        <v>1001012012</v>
      </c>
      <c r="E112" s="720" t="s">
        <v>904</v>
      </c>
      <c r="F112" s="722"/>
      <c r="G112" s="723">
        <v>4500</v>
      </c>
      <c r="H112" s="723">
        <v>3300</v>
      </c>
      <c r="I112" s="720">
        <v>1200</v>
      </c>
    </row>
    <row r="113" spans="1:35" s="105" customFormat="1" x14ac:dyDescent="0.3">
      <c r="A113" s="603">
        <v>110</v>
      </c>
      <c r="B113" s="719" t="s">
        <v>820</v>
      </c>
      <c r="C113" s="720" t="s">
        <v>905</v>
      </c>
      <c r="D113" s="721">
        <v>1011025293</v>
      </c>
      <c r="E113" s="720" t="s">
        <v>904</v>
      </c>
      <c r="F113" s="722"/>
      <c r="G113" s="723">
        <v>2250</v>
      </c>
      <c r="H113" s="723">
        <v>1650</v>
      </c>
      <c r="I113" s="720">
        <v>600</v>
      </c>
    </row>
    <row r="114" spans="1:35" s="105" customFormat="1" x14ac:dyDescent="0.3">
      <c r="A114" s="593">
        <v>111</v>
      </c>
      <c r="B114" s="719" t="s">
        <v>820</v>
      </c>
      <c r="C114" s="720" t="s">
        <v>906</v>
      </c>
      <c r="D114" s="721" t="s">
        <v>660</v>
      </c>
      <c r="E114" s="720" t="s">
        <v>904</v>
      </c>
      <c r="F114" s="722"/>
      <c r="G114" s="723">
        <v>2250</v>
      </c>
      <c r="H114" s="723">
        <v>1650</v>
      </c>
      <c r="I114" s="720">
        <v>600</v>
      </c>
      <c r="AF114" s="105">
        <v>1375.39</v>
      </c>
      <c r="AG114" s="105">
        <v>80</v>
      </c>
      <c r="AH114" s="105">
        <f>AF114+AG114</f>
        <v>1455.39</v>
      </c>
      <c r="AI114" s="105" t="s">
        <v>816</v>
      </c>
    </row>
    <row r="115" spans="1:35" s="105" customFormat="1" x14ac:dyDescent="0.3">
      <c r="A115" s="603">
        <v>112</v>
      </c>
      <c r="B115" s="719" t="s">
        <v>820</v>
      </c>
      <c r="C115" s="720" t="s">
        <v>907</v>
      </c>
      <c r="D115" s="721">
        <v>13001012641</v>
      </c>
      <c r="E115" s="720" t="s">
        <v>908</v>
      </c>
      <c r="F115" s="722"/>
      <c r="G115" s="723">
        <v>3000</v>
      </c>
      <c r="H115" s="723">
        <v>2200</v>
      </c>
      <c r="I115" s="720">
        <v>800</v>
      </c>
      <c r="AF115" s="105">
        <v>2683.4</v>
      </c>
      <c r="AG115" s="105">
        <f>AF119-AG114-AG116</f>
        <v>82.519999999999527</v>
      </c>
      <c r="AH115" s="105">
        <f t="shared" ref="AH115:AH116" si="0">AF115+AG115</f>
        <v>2765.9199999999996</v>
      </c>
      <c r="AI115" s="105" t="s">
        <v>856</v>
      </c>
    </row>
    <row r="116" spans="1:35" s="105" customFormat="1" ht="18" x14ac:dyDescent="0.3">
      <c r="A116" s="593">
        <v>113</v>
      </c>
      <c r="B116" s="719" t="s">
        <v>820</v>
      </c>
      <c r="C116" s="727" t="s">
        <v>909</v>
      </c>
      <c r="D116" s="725">
        <v>61007004173</v>
      </c>
      <c r="E116" s="726" t="s">
        <v>824</v>
      </c>
      <c r="F116" s="727"/>
      <c r="G116" s="730">
        <v>4426.26</v>
      </c>
      <c r="H116" s="730">
        <v>3236.1</v>
      </c>
      <c r="I116" s="731">
        <v>1190.1600000000001</v>
      </c>
      <c r="AF116" s="105">
        <v>1891.55</v>
      </c>
      <c r="AG116" s="105">
        <v>80</v>
      </c>
      <c r="AH116" s="105">
        <f t="shared" si="0"/>
        <v>1971.55</v>
      </c>
      <c r="AI116" s="105" t="s">
        <v>818</v>
      </c>
    </row>
    <row r="117" spans="1:35" s="105" customFormat="1" x14ac:dyDescent="0.3">
      <c r="A117" s="603">
        <v>114</v>
      </c>
      <c r="B117" s="719" t="s">
        <v>820</v>
      </c>
      <c r="C117" s="720" t="s">
        <v>910</v>
      </c>
      <c r="D117" s="721">
        <v>1025002181</v>
      </c>
      <c r="E117" s="720" t="s">
        <v>911</v>
      </c>
      <c r="F117" s="722"/>
      <c r="G117" s="723">
        <v>3750</v>
      </c>
      <c r="H117" s="723">
        <v>2750</v>
      </c>
      <c r="I117" s="720">
        <v>1000</v>
      </c>
      <c r="AF117" s="105">
        <f>SUM(AF114:AF116)</f>
        <v>5950.34</v>
      </c>
      <c r="AG117" s="105">
        <v>100</v>
      </c>
    </row>
    <row r="118" spans="1:35" s="105" customFormat="1" x14ac:dyDescent="0.3">
      <c r="A118" s="593">
        <v>115</v>
      </c>
      <c r="B118" s="719" t="s">
        <v>820</v>
      </c>
      <c r="C118" s="720" t="s">
        <v>912</v>
      </c>
      <c r="D118" s="721" t="s">
        <v>655</v>
      </c>
      <c r="E118" s="720" t="s">
        <v>913</v>
      </c>
      <c r="F118" s="722"/>
      <c r="G118" s="723">
        <v>1875</v>
      </c>
      <c r="H118" s="723">
        <v>1375</v>
      </c>
      <c r="I118" s="720">
        <v>500</v>
      </c>
      <c r="AF118" s="105">
        <v>6192.86</v>
      </c>
    </row>
    <row r="119" spans="1:35" s="105" customFormat="1" ht="18" x14ac:dyDescent="0.3">
      <c r="A119" s="603">
        <v>116</v>
      </c>
      <c r="B119" s="719" t="s">
        <v>820</v>
      </c>
      <c r="C119" s="727" t="s">
        <v>914</v>
      </c>
      <c r="D119" s="725">
        <v>61001007106</v>
      </c>
      <c r="E119" s="726" t="s">
        <v>824</v>
      </c>
      <c r="F119" s="727"/>
      <c r="G119" s="728">
        <v>11322.84</v>
      </c>
      <c r="H119" s="728">
        <v>8306.84</v>
      </c>
      <c r="I119" s="731">
        <v>3016</v>
      </c>
      <c r="AF119" s="105">
        <f>AF118-AF117</f>
        <v>242.51999999999953</v>
      </c>
    </row>
    <row r="120" spans="1:35" s="105" customFormat="1" ht="18" x14ac:dyDescent="0.3">
      <c r="A120" s="593">
        <v>117</v>
      </c>
      <c r="B120" s="719" t="s">
        <v>820</v>
      </c>
      <c r="C120" s="727" t="s">
        <v>915</v>
      </c>
      <c r="D120" s="725" t="s">
        <v>654</v>
      </c>
      <c r="E120" s="726" t="s">
        <v>916</v>
      </c>
      <c r="F120" s="727"/>
      <c r="G120" s="728">
        <v>1875</v>
      </c>
      <c r="H120" s="728">
        <v>1375</v>
      </c>
      <c r="I120" s="731">
        <v>500</v>
      </c>
    </row>
    <row r="121" spans="1:35" s="105" customFormat="1" ht="18" x14ac:dyDescent="0.3">
      <c r="A121" s="603">
        <v>118</v>
      </c>
      <c r="B121" s="719" t="s">
        <v>820</v>
      </c>
      <c r="C121" s="732" t="s">
        <v>917</v>
      </c>
      <c r="D121" s="733" t="s">
        <v>657</v>
      </c>
      <c r="E121" s="734" t="s">
        <v>918</v>
      </c>
      <c r="F121" s="722"/>
      <c r="G121" s="723">
        <v>3525.62</v>
      </c>
      <c r="H121" s="723">
        <v>2597.62</v>
      </c>
      <c r="I121" s="720">
        <v>928</v>
      </c>
    </row>
    <row r="122" spans="1:35" s="105" customFormat="1" ht="18" x14ac:dyDescent="0.3">
      <c r="A122" s="593">
        <v>119</v>
      </c>
      <c r="B122" s="719" t="s">
        <v>919</v>
      </c>
      <c r="C122" s="727" t="s">
        <v>920</v>
      </c>
      <c r="D122" s="725">
        <v>17001011615</v>
      </c>
      <c r="E122" s="735" t="s">
        <v>921</v>
      </c>
      <c r="F122" s="727"/>
      <c r="G122" s="728">
        <v>1125</v>
      </c>
      <c r="H122" s="728">
        <v>825</v>
      </c>
      <c r="I122" s="731">
        <v>300</v>
      </c>
    </row>
    <row r="123" spans="1:35" s="105" customFormat="1" ht="18" x14ac:dyDescent="0.3">
      <c r="A123" s="603">
        <v>120</v>
      </c>
      <c r="B123" s="719" t="s">
        <v>820</v>
      </c>
      <c r="C123" s="727" t="s">
        <v>922</v>
      </c>
      <c r="D123" s="725">
        <v>17001003608</v>
      </c>
      <c r="E123" s="735" t="s">
        <v>923</v>
      </c>
      <c r="F123" s="727"/>
      <c r="G123" s="728">
        <v>3000</v>
      </c>
      <c r="H123" s="728">
        <v>2200</v>
      </c>
      <c r="I123" s="731">
        <v>800</v>
      </c>
    </row>
    <row r="124" spans="1:35" s="105" customFormat="1" ht="30" x14ac:dyDescent="0.3">
      <c r="A124" s="593">
        <v>121</v>
      </c>
      <c r="B124" s="719" t="s">
        <v>862</v>
      </c>
      <c r="C124" s="720" t="s">
        <v>924</v>
      </c>
      <c r="D124" s="736">
        <v>35001056789</v>
      </c>
      <c r="E124" s="720" t="s">
        <v>925</v>
      </c>
      <c r="F124" s="722"/>
      <c r="G124" s="723">
        <v>1160</v>
      </c>
      <c r="H124" s="723">
        <v>232</v>
      </c>
      <c r="I124" s="737">
        <v>928</v>
      </c>
    </row>
    <row r="125" spans="1:35" s="105" customFormat="1" ht="18" x14ac:dyDescent="0.3">
      <c r="A125" s="603">
        <v>122</v>
      </c>
      <c r="B125" s="719" t="s">
        <v>820</v>
      </c>
      <c r="C125" s="727" t="s">
        <v>926</v>
      </c>
      <c r="D125" s="725">
        <v>23001005017</v>
      </c>
      <c r="E125" s="726" t="s">
        <v>927</v>
      </c>
      <c r="F125" s="727"/>
      <c r="G125" s="728">
        <v>2500</v>
      </c>
      <c r="H125" s="728">
        <v>2000</v>
      </c>
      <c r="I125" s="731">
        <v>500</v>
      </c>
    </row>
    <row r="126" spans="1:35" s="105" customFormat="1" x14ac:dyDescent="0.3">
      <c r="A126" s="593">
        <v>123</v>
      </c>
      <c r="B126" s="719" t="s">
        <v>820</v>
      </c>
      <c r="C126" s="738" t="s">
        <v>928</v>
      </c>
      <c r="D126" s="739">
        <v>24001048479</v>
      </c>
      <c r="E126" s="720" t="s">
        <v>929</v>
      </c>
      <c r="F126" s="722"/>
      <c r="G126" s="723">
        <v>4500</v>
      </c>
      <c r="H126" s="723">
        <v>3300</v>
      </c>
      <c r="I126" s="720">
        <v>1200</v>
      </c>
    </row>
    <row r="127" spans="1:35" s="105" customFormat="1" x14ac:dyDescent="0.3">
      <c r="A127" s="603">
        <v>124</v>
      </c>
      <c r="B127" s="740" t="s">
        <v>820</v>
      </c>
      <c r="C127" s="741" t="s">
        <v>930</v>
      </c>
      <c r="D127" s="742">
        <v>27001001219</v>
      </c>
      <c r="E127" s="743" t="s">
        <v>931</v>
      </c>
      <c r="F127" s="744"/>
      <c r="G127" s="745">
        <v>1312.5</v>
      </c>
      <c r="H127" s="745">
        <v>962.5</v>
      </c>
      <c r="I127" s="746">
        <v>350</v>
      </c>
    </row>
    <row r="128" spans="1:35" s="105" customFormat="1" x14ac:dyDescent="0.3">
      <c r="A128" s="593">
        <v>125</v>
      </c>
      <c r="B128" s="719" t="s">
        <v>932</v>
      </c>
      <c r="C128" s="720" t="s">
        <v>933</v>
      </c>
      <c r="D128" s="742" t="s">
        <v>662</v>
      </c>
      <c r="E128" s="720" t="s">
        <v>934</v>
      </c>
      <c r="F128" s="722"/>
      <c r="G128" s="723">
        <v>990</v>
      </c>
      <c r="H128" s="723">
        <v>640</v>
      </c>
      <c r="I128" s="720">
        <v>350</v>
      </c>
    </row>
    <row r="129" spans="1:9" s="105" customFormat="1" x14ac:dyDescent="0.3">
      <c r="A129" s="603">
        <v>126</v>
      </c>
      <c r="B129" s="719" t="s">
        <v>820</v>
      </c>
      <c r="C129" s="720" t="s">
        <v>935</v>
      </c>
      <c r="D129" s="742" t="s">
        <v>651</v>
      </c>
      <c r="E129" s="720" t="s">
        <v>936</v>
      </c>
      <c r="F129" s="722"/>
      <c r="G129" s="723">
        <v>3000</v>
      </c>
      <c r="H129" s="723">
        <v>2200</v>
      </c>
      <c r="I129" s="720">
        <v>800</v>
      </c>
    </row>
    <row r="130" spans="1:9" s="105" customFormat="1" x14ac:dyDescent="0.3">
      <c r="A130" s="593">
        <v>127</v>
      </c>
      <c r="B130" s="719" t="s">
        <v>820</v>
      </c>
      <c r="C130" s="720" t="s">
        <v>937</v>
      </c>
      <c r="D130" s="742" t="s">
        <v>938</v>
      </c>
      <c r="E130" s="720" t="s">
        <v>939</v>
      </c>
      <c r="F130" s="722"/>
      <c r="G130" s="723">
        <v>9085</v>
      </c>
      <c r="H130" s="723">
        <v>6069</v>
      </c>
      <c r="I130" s="720">
        <v>3016</v>
      </c>
    </row>
    <row r="131" spans="1:9" s="105" customFormat="1" x14ac:dyDescent="0.3">
      <c r="A131" s="603">
        <v>128</v>
      </c>
      <c r="B131" s="719" t="s">
        <v>820</v>
      </c>
      <c r="C131" s="720" t="s">
        <v>940</v>
      </c>
      <c r="D131" s="742" t="s">
        <v>658</v>
      </c>
      <c r="E131" s="720" t="s">
        <v>941</v>
      </c>
      <c r="F131" s="722"/>
      <c r="G131" s="723">
        <v>3750</v>
      </c>
      <c r="H131" s="723">
        <v>2750</v>
      </c>
      <c r="I131" s="720">
        <v>1000</v>
      </c>
    </row>
    <row r="132" spans="1:9" s="105" customFormat="1" ht="30" x14ac:dyDescent="0.3">
      <c r="A132" s="593">
        <v>129</v>
      </c>
      <c r="B132" s="719" t="s">
        <v>862</v>
      </c>
      <c r="C132" s="720" t="s">
        <v>942</v>
      </c>
      <c r="D132" s="742" t="s">
        <v>665</v>
      </c>
      <c r="E132" s="720" t="s">
        <v>943</v>
      </c>
      <c r="F132" s="722"/>
      <c r="G132" s="723">
        <v>500</v>
      </c>
      <c r="H132" s="723">
        <v>100</v>
      </c>
      <c r="I132" s="720">
        <v>400</v>
      </c>
    </row>
    <row r="133" spans="1:9" s="105" customFormat="1" x14ac:dyDescent="0.3">
      <c r="A133" s="603">
        <v>130</v>
      </c>
      <c r="B133" s="719" t="s">
        <v>820</v>
      </c>
      <c r="C133" s="720" t="s">
        <v>944</v>
      </c>
      <c r="D133" s="742" t="s">
        <v>650</v>
      </c>
      <c r="E133" s="720" t="s">
        <v>864</v>
      </c>
      <c r="F133" s="722"/>
      <c r="G133" s="723">
        <v>937.5</v>
      </c>
      <c r="H133" s="723">
        <v>687.5</v>
      </c>
      <c r="I133" s="720">
        <v>250</v>
      </c>
    </row>
    <row r="134" spans="1:9" s="105" customFormat="1" x14ac:dyDescent="0.3">
      <c r="A134" s="593">
        <v>131</v>
      </c>
      <c r="B134" s="719" t="s">
        <v>820</v>
      </c>
      <c r="C134" s="720" t="s">
        <v>945</v>
      </c>
      <c r="D134" s="747">
        <v>36001020527</v>
      </c>
      <c r="E134" s="720" t="s">
        <v>946</v>
      </c>
      <c r="F134" s="722"/>
      <c r="G134" s="723">
        <v>4000</v>
      </c>
      <c r="H134" s="723">
        <v>3200</v>
      </c>
      <c r="I134" s="720">
        <v>800</v>
      </c>
    </row>
    <row r="135" spans="1:9" s="105" customFormat="1" x14ac:dyDescent="0.3">
      <c r="A135" s="603">
        <v>132</v>
      </c>
      <c r="B135" s="719" t="s">
        <v>820</v>
      </c>
      <c r="C135" s="720" t="s">
        <v>947</v>
      </c>
      <c r="D135" s="747">
        <v>39001010767</v>
      </c>
      <c r="E135" s="720" t="s">
        <v>948</v>
      </c>
      <c r="F135" s="722"/>
      <c r="G135" s="723">
        <v>2625</v>
      </c>
      <c r="H135" s="723">
        <v>1925</v>
      </c>
      <c r="I135" s="720">
        <v>700</v>
      </c>
    </row>
    <row r="136" spans="1:9" s="105" customFormat="1" x14ac:dyDescent="0.3">
      <c r="A136" s="593">
        <v>133</v>
      </c>
      <c r="B136" s="719" t="s">
        <v>820</v>
      </c>
      <c r="C136" s="720" t="s">
        <v>949</v>
      </c>
      <c r="D136" s="721">
        <v>43001028583</v>
      </c>
      <c r="E136" s="720" t="s">
        <v>950</v>
      </c>
      <c r="F136" s="722"/>
      <c r="G136" s="723">
        <v>6091.38</v>
      </c>
      <c r="H136" s="723">
        <v>4467.38</v>
      </c>
      <c r="I136" s="720">
        <v>1624</v>
      </c>
    </row>
    <row r="137" spans="1:9" s="105" customFormat="1" x14ac:dyDescent="0.3">
      <c r="A137" s="603">
        <v>134</v>
      </c>
      <c r="B137" s="719" t="s">
        <v>820</v>
      </c>
      <c r="C137" s="720" t="s">
        <v>951</v>
      </c>
      <c r="D137" s="721">
        <v>61008001280</v>
      </c>
      <c r="E137" s="720" t="s">
        <v>952</v>
      </c>
      <c r="F137" s="722"/>
      <c r="G137" s="723">
        <v>3191.25</v>
      </c>
      <c r="H137" s="723">
        <v>2340.25</v>
      </c>
      <c r="I137" s="720">
        <v>851</v>
      </c>
    </row>
    <row r="138" spans="1:9" s="105" customFormat="1" x14ac:dyDescent="0.3">
      <c r="A138" s="593">
        <v>135</v>
      </c>
      <c r="B138" s="719" t="s">
        <v>820</v>
      </c>
      <c r="C138" s="720" t="s">
        <v>953</v>
      </c>
      <c r="D138" s="721"/>
      <c r="E138" s="720" t="s">
        <v>882</v>
      </c>
      <c r="F138" s="722"/>
      <c r="G138" s="723">
        <v>14529</v>
      </c>
      <c r="H138" s="723">
        <v>10654.6</v>
      </c>
      <c r="I138" s="720">
        <v>3874</v>
      </c>
    </row>
    <row r="139" spans="1:9" s="105" customFormat="1" x14ac:dyDescent="0.3">
      <c r="A139" s="603">
        <v>136</v>
      </c>
      <c r="B139" s="719" t="s">
        <v>820</v>
      </c>
      <c r="C139" s="720" t="s">
        <v>954</v>
      </c>
      <c r="D139" s="721">
        <v>46001004676</v>
      </c>
      <c r="E139" s="720" t="s">
        <v>955</v>
      </c>
      <c r="F139" s="722"/>
      <c r="G139" s="723">
        <v>2700</v>
      </c>
      <c r="H139" s="723">
        <v>1980</v>
      </c>
      <c r="I139" s="720">
        <v>720</v>
      </c>
    </row>
    <row r="140" spans="1:9" s="105" customFormat="1" x14ac:dyDescent="0.3">
      <c r="A140" s="593">
        <v>137</v>
      </c>
      <c r="B140" s="719" t="s">
        <v>820</v>
      </c>
      <c r="C140" s="720" t="s">
        <v>956</v>
      </c>
      <c r="D140" s="721">
        <v>48001002277</v>
      </c>
      <c r="E140" s="720" t="s">
        <v>957</v>
      </c>
      <c r="F140" s="722"/>
      <c r="G140" s="723">
        <v>2437</v>
      </c>
      <c r="H140" s="723">
        <v>1787.5</v>
      </c>
      <c r="I140" s="720">
        <v>650</v>
      </c>
    </row>
    <row r="141" spans="1:9" s="105" customFormat="1" x14ac:dyDescent="0.3">
      <c r="A141" s="603">
        <v>138</v>
      </c>
      <c r="B141" s="719" t="s">
        <v>820</v>
      </c>
      <c r="C141" s="720" t="s">
        <v>958</v>
      </c>
      <c r="D141" s="721" t="s">
        <v>649</v>
      </c>
      <c r="E141" s="720" t="s">
        <v>959</v>
      </c>
      <c r="F141" s="722"/>
      <c r="G141" s="723">
        <v>1406.25</v>
      </c>
      <c r="H141" s="723">
        <v>1031.25</v>
      </c>
      <c r="I141" s="720">
        <v>375</v>
      </c>
    </row>
    <row r="142" spans="1:9" s="105" customFormat="1" x14ac:dyDescent="0.3">
      <c r="A142" s="593">
        <v>139</v>
      </c>
      <c r="B142" s="719" t="s">
        <v>820</v>
      </c>
      <c r="C142" s="720" t="s">
        <v>960</v>
      </c>
      <c r="D142" s="721">
        <v>51001007197</v>
      </c>
      <c r="E142" s="720" t="s">
        <v>961</v>
      </c>
      <c r="F142" s="722"/>
      <c r="G142" s="723">
        <v>3000</v>
      </c>
      <c r="H142" s="723">
        <v>2200</v>
      </c>
      <c r="I142" s="720">
        <v>800</v>
      </c>
    </row>
    <row r="143" spans="1:9" s="105" customFormat="1" x14ac:dyDescent="0.3">
      <c r="A143" s="603">
        <v>140</v>
      </c>
      <c r="B143" s="719" t="s">
        <v>820</v>
      </c>
      <c r="C143" s="720" t="s">
        <v>962</v>
      </c>
      <c r="D143" s="721">
        <v>40001016967</v>
      </c>
      <c r="E143" s="720" t="s">
        <v>963</v>
      </c>
      <c r="F143" s="722"/>
      <c r="G143" s="723">
        <v>1875</v>
      </c>
      <c r="H143" s="723">
        <v>1375</v>
      </c>
      <c r="I143" s="720">
        <v>500</v>
      </c>
    </row>
    <row r="144" spans="1:9" s="105" customFormat="1" x14ac:dyDescent="0.3">
      <c r="A144" s="593">
        <v>141</v>
      </c>
      <c r="B144" s="719" t="s">
        <v>820</v>
      </c>
      <c r="C144" s="720" t="s">
        <v>964</v>
      </c>
      <c r="D144" s="721">
        <v>57001021002</v>
      </c>
      <c r="E144" s="720" t="s">
        <v>965</v>
      </c>
      <c r="F144" s="722"/>
      <c r="G144" s="723">
        <v>3750</v>
      </c>
      <c r="H144" s="723">
        <v>2750</v>
      </c>
      <c r="I144" s="720">
        <v>1000</v>
      </c>
    </row>
    <row r="145" spans="1:10" s="105" customFormat="1" x14ac:dyDescent="0.3">
      <c r="A145" s="603">
        <v>142</v>
      </c>
      <c r="B145" s="719" t="s">
        <v>820</v>
      </c>
      <c r="C145" s="720" t="s">
        <v>966</v>
      </c>
      <c r="D145" s="721">
        <v>58001005478</v>
      </c>
      <c r="E145" s="720" t="s">
        <v>967</v>
      </c>
      <c r="F145" s="722"/>
      <c r="G145" s="723">
        <v>3750</v>
      </c>
      <c r="H145" s="723">
        <v>2750</v>
      </c>
      <c r="I145" s="720">
        <v>1000</v>
      </c>
    </row>
    <row r="146" spans="1:10" x14ac:dyDescent="0.3">
      <c r="A146" s="593">
        <v>143</v>
      </c>
      <c r="B146" s="719" t="s">
        <v>820</v>
      </c>
      <c r="C146" s="720" t="s">
        <v>968</v>
      </c>
      <c r="D146" s="721">
        <v>55001007224</v>
      </c>
      <c r="E146" s="720" t="s">
        <v>969</v>
      </c>
      <c r="F146" s="722"/>
      <c r="G146" s="723">
        <v>3000</v>
      </c>
      <c r="H146" s="723">
        <v>2200</v>
      </c>
      <c r="I146" s="720">
        <v>800</v>
      </c>
      <c r="J146" s="99"/>
    </row>
    <row r="147" spans="1:10" x14ac:dyDescent="0.3">
      <c r="A147" s="603">
        <v>144</v>
      </c>
      <c r="B147" s="719" t="s">
        <v>820</v>
      </c>
      <c r="C147" s="720" t="s">
        <v>970</v>
      </c>
      <c r="D147" s="721">
        <v>61009007673</v>
      </c>
      <c r="E147" s="720" t="s">
        <v>971</v>
      </c>
      <c r="F147" s="722"/>
      <c r="G147" s="723">
        <v>2017.5</v>
      </c>
      <c r="H147" s="723">
        <v>1479.5</v>
      </c>
      <c r="I147" s="720">
        <v>538</v>
      </c>
      <c r="J147" s="99"/>
    </row>
    <row r="148" spans="1:10" ht="30" x14ac:dyDescent="0.3">
      <c r="A148" s="603">
        <v>146</v>
      </c>
      <c r="B148" s="594" t="s">
        <v>805</v>
      </c>
      <c r="C148" s="621" t="s">
        <v>972</v>
      </c>
      <c r="D148" s="621" t="s">
        <v>537</v>
      </c>
      <c r="E148" s="622" t="s">
        <v>973</v>
      </c>
      <c r="F148" s="748">
        <v>10000</v>
      </c>
      <c r="G148" s="699"/>
      <c r="H148" s="699"/>
      <c r="I148" s="749">
        <v>10000</v>
      </c>
      <c r="J148" s="99"/>
    </row>
    <row r="149" spans="1:10" ht="30" x14ac:dyDescent="0.3">
      <c r="A149" s="593">
        <v>147</v>
      </c>
      <c r="B149" s="594" t="s">
        <v>805</v>
      </c>
      <c r="C149" s="621" t="s">
        <v>974</v>
      </c>
      <c r="D149" s="621" t="s">
        <v>544</v>
      </c>
      <c r="E149" s="622" t="s">
        <v>973</v>
      </c>
      <c r="F149" s="748">
        <v>3000</v>
      </c>
      <c r="G149" s="699"/>
      <c r="H149" s="699"/>
      <c r="I149" s="749">
        <v>3000</v>
      </c>
      <c r="J149" s="99"/>
    </row>
    <row r="150" spans="1:10" ht="30" x14ac:dyDescent="0.3">
      <c r="A150" s="603">
        <v>148</v>
      </c>
      <c r="B150" s="594" t="s">
        <v>805</v>
      </c>
      <c r="C150" s="621" t="s">
        <v>975</v>
      </c>
      <c r="D150" s="621" t="s">
        <v>527</v>
      </c>
      <c r="E150" s="622" t="s">
        <v>973</v>
      </c>
      <c r="F150" s="748">
        <v>5000</v>
      </c>
      <c r="G150" s="699"/>
      <c r="H150" s="699"/>
      <c r="I150" s="749">
        <v>5000</v>
      </c>
      <c r="J150" s="99"/>
    </row>
    <row r="151" spans="1:10" ht="30" x14ac:dyDescent="0.3">
      <c r="A151" s="593">
        <v>149</v>
      </c>
      <c r="B151" s="594" t="s">
        <v>805</v>
      </c>
      <c r="C151" s="621" t="s">
        <v>513</v>
      </c>
      <c r="D151" s="621" t="s">
        <v>514</v>
      </c>
      <c r="E151" s="622" t="s">
        <v>973</v>
      </c>
      <c r="F151" s="748">
        <v>10000</v>
      </c>
      <c r="G151" s="699"/>
      <c r="H151" s="699"/>
      <c r="I151" s="749">
        <v>10000</v>
      </c>
      <c r="J151" s="99"/>
    </row>
    <row r="152" spans="1:10" ht="30" x14ac:dyDescent="0.3">
      <c r="A152" s="603">
        <v>150</v>
      </c>
      <c r="B152" s="594" t="s">
        <v>805</v>
      </c>
      <c r="C152" s="621" t="s">
        <v>976</v>
      </c>
      <c r="D152" s="621" t="s">
        <v>603</v>
      </c>
      <c r="E152" s="622" t="s">
        <v>973</v>
      </c>
      <c r="F152" s="748">
        <v>4000</v>
      </c>
      <c r="G152" s="699"/>
      <c r="H152" s="699"/>
      <c r="I152" s="749">
        <v>4000</v>
      </c>
      <c r="J152" s="99"/>
    </row>
    <row r="153" spans="1:10" ht="30" x14ac:dyDescent="0.3">
      <c r="A153" s="593">
        <v>151</v>
      </c>
      <c r="B153" s="594" t="s">
        <v>805</v>
      </c>
      <c r="C153" s="621" t="s">
        <v>977</v>
      </c>
      <c r="D153" s="621" t="s">
        <v>529</v>
      </c>
      <c r="E153" s="622" t="s">
        <v>973</v>
      </c>
      <c r="F153" s="748">
        <v>7500</v>
      </c>
      <c r="G153" s="699"/>
      <c r="H153" s="699"/>
      <c r="I153" s="749">
        <v>7500</v>
      </c>
      <c r="J153" s="99"/>
    </row>
    <row r="154" spans="1:10" ht="30" x14ac:dyDescent="0.3">
      <c r="A154" s="603">
        <v>152</v>
      </c>
      <c r="B154" s="594" t="s">
        <v>805</v>
      </c>
      <c r="C154" s="621" t="s">
        <v>978</v>
      </c>
      <c r="D154" s="621" t="s">
        <v>543</v>
      </c>
      <c r="E154" s="622" t="s">
        <v>973</v>
      </c>
      <c r="F154" s="748">
        <v>2000</v>
      </c>
      <c r="G154" s="699"/>
      <c r="H154" s="699"/>
      <c r="I154" s="749">
        <v>2000</v>
      </c>
      <c r="J154" s="99"/>
    </row>
    <row r="155" spans="1:10" ht="30" x14ac:dyDescent="0.3">
      <c r="A155" s="593">
        <v>153</v>
      </c>
      <c r="B155" s="594" t="s">
        <v>805</v>
      </c>
      <c r="C155" s="621" t="s">
        <v>979</v>
      </c>
      <c r="D155" s="621" t="s">
        <v>604</v>
      </c>
      <c r="E155" s="622" t="s">
        <v>973</v>
      </c>
      <c r="F155" s="748">
        <v>7000</v>
      </c>
      <c r="G155" s="699"/>
      <c r="H155" s="699"/>
      <c r="I155" s="749">
        <v>7000</v>
      </c>
      <c r="J155" s="99"/>
    </row>
    <row r="156" spans="1:10" ht="30" x14ac:dyDescent="0.3">
      <c r="A156" s="603">
        <v>154</v>
      </c>
      <c r="B156" s="594" t="s">
        <v>805</v>
      </c>
      <c r="C156" s="621" t="s">
        <v>980</v>
      </c>
      <c r="D156" s="621" t="s">
        <v>609</v>
      </c>
      <c r="E156" s="622" t="s">
        <v>973</v>
      </c>
      <c r="F156" s="748">
        <v>2500</v>
      </c>
      <c r="G156" s="699"/>
      <c r="H156" s="699"/>
      <c r="I156" s="749">
        <v>2500</v>
      </c>
      <c r="J156" s="99"/>
    </row>
    <row r="157" spans="1:10" ht="30" x14ac:dyDescent="0.3">
      <c r="A157" s="593">
        <v>155</v>
      </c>
      <c r="B157" s="609" t="s">
        <v>805</v>
      </c>
      <c r="C157" s="621" t="s">
        <v>981</v>
      </c>
      <c r="D157" s="621" t="s">
        <v>611</v>
      </c>
      <c r="E157" s="622" t="s">
        <v>973</v>
      </c>
      <c r="F157" s="748">
        <v>2500</v>
      </c>
      <c r="G157" s="699"/>
      <c r="H157" s="699"/>
      <c r="I157" s="749">
        <v>2500</v>
      </c>
      <c r="J157" s="99"/>
    </row>
    <row r="158" spans="1:10" ht="30" x14ac:dyDescent="0.3">
      <c r="A158" s="603">
        <v>156</v>
      </c>
      <c r="B158" s="609" t="s">
        <v>805</v>
      </c>
      <c r="C158" s="621" t="s">
        <v>982</v>
      </c>
      <c r="D158" s="621" t="s">
        <v>606</v>
      </c>
      <c r="E158" s="622" t="s">
        <v>973</v>
      </c>
      <c r="F158" s="748">
        <v>6000</v>
      </c>
      <c r="G158" s="699"/>
      <c r="H158" s="699"/>
      <c r="I158" s="749">
        <v>6000</v>
      </c>
      <c r="J158" s="99"/>
    </row>
    <row r="159" spans="1:10" ht="30" x14ac:dyDescent="0.3">
      <c r="A159" s="593">
        <v>157</v>
      </c>
      <c r="B159" s="609" t="s">
        <v>805</v>
      </c>
      <c r="C159" s="621" t="s">
        <v>983</v>
      </c>
      <c r="D159" s="621" t="s">
        <v>607</v>
      </c>
      <c r="E159" s="622" t="s">
        <v>973</v>
      </c>
      <c r="F159" s="748">
        <v>600</v>
      </c>
      <c r="G159" s="699"/>
      <c r="H159" s="699"/>
      <c r="I159" s="749">
        <v>600</v>
      </c>
      <c r="J159" s="99"/>
    </row>
    <row r="160" spans="1:10" ht="30" x14ac:dyDescent="0.3">
      <c r="A160" s="603">
        <v>158</v>
      </c>
      <c r="B160" s="609" t="s">
        <v>805</v>
      </c>
      <c r="C160" s="621" t="s">
        <v>984</v>
      </c>
      <c r="D160" s="621" t="s">
        <v>608</v>
      </c>
      <c r="E160" s="622" t="s">
        <v>973</v>
      </c>
      <c r="F160" s="748">
        <v>600</v>
      </c>
      <c r="G160" s="699"/>
      <c r="H160" s="699"/>
      <c r="I160" s="749">
        <v>600</v>
      </c>
      <c r="J160" s="99"/>
    </row>
    <row r="161" spans="1:10" ht="30" x14ac:dyDescent="0.3">
      <c r="A161" s="593">
        <v>159</v>
      </c>
      <c r="B161" s="609" t="s">
        <v>805</v>
      </c>
      <c r="C161" s="621" t="s">
        <v>515</v>
      </c>
      <c r="D161" s="621" t="s">
        <v>516</v>
      </c>
      <c r="E161" s="622" t="s">
        <v>973</v>
      </c>
      <c r="F161" s="748">
        <v>3000</v>
      </c>
      <c r="G161" s="699"/>
      <c r="H161" s="699"/>
      <c r="I161" s="749">
        <v>3000</v>
      </c>
      <c r="J161" s="99"/>
    </row>
    <row r="162" spans="1:10" ht="30" x14ac:dyDescent="0.3">
      <c r="A162" s="603">
        <v>160</v>
      </c>
      <c r="B162" s="609" t="s">
        <v>805</v>
      </c>
      <c r="C162" s="621" t="s">
        <v>985</v>
      </c>
      <c r="D162" s="621" t="s">
        <v>612</v>
      </c>
      <c r="E162" s="622" t="s">
        <v>973</v>
      </c>
      <c r="F162" s="748">
        <v>1000</v>
      </c>
      <c r="G162" s="699"/>
      <c r="H162" s="699"/>
      <c r="I162" s="749">
        <v>1000</v>
      </c>
      <c r="J162" s="99"/>
    </row>
    <row r="163" spans="1:10" ht="30" x14ac:dyDescent="0.35">
      <c r="A163" s="593">
        <v>161</v>
      </c>
      <c r="B163" s="609" t="s">
        <v>805</v>
      </c>
      <c r="C163" s="621" t="s">
        <v>986</v>
      </c>
      <c r="D163" s="621" t="s">
        <v>605</v>
      </c>
      <c r="E163" s="622" t="s">
        <v>973</v>
      </c>
      <c r="F163" s="748">
        <v>3000</v>
      </c>
      <c r="G163" s="750"/>
      <c r="H163" s="699"/>
      <c r="I163" s="749">
        <v>3000</v>
      </c>
      <c r="J163" s="99"/>
    </row>
    <row r="164" spans="1:10" ht="30" x14ac:dyDescent="0.35">
      <c r="A164" s="603">
        <v>162</v>
      </c>
      <c r="B164" s="609" t="s">
        <v>805</v>
      </c>
      <c r="C164" s="621" t="s">
        <v>524</v>
      </c>
      <c r="D164" s="621" t="s">
        <v>525</v>
      </c>
      <c r="E164" s="622" t="s">
        <v>973</v>
      </c>
      <c r="F164" s="748">
        <v>3000</v>
      </c>
      <c r="G164" s="750"/>
      <c r="H164" s="699"/>
      <c r="I164" s="749">
        <v>3000</v>
      </c>
      <c r="J164" s="99"/>
    </row>
    <row r="165" spans="1:10" ht="30" x14ac:dyDescent="0.3">
      <c r="A165" s="593">
        <v>163</v>
      </c>
      <c r="B165" s="609" t="s">
        <v>805</v>
      </c>
      <c r="C165" s="621" t="s">
        <v>987</v>
      </c>
      <c r="D165" s="621" t="s">
        <v>610</v>
      </c>
      <c r="E165" s="622" t="s">
        <v>973</v>
      </c>
      <c r="F165" s="748">
        <v>5000</v>
      </c>
      <c r="G165" s="699"/>
      <c r="H165" s="699"/>
      <c r="I165" s="749">
        <v>5000</v>
      </c>
      <c r="J165" s="99"/>
    </row>
    <row r="166" spans="1:10" ht="15.75" x14ac:dyDescent="0.3">
      <c r="A166" s="603">
        <v>164</v>
      </c>
      <c r="B166" s="751" t="s">
        <v>785</v>
      </c>
      <c r="C166" s="752" t="s">
        <v>640</v>
      </c>
      <c r="D166" s="691" t="s">
        <v>542</v>
      </c>
      <c r="E166" s="753" t="s">
        <v>348</v>
      </c>
      <c r="F166" s="634">
        <v>10000</v>
      </c>
      <c r="G166" s="689"/>
      <c r="H166" s="635"/>
      <c r="I166" s="754">
        <v>10000</v>
      </c>
      <c r="J166" s="99"/>
    </row>
    <row r="167" spans="1:10" ht="15.75" x14ac:dyDescent="0.3">
      <c r="A167" s="593">
        <v>165</v>
      </c>
      <c r="B167" s="751" t="s">
        <v>785</v>
      </c>
      <c r="C167" s="755" t="s">
        <v>988</v>
      </c>
      <c r="D167" s="756" t="s">
        <v>543</v>
      </c>
      <c r="E167" s="753" t="s">
        <v>348</v>
      </c>
      <c r="F167" s="634">
        <v>1000</v>
      </c>
      <c r="G167" s="689"/>
      <c r="H167" s="635"/>
      <c r="I167" s="754">
        <v>1000</v>
      </c>
      <c r="J167" s="99"/>
    </row>
    <row r="168" spans="1:10" ht="15.75" x14ac:dyDescent="0.3">
      <c r="A168" s="603">
        <v>166</v>
      </c>
      <c r="B168" s="751" t="s">
        <v>785</v>
      </c>
      <c r="C168" s="757" t="s">
        <v>989</v>
      </c>
      <c r="D168" s="756" t="s">
        <v>526</v>
      </c>
      <c r="E168" s="753" t="s">
        <v>348</v>
      </c>
      <c r="F168" s="634">
        <v>1400</v>
      </c>
      <c r="G168" s="689"/>
      <c r="H168" s="635"/>
      <c r="I168" s="754">
        <v>1400</v>
      </c>
      <c r="J168" s="99"/>
    </row>
    <row r="169" spans="1:10" ht="15.75" x14ac:dyDescent="0.3">
      <c r="A169" s="593">
        <v>167</v>
      </c>
      <c r="B169" s="751" t="s">
        <v>785</v>
      </c>
      <c r="C169" s="757" t="s">
        <v>974</v>
      </c>
      <c r="D169" s="756" t="s">
        <v>544</v>
      </c>
      <c r="E169" s="753" t="s">
        <v>348</v>
      </c>
      <c r="F169" s="634">
        <v>1500</v>
      </c>
      <c r="G169" s="689"/>
      <c r="H169" s="635"/>
      <c r="I169" s="754">
        <v>1500</v>
      </c>
      <c r="J169" s="99"/>
    </row>
    <row r="170" spans="1:10" ht="15.75" x14ac:dyDescent="0.3">
      <c r="A170" s="603">
        <v>168</v>
      </c>
      <c r="B170" s="751" t="s">
        <v>990</v>
      </c>
      <c r="C170" s="757" t="s">
        <v>991</v>
      </c>
      <c r="D170" s="756" t="s">
        <v>601</v>
      </c>
      <c r="E170" s="753" t="s">
        <v>348</v>
      </c>
      <c r="F170" s="634">
        <v>100</v>
      </c>
      <c r="G170" s="689"/>
      <c r="H170" s="635"/>
      <c r="I170" s="754">
        <v>100</v>
      </c>
      <c r="J170" s="99"/>
    </row>
    <row r="171" spans="1:10" ht="15.75" x14ac:dyDescent="0.3">
      <c r="A171" s="593">
        <v>169</v>
      </c>
      <c r="B171" s="751" t="s">
        <v>990</v>
      </c>
      <c r="C171" s="757" t="s">
        <v>992</v>
      </c>
      <c r="D171" s="756">
        <v>39001040068</v>
      </c>
      <c r="E171" s="753" t="s">
        <v>348</v>
      </c>
      <c r="F171" s="634">
        <v>100</v>
      </c>
      <c r="G171" s="689"/>
      <c r="H171" s="758"/>
      <c r="I171" s="754">
        <v>100</v>
      </c>
      <c r="J171" s="99"/>
    </row>
    <row r="172" spans="1:10" ht="15.75" x14ac:dyDescent="0.3">
      <c r="A172" s="603">
        <v>170</v>
      </c>
      <c r="B172" s="751" t="s">
        <v>785</v>
      </c>
      <c r="C172" s="757" t="s">
        <v>993</v>
      </c>
      <c r="D172" s="756" t="s">
        <v>545</v>
      </c>
      <c r="E172" s="753" t="s">
        <v>348</v>
      </c>
      <c r="F172" s="634">
        <v>200</v>
      </c>
      <c r="G172" s="689"/>
      <c r="H172" s="635"/>
      <c r="I172" s="754">
        <v>200</v>
      </c>
      <c r="J172" s="99"/>
    </row>
    <row r="173" spans="1:10" s="602" customFormat="1" ht="15.75" x14ac:dyDescent="0.3">
      <c r="A173" s="593">
        <v>171</v>
      </c>
      <c r="B173" s="751" t="s">
        <v>785</v>
      </c>
      <c r="C173" s="757" t="s">
        <v>994</v>
      </c>
      <c r="D173" s="756" t="s">
        <v>546</v>
      </c>
      <c r="E173" s="753" t="s">
        <v>348</v>
      </c>
      <c r="F173" s="634">
        <v>300</v>
      </c>
      <c r="G173" s="689"/>
      <c r="H173" s="635"/>
      <c r="I173" s="754">
        <v>300</v>
      </c>
    </row>
    <row r="174" spans="1:10" ht="15.75" x14ac:dyDescent="0.3">
      <c r="A174" s="603">
        <v>172</v>
      </c>
      <c r="B174" s="751" t="s">
        <v>785</v>
      </c>
      <c r="C174" s="757" t="s">
        <v>995</v>
      </c>
      <c r="D174" s="756" t="s">
        <v>547</v>
      </c>
      <c r="E174" s="753" t="s">
        <v>348</v>
      </c>
      <c r="F174" s="634">
        <v>800</v>
      </c>
      <c r="G174" s="689"/>
      <c r="H174" s="635"/>
      <c r="I174" s="754">
        <v>800</v>
      </c>
      <c r="J174" s="99"/>
    </row>
    <row r="175" spans="1:10" ht="15.75" x14ac:dyDescent="0.3">
      <c r="A175" s="593">
        <v>173</v>
      </c>
      <c r="B175" s="751" t="s">
        <v>785</v>
      </c>
      <c r="C175" s="757" t="s">
        <v>996</v>
      </c>
      <c r="D175" s="756" t="s">
        <v>548</v>
      </c>
      <c r="E175" s="753" t="s">
        <v>348</v>
      </c>
      <c r="F175" s="634">
        <v>800</v>
      </c>
      <c r="G175" s="689"/>
      <c r="H175" s="635"/>
      <c r="I175" s="754">
        <v>800</v>
      </c>
      <c r="J175" s="99"/>
    </row>
    <row r="176" spans="1:10" ht="15.75" x14ac:dyDescent="0.3">
      <c r="A176" s="603">
        <v>174</v>
      </c>
      <c r="B176" s="751" t="s">
        <v>785</v>
      </c>
      <c r="C176" s="757" t="s">
        <v>997</v>
      </c>
      <c r="D176" s="756" t="s">
        <v>549</v>
      </c>
      <c r="E176" s="753" t="s">
        <v>348</v>
      </c>
      <c r="F176" s="634">
        <v>150</v>
      </c>
      <c r="G176" s="689"/>
      <c r="H176" s="635"/>
      <c r="I176" s="754">
        <v>150</v>
      </c>
      <c r="J176" s="99"/>
    </row>
    <row r="177" spans="1:10" ht="15.75" x14ac:dyDescent="0.3">
      <c r="A177" s="593">
        <v>175</v>
      </c>
      <c r="B177" s="751" t="s">
        <v>785</v>
      </c>
      <c r="C177" s="757" t="s">
        <v>998</v>
      </c>
      <c r="D177" s="756" t="s">
        <v>550</v>
      </c>
      <c r="E177" s="753" t="s">
        <v>348</v>
      </c>
      <c r="F177" s="634">
        <v>900</v>
      </c>
      <c r="G177" s="689"/>
      <c r="H177" s="635"/>
      <c r="I177" s="754">
        <v>900</v>
      </c>
      <c r="J177" s="99"/>
    </row>
    <row r="178" spans="1:10" ht="15.75" x14ac:dyDescent="0.3">
      <c r="A178" s="603">
        <v>176</v>
      </c>
      <c r="B178" s="751" t="s">
        <v>785</v>
      </c>
      <c r="C178" s="757" t="s">
        <v>523</v>
      </c>
      <c r="D178" s="756" t="s">
        <v>528</v>
      </c>
      <c r="E178" s="753" t="s">
        <v>348</v>
      </c>
      <c r="F178" s="634">
        <v>800</v>
      </c>
      <c r="G178" s="689"/>
      <c r="H178" s="635"/>
      <c r="I178" s="754">
        <v>800</v>
      </c>
      <c r="J178" s="99"/>
    </row>
    <row r="179" spans="1:10" ht="15.75" x14ac:dyDescent="0.3">
      <c r="A179" s="593">
        <v>177</v>
      </c>
      <c r="B179" s="751" t="s">
        <v>785</v>
      </c>
      <c r="C179" s="757" t="s">
        <v>999</v>
      </c>
      <c r="D179" s="756" t="s">
        <v>531</v>
      </c>
      <c r="E179" s="753" t="s">
        <v>348</v>
      </c>
      <c r="F179" s="634">
        <v>800</v>
      </c>
      <c r="G179" s="689"/>
      <c r="H179" s="635"/>
      <c r="I179" s="754">
        <v>800</v>
      </c>
      <c r="J179" s="99"/>
    </row>
    <row r="180" spans="1:10" ht="15.75" x14ac:dyDescent="0.3">
      <c r="A180" s="603">
        <v>178</v>
      </c>
      <c r="B180" s="751" t="s">
        <v>785</v>
      </c>
      <c r="C180" s="757" t="s">
        <v>1000</v>
      </c>
      <c r="D180" s="756" t="s">
        <v>551</v>
      </c>
      <c r="E180" s="753" t="s">
        <v>348</v>
      </c>
      <c r="F180" s="634">
        <v>150</v>
      </c>
      <c r="G180" s="689"/>
      <c r="H180" s="635"/>
      <c r="I180" s="754">
        <v>150</v>
      </c>
      <c r="J180" s="99"/>
    </row>
    <row r="181" spans="1:10" ht="15.75" x14ac:dyDescent="0.3">
      <c r="A181" s="593">
        <v>179</v>
      </c>
      <c r="B181" s="751" t="s">
        <v>785</v>
      </c>
      <c r="C181" s="757" t="s">
        <v>1001</v>
      </c>
      <c r="D181" s="756" t="s">
        <v>533</v>
      </c>
      <c r="E181" s="753" t="s">
        <v>348</v>
      </c>
      <c r="F181" s="634">
        <v>800</v>
      </c>
      <c r="G181" s="689"/>
      <c r="H181" s="635"/>
      <c r="I181" s="754">
        <v>800</v>
      </c>
      <c r="J181" s="99"/>
    </row>
    <row r="182" spans="1:10" ht="15.75" x14ac:dyDescent="0.3">
      <c r="A182" s="603">
        <v>180</v>
      </c>
      <c r="B182" s="759" t="s">
        <v>785</v>
      </c>
      <c r="C182" s="757" t="s">
        <v>1002</v>
      </c>
      <c r="D182" s="760" t="s">
        <v>552</v>
      </c>
      <c r="E182" s="753" t="s">
        <v>348</v>
      </c>
      <c r="F182" s="634">
        <v>150</v>
      </c>
      <c r="G182" s="689"/>
      <c r="H182" s="635"/>
      <c r="I182" s="754">
        <v>150</v>
      </c>
      <c r="J182" s="99"/>
    </row>
    <row r="183" spans="1:10" ht="15.75" x14ac:dyDescent="0.3">
      <c r="A183" s="593">
        <v>181</v>
      </c>
      <c r="B183" s="751" t="s">
        <v>785</v>
      </c>
      <c r="C183" s="761" t="s">
        <v>1003</v>
      </c>
      <c r="D183" s="756" t="s">
        <v>553</v>
      </c>
      <c r="E183" s="753" t="s">
        <v>348</v>
      </c>
      <c r="F183" s="634">
        <v>150</v>
      </c>
      <c r="G183" s="689"/>
      <c r="H183" s="635"/>
      <c r="I183" s="754">
        <v>150</v>
      </c>
      <c r="J183" s="99"/>
    </row>
    <row r="184" spans="1:10" ht="15.75" x14ac:dyDescent="0.3">
      <c r="A184" s="603">
        <v>182</v>
      </c>
      <c r="B184" s="751" t="s">
        <v>785</v>
      </c>
      <c r="C184" s="761" t="s">
        <v>1004</v>
      </c>
      <c r="D184" s="756" t="s">
        <v>554</v>
      </c>
      <c r="E184" s="753" t="s">
        <v>348</v>
      </c>
      <c r="F184" s="634">
        <v>150</v>
      </c>
      <c r="G184" s="689"/>
      <c r="H184" s="635"/>
      <c r="I184" s="754">
        <v>150</v>
      </c>
      <c r="J184" s="99"/>
    </row>
    <row r="185" spans="1:10" ht="15.75" x14ac:dyDescent="0.3">
      <c r="A185" s="593">
        <v>183</v>
      </c>
      <c r="B185" s="751" t="s">
        <v>785</v>
      </c>
      <c r="C185" s="761" t="s">
        <v>1005</v>
      </c>
      <c r="D185" s="756" t="s">
        <v>555</v>
      </c>
      <c r="E185" s="753" t="s">
        <v>348</v>
      </c>
      <c r="F185" s="634">
        <v>800</v>
      </c>
      <c r="G185" s="689"/>
      <c r="H185" s="635"/>
      <c r="I185" s="754">
        <v>800</v>
      </c>
      <c r="J185" s="99"/>
    </row>
    <row r="186" spans="1:10" ht="15.75" x14ac:dyDescent="0.3">
      <c r="A186" s="603">
        <v>184</v>
      </c>
      <c r="B186" s="751" t="s">
        <v>785</v>
      </c>
      <c r="C186" s="757" t="s">
        <v>1006</v>
      </c>
      <c r="D186" s="756" t="s">
        <v>556</v>
      </c>
      <c r="E186" s="753" t="s">
        <v>348</v>
      </c>
      <c r="F186" s="634">
        <v>800</v>
      </c>
      <c r="G186" s="689"/>
      <c r="H186" s="635"/>
      <c r="I186" s="754">
        <v>800</v>
      </c>
      <c r="J186" s="99"/>
    </row>
    <row r="187" spans="1:10" ht="15.75" x14ac:dyDescent="0.3">
      <c r="A187" s="593">
        <v>185</v>
      </c>
      <c r="B187" s="751" t="s">
        <v>785</v>
      </c>
      <c r="C187" s="757" t="s">
        <v>1007</v>
      </c>
      <c r="D187" s="756" t="s">
        <v>557</v>
      </c>
      <c r="E187" s="753" t="s">
        <v>348</v>
      </c>
      <c r="F187" s="634">
        <v>800</v>
      </c>
      <c r="G187" s="689"/>
      <c r="H187" s="635"/>
      <c r="I187" s="754">
        <v>800</v>
      </c>
      <c r="J187" s="99"/>
    </row>
    <row r="188" spans="1:10" ht="15.75" x14ac:dyDescent="0.3">
      <c r="A188" s="603">
        <v>186</v>
      </c>
      <c r="B188" s="751" t="s">
        <v>785</v>
      </c>
      <c r="C188" s="757" t="s">
        <v>1008</v>
      </c>
      <c r="D188" s="756" t="s">
        <v>558</v>
      </c>
      <c r="E188" s="753" t="s">
        <v>348</v>
      </c>
      <c r="F188" s="634">
        <v>800</v>
      </c>
      <c r="G188" s="689"/>
      <c r="H188" s="635"/>
      <c r="I188" s="754">
        <v>800</v>
      </c>
      <c r="J188" s="99"/>
    </row>
    <row r="189" spans="1:10" ht="15.75" x14ac:dyDescent="0.3">
      <c r="A189" s="593">
        <v>187</v>
      </c>
      <c r="B189" s="751" t="s">
        <v>785</v>
      </c>
      <c r="C189" s="757" t="s">
        <v>1009</v>
      </c>
      <c r="D189" s="756" t="s">
        <v>559</v>
      </c>
      <c r="E189" s="753" t="s">
        <v>348</v>
      </c>
      <c r="F189" s="634">
        <v>150</v>
      </c>
      <c r="G189" s="689"/>
      <c r="H189" s="635"/>
      <c r="I189" s="754">
        <v>150</v>
      </c>
      <c r="J189" s="99"/>
    </row>
    <row r="190" spans="1:10" ht="15.75" x14ac:dyDescent="0.3">
      <c r="A190" s="603">
        <v>188</v>
      </c>
      <c r="B190" s="751" t="s">
        <v>785</v>
      </c>
      <c r="C190" s="757" t="s">
        <v>1010</v>
      </c>
      <c r="D190" s="756" t="s">
        <v>560</v>
      </c>
      <c r="E190" s="753" t="s">
        <v>348</v>
      </c>
      <c r="F190" s="634">
        <v>180</v>
      </c>
      <c r="G190" s="689"/>
      <c r="H190" s="635"/>
      <c r="I190" s="754">
        <v>180</v>
      </c>
      <c r="J190" s="99"/>
    </row>
    <row r="191" spans="1:10" ht="15.75" x14ac:dyDescent="0.3">
      <c r="A191" s="593">
        <v>189</v>
      </c>
      <c r="B191" s="751" t="s">
        <v>785</v>
      </c>
      <c r="C191" s="757" t="s">
        <v>616</v>
      </c>
      <c r="D191" s="756" t="s">
        <v>561</v>
      </c>
      <c r="E191" s="753" t="s">
        <v>348</v>
      </c>
      <c r="F191" s="634">
        <v>180</v>
      </c>
      <c r="G191" s="689"/>
      <c r="H191" s="635"/>
      <c r="I191" s="754">
        <v>180</v>
      </c>
      <c r="J191" s="99"/>
    </row>
    <row r="192" spans="1:10" ht="15.75" x14ac:dyDescent="0.3">
      <c r="A192" s="603">
        <v>190</v>
      </c>
      <c r="B192" s="751" t="s">
        <v>785</v>
      </c>
      <c r="C192" s="757" t="s">
        <v>615</v>
      </c>
      <c r="D192" s="756" t="s">
        <v>534</v>
      </c>
      <c r="E192" s="753" t="s">
        <v>348</v>
      </c>
      <c r="F192" s="634">
        <v>180</v>
      </c>
      <c r="G192" s="689"/>
      <c r="H192" s="635"/>
      <c r="I192" s="754">
        <v>180</v>
      </c>
      <c r="J192" s="99"/>
    </row>
    <row r="193" spans="1:10" ht="15.75" x14ac:dyDescent="0.3">
      <c r="A193" s="593">
        <v>191</v>
      </c>
      <c r="B193" s="751" t="s">
        <v>785</v>
      </c>
      <c r="C193" s="757" t="s">
        <v>613</v>
      </c>
      <c r="D193" s="756" t="s">
        <v>562</v>
      </c>
      <c r="E193" s="753" t="s">
        <v>348</v>
      </c>
      <c r="F193" s="634">
        <v>180</v>
      </c>
      <c r="G193" s="689"/>
      <c r="H193" s="635"/>
      <c r="I193" s="754">
        <v>180</v>
      </c>
      <c r="J193" s="99"/>
    </row>
    <row r="194" spans="1:10" ht="15.75" x14ac:dyDescent="0.3">
      <c r="A194" s="603">
        <v>192</v>
      </c>
      <c r="B194" s="751" t="s">
        <v>785</v>
      </c>
      <c r="C194" s="757" t="s">
        <v>1011</v>
      </c>
      <c r="D194" s="756" t="s">
        <v>563</v>
      </c>
      <c r="E194" s="753" t="s">
        <v>348</v>
      </c>
      <c r="F194" s="634">
        <v>180</v>
      </c>
      <c r="G194" s="689"/>
      <c r="H194" s="635"/>
      <c r="I194" s="754">
        <v>180</v>
      </c>
      <c r="J194" s="99"/>
    </row>
    <row r="195" spans="1:10" ht="15.75" x14ac:dyDescent="0.3">
      <c r="A195" s="593">
        <v>193</v>
      </c>
      <c r="B195" s="759" t="s">
        <v>785</v>
      </c>
      <c r="C195" s="757" t="s">
        <v>620</v>
      </c>
      <c r="D195" s="760" t="s">
        <v>564</v>
      </c>
      <c r="E195" s="762" t="s">
        <v>348</v>
      </c>
      <c r="F195" s="763">
        <v>180</v>
      </c>
      <c r="G195" s="764"/>
      <c r="H195" s="765"/>
      <c r="I195" s="766">
        <v>180</v>
      </c>
      <c r="J195" s="99"/>
    </row>
    <row r="196" spans="1:10" ht="15.75" x14ac:dyDescent="0.3">
      <c r="A196" s="603">
        <v>194</v>
      </c>
      <c r="B196" s="751" t="s">
        <v>785</v>
      </c>
      <c r="C196" s="761" t="s">
        <v>630</v>
      </c>
      <c r="D196" s="756" t="s">
        <v>565</v>
      </c>
      <c r="E196" s="753" t="s">
        <v>348</v>
      </c>
      <c r="F196" s="634">
        <v>180</v>
      </c>
      <c r="G196" s="689"/>
      <c r="H196" s="635"/>
      <c r="I196" s="754">
        <v>180</v>
      </c>
      <c r="J196" s="99"/>
    </row>
    <row r="197" spans="1:10" ht="15.75" x14ac:dyDescent="0.3">
      <c r="A197" s="593">
        <v>195</v>
      </c>
      <c r="B197" s="751" t="s">
        <v>785</v>
      </c>
      <c r="C197" s="761" t="s">
        <v>625</v>
      </c>
      <c r="D197" s="756" t="s">
        <v>566</v>
      </c>
      <c r="E197" s="753" t="s">
        <v>348</v>
      </c>
      <c r="F197" s="634">
        <v>180</v>
      </c>
      <c r="G197" s="689"/>
      <c r="H197" s="635"/>
      <c r="I197" s="754">
        <v>180</v>
      </c>
      <c r="J197" s="99"/>
    </row>
    <row r="198" spans="1:10" ht="15.75" x14ac:dyDescent="0.3">
      <c r="A198" s="603">
        <v>196</v>
      </c>
      <c r="B198" s="751" t="s">
        <v>785</v>
      </c>
      <c r="C198" s="761" t="s">
        <v>1012</v>
      </c>
      <c r="D198" s="756" t="s">
        <v>567</v>
      </c>
      <c r="E198" s="753" t="s">
        <v>348</v>
      </c>
      <c r="F198" s="634">
        <v>180</v>
      </c>
      <c r="G198" s="689"/>
      <c r="H198" s="635"/>
      <c r="I198" s="754">
        <v>180</v>
      </c>
      <c r="J198" s="99"/>
    </row>
    <row r="199" spans="1:10" ht="15.75" x14ac:dyDescent="0.3">
      <c r="A199" s="593">
        <v>197</v>
      </c>
      <c r="B199" s="751" t="s">
        <v>785</v>
      </c>
      <c r="C199" s="761" t="s">
        <v>623</v>
      </c>
      <c r="D199" s="756" t="s">
        <v>568</v>
      </c>
      <c r="E199" s="753" t="s">
        <v>348</v>
      </c>
      <c r="F199" s="634">
        <v>180</v>
      </c>
      <c r="G199" s="689"/>
      <c r="H199" s="635"/>
      <c r="I199" s="754">
        <v>180</v>
      </c>
      <c r="J199" s="99"/>
    </row>
    <row r="200" spans="1:10" ht="15.75" x14ac:dyDescent="0.3">
      <c r="A200" s="603">
        <v>198</v>
      </c>
      <c r="B200" s="751" t="s">
        <v>785</v>
      </c>
      <c r="C200" s="761" t="s">
        <v>1013</v>
      </c>
      <c r="D200" s="756" t="s">
        <v>569</v>
      </c>
      <c r="E200" s="753" t="s">
        <v>348</v>
      </c>
      <c r="F200" s="634">
        <v>180</v>
      </c>
      <c r="G200" s="689"/>
      <c r="H200" s="635"/>
      <c r="I200" s="754">
        <v>180</v>
      </c>
      <c r="J200" s="99"/>
    </row>
    <row r="201" spans="1:10" ht="15.75" x14ac:dyDescent="0.3">
      <c r="A201" s="593">
        <v>199</v>
      </c>
      <c r="B201" s="751" t="s">
        <v>785</v>
      </c>
      <c r="C201" s="761" t="s">
        <v>622</v>
      </c>
      <c r="D201" s="756" t="s">
        <v>570</v>
      </c>
      <c r="E201" s="753" t="s">
        <v>348</v>
      </c>
      <c r="F201" s="634">
        <v>180</v>
      </c>
      <c r="G201" s="689"/>
      <c r="H201" s="635"/>
      <c r="I201" s="754">
        <v>180</v>
      </c>
      <c r="J201" s="99"/>
    </row>
    <row r="202" spans="1:10" ht="15.75" x14ac:dyDescent="0.3">
      <c r="A202" s="603">
        <v>200</v>
      </c>
      <c r="B202" s="751" t="s">
        <v>785</v>
      </c>
      <c r="C202" s="761" t="s">
        <v>629</v>
      </c>
      <c r="D202" s="756" t="s">
        <v>571</v>
      </c>
      <c r="E202" s="753" t="s">
        <v>348</v>
      </c>
      <c r="F202" s="634">
        <v>180</v>
      </c>
      <c r="G202" s="689"/>
      <c r="H202" s="635"/>
      <c r="I202" s="754">
        <v>180</v>
      </c>
      <c r="J202" s="99"/>
    </row>
    <row r="203" spans="1:10" ht="15.75" x14ac:dyDescent="0.3">
      <c r="A203" s="593">
        <v>201</v>
      </c>
      <c r="B203" s="751" t="s">
        <v>785</v>
      </c>
      <c r="C203" s="761" t="s">
        <v>624</v>
      </c>
      <c r="D203" s="756" t="s">
        <v>532</v>
      </c>
      <c r="E203" s="753" t="s">
        <v>348</v>
      </c>
      <c r="F203" s="634">
        <v>180</v>
      </c>
      <c r="G203" s="689"/>
      <c r="H203" s="635"/>
      <c r="I203" s="754">
        <v>180</v>
      </c>
      <c r="J203" s="99"/>
    </row>
    <row r="204" spans="1:10" ht="15.75" x14ac:dyDescent="0.3">
      <c r="A204" s="603">
        <v>202</v>
      </c>
      <c r="B204" s="751" t="s">
        <v>785</v>
      </c>
      <c r="C204" s="761" t="s">
        <v>614</v>
      </c>
      <c r="D204" s="756" t="s">
        <v>572</v>
      </c>
      <c r="E204" s="753" t="s">
        <v>348</v>
      </c>
      <c r="F204" s="634">
        <v>180</v>
      </c>
      <c r="G204" s="689"/>
      <c r="H204" s="635"/>
      <c r="I204" s="754">
        <v>180</v>
      </c>
      <c r="J204" s="99"/>
    </row>
    <row r="205" spans="1:10" ht="15.75" x14ac:dyDescent="0.3">
      <c r="A205" s="593">
        <v>203</v>
      </c>
      <c r="B205" s="751" t="s">
        <v>785</v>
      </c>
      <c r="C205" s="761" t="s">
        <v>1014</v>
      </c>
      <c r="D205" s="756" t="s">
        <v>573</v>
      </c>
      <c r="E205" s="753" t="s">
        <v>348</v>
      </c>
      <c r="F205" s="634">
        <v>180</v>
      </c>
      <c r="G205" s="689"/>
      <c r="H205" s="635"/>
      <c r="I205" s="754">
        <v>180</v>
      </c>
      <c r="J205" s="99"/>
    </row>
    <row r="206" spans="1:10" ht="15.75" x14ac:dyDescent="0.3">
      <c r="A206" s="603">
        <v>204</v>
      </c>
      <c r="B206" s="751" t="s">
        <v>785</v>
      </c>
      <c r="C206" s="761" t="s">
        <v>1015</v>
      </c>
      <c r="D206" s="756" t="s">
        <v>574</v>
      </c>
      <c r="E206" s="753" t="s">
        <v>348</v>
      </c>
      <c r="F206" s="634">
        <v>180</v>
      </c>
      <c r="G206" s="689"/>
      <c r="H206" s="635"/>
      <c r="I206" s="754">
        <v>180</v>
      </c>
      <c r="J206" s="99"/>
    </row>
    <row r="207" spans="1:10" ht="15.75" x14ac:dyDescent="0.3">
      <c r="A207" s="593">
        <v>205</v>
      </c>
      <c r="B207" s="751" t="s">
        <v>785</v>
      </c>
      <c r="C207" s="761" t="s">
        <v>1016</v>
      </c>
      <c r="D207" s="756">
        <v>1034001201</v>
      </c>
      <c r="E207" s="753" t="s">
        <v>348</v>
      </c>
      <c r="F207" s="634">
        <v>180</v>
      </c>
      <c r="G207" s="689"/>
      <c r="H207" s="635"/>
      <c r="I207" s="754">
        <v>180</v>
      </c>
      <c r="J207" s="99"/>
    </row>
    <row r="208" spans="1:10" ht="15.75" x14ac:dyDescent="0.3">
      <c r="A208" s="603">
        <v>206</v>
      </c>
      <c r="B208" s="751" t="s">
        <v>785</v>
      </c>
      <c r="C208" s="761" t="s">
        <v>627</v>
      </c>
      <c r="D208" s="756" t="s">
        <v>575</v>
      </c>
      <c r="E208" s="753" t="s">
        <v>348</v>
      </c>
      <c r="F208" s="634">
        <v>180</v>
      </c>
      <c r="G208" s="689"/>
      <c r="H208" s="635"/>
      <c r="I208" s="754">
        <v>180</v>
      </c>
      <c r="J208" s="99"/>
    </row>
    <row r="209" spans="1:10" ht="15.75" x14ac:dyDescent="0.3">
      <c r="A209" s="593">
        <v>207</v>
      </c>
      <c r="B209" s="751" t="s">
        <v>785</v>
      </c>
      <c r="C209" s="761" t="s">
        <v>1017</v>
      </c>
      <c r="D209" s="756" t="s">
        <v>576</v>
      </c>
      <c r="E209" s="753" t="s">
        <v>348</v>
      </c>
      <c r="F209" s="634">
        <v>180</v>
      </c>
      <c r="G209" s="689"/>
      <c r="H209" s="635"/>
      <c r="I209" s="754">
        <v>180</v>
      </c>
      <c r="J209" s="99"/>
    </row>
    <row r="210" spans="1:10" s="180" customFormat="1" ht="15.75" x14ac:dyDescent="0.3">
      <c r="A210" s="603">
        <v>208</v>
      </c>
      <c r="B210" s="751" t="s">
        <v>785</v>
      </c>
      <c r="C210" s="761" t="s">
        <v>1018</v>
      </c>
      <c r="D210" s="756" t="s">
        <v>577</v>
      </c>
      <c r="E210" s="753" t="s">
        <v>348</v>
      </c>
      <c r="F210" s="634">
        <v>180</v>
      </c>
      <c r="G210" s="689"/>
      <c r="H210" s="635"/>
      <c r="I210" s="754">
        <v>180</v>
      </c>
      <c r="J210" s="98"/>
    </row>
    <row r="211" spans="1:10" s="180" customFormat="1" ht="15.75" x14ac:dyDescent="0.3">
      <c r="A211" s="593">
        <v>209</v>
      </c>
      <c r="B211" s="751" t="s">
        <v>785</v>
      </c>
      <c r="C211" s="761" t="s">
        <v>628</v>
      </c>
      <c r="D211" s="756" t="s">
        <v>578</v>
      </c>
      <c r="E211" s="753" t="s">
        <v>348</v>
      </c>
      <c r="F211" s="634">
        <v>180</v>
      </c>
      <c r="G211" s="689"/>
      <c r="H211" s="635"/>
      <c r="I211" s="754">
        <v>180</v>
      </c>
      <c r="J211" s="98"/>
    </row>
    <row r="212" spans="1:10" s="180" customFormat="1" ht="15.75" x14ac:dyDescent="0.3">
      <c r="A212" s="603">
        <v>210</v>
      </c>
      <c r="B212" s="767" t="s">
        <v>785</v>
      </c>
      <c r="C212" s="768" t="s">
        <v>1019</v>
      </c>
      <c r="D212" s="769" t="s">
        <v>579</v>
      </c>
      <c r="E212" s="770" t="s">
        <v>348</v>
      </c>
      <c r="F212" s="771">
        <v>180</v>
      </c>
      <c r="G212" s="772"/>
      <c r="H212" s="773"/>
      <c r="I212" s="774">
        <v>180</v>
      </c>
      <c r="J212" s="98"/>
    </row>
    <row r="213" spans="1:10" s="180" customFormat="1" ht="15.75" x14ac:dyDescent="0.3">
      <c r="A213" s="593">
        <v>211</v>
      </c>
      <c r="B213" s="751" t="s">
        <v>785</v>
      </c>
      <c r="C213" s="757" t="s">
        <v>621</v>
      </c>
      <c r="D213" s="756" t="s">
        <v>580</v>
      </c>
      <c r="E213" s="753" t="s">
        <v>348</v>
      </c>
      <c r="F213" s="634">
        <v>180</v>
      </c>
      <c r="G213" s="689"/>
      <c r="H213" s="635"/>
      <c r="I213" s="754">
        <v>180</v>
      </c>
      <c r="J213" s="98"/>
    </row>
    <row r="214" spans="1:10" s="180" customFormat="1" ht="15.75" x14ac:dyDescent="0.3">
      <c r="A214" s="603">
        <v>212</v>
      </c>
      <c r="B214" s="751" t="s">
        <v>785</v>
      </c>
      <c r="C214" s="757" t="s">
        <v>1020</v>
      </c>
      <c r="D214" s="756" t="s">
        <v>581</v>
      </c>
      <c r="E214" s="753" t="s">
        <v>348</v>
      </c>
      <c r="F214" s="634">
        <v>180</v>
      </c>
      <c r="G214" s="689"/>
      <c r="H214" s="635"/>
      <c r="I214" s="754">
        <v>180</v>
      </c>
      <c r="J214" s="98"/>
    </row>
    <row r="215" spans="1:10" s="180" customFormat="1" ht="15.75" x14ac:dyDescent="0.3">
      <c r="A215" s="593">
        <v>213</v>
      </c>
      <c r="B215" s="751" t="s">
        <v>785</v>
      </c>
      <c r="C215" s="757" t="s">
        <v>1021</v>
      </c>
      <c r="D215" s="756" t="s">
        <v>582</v>
      </c>
      <c r="E215" s="753" t="s">
        <v>348</v>
      </c>
      <c r="F215" s="634">
        <v>180</v>
      </c>
      <c r="G215" s="689"/>
      <c r="H215" s="635"/>
      <c r="I215" s="754">
        <v>180</v>
      </c>
      <c r="J215" s="98"/>
    </row>
    <row r="216" spans="1:10" s="180" customFormat="1" ht="15.75" x14ac:dyDescent="0.3">
      <c r="A216" s="603">
        <v>214</v>
      </c>
      <c r="B216" s="751" t="s">
        <v>785</v>
      </c>
      <c r="C216" s="757" t="s">
        <v>626</v>
      </c>
      <c r="D216" s="756" t="s">
        <v>583</v>
      </c>
      <c r="E216" s="753" t="s">
        <v>348</v>
      </c>
      <c r="F216" s="634">
        <v>180</v>
      </c>
      <c r="G216" s="689"/>
      <c r="H216" s="635"/>
      <c r="I216" s="754">
        <v>180</v>
      </c>
      <c r="J216" s="98"/>
    </row>
    <row r="217" spans="1:10" s="180" customFormat="1" ht="15.75" x14ac:dyDescent="0.3">
      <c r="A217" s="593">
        <v>215</v>
      </c>
      <c r="B217" s="751" t="s">
        <v>785</v>
      </c>
      <c r="C217" s="757" t="s">
        <v>619</v>
      </c>
      <c r="D217" s="756" t="s">
        <v>584</v>
      </c>
      <c r="E217" s="753" t="s">
        <v>348</v>
      </c>
      <c r="F217" s="634">
        <v>180</v>
      </c>
      <c r="G217" s="689"/>
      <c r="H217" s="635"/>
      <c r="I217" s="754">
        <v>180</v>
      </c>
      <c r="J217" s="98"/>
    </row>
    <row r="218" spans="1:10" s="180" customFormat="1" ht="15.75" x14ac:dyDescent="0.3">
      <c r="A218" s="603">
        <v>216</v>
      </c>
      <c r="B218" s="751" t="s">
        <v>785</v>
      </c>
      <c r="C218" s="757" t="s">
        <v>618</v>
      </c>
      <c r="D218" s="756" t="s">
        <v>585</v>
      </c>
      <c r="E218" s="753" t="s">
        <v>348</v>
      </c>
      <c r="F218" s="634">
        <v>180</v>
      </c>
      <c r="G218" s="689"/>
      <c r="H218" s="635"/>
      <c r="I218" s="754">
        <v>180</v>
      </c>
      <c r="J218" s="98"/>
    </row>
    <row r="219" spans="1:10" s="180" customFormat="1" ht="15.75" x14ac:dyDescent="0.3">
      <c r="A219" s="593">
        <v>217</v>
      </c>
      <c r="B219" s="751" t="s">
        <v>785</v>
      </c>
      <c r="C219" s="757" t="s">
        <v>617</v>
      </c>
      <c r="D219" s="756" t="s">
        <v>586</v>
      </c>
      <c r="E219" s="753" t="s">
        <v>348</v>
      </c>
      <c r="F219" s="634">
        <v>180</v>
      </c>
      <c r="G219" s="689"/>
      <c r="H219" s="635"/>
      <c r="I219" s="754">
        <v>180</v>
      </c>
      <c r="J219" s="98"/>
    </row>
    <row r="220" spans="1:10" s="180" customFormat="1" ht="15.75" x14ac:dyDescent="0.3">
      <c r="A220" s="603">
        <v>218</v>
      </c>
      <c r="B220" s="751" t="s">
        <v>1022</v>
      </c>
      <c r="C220" s="757" t="s">
        <v>1023</v>
      </c>
      <c r="D220" s="756" t="s">
        <v>598</v>
      </c>
      <c r="E220" s="753" t="s">
        <v>348</v>
      </c>
      <c r="F220" s="634">
        <v>227</v>
      </c>
      <c r="G220" s="689"/>
      <c r="H220" s="635"/>
      <c r="I220" s="754">
        <v>227</v>
      </c>
      <c r="J220" s="98"/>
    </row>
    <row r="221" spans="1:10" s="180" customFormat="1" ht="15.75" x14ac:dyDescent="0.3">
      <c r="A221" s="593">
        <v>219</v>
      </c>
      <c r="B221" s="751" t="s">
        <v>785</v>
      </c>
      <c r="C221" s="757" t="s">
        <v>1024</v>
      </c>
      <c r="D221" s="756" t="s">
        <v>587</v>
      </c>
      <c r="E221" s="753" t="s">
        <v>348</v>
      </c>
      <c r="F221" s="634">
        <v>700</v>
      </c>
      <c r="G221" s="689"/>
      <c r="H221" s="635"/>
      <c r="I221" s="754">
        <v>700</v>
      </c>
      <c r="J221" s="98"/>
    </row>
    <row r="222" spans="1:10" ht="15.75" x14ac:dyDescent="0.3">
      <c r="A222" s="603">
        <v>220</v>
      </c>
      <c r="B222" s="751" t="s">
        <v>1025</v>
      </c>
      <c r="C222" s="757" t="s">
        <v>1026</v>
      </c>
      <c r="D222" s="756" t="s">
        <v>588</v>
      </c>
      <c r="E222" s="753" t="s">
        <v>348</v>
      </c>
      <c r="F222" s="634">
        <v>110</v>
      </c>
      <c r="G222" s="689"/>
      <c r="H222" s="635"/>
      <c r="I222" s="754">
        <v>110</v>
      </c>
      <c r="J222" s="99"/>
    </row>
    <row r="223" spans="1:10" ht="15.75" x14ac:dyDescent="0.3">
      <c r="A223" s="593">
        <v>221</v>
      </c>
      <c r="B223" s="751" t="s">
        <v>1022</v>
      </c>
      <c r="C223" s="757" t="s">
        <v>1027</v>
      </c>
      <c r="D223" s="756" t="s">
        <v>589</v>
      </c>
      <c r="E223" s="753" t="s">
        <v>348</v>
      </c>
      <c r="F223" s="634">
        <v>453</v>
      </c>
      <c r="G223" s="689"/>
      <c r="H223" s="635"/>
      <c r="I223" s="754">
        <v>453</v>
      </c>
      <c r="J223" s="99"/>
    </row>
    <row r="224" spans="1:10" ht="15.75" x14ac:dyDescent="0.3">
      <c r="A224" s="603">
        <v>222</v>
      </c>
      <c r="B224" s="751" t="s">
        <v>1022</v>
      </c>
      <c r="C224" s="757" t="s">
        <v>1028</v>
      </c>
      <c r="D224" s="756" t="s">
        <v>590</v>
      </c>
      <c r="E224" s="753" t="s">
        <v>348</v>
      </c>
      <c r="F224" s="634">
        <v>397</v>
      </c>
      <c r="G224" s="689"/>
      <c r="H224" s="635"/>
      <c r="I224" s="754">
        <v>397</v>
      </c>
      <c r="J224" s="99"/>
    </row>
    <row r="225" spans="1:10" ht="15.75" x14ac:dyDescent="0.3">
      <c r="A225" s="593">
        <v>223</v>
      </c>
      <c r="B225" s="751" t="s">
        <v>1022</v>
      </c>
      <c r="C225" s="757" t="s">
        <v>1029</v>
      </c>
      <c r="D225" s="756" t="s">
        <v>591</v>
      </c>
      <c r="E225" s="753" t="s">
        <v>348</v>
      </c>
      <c r="F225" s="634">
        <v>227</v>
      </c>
      <c r="G225" s="689"/>
      <c r="H225" s="635"/>
      <c r="I225" s="754">
        <v>227</v>
      </c>
      <c r="J225" s="99"/>
    </row>
    <row r="226" spans="1:10" ht="15.75" x14ac:dyDescent="0.3">
      <c r="A226" s="603">
        <v>224</v>
      </c>
      <c r="B226" s="751" t="s">
        <v>1022</v>
      </c>
      <c r="C226" s="757" t="s">
        <v>519</v>
      </c>
      <c r="D226" s="756" t="s">
        <v>520</v>
      </c>
      <c r="E226" s="753" t="s">
        <v>348</v>
      </c>
      <c r="F226" s="634">
        <v>397</v>
      </c>
      <c r="G226" s="689"/>
      <c r="H226" s="635"/>
      <c r="I226" s="754">
        <v>397</v>
      </c>
      <c r="J226" s="99"/>
    </row>
    <row r="227" spans="1:10" ht="15.75" x14ac:dyDescent="0.3">
      <c r="A227" s="593">
        <v>225</v>
      </c>
      <c r="B227" s="751" t="s">
        <v>1022</v>
      </c>
      <c r="C227" s="757" t="s">
        <v>1030</v>
      </c>
      <c r="D227" s="756" t="s">
        <v>592</v>
      </c>
      <c r="E227" s="753" t="s">
        <v>348</v>
      </c>
      <c r="F227" s="634">
        <v>227</v>
      </c>
      <c r="G227" s="689"/>
      <c r="H227" s="635"/>
      <c r="I227" s="754">
        <v>227</v>
      </c>
      <c r="J227" s="99"/>
    </row>
    <row r="228" spans="1:10" ht="15.75" x14ac:dyDescent="0.3">
      <c r="A228" s="603">
        <v>226</v>
      </c>
      <c r="B228" s="751" t="s">
        <v>1022</v>
      </c>
      <c r="C228" s="757" t="s">
        <v>1031</v>
      </c>
      <c r="D228" s="756" t="s">
        <v>593</v>
      </c>
      <c r="E228" s="753" t="s">
        <v>348</v>
      </c>
      <c r="F228" s="634">
        <v>453</v>
      </c>
      <c r="G228" s="689"/>
      <c r="H228" s="635"/>
      <c r="I228" s="754">
        <v>453</v>
      </c>
      <c r="J228" s="99"/>
    </row>
    <row r="229" spans="1:10" ht="15.75" x14ac:dyDescent="0.3">
      <c r="A229" s="593">
        <v>227</v>
      </c>
      <c r="B229" s="751" t="s">
        <v>1022</v>
      </c>
      <c r="C229" s="757" t="s">
        <v>1032</v>
      </c>
      <c r="D229" s="756" t="s">
        <v>594</v>
      </c>
      <c r="E229" s="753" t="s">
        <v>348</v>
      </c>
      <c r="F229" s="634">
        <v>227</v>
      </c>
      <c r="G229" s="689"/>
      <c r="H229" s="635"/>
      <c r="I229" s="754">
        <v>227</v>
      </c>
      <c r="J229" s="99"/>
    </row>
    <row r="230" spans="1:10" ht="15.75" x14ac:dyDescent="0.3">
      <c r="A230" s="603">
        <v>228</v>
      </c>
      <c r="B230" s="751" t="s">
        <v>1022</v>
      </c>
      <c r="C230" s="757" t="s">
        <v>1033</v>
      </c>
      <c r="D230" s="756" t="s">
        <v>595</v>
      </c>
      <c r="E230" s="753" t="s">
        <v>348</v>
      </c>
      <c r="F230" s="634">
        <v>85</v>
      </c>
      <c r="G230" s="689"/>
      <c r="H230" s="635"/>
      <c r="I230" s="754">
        <v>85</v>
      </c>
      <c r="J230" s="99"/>
    </row>
    <row r="231" spans="1:10" ht="15.75" x14ac:dyDescent="0.3">
      <c r="A231" s="593">
        <v>229</v>
      </c>
      <c r="B231" s="751" t="s">
        <v>1022</v>
      </c>
      <c r="C231" s="757" t="s">
        <v>1034</v>
      </c>
      <c r="D231" s="756" t="s">
        <v>596</v>
      </c>
      <c r="E231" s="753" t="s">
        <v>348</v>
      </c>
      <c r="F231" s="634">
        <v>227</v>
      </c>
      <c r="G231" s="689"/>
      <c r="H231" s="635"/>
      <c r="I231" s="754">
        <v>227</v>
      </c>
      <c r="J231" s="99"/>
    </row>
    <row r="232" spans="1:10" ht="15.75" x14ac:dyDescent="0.3">
      <c r="A232" s="603">
        <v>230</v>
      </c>
      <c r="B232" s="751" t="s">
        <v>1022</v>
      </c>
      <c r="C232" s="757" t="s">
        <v>517</v>
      </c>
      <c r="D232" s="756" t="s">
        <v>518</v>
      </c>
      <c r="E232" s="753" t="s">
        <v>348</v>
      </c>
      <c r="F232" s="634">
        <v>397</v>
      </c>
      <c r="G232" s="689"/>
      <c r="H232" s="635"/>
      <c r="I232" s="754">
        <v>397</v>
      </c>
      <c r="J232" s="99"/>
    </row>
    <row r="233" spans="1:10" ht="15.75" x14ac:dyDescent="0.3">
      <c r="A233" s="593">
        <v>231</v>
      </c>
      <c r="B233" s="751" t="s">
        <v>1022</v>
      </c>
      <c r="C233" s="757" t="s">
        <v>1035</v>
      </c>
      <c r="D233" s="756" t="s">
        <v>597</v>
      </c>
      <c r="E233" s="753" t="s">
        <v>348</v>
      </c>
      <c r="F233" s="634">
        <v>85</v>
      </c>
      <c r="G233" s="689"/>
      <c r="H233" s="635"/>
      <c r="I233" s="754">
        <v>85</v>
      </c>
      <c r="J233" s="99"/>
    </row>
    <row r="234" spans="1:10" ht="15.75" x14ac:dyDescent="0.3">
      <c r="A234" s="603">
        <v>232</v>
      </c>
      <c r="B234" s="751" t="s">
        <v>1025</v>
      </c>
      <c r="C234" s="757" t="s">
        <v>1036</v>
      </c>
      <c r="D234" s="756" t="s">
        <v>602</v>
      </c>
      <c r="E234" s="753" t="s">
        <v>348</v>
      </c>
      <c r="F234" s="634">
        <v>293</v>
      </c>
      <c r="G234" s="689"/>
      <c r="H234" s="635"/>
      <c r="I234" s="754">
        <v>293</v>
      </c>
      <c r="J234" s="99"/>
    </row>
    <row r="235" spans="1:10" ht="15.75" x14ac:dyDescent="0.3">
      <c r="A235" s="593">
        <v>233</v>
      </c>
      <c r="B235" s="759" t="s">
        <v>1022</v>
      </c>
      <c r="C235" s="757" t="s">
        <v>521</v>
      </c>
      <c r="D235" s="760" t="s">
        <v>522</v>
      </c>
      <c r="E235" s="762" t="s">
        <v>348</v>
      </c>
      <c r="F235" s="634">
        <v>453</v>
      </c>
      <c r="G235" s="689"/>
      <c r="H235" s="635"/>
      <c r="I235" s="754">
        <v>453</v>
      </c>
      <c r="J235" s="99"/>
    </row>
    <row r="236" spans="1:10" ht="15.75" x14ac:dyDescent="0.3">
      <c r="A236" s="603">
        <v>234</v>
      </c>
      <c r="B236" s="751" t="s">
        <v>1025</v>
      </c>
      <c r="C236" s="761" t="s">
        <v>1037</v>
      </c>
      <c r="D236" s="756" t="s">
        <v>599</v>
      </c>
      <c r="E236" s="753" t="s">
        <v>348</v>
      </c>
      <c r="F236" s="634">
        <v>293</v>
      </c>
      <c r="G236" s="689"/>
      <c r="H236" s="635"/>
      <c r="I236" s="754">
        <v>293</v>
      </c>
      <c r="J236" s="99"/>
    </row>
    <row r="237" spans="1:10" ht="15.75" x14ac:dyDescent="0.3">
      <c r="A237" s="593">
        <v>235</v>
      </c>
      <c r="B237" s="751" t="s">
        <v>1022</v>
      </c>
      <c r="C237" s="761" t="s">
        <v>1038</v>
      </c>
      <c r="D237" s="756" t="s">
        <v>600</v>
      </c>
      <c r="E237" s="753" t="s">
        <v>348</v>
      </c>
      <c r="F237" s="634">
        <v>85</v>
      </c>
      <c r="G237" s="689"/>
      <c r="H237" s="635"/>
      <c r="I237" s="754">
        <v>85</v>
      </c>
      <c r="J237" s="99"/>
    </row>
    <row r="238" spans="1:10" ht="15.75" x14ac:dyDescent="0.3">
      <c r="A238" s="603">
        <v>236</v>
      </c>
      <c r="B238" s="397" t="s">
        <v>785</v>
      </c>
      <c r="C238" s="659" t="s">
        <v>1039</v>
      </c>
      <c r="D238" s="639" t="s">
        <v>1040</v>
      </c>
      <c r="E238" s="684" t="s">
        <v>348</v>
      </c>
      <c r="F238" s="775">
        <v>100</v>
      </c>
      <c r="G238" s="689"/>
      <c r="H238" s="635"/>
      <c r="I238" s="685">
        <v>100</v>
      </c>
      <c r="J238" s="99"/>
    </row>
    <row r="239" spans="1:10" ht="15.75" x14ac:dyDescent="0.3">
      <c r="A239" s="593"/>
      <c r="B239" s="776"/>
      <c r="C239" s="777"/>
      <c r="D239" s="778"/>
      <c r="E239" s="779"/>
      <c r="F239" s="780"/>
      <c r="G239" s="781"/>
      <c r="H239" s="782"/>
      <c r="I239" s="780"/>
      <c r="J239" s="99"/>
    </row>
    <row r="240" spans="1:10" ht="21" x14ac:dyDescent="0.3">
      <c r="A240" s="593"/>
      <c r="B240" s="783"/>
      <c r="C240" s="784"/>
      <c r="D240" s="488"/>
      <c r="E240" s="397"/>
      <c r="F240" s="785"/>
      <c r="G240" s="786"/>
      <c r="H240" s="787" t="s">
        <v>430</v>
      </c>
      <c r="I240" s="788">
        <f>SUM(I9:I238)</f>
        <v>554281</v>
      </c>
      <c r="J240" s="99"/>
    </row>
    <row r="241" spans="1:12" x14ac:dyDescent="0.3">
      <c r="A241" s="789" t="s">
        <v>278</v>
      </c>
      <c r="B241" s="790"/>
      <c r="C241" s="791"/>
      <c r="D241" s="792"/>
      <c r="E241" s="793"/>
      <c r="F241" s="794"/>
      <c r="G241" s="793"/>
    </row>
    <row r="243" spans="1:12" x14ac:dyDescent="0.3">
      <c r="A243" s="173" t="s">
        <v>461</v>
      </c>
    </row>
    <row r="245" spans="1:12" x14ac:dyDescent="0.3">
      <c r="B245" s="175" t="s">
        <v>107</v>
      </c>
      <c r="F245" s="176"/>
      <c r="I245" s="174"/>
      <c r="J245" s="174"/>
      <c r="K245" s="174"/>
      <c r="L245" s="174"/>
    </row>
    <row r="246" spans="1:12" x14ac:dyDescent="0.3">
      <c r="F246" s="174"/>
      <c r="H246" s="180"/>
      <c r="I246" s="178"/>
      <c r="J246" s="174"/>
      <c r="K246" s="174"/>
      <c r="L246" s="174"/>
    </row>
    <row r="247" spans="1:12" x14ac:dyDescent="0.3">
      <c r="C247" s="177"/>
      <c r="F247" s="177"/>
      <c r="G247" s="177"/>
      <c r="H247" s="179"/>
      <c r="I247" s="178"/>
      <c r="J247" s="174"/>
      <c r="K247" s="174"/>
      <c r="L247" s="174"/>
    </row>
    <row r="248" spans="1:12" x14ac:dyDescent="0.3">
      <c r="A248" s="174"/>
      <c r="C248" s="179" t="s">
        <v>268</v>
      </c>
      <c r="F248" s="180" t="s">
        <v>273</v>
      </c>
      <c r="G248" s="179"/>
      <c r="I248" s="174"/>
      <c r="J248" s="174"/>
      <c r="K248" s="174"/>
      <c r="L248" s="174"/>
    </row>
    <row r="249" spans="1:12" s="174" customFormat="1" x14ac:dyDescent="0.3">
      <c r="B249" s="173"/>
      <c r="C249" s="181" t="s">
        <v>139</v>
      </c>
      <c r="D249" s="173"/>
      <c r="E249" s="173"/>
      <c r="F249" s="173" t="s">
        <v>269</v>
      </c>
      <c r="G249" s="173"/>
      <c r="H249" s="181"/>
    </row>
    <row r="250" spans="1:12" s="174" customFormat="1" x14ac:dyDescent="0.3">
      <c r="B250" s="173"/>
      <c r="C250" s="181"/>
      <c r="G250" s="181"/>
    </row>
    <row r="251" spans="1:12" s="174" customFormat="1" ht="12.75" x14ac:dyDescent="0.2"/>
    <row r="252" spans="1:12" s="174" customFormat="1" ht="12.75" x14ac:dyDescent="0.2"/>
    <row r="253" spans="1:12" s="174" customFormat="1" ht="12.75" x14ac:dyDescent="0.2"/>
    <row r="254" spans="1:12" x14ac:dyDescent="0.3">
      <c r="A254" s="174"/>
      <c r="B254" s="174"/>
      <c r="C254" s="174"/>
      <c r="D254" s="174"/>
      <c r="E254" s="174"/>
      <c r="F254" s="174"/>
      <c r="G254" s="174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40:B241 B101:B103 B42:B52 B81 B83:B84 B87:B89 B91:B92 B95 B98 B115 B118 B121 B124 B166:B237 B148:B156 B54:B60 B127:B133"/>
  </dataValidations>
  <printOptions gridLines="1"/>
  <pageMargins left="0.7" right="0.7" top="0.75" bottom="0.75" header="0.3" footer="0.3"/>
  <pageSetup scale="69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L2" sqref="L2:M2"/>
    </sheetView>
  </sheetViews>
  <sheetFormatPr defaultColWidth="9.140625" defaultRowHeight="12.75" x14ac:dyDescent="0.2"/>
  <cols>
    <col min="1" max="1" width="2.7109375" style="185" customWidth="1"/>
    <col min="2" max="2" width="9" style="185" customWidth="1"/>
    <col min="3" max="3" width="23.42578125" style="185" customWidth="1"/>
    <col min="4" max="4" width="13.28515625" style="185" customWidth="1"/>
    <col min="5" max="5" width="9.5703125" style="185" customWidth="1"/>
    <col min="6" max="6" width="11.5703125" style="185" customWidth="1"/>
    <col min="7" max="7" width="12.28515625" style="185" customWidth="1"/>
    <col min="8" max="8" width="15.28515625" style="185" customWidth="1"/>
    <col min="9" max="9" width="17.5703125" style="185" customWidth="1"/>
    <col min="10" max="11" width="12.42578125" style="185" customWidth="1"/>
    <col min="12" max="12" width="23.5703125" style="185" customWidth="1"/>
    <col min="13" max="13" width="18.5703125" style="185" customWidth="1"/>
    <col min="14" max="14" width="0.85546875" style="185" customWidth="1"/>
    <col min="15" max="16384" width="9.140625" style="185"/>
  </cols>
  <sheetData>
    <row r="1" spans="1:14" ht="13.5" x14ac:dyDescent="0.2">
      <c r="A1" s="182" t="s">
        <v>463</v>
      </c>
      <c r="B1" s="183"/>
      <c r="C1" s="183"/>
      <c r="D1" s="183"/>
      <c r="E1" s="183"/>
      <c r="F1" s="183"/>
      <c r="G1" s="183"/>
      <c r="H1" s="183"/>
      <c r="I1" s="186"/>
      <c r="J1" s="251"/>
      <c r="K1" s="251"/>
      <c r="L1" s="251"/>
      <c r="M1" s="251" t="s">
        <v>419</v>
      </c>
      <c r="N1" s="186"/>
    </row>
    <row r="2" spans="1:14" ht="15" x14ac:dyDescent="0.2">
      <c r="A2" s="186" t="s">
        <v>317</v>
      </c>
      <c r="B2" s="183"/>
      <c r="C2" s="183"/>
      <c r="D2" s="184"/>
      <c r="E2" s="184"/>
      <c r="F2" s="184"/>
      <c r="G2" s="184"/>
      <c r="H2" s="184"/>
      <c r="I2" s="183"/>
      <c r="J2" s="183"/>
      <c r="K2" s="183"/>
      <c r="L2" s="322">
        <v>42917</v>
      </c>
      <c r="M2" s="372">
        <v>42947</v>
      </c>
      <c r="N2" s="186"/>
    </row>
    <row r="3" spans="1:14" x14ac:dyDescent="0.2">
      <c r="A3" s="186"/>
      <c r="B3" s="183"/>
      <c r="C3" s="183"/>
      <c r="D3" s="184"/>
      <c r="E3" s="184"/>
      <c r="F3" s="184"/>
      <c r="G3" s="184"/>
      <c r="H3" s="184"/>
      <c r="I3" s="183"/>
      <c r="J3" s="183"/>
      <c r="K3" s="183"/>
      <c r="L3" s="183"/>
      <c r="M3" s="183"/>
      <c r="N3" s="186"/>
    </row>
    <row r="4" spans="1:14" ht="15" x14ac:dyDescent="0.3">
      <c r="A4" s="108" t="s">
        <v>274</v>
      </c>
      <c r="B4" s="183"/>
      <c r="C4" s="183"/>
      <c r="D4" s="187"/>
      <c r="E4" s="252"/>
      <c r="F4" s="187"/>
      <c r="G4" s="184"/>
      <c r="H4" s="184"/>
      <c r="I4" s="184"/>
      <c r="J4" s="184"/>
      <c r="K4" s="184"/>
      <c r="L4" s="183"/>
      <c r="M4" s="184"/>
      <c r="N4" s="186"/>
    </row>
    <row r="5" spans="1:14" x14ac:dyDescent="0.2">
      <c r="A5" s="188" t="str">
        <f>'ფორმა N1'!D4</f>
        <v>მოქალაქეთა პოლიტიკური გაერთანება სახელმწიფო ხალხისთვის</v>
      </c>
      <c r="B5" s="188"/>
      <c r="C5" s="188"/>
      <c r="D5" s="188"/>
      <c r="E5" s="189"/>
      <c r="F5" s="189"/>
      <c r="G5" s="189"/>
      <c r="H5" s="189"/>
      <c r="I5" s="189"/>
      <c r="J5" s="189"/>
      <c r="K5" s="189"/>
      <c r="L5" s="189"/>
      <c r="M5" s="189"/>
      <c r="N5" s="186"/>
    </row>
    <row r="6" spans="1:14" ht="13.5" thickBot="1" x14ac:dyDescent="0.25">
      <c r="A6" s="253"/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186"/>
    </row>
    <row r="7" spans="1:14" ht="51" x14ac:dyDescent="0.2">
      <c r="A7" s="254" t="s">
        <v>64</v>
      </c>
      <c r="B7" s="255" t="s">
        <v>420</v>
      </c>
      <c r="C7" s="255" t="s">
        <v>421</v>
      </c>
      <c r="D7" s="256" t="s">
        <v>422</v>
      </c>
      <c r="E7" s="256" t="s">
        <v>275</v>
      </c>
      <c r="F7" s="256" t="s">
        <v>423</v>
      </c>
      <c r="G7" s="256" t="s">
        <v>424</v>
      </c>
      <c r="H7" s="255" t="s">
        <v>425</v>
      </c>
      <c r="I7" s="257" t="s">
        <v>426</v>
      </c>
      <c r="J7" s="257" t="s">
        <v>427</v>
      </c>
      <c r="K7" s="258" t="s">
        <v>428</v>
      </c>
      <c r="L7" s="258" t="s">
        <v>429</v>
      </c>
      <c r="M7" s="256" t="s">
        <v>419</v>
      </c>
      <c r="N7" s="186"/>
    </row>
    <row r="8" spans="1:14" x14ac:dyDescent="0.2">
      <c r="A8" s="191">
        <v>1</v>
      </c>
      <c r="B8" s="192">
        <v>2</v>
      </c>
      <c r="C8" s="192">
        <v>3</v>
      </c>
      <c r="D8" s="193">
        <v>4</v>
      </c>
      <c r="E8" s="193">
        <v>5</v>
      </c>
      <c r="F8" s="193">
        <v>6</v>
      </c>
      <c r="G8" s="193">
        <v>7</v>
      </c>
      <c r="H8" s="193">
        <v>8</v>
      </c>
      <c r="I8" s="193">
        <v>9</v>
      </c>
      <c r="J8" s="193">
        <v>10</v>
      </c>
      <c r="K8" s="193">
        <v>11</v>
      </c>
      <c r="L8" s="193">
        <v>12</v>
      </c>
      <c r="M8" s="193">
        <v>13</v>
      </c>
      <c r="N8" s="186"/>
    </row>
    <row r="9" spans="1:14" ht="15" x14ac:dyDescent="0.25">
      <c r="A9" s="194">
        <v>1</v>
      </c>
      <c r="B9" s="195"/>
      <c r="C9" s="259"/>
      <c r="D9" s="194"/>
      <c r="E9" s="194"/>
      <c r="F9" s="194"/>
      <c r="G9" s="194"/>
      <c r="H9" s="194"/>
      <c r="I9" s="194"/>
      <c r="J9" s="194"/>
      <c r="K9" s="194"/>
      <c r="L9" s="194"/>
      <c r="M9" s="260" t="str">
        <f t="shared" ref="M9:M33" si="0">IF(ISBLANK(B9),"",$M$2)</f>
        <v/>
      </c>
      <c r="N9" s="186"/>
    </row>
    <row r="10" spans="1:14" ht="15" x14ac:dyDescent="0.25">
      <c r="A10" s="194">
        <v>2</v>
      </c>
      <c r="B10" s="195"/>
      <c r="C10" s="259"/>
      <c r="D10" s="194"/>
      <c r="E10" s="194"/>
      <c r="F10" s="194"/>
      <c r="G10" s="194"/>
      <c r="H10" s="194"/>
      <c r="I10" s="194"/>
      <c r="J10" s="194"/>
      <c r="K10" s="194"/>
      <c r="L10" s="194"/>
      <c r="M10" s="260" t="str">
        <f t="shared" si="0"/>
        <v/>
      </c>
      <c r="N10" s="186"/>
    </row>
    <row r="11" spans="1:14" ht="15" x14ac:dyDescent="0.25">
      <c r="A11" s="194">
        <v>3</v>
      </c>
      <c r="B11" s="195"/>
      <c r="C11" s="259"/>
      <c r="D11" s="194"/>
      <c r="E11" s="194"/>
      <c r="F11" s="194"/>
      <c r="G11" s="194"/>
      <c r="H11" s="194"/>
      <c r="I11" s="194"/>
      <c r="J11" s="194"/>
      <c r="K11" s="194"/>
      <c r="L11" s="194"/>
      <c r="M11" s="260" t="str">
        <f t="shared" si="0"/>
        <v/>
      </c>
      <c r="N11" s="186"/>
    </row>
    <row r="12" spans="1:14" ht="15" x14ac:dyDescent="0.25">
      <c r="A12" s="194">
        <v>4</v>
      </c>
      <c r="B12" s="195"/>
      <c r="C12" s="259"/>
      <c r="D12" s="194"/>
      <c r="E12" s="194"/>
      <c r="F12" s="194"/>
      <c r="G12" s="194"/>
      <c r="H12" s="194"/>
      <c r="I12" s="194"/>
      <c r="J12" s="194"/>
      <c r="K12" s="194"/>
      <c r="L12" s="194"/>
      <c r="M12" s="260" t="str">
        <f t="shared" si="0"/>
        <v/>
      </c>
      <c r="N12" s="186"/>
    </row>
    <row r="13" spans="1:14" ht="15" x14ac:dyDescent="0.25">
      <c r="A13" s="194">
        <v>5</v>
      </c>
      <c r="B13" s="195"/>
      <c r="C13" s="259"/>
      <c r="D13" s="194"/>
      <c r="E13" s="194"/>
      <c r="F13" s="194"/>
      <c r="G13" s="194"/>
      <c r="H13" s="194"/>
      <c r="I13" s="194"/>
      <c r="J13" s="194"/>
      <c r="K13" s="194"/>
      <c r="L13" s="194"/>
      <c r="M13" s="260" t="str">
        <f t="shared" si="0"/>
        <v/>
      </c>
      <c r="N13" s="186"/>
    </row>
    <row r="14" spans="1:14" ht="15" x14ac:dyDescent="0.25">
      <c r="A14" s="194">
        <v>6</v>
      </c>
      <c r="B14" s="195"/>
      <c r="C14" s="259"/>
      <c r="D14" s="194"/>
      <c r="E14" s="194"/>
      <c r="F14" s="194"/>
      <c r="G14" s="194"/>
      <c r="H14" s="194"/>
      <c r="I14" s="194"/>
      <c r="J14" s="194"/>
      <c r="K14" s="194"/>
      <c r="L14" s="194"/>
      <c r="M14" s="260" t="str">
        <f t="shared" si="0"/>
        <v/>
      </c>
      <c r="N14" s="186"/>
    </row>
    <row r="15" spans="1:14" ht="15" x14ac:dyDescent="0.25">
      <c r="A15" s="194">
        <v>7</v>
      </c>
      <c r="B15" s="195"/>
      <c r="C15" s="259"/>
      <c r="D15" s="194"/>
      <c r="E15" s="194"/>
      <c r="F15" s="194"/>
      <c r="G15" s="194"/>
      <c r="H15" s="194"/>
      <c r="I15" s="194"/>
      <c r="J15" s="194"/>
      <c r="K15" s="194"/>
      <c r="L15" s="194"/>
      <c r="M15" s="260" t="str">
        <f t="shared" si="0"/>
        <v/>
      </c>
      <c r="N15" s="186"/>
    </row>
    <row r="16" spans="1:14" ht="15" x14ac:dyDescent="0.25">
      <c r="A16" s="194">
        <v>8</v>
      </c>
      <c r="B16" s="195"/>
      <c r="C16" s="259"/>
      <c r="D16" s="194"/>
      <c r="E16" s="194"/>
      <c r="F16" s="194"/>
      <c r="G16" s="194"/>
      <c r="H16" s="194"/>
      <c r="I16" s="194"/>
      <c r="J16" s="194"/>
      <c r="K16" s="194"/>
      <c r="L16" s="194"/>
      <c r="M16" s="260" t="str">
        <f t="shared" si="0"/>
        <v/>
      </c>
      <c r="N16" s="186"/>
    </row>
    <row r="17" spans="1:14" ht="15" x14ac:dyDescent="0.25">
      <c r="A17" s="194">
        <v>9</v>
      </c>
      <c r="B17" s="195"/>
      <c r="C17" s="259"/>
      <c r="D17" s="194"/>
      <c r="E17" s="194"/>
      <c r="F17" s="194"/>
      <c r="G17" s="194"/>
      <c r="H17" s="194"/>
      <c r="I17" s="194"/>
      <c r="J17" s="194"/>
      <c r="K17" s="194"/>
      <c r="L17" s="194"/>
      <c r="M17" s="260" t="str">
        <f t="shared" si="0"/>
        <v/>
      </c>
      <c r="N17" s="186"/>
    </row>
    <row r="18" spans="1:14" ht="15" x14ac:dyDescent="0.25">
      <c r="A18" s="194">
        <v>10</v>
      </c>
      <c r="B18" s="195"/>
      <c r="C18" s="259"/>
      <c r="D18" s="194"/>
      <c r="E18" s="194"/>
      <c r="F18" s="194"/>
      <c r="G18" s="194"/>
      <c r="H18" s="194"/>
      <c r="I18" s="194"/>
      <c r="J18" s="194"/>
      <c r="K18" s="194"/>
      <c r="L18" s="194"/>
      <c r="M18" s="260" t="str">
        <f t="shared" si="0"/>
        <v/>
      </c>
      <c r="N18" s="186"/>
    </row>
    <row r="19" spans="1:14" ht="15" x14ac:dyDescent="0.25">
      <c r="A19" s="194">
        <v>11</v>
      </c>
      <c r="B19" s="195"/>
      <c r="C19" s="259"/>
      <c r="D19" s="194"/>
      <c r="E19" s="194"/>
      <c r="F19" s="194"/>
      <c r="G19" s="194"/>
      <c r="H19" s="194"/>
      <c r="I19" s="194"/>
      <c r="J19" s="194"/>
      <c r="K19" s="194"/>
      <c r="L19" s="194"/>
      <c r="M19" s="260" t="str">
        <f t="shared" si="0"/>
        <v/>
      </c>
      <c r="N19" s="186"/>
    </row>
    <row r="20" spans="1:14" ht="15" x14ac:dyDescent="0.25">
      <c r="A20" s="194">
        <v>12</v>
      </c>
      <c r="B20" s="195"/>
      <c r="C20" s="259"/>
      <c r="D20" s="194"/>
      <c r="E20" s="194"/>
      <c r="F20" s="194"/>
      <c r="G20" s="194"/>
      <c r="H20" s="194"/>
      <c r="I20" s="194"/>
      <c r="J20" s="194"/>
      <c r="K20" s="194"/>
      <c r="L20" s="194"/>
      <c r="M20" s="260" t="str">
        <f t="shared" si="0"/>
        <v/>
      </c>
      <c r="N20" s="186"/>
    </row>
    <row r="21" spans="1:14" ht="15" x14ac:dyDescent="0.25">
      <c r="A21" s="194">
        <v>13</v>
      </c>
      <c r="B21" s="195"/>
      <c r="C21" s="259"/>
      <c r="D21" s="194"/>
      <c r="E21" s="194"/>
      <c r="F21" s="194"/>
      <c r="G21" s="194"/>
      <c r="H21" s="194"/>
      <c r="I21" s="194"/>
      <c r="J21" s="194"/>
      <c r="K21" s="194"/>
      <c r="L21" s="194"/>
      <c r="M21" s="260" t="str">
        <f t="shared" si="0"/>
        <v/>
      </c>
      <c r="N21" s="186"/>
    </row>
    <row r="22" spans="1:14" ht="15" x14ac:dyDescent="0.25">
      <c r="A22" s="194">
        <v>14</v>
      </c>
      <c r="B22" s="195"/>
      <c r="C22" s="259"/>
      <c r="D22" s="194"/>
      <c r="E22" s="194"/>
      <c r="F22" s="194"/>
      <c r="G22" s="194"/>
      <c r="H22" s="194"/>
      <c r="I22" s="194"/>
      <c r="J22" s="194"/>
      <c r="K22" s="194"/>
      <c r="L22" s="194"/>
      <c r="M22" s="260" t="str">
        <f t="shared" si="0"/>
        <v/>
      </c>
      <c r="N22" s="186"/>
    </row>
    <row r="23" spans="1:14" ht="15" x14ac:dyDescent="0.25">
      <c r="A23" s="194">
        <v>15</v>
      </c>
      <c r="B23" s="195"/>
      <c r="C23" s="259"/>
      <c r="D23" s="194"/>
      <c r="E23" s="194"/>
      <c r="F23" s="194"/>
      <c r="G23" s="194"/>
      <c r="H23" s="194"/>
      <c r="I23" s="194"/>
      <c r="J23" s="194"/>
      <c r="K23" s="194"/>
      <c r="L23" s="194"/>
      <c r="M23" s="260" t="str">
        <f t="shared" si="0"/>
        <v/>
      </c>
      <c r="N23" s="186"/>
    </row>
    <row r="24" spans="1:14" ht="15" x14ac:dyDescent="0.25">
      <c r="A24" s="194">
        <v>16</v>
      </c>
      <c r="B24" s="195"/>
      <c r="C24" s="259"/>
      <c r="D24" s="194"/>
      <c r="E24" s="194"/>
      <c r="F24" s="194"/>
      <c r="G24" s="194"/>
      <c r="H24" s="194"/>
      <c r="I24" s="194"/>
      <c r="J24" s="194"/>
      <c r="K24" s="194"/>
      <c r="L24" s="194"/>
      <c r="M24" s="260" t="str">
        <f t="shared" si="0"/>
        <v/>
      </c>
      <c r="N24" s="186"/>
    </row>
    <row r="25" spans="1:14" ht="15" x14ac:dyDescent="0.25">
      <c r="A25" s="194">
        <v>17</v>
      </c>
      <c r="B25" s="195"/>
      <c r="C25" s="259"/>
      <c r="D25" s="194"/>
      <c r="E25" s="194"/>
      <c r="F25" s="194"/>
      <c r="G25" s="194"/>
      <c r="H25" s="194"/>
      <c r="I25" s="194"/>
      <c r="J25" s="194"/>
      <c r="K25" s="194"/>
      <c r="L25" s="194"/>
      <c r="M25" s="260" t="str">
        <f t="shared" si="0"/>
        <v/>
      </c>
      <c r="N25" s="186"/>
    </row>
    <row r="26" spans="1:14" ht="15" x14ac:dyDescent="0.25">
      <c r="A26" s="194">
        <v>18</v>
      </c>
      <c r="B26" s="195"/>
      <c r="C26" s="259"/>
      <c r="D26" s="194"/>
      <c r="E26" s="194"/>
      <c r="F26" s="194"/>
      <c r="G26" s="194"/>
      <c r="H26" s="194"/>
      <c r="I26" s="194"/>
      <c r="J26" s="194"/>
      <c r="K26" s="194"/>
      <c r="L26" s="194"/>
      <c r="M26" s="260" t="str">
        <f t="shared" si="0"/>
        <v/>
      </c>
      <c r="N26" s="186"/>
    </row>
    <row r="27" spans="1:14" ht="15" x14ac:dyDescent="0.25">
      <c r="A27" s="194">
        <v>19</v>
      </c>
      <c r="B27" s="195"/>
      <c r="C27" s="259"/>
      <c r="D27" s="194"/>
      <c r="E27" s="194"/>
      <c r="F27" s="194"/>
      <c r="G27" s="194"/>
      <c r="H27" s="194"/>
      <c r="I27" s="194"/>
      <c r="J27" s="194"/>
      <c r="K27" s="194"/>
      <c r="L27" s="194"/>
      <c r="M27" s="260" t="str">
        <f t="shared" si="0"/>
        <v/>
      </c>
      <c r="N27" s="186"/>
    </row>
    <row r="28" spans="1:14" ht="15" x14ac:dyDescent="0.25">
      <c r="A28" s="194">
        <v>20</v>
      </c>
      <c r="B28" s="195"/>
      <c r="C28" s="259"/>
      <c r="D28" s="194"/>
      <c r="E28" s="194"/>
      <c r="F28" s="194"/>
      <c r="G28" s="194"/>
      <c r="H28" s="194"/>
      <c r="I28" s="194"/>
      <c r="J28" s="194"/>
      <c r="K28" s="194"/>
      <c r="L28" s="194"/>
      <c r="M28" s="260" t="str">
        <f t="shared" si="0"/>
        <v/>
      </c>
      <c r="N28" s="186"/>
    </row>
    <row r="29" spans="1:14" ht="15" x14ac:dyDescent="0.25">
      <c r="A29" s="194">
        <v>21</v>
      </c>
      <c r="B29" s="195"/>
      <c r="C29" s="259"/>
      <c r="D29" s="194"/>
      <c r="E29" s="194"/>
      <c r="F29" s="194"/>
      <c r="G29" s="194"/>
      <c r="H29" s="194"/>
      <c r="I29" s="194"/>
      <c r="J29" s="194"/>
      <c r="K29" s="194"/>
      <c r="L29" s="194"/>
      <c r="M29" s="260" t="str">
        <f t="shared" si="0"/>
        <v/>
      </c>
      <c r="N29" s="186"/>
    </row>
    <row r="30" spans="1:14" ht="15" x14ac:dyDescent="0.25">
      <c r="A30" s="194">
        <v>22</v>
      </c>
      <c r="B30" s="195"/>
      <c r="C30" s="259"/>
      <c r="D30" s="194"/>
      <c r="E30" s="194"/>
      <c r="F30" s="194"/>
      <c r="G30" s="194"/>
      <c r="H30" s="194"/>
      <c r="I30" s="194"/>
      <c r="J30" s="194"/>
      <c r="K30" s="194"/>
      <c r="L30" s="194"/>
      <c r="M30" s="260" t="str">
        <f t="shared" si="0"/>
        <v/>
      </c>
      <c r="N30" s="186"/>
    </row>
    <row r="31" spans="1:14" ht="15" x14ac:dyDescent="0.25">
      <c r="A31" s="194">
        <v>23</v>
      </c>
      <c r="B31" s="195"/>
      <c r="C31" s="259"/>
      <c r="D31" s="194"/>
      <c r="E31" s="194"/>
      <c r="F31" s="194"/>
      <c r="G31" s="194"/>
      <c r="H31" s="194"/>
      <c r="I31" s="194"/>
      <c r="J31" s="194"/>
      <c r="K31" s="194"/>
      <c r="L31" s="194"/>
      <c r="M31" s="260" t="str">
        <f t="shared" si="0"/>
        <v/>
      </c>
      <c r="N31" s="186"/>
    </row>
    <row r="32" spans="1:14" ht="15" x14ac:dyDescent="0.25">
      <c r="A32" s="194">
        <v>24</v>
      </c>
      <c r="B32" s="195"/>
      <c r="C32" s="259"/>
      <c r="D32" s="194"/>
      <c r="E32" s="194"/>
      <c r="F32" s="194"/>
      <c r="G32" s="194"/>
      <c r="H32" s="194"/>
      <c r="I32" s="194"/>
      <c r="J32" s="194"/>
      <c r="K32" s="194"/>
      <c r="L32" s="194"/>
      <c r="M32" s="260" t="str">
        <f t="shared" si="0"/>
        <v/>
      </c>
      <c r="N32" s="186"/>
    </row>
    <row r="33" spans="1:14" ht="15" x14ac:dyDescent="0.25">
      <c r="A33" s="261" t="s">
        <v>278</v>
      </c>
      <c r="B33" s="195"/>
      <c r="C33" s="259"/>
      <c r="D33" s="194"/>
      <c r="E33" s="194"/>
      <c r="F33" s="194"/>
      <c r="G33" s="194"/>
      <c r="H33" s="194"/>
      <c r="I33" s="194"/>
      <c r="J33" s="194"/>
      <c r="K33" s="194"/>
      <c r="L33" s="194"/>
      <c r="M33" s="260" t="str">
        <f t="shared" si="0"/>
        <v/>
      </c>
      <c r="N33" s="186"/>
    </row>
    <row r="34" spans="1:14" s="201" customFormat="1" x14ac:dyDescent="0.2"/>
    <row r="37" spans="1:14" s="21" customFormat="1" ht="15" x14ac:dyDescent="0.3">
      <c r="B37" s="196" t="s">
        <v>107</v>
      </c>
    </row>
    <row r="38" spans="1:14" s="21" customFormat="1" ht="15" x14ac:dyDescent="0.3">
      <c r="B38" s="196"/>
    </row>
    <row r="39" spans="1:14" s="21" customFormat="1" ht="15" x14ac:dyDescent="0.3">
      <c r="C39" s="198"/>
      <c r="D39" s="197"/>
      <c r="E39" s="197"/>
      <c r="H39" s="198"/>
      <c r="I39" s="198"/>
      <c r="J39" s="197"/>
      <c r="K39" s="197"/>
      <c r="L39" s="197"/>
    </row>
    <row r="40" spans="1:14" s="21" customFormat="1" ht="15" x14ac:dyDescent="0.3">
      <c r="C40" s="199" t="s">
        <v>268</v>
      </c>
      <c r="D40" s="197"/>
      <c r="E40" s="197"/>
      <c r="H40" s="196" t="s">
        <v>319</v>
      </c>
      <c r="M40" s="197"/>
    </row>
    <row r="41" spans="1:14" s="21" customFormat="1" ht="15" x14ac:dyDescent="0.3">
      <c r="C41" s="199" t="s">
        <v>139</v>
      </c>
      <c r="D41" s="197"/>
      <c r="E41" s="197"/>
      <c r="H41" s="200" t="s">
        <v>269</v>
      </c>
      <c r="M41" s="197"/>
    </row>
    <row r="42" spans="1:14" ht="15" x14ac:dyDescent="0.3">
      <c r="C42" s="199"/>
      <c r="F42" s="200"/>
      <c r="J42" s="202"/>
      <c r="K42" s="202"/>
      <c r="L42" s="202"/>
      <c r="M42" s="202"/>
    </row>
    <row r="43" spans="1:14" ht="15" x14ac:dyDescent="0.3">
      <c r="C43" s="19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 x14ac:dyDescent="0.3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272</v>
      </c>
      <c r="B1" s="241"/>
      <c r="C1" s="806" t="s">
        <v>109</v>
      </c>
      <c r="D1" s="806"/>
      <c r="E1" s="107"/>
    </row>
    <row r="2" spans="1:12" s="6" customFormat="1" x14ac:dyDescent="0.3">
      <c r="A2" s="70" t="s">
        <v>140</v>
      </c>
      <c r="B2" s="241"/>
      <c r="C2" s="322">
        <v>42917</v>
      </c>
      <c r="D2" s="372">
        <v>42947</v>
      </c>
      <c r="E2" s="107"/>
    </row>
    <row r="3" spans="1:12" s="6" customFormat="1" x14ac:dyDescent="0.3">
      <c r="A3" s="70"/>
      <c r="B3" s="241"/>
      <c r="C3" s="69"/>
      <c r="D3" s="69"/>
      <c r="E3" s="107"/>
    </row>
    <row r="4" spans="1:12" s="2" customFormat="1" x14ac:dyDescent="0.3">
      <c r="A4" s="71" t="str">
        <f>'ფორმა N2'!A4</f>
        <v>ანგარიშვალდებული პირის დასახელება:</v>
      </c>
      <c r="B4" s="242"/>
      <c r="C4" s="70"/>
      <c r="D4" s="70"/>
      <c r="E4" s="102"/>
      <c r="L4" s="6"/>
    </row>
    <row r="5" spans="1:12" s="2" customFormat="1" x14ac:dyDescent="0.3">
      <c r="A5" s="111" t="str">
        <f>'ფორმა N1'!D4</f>
        <v>მოქალაქეთა პოლიტიკური გაერთანება სახელმწიფო ხალხისთვის</v>
      </c>
      <c r="B5" s="243"/>
      <c r="C5" s="52"/>
      <c r="D5" s="52"/>
      <c r="E5" s="102"/>
    </row>
    <row r="6" spans="1:12" s="2" customFormat="1" x14ac:dyDescent="0.3">
      <c r="A6" s="71"/>
      <c r="B6" s="242"/>
      <c r="C6" s="70"/>
      <c r="D6" s="70"/>
      <c r="E6" s="102"/>
    </row>
    <row r="7" spans="1:12" s="6" customFormat="1" ht="18" x14ac:dyDescent="0.3">
      <c r="A7" s="94"/>
      <c r="B7" s="106"/>
      <c r="C7" s="72"/>
      <c r="D7" s="72"/>
      <c r="E7" s="107"/>
    </row>
    <row r="8" spans="1:12" s="6" customFormat="1" ht="30" x14ac:dyDescent="0.3">
      <c r="A8" s="100" t="s">
        <v>64</v>
      </c>
      <c r="B8" s="73" t="s">
        <v>249</v>
      </c>
      <c r="C8" s="73" t="s">
        <v>66</v>
      </c>
      <c r="D8" s="73" t="s">
        <v>67</v>
      </c>
      <c r="E8" s="107"/>
      <c r="F8" s="20"/>
    </row>
    <row r="9" spans="1:12" s="7" customFormat="1" x14ac:dyDescent="0.3">
      <c r="A9" s="228">
        <v>1</v>
      </c>
      <c r="B9" s="228" t="s">
        <v>65</v>
      </c>
      <c r="C9" s="79">
        <f>SUM(C10,C26)</f>
        <v>0</v>
      </c>
      <c r="D9" s="79">
        <f>SUM(D10,D26)</f>
        <v>0</v>
      </c>
      <c r="E9" s="107"/>
    </row>
    <row r="10" spans="1:12" s="7" customFormat="1" x14ac:dyDescent="0.3">
      <c r="A10" s="81">
        <v>1.1000000000000001</v>
      </c>
      <c r="B10" s="81" t="s">
        <v>80</v>
      </c>
      <c r="C10" s="79">
        <f>SUM(C11,C12,C16,C19,C25)</f>
        <v>0</v>
      </c>
      <c r="D10" s="79">
        <f>SUM(D11,D12,D16,D19,D24,D25)</f>
        <v>0</v>
      </c>
      <c r="E10" s="107"/>
    </row>
    <row r="11" spans="1:12" s="9" customFormat="1" ht="18" x14ac:dyDescent="0.3">
      <c r="A11" s="82" t="s">
        <v>30</v>
      </c>
      <c r="B11" s="82" t="s">
        <v>79</v>
      </c>
      <c r="C11" s="8"/>
      <c r="D11" s="8"/>
      <c r="E11" s="107"/>
    </row>
    <row r="12" spans="1:12" s="10" customFormat="1" x14ac:dyDescent="0.3">
      <c r="A12" s="82" t="s">
        <v>31</v>
      </c>
      <c r="B12" s="82" t="s">
        <v>308</v>
      </c>
      <c r="C12" s="101">
        <f>SUM(C13:C15)</f>
        <v>0</v>
      </c>
      <c r="D12" s="101">
        <f>SUM(D13:D15)</f>
        <v>0</v>
      </c>
      <c r="E12" s="107"/>
    </row>
    <row r="13" spans="1:12" s="3" customFormat="1" x14ac:dyDescent="0.3">
      <c r="A13" s="91" t="s">
        <v>81</v>
      </c>
      <c r="B13" s="91" t="s">
        <v>311</v>
      </c>
      <c r="C13" s="8">
        <v>0</v>
      </c>
      <c r="D13" s="8">
        <v>0</v>
      </c>
      <c r="E13" s="107"/>
    </row>
    <row r="14" spans="1:12" s="3" customFormat="1" x14ac:dyDescent="0.3">
      <c r="A14" s="91" t="s">
        <v>504</v>
      </c>
      <c r="B14" s="91" t="s">
        <v>503</v>
      </c>
      <c r="C14" s="8"/>
      <c r="D14" s="8"/>
      <c r="E14" s="107"/>
    </row>
    <row r="15" spans="1:12" s="3" customFormat="1" x14ac:dyDescent="0.3">
      <c r="A15" s="91" t="s">
        <v>505</v>
      </c>
      <c r="B15" s="91" t="s">
        <v>97</v>
      </c>
      <c r="C15" s="8"/>
      <c r="D15" s="8"/>
      <c r="E15" s="107"/>
    </row>
    <row r="16" spans="1:12" s="3" customFormat="1" x14ac:dyDescent="0.3">
      <c r="A16" s="82" t="s">
        <v>82</v>
      </c>
      <c r="B16" s="82" t="s">
        <v>83</v>
      </c>
      <c r="C16" s="101">
        <f>SUM(C17:C18)</f>
        <v>0</v>
      </c>
      <c r="D16" s="101">
        <f>SUM(D17:D18)</f>
        <v>0</v>
      </c>
      <c r="E16" s="107"/>
    </row>
    <row r="17" spans="1:5" s="3" customFormat="1" x14ac:dyDescent="0.3">
      <c r="A17" s="91" t="s">
        <v>84</v>
      </c>
      <c r="B17" s="91" t="s">
        <v>86</v>
      </c>
      <c r="C17" s="8"/>
      <c r="D17" s="8"/>
      <c r="E17" s="107"/>
    </row>
    <row r="18" spans="1:5" s="3" customFormat="1" ht="30" x14ac:dyDescent="0.3">
      <c r="A18" s="91" t="s">
        <v>85</v>
      </c>
      <c r="B18" s="91" t="s">
        <v>110</v>
      </c>
      <c r="C18" s="8"/>
      <c r="D18" s="8"/>
      <c r="E18" s="107"/>
    </row>
    <row r="19" spans="1:5" s="3" customFormat="1" x14ac:dyDescent="0.3">
      <c r="A19" s="82" t="s">
        <v>87</v>
      </c>
      <c r="B19" s="82" t="s">
        <v>418</v>
      </c>
      <c r="C19" s="101">
        <f>SUM(C20:C23)</f>
        <v>0</v>
      </c>
      <c r="D19" s="101">
        <f>SUM(D20:D23)</f>
        <v>0</v>
      </c>
      <c r="E19" s="107"/>
    </row>
    <row r="20" spans="1:5" s="3" customFormat="1" x14ac:dyDescent="0.3">
      <c r="A20" s="91" t="s">
        <v>88</v>
      </c>
      <c r="B20" s="91" t="s">
        <v>89</v>
      </c>
      <c r="C20" s="8"/>
      <c r="D20" s="8"/>
      <c r="E20" s="107"/>
    </row>
    <row r="21" spans="1:5" s="3" customFormat="1" ht="30" x14ac:dyDescent="0.3">
      <c r="A21" s="91" t="s">
        <v>92</v>
      </c>
      <c r="B21" s="91" t="s">
        <v>90</v>
      </c>
      <c r="C21" s="8"/>
      <c r="D21" s="8"/>
      <c r="E21" s="107"/>
    </row>
    <row r="22" spans="1:5" s="3" customFormat="1" x14ac:dyDescent="0.3">
      <c r="A22" s="91" t="s">
        <v>93</v>
      </c>
      <c r="B22" s="91" t="s">
        <v>91</v>
      </c>
      <c r="C22" s="8"/>
      <c r="D22" s="8"/>
      <c r="E22" s="107"/>
    </row>
    <row r="23" spans="1:5" s="3" customFormat="1" x14ac:dyDescent="0.3">
      <c r="A23" s="91" t="s">
        <v>94</v>
      </c>
      <c r="B23" s="91" t="s">
        <v>443</v>
      </c>
      <c r="C23" s="8"/>
      <c r="D23" s="8"/>
      <c r="E23" s="107"/>
    </row>
    <row r="24" spans="1:5" s="3" customFormat="1" x14ac:dyDescent="0.3">
      <c r="A24" s="82" t="s">
        <v>95</v>
      </c>
      <c r="B24" s="82" t="s">
        <v>444</v>
      </c>
      <c r="C24" s="263"/>
      <c r="D24" s="8"/>
      <c r="E24" s="107"/>
    </row>
    <row r="25" spans="1:5" s="3" customFormat="1" x14ac:dyDescent="0.3">
      <c r="A25" s="82" t="s">
        <v>251</v>
      </c>
      <c r="B25" s="82" t="s">
        <v>450</v>
      </c>
      <c r="C25" s="8"/>
      <c r="D25" s="8"/>
      <c r="E25" s="107"/>
    </row>
    <row r="26" spans="1:5" x14ac:dyDescent="0.3">
      <c r="A26" s="81">
        <v>1.2</v>
      </c>
      <c r="B26" s="81" t="s">
        <v>96</v>
      </c>
      <c r="C26" s="79">
        <f>SUM(C27,C35)</f>
        <v>0</v>
      </c>
      <c r="D26" s="79">
        <f>SUM(D27,D35)</f>
        <v>0</v>
      </c>
      <c r="E26" s="107"/>
    </row>
    <row r="27" spans="1:5" x14ac:dyDescent="0.3">
      <c r="A27" s="82" t="s">
        <v>32</v>
      </c>
      <c r="B27" s="82" t="s">
        <v>311</v>
      </c>
      <c r="C27" s="101">
        <v>0</v>
      </c>
      <c r="D27" s="101">
        <f>SUM(D28:D30)</f>
        <v>0</v>
      </c>
      <c r="E27" s="107"/>
    </row>
    <row r="28" spans="1:5" x14ac:dyDescent="0.3">
      <c r="A28" s="236" t="s">
        <v>98</v>
      </c>
      <c r="B28" s="236" t="s">
        <v>309</v>
      </c>
      <c r="C28" s="8"/>
      <c r="D28" s="8"/>
      <c r="E28" s="107"/>
    </row>
    <row r="29" spans="1:5" x14ac:dyDescent="0.3">
      <c r="A29" s="236" t="s">
        <v>99</v>
      </c>
      <c r="B29" s="236" t="s">
        <v>312</v>
      </c>
      <c r="C29" s="8"/>
      <c r="D29" s="8"/>
      <c r="E29" s="107"/>
    </row>
    <row r="30" spans="1:5" x14ac:dyDescent="0.3">
      <c r="A30" s="236" t="s">
        <v>452</v>
      </c>
      <c r="B30" s="236" t="s">
        <v>310</v>
      </c>
      <c r="C30" s="8">
        <v>0</v>
      </c>
      <c r="D30" s="8"/>
      <c r="E30" s="107"/>
    </row>
    <row r="31" spans="1:5" x14ac:dyDescent="0.3">
      <c r="A31" s="82" t="s">
        <v>33</v>
      </c>
      <c r="B31" s="82" t="s">
        <v>503</v>
      </c>
      <c r="C31" s="101">
        <f>SUM(C32:C34)</f>
        <v>0</v>
      </c>
      <c r="D31" s="101">
        <f>SUM(D32:D34)</f>
        <v>0</v>
      </c>
      <c r="E31" s="107"/>
    </row>
    <row r="32" spans="1:5" x14ac:dyDescent="0.3">
      <c r="A32" s="236" t="s">
        <v>12</v>
      </c>
      <c r="B32" s="236" t="s">
        <v>506</v>
      </c>
      <c r="C32" s="8"/>
      <c r="D32" s="8"/>
      <c r="E32" s="107"/>
    </row>
    <row r="33" spans="1:9" x14ac:dyDescent="0.3">
      <c r="A33" s="236" t="s">
        <v>13</v>
      </c>
      <c r="B33" s="236" t="s">
        <v>507</v>
      </c>
      <c r="C33" s="8"/>
      <c r="D33" s="8"/>
      <c r="E33" s="107"/>
    </row>
    <row r="34" spans="1:9" x14ac:dyDescent="0.3">
      <c r="A34" s="236" t="s">
        <v>281</v>
      </c>
      <c r="B34" s="236" t="s">
        <v>508</v>
      </c>
      <c r="C34" s="8"/>
      <c r="D34" s="8"/>
      <c r="E34" s="107"/>
    </row>
    <row r="35" spans="1:9" s="22" customFormat="1" x14ac:dyDescent="0.3">
      <c r="A35" s="82" t="s">
        <v>34</v>
      </c>
      <c r="B35" s="250" t="s">
        <v>449</v>
      </c>
      <c r="C35" s="8"/>
      <c r="D35" s="8"/>
    </row>
    <row r="36" spans="1:9" s="2" customFormat="1" x14ac:dyDescent="0.3">
      <c r="A36" s="1"/>
      <c r="B36" s="244"/>
      <c r="E36" s="5"/>
    </row>
    <row r="37" spans="1:9" s="2" customFormat="1" x14ac:dyDescent="0.3">
      <c r="B37" s="24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3" t="s">
        <v>107</v>
      </c>
      <c r="B40" s="244"/>
      <c r="E40" s="5"/>
    </row>
    <row r="41" spans="1:9" s="2" customFormat="1" x14ac:dyDescent="0.3">
      <c r="B41" s="244"/>
      <c r="E41"/>
      <c r="F41"/>
      <c r="G41"/>
      <c r="H41"/>
      <c r="I41"/>
    </row>
    <row r="42" spans="1:9" s="2" customFormat="1" x14ac:dyDescent="0.3">
      <c r="B42" s="244"/>
      <c r="D42" s="12"/>
      <c r="E42"/>
      <c r="F42"/>
      <c r="G42"/>
      <c r="H42"/>
      <c r="I42"/>
    </row>
    <row r="43" spans="1:9" s="2" customFormat="1" x14ac:dyDescent="0.3">
      <c r="A43"/>
      <c r="B43" s="246" t="s">
        <v>447</v>
      </c>
      <c r="D43" s="12"/>
      <c r="E43"/>
      <c r="F43"/>
      <c r="G43"/>
      <c r="H43"/>
      <c r="I43"/>
    </row>
    <row r="44" spans="1:9" s="2" customFormat="1" x14ac:dyDescent="0.3">
      <c r="A44"/>
      <c r="B44" s="244" t="s">
        <v>270</v>
      </c>
      <c r="D44" s="12"/>
      <c r="E44"/>
      <c r="F44"/>
      <c r="G44"/>
      <c r="H44"/>
      <c r="I44"/>
    </row>
    <row r="45" spans="1:9" customFormat="1" ht="12.75" x14ac:dyDescent="0.2">
      <c r="B45" s="247" t="s">
        <v>139</v>
      </c>
    </row>
    <row r="46" spans="1:9" customFormat="1" ht="12.75" x14ac:dyDescent="0.2">
      <c r="B46" s="248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55">
        <v>40907</v>
      </c>
      <c r="C2" t="s">
        <v>200</v>
      </c>
      <c r="E2" t="s">
        <v>231</v>
      </c>
      <c r="G2" s="56" t="s">
        <v>237</v>
      </c>
    </row>
    <row r="3" spans="1:7" ht="15" x14ac:dyDescent="0.2">
      <c r="A3" s="55">
        <v>40908</v>
      </c>
      <c r="C3" t="s">
        <v>201</v>
      </c>
      <c r="E3" t="s">
        <v>232</v>
      </c>
      <c r="G3" s="56" t="s">
        <v>238</v>
      </c>
    </row>
    <row r="4" spans="1:7" ht="15" x14ac:dyDescent="0.2">
      <c r="A4" s="55">
        <v>40909</v>
      </c>
      <c r="C4" t="s">
        <v>202</v>
      </c>
      <c r="E4" t="s">
        <v>233</v>
      </c>
      <c r="G4" s="56" t="s">
        <v>239</v>
      </c>
    </row>
    <row r="5" spans="1:7" x14ac:dyDescent="0.2">
      <c r="A5" s="55">
        <v>40910</v>
      </c>
      <c r="C5" t="s">
        <v>203</v>
      </c>
      <c r="E5" t="s">
        <v>234</v>
      </c>
    </row>
    <row r="6" spans="1:7" x14ac:dyDescent="0.2">
      <c r="A6" s="55">
        <v>40911</v>
      </c>
      <c r="C6" t="s">
        <v>204</v>
      </c>
    </row>
    <row r="7" spans="1:7" x14ac:dyDescent="0.2">
      <c r="A7" s="55">
        <v>40912</v>
      </c>
      <c r="C7" t="s">
        <v>205</v>
      </c>
    </row>
    <row r="8" spans="1:7" x14ac:dyDescent="0.2">
      <c r="A8" s="55">
        <v>40913</v>
      </c>
      <c r="C8" t="s">
        <v>206</v>
      </c>
    </row>
    <row r="9" spans="1:7" x14ac:dyDescent="0.2">
      <c r="A9" s="55">
        <v>40914</v>
      </c>
      <c r="C9" t="s">
        <v>207</v>
      </c>
    </row>
    <row r="10" spans="1:7" x14ac:dyDescent="0.2">
      <c r="A10" s="55">
        <v>40915</v>
      </c>
      <c r="C10" t="s">
        <v>208</v>
      </c>
    </row>
    <row r="11" spans="1:7" x14ac:dyDescent="0.2">
      <c r="A11" s="55">
        <v>40916</v>
      </c>
      <c r="C11" t="s">
        <v>209</v>
      </c>
    </row>
    <row r="12" spans="1:7" x14ac:dyDescent="0.2">
      <c r="A12" s="55">
        <v>40917</v>
      </c>
      <c r="C12" t="s">
        <v>210</v>
      </c>
    </row>
    <row r="13" spans="1:7" x14ac:dyDescent="0.2">
      <c r="A13" s="55">
        <v>40918</v>
      </c>
      <c r="C13" t="s">
        <v>211</v>
      </c>
    </row>
    <row r="14" spans="1:7" x14ac:dyDescent="0.2">
      <c r="A14" s="55">
        <v>40919</v>
      </c>
      <c r="C14" t="s">
        <v>212</v>
      </c>
    </row>
    <row r="15" spans="1:7" x14ac:dyDescent="0.2">
      <c r="A15" s="55">
        <v>40920</v>
      </c>
      <c r="C15" t="s">
        <v>213</v>
      </c>
    </row>
    <row r="16" spans="1:7" x14ac:dyDescent="0.2">
      <c r="A16" s="55">
        <v>40921</v>
      </c>
      <c r="C16" t="s">
        <v>214</v>
      </c>
    </row>
    <row r="17" spans="1:3" x14ac:dyDescent="0.2">
      <c r="A17" s="55">
        <v>40922</v>
      </c>
      <c r="C17" t="s">
        <v>215</v>
      </c>
    </row>
    <row r="18" spans="1:3" x14ac:dyDescent="0.2">
      <c r="A18" s="55">
        <v>40923</v>
      </c>
      <c r="C18" t="s">
        <v>216</v>
      </c>
    </row>
    <row r="19" spans="1:3" x14ac:dyDescent="0.2">
      <c r="A19" s="55">
        <v>40924</v>
      </c>
      <c r="C19" t="s">
        <v>217</v>
      </c>
    </row>
    <row r="20" spans="1:3" x14ac:dyDescent="0.2">
      <c r="A20" s="55">
        <v>40925</v>
      </c>
      <c r="C20" t="s">
        <v>218</v>
      </c>
    </row>
    <row r="21" spans="1:3" x14ac:dyDescent="0.2">
      <c r="A21" s="55">
        <v>40926</v>
      </c>
    </row>
    <row r="22" spans="1:3" x14ac:dyDescent="0.2">
      <c r="A22" s="55">
        <v>40927</v>
      </c>
    </row>
    <row r="23" spans="1:3" x14ac:dyDescent="0.2">
      <c r="A23" s="55">
        <v>40928</v>
      </c>
    </row>
    <row r="24" spans="1:3" x14ac:dyDescent="0.2">
      <c r="A24" s="55">
        <v>40929</v>
      </c>
    </row>
    <row r="25" spans="1:3" x14ac:dyDescent="0.2">
      <c r="A25" s="55">
        <v>40930</v>
      </c>
    </row>
    <row r="26" spans="1:3" x14ac:dyDescent="0.2">
      <c r="A26" s="55">
        <v>40931</v>
      </c>
    </row>
    <row r="27" spans="1:3" x14ac:dyDescent="0.2">
      <c r="A27" s="55">
        <v>40932</v>
      </c>
    </row>
    <row r="28" spans="1:3" x14ac:dyDescent="0.2">
      <c r="A28" s="55">
        <v>40933</v>
      </c>
    </row>
    <row r="29" spans="1:3" x14ac:dyDescent="0.2">
      <c r="A29" s="55">
        <v>40934</v>
      </c>
    </row>
    <row r="30" spans="1:3" x14ac:dyDescent="0.2">
      <c r="A30" s="55">
        <v>40935</v>
      </c>
    </row>
    <row r="31" spans="1:3" x14ac:dyDescent="0.2">
      <c r="A31" s="55">
        <v>40936</v>
      </c>
    </row>
    <row r="32" spans="1:3" x14ac:dyDescent="0.2">
      <c r="A32" s="55">
        <v>40937</v>
      </c>
    </row>
    <row r="33" spans="1:1" x14ac:dyDescent="0.2">
      <c r="A33" s="55">
        <v>40938</v>
      </c>
    </row>
    <row r="34" spans="1:1" x14ac:dyDescent="0.2">
      <c r="A34" s="55">
        <v>40939</v>
      </c>
    </row>
    <row r="35" spans="1:1" x14ac:dyDescent="0.2">
      <c r="A35" s="55">
        <v>40941</v>
      </c>
    </row>
    <row r="36" spans="1:1" x14ac:dyDescent="0.2">
      <c r="A36" s="55">
        <v>40942</v>
      </c>
    </row>
    <row r="37" spans="1:1" x14ac:dyDescent="0.2">
      <c r="A37" s="55">
        <v>40943</v>
      </c>
    </row>
    <row r="38" spans="1:1" x14ac:dyDescent="0.2">
      <c r="A38" s="55">
        <v>40944</v>
      </c>
    </row>
    <row r="39" spans="1:1" x14ac:dyDescent="0.2">
      <c r="A39" s="55">
        <v>40945</v>
      </c>
    </row>
    <row r="40" spans="1:1" x14ac:dyDescent="0.2">
      <c r="A40" s="55">
        <v>40946</v>
      </c>
    </row>
    <row r="41" spans="1:1" x14ac:dyDescent="0.2">
      <c r="A41" s="55">
        <v>40947</v>
      </c>
    </row>
    <row r="42" spans="1:1" x14ac:dyDescent="0.2">
      <c r="A42" s="55">
        <v>40948</v>
      </c>
    </row>
    <row r="43" spans="1:1" x14ac:dyDescent="0.2">
      <c r="A43" s="55">
        <v>40949</v>
      </c>
    </row>
    <row r="44" spans="1:1" x14ac:dyDescent="0.2">
      <c r="A44" s="55">
        <v>40950</v>
      </c>
    </row>
    <row r="45" spans="1:1" x14ac:dyDescent="0.2">
      <c r="A45" s="55">
        <v>40951</v>
      </c>
    </row>
    <row r="46" spans="1:1" x14ac:dyDescent="0.2">
      <c r="A46" s="55">
        <v>40952</v>
      </c>
    </row>
    <row r="47" spans="1:1" x14ac:dyDescent="0.2">
      <c r="A47" s="55">
        <v>40953</v>
      </c>
    </row>
    <row r="48" spans="1:1" x14ac:dyDescent="0.2">
      <c r="A48" s="55">
        <v>40954</v>
      </c>
    </row>
    <row r="49" spans="1:1" x14ac:dyDescent="0.2">
      <c r="A49" s="55">
        <v>40955</v>
      </c>
    </row>
    <row r="50" spans="1:1" x14ac:dyDescent="0.2">
      <c r="A50" s="55">
        <v>40956</v>
      </c>
    </row>
    <row r="51" spans="1:1" x14ac:dyDescent="0.2">
      <c r="A51" s="55">
        <v>40957</v>
      </c>
    </row>
    <row r="52" spans="1:1" x14ac:dyDescent="0.2">
      <c r="A52" s="55">
        <v>40958</v>
      </c>
    </row>
    <row r="53" spans="1:1" x14ac:dyDescent="0.2">
      <c r="A53" s="55">
        <v>40959</v>
      </c>
    </row>
    <row r="54" spans="1:1" x14ac:dyDescent="0.2">
      <c r="A54" s="55">
        <v>40960</v>
      </c>
    </row>
    <row r="55" spans="1:1" x14ac:dyDescent="0.2">
      <c r="A55" s="55">
        <v>40961</v>
      </c>
    </row>
    <row r="56" spans="1:1" x14ac:dyDescent="0.2">
      <c r="A56" s="55">
        <v>40962</v>
      </c>
    </row>
    <row r="57" spans="1:1" x14ac:dyDescent="0.2">
      <c r="A57" s="55">
        <v>40963</v>
      </c>
    </row>
    <row r="58" spans="1:1" x14ac:dyDescent="0.2">
      <c r="A58" s="55">
        <v>40964</v>
      </c>
    </row>
    <row r="59" spans="1:1" x14ac:dyDescent="0.2">
      <c r="A59" s="55">
        <v>40965</v>
      </c>
    </row>
    <row r="60" spans="1:1" x14ac:dyDescent="0.2">
      <c r="A60" s="55">
        <v>40966</v>
      </c>
    </row>
    <row r="61" spans="1:1" x14ac:dyDescent="0.2">
      <c r="A61" s="55">
        <v>40967</v>
      </c>
    </row>
    <row r="62" spans="1:1" x14ac:dyDescent="0.2">
      <c r="A62" s="55">
        <v>40968</v>
      </c>
    </row>
    <row r="63" spans="1:1" x14ac:dyDescent="0.2">
      <c r="A63" s="55">
        <v>40969</v>
      </c>
    </row>
    <row r="64" spans="1:1" x14ac:dyDescent="0.2">
      <c r="A64" s="55">
        <v>40970</v>
      </c>
    </row>
    <row r="65" spans="1:1" x14ac:dyDescent="0.2">
      <c r="A65" s="55">
        <v>40971</v>
      </c>
    </row>
    <row r="66" spans="1:1" x14ac:dyDescent="0.2">
      <c r="A66" s="55">
        <v>40972</v>
      </c>
    </row>
    <row r="67" spans="1:1" x14ac:dyDescent="0.2">
      <c r="A67" s="55">
        <v>40973</v>
      </c>
    </row>
    <row r="68" spans="1:1" x14ac:dyDescent="0.2">
      <c r="A68" s="55">
        <v>40974</v>
      </c>
    </row>
    <row r="69" spans="1:1" x14ac:dyDescent="0.2">
      <c r="A69" s="55">
        <v>40975</v>
      </c>
    </row>
    <row r="70" spans="1:1" x14ac:dyDescent="0.2">
      <c r="A70" s="55">
        <v>40976</v>
      </c>
    </row>
    <row r="71" spans="1:1" x14ac:dyDescent="0.2">
      <c r="A71" s="55">
        <v>40977</v>
      </c>
    </row>
    <row r="72" spans="1:1" x14ac:dyDescent="0.2">
      <c r="A72" s="55">
        <v>40978</v>
      </c>
    </row>
    <row r="73" spans="1:1" x14ac:dyDescent="0.2">
      <c r="A73" s="55">
        <v>40979</v>
      </c>
    </row>
    <row r="74" spans="1:1" x14ac:dyDescent="0.2">
      <c r="A74" s="55">
        <v>40980</v>
      </c>
    </row>
    <row r="75" spans="1:1" x14ac:dyDescent="0.2">
      <c r="A75" s="55">
        <v>40981</v>
      </c>
    </row>
    <row r="76" spans="1:1" x14ac:dyDescent="0.2">
      <c r="A76" s="55">
        <v>40982</v>
      </c>
    </row>
    <row r="77" spans="1:1" x14ac:dyDescent="0.2">
      <c r="A77" s="55">
        <v>40983</v>
      </c>
    </row>
    <row r="78" spans="1:1" x14ac:dyDescent="0.2">
      <c r="A78" s="55">
        <v>40984</v>
      </c>
    </row>
    <row r="79" spans="1:1" x14ac:dyDescent="0.2">
      <c r="A79" s="55">
        <v>40985</v>
      </c>
    </row>
    <row r="80" spans="1:1" x14ac:dyDescent="0.2">
      <c r="A80" s="55">
        <v>40986</v>
      </c>
    </row>
    <row r="81" spans="1:1" x14ac:dyDescent="0.2">
      <c r="A81" s="55">
        <v>40987</v>
      </c>
    </row>
    <row r="82" spans="1:1" x14ac:dyDescent="0.2">
      <c r="A82" s="55">
        <v>40988</v>
      </c>
    </row>
    <row r="83" spans="1:1" x14ac:dyDescent="0.2">
      <c r="A83" s="55">
        <v>40989</v>
      </c>
    </row>
    <row r="84" spans="1:1" x14ac:dyDescent="0.2">
      <c r="A84" s="55">
        <v>40990</v>
      </c>
    </row>
    <row r="85" spans="1:1" x14ac:dyDescent="0.2">
      <c r="A85" s="55">
        <v>40991</v>
      </c>
    </row>
    <row r="86" spans="1:1" x14ac:dyDescent="0.2">
      <c r="A86" s="55">
        <v>40992</v>
      </c>
    </row>
    <row r="87" spans="1:1" x14ac:dyDescent="0.2">
      <c r="A87" s="55">
        <v>40993</v>
      </c>
    </row>
    <row r="88" spans="1:1" x14ac:dyDescent="0.2">
      <c r="A88" s="55">
        <v>40994</v>
      </c>
    </row>
    <row r="89" spans="1:1" x14ac:dyDescent="0.2">
      <c r="A89" s="55">
        <v>40995</v>
      </c>
    </row>
    <row r="90" spans="1:1" x14ac:dyDescent="0.2">
      <c r="A90" s="55">
        <v>40996</v>
      </c>
    </row>
    <row r="91" spans="1:1" x14ac:dyDescent="0.2">
      <c r="A91" s="55">
        <v>40997</v>
      </c>
    </row>
    <row r="92" spans="1:1" x14ac:dyDescent="0.2">
      <c r="A92" s="55">
        <v>40998</v>
      </c>
    </row>
    <row r="93" spans="1:1" x14ac:dyDescent="0.2">
      <c r="A93" s="55">
        <v>40999</v>
      </c>
    </row>
    <row r="94" spans="1:1" x14ac:dyDescent="0.2">
      <c r="A94" s="55">
        <v>41000</v>
      </c>
    </row>
    <row r="95" spans="1:1" x14ac:dyDescent="0.2">
      <c r="A95" s="55">
        <v>41001</v>
      </c>
    </row>
    <row r="96" spans="1:1" x14ac:dyDescent="0.2">
      <c r="A96" s="55">
        <v>41002</v>
      </c>
    </row>
    <row r="97" spans="1:1" x14ac:dyDescent="0.2">
      <c r="A97" s="55">
        <v>41003</v>
      </c>
    </row>
    <row r="98" spans="1:1" x14ac:dyDescent="0.2">
      <c r="A98" s="55">
        <v>41004</v>
      </c>
    </row>
    <row r="99" spans="1:1" x14ac:dyDescent="0.2">
      <c r="A99" s="55">
        <v>41005</v>
      </c>
    </row>
    <row r="100" spans="1:1" x14ac:dyDescent="0.2">
      <c r="A100" s="55">
        <v>41006</v>
      </c>
    </row>
    <row r="101" spans="1:1" x14ac:dyDescent="0.2">
      <c r="A101" s="55">
        <v>41007</v>
      </c>
    </row>
    <row r="102" spans="1:1" x14ac:dyDescent="0.2">
      <c r="A102" s="55">
        <v>41008</v>
      </c>
    </row>
    <row r="103" spans="1:1" x14ac:dyDescent="0.2">
      <c r="A103" s="55">
        <v>41009</v>
      </c>
    </row>
    <row r="104" spans="1:1" x14ac:dyDescent="0.2">
      <c r="A104" s="55">
        <v>41010</v>
      </c>
    </row>
    <row r="105" spans="1:1" x14ac:dyDescent="0.2">
      <c r="A105" s="55">
        <v>41011</v>
      </c>
    </row>
    <row r="106" spans="1:1" x14ac:dyDescent="0.2">
      <c r="A106" s="55">
        <v>41012</v>
      </c>
    </row>
    <row r="107" spans="1:1" x14ac:dyDescent="0.2">
      <c r="A107" s="55">
        <v>41013</v>
      </c>
    </row>
    <row r="108" spans="1:1" x14ac:dyDescent="0.2">
      <c r="A108" s="55">
        <v>41014</v>
      </c>
    </row>
    <row r="109" spans="1:1" x14ac:dyDescent="0.2">
      <c r="A109" s="55">
        <v>41015</v>
      </c>
    </row>
    <row r="110" spans="1:1" x14ac:dyDescent="0.2">
      <c r="A110" s="55">
        <v>41016</v>
      </c>
    </row>
    <row r="111" spans="1:1" x14ac:dyDescent="0.2">
      <c r="A111" s="55">
        <v>41017</v>
      </c>
    </row>
    <row r="112" spans="1:1" x14ac:dyDescent="0.2">
      <c r="A112" s="55">
        <v>41018</v>
      </c>
    </row>
    <row r="113" spans="1:1" x14ac:dyDescent="0.2">
      <c r="A113" s="55">
        <v>41019</v>
      </c>
    </row>
    <row r="114" spans="1:1" x14ac:dyDescent="0.2">
      <c r="A114" s="55">
        <v>41020</v>
      </c>
    </row>
    <row r="115" spans="1:1" x14ac:dyDescent="0.2">
      <c r="A115" s="55">
        <v>41021</v>
      </c>
    </row>
    <row r="116" spans="1:1" x14ac:dyDescent="0.2">
      <c r="A116" s="55">
        <v>41022</v>
      </c>
    </row>
    <row r="117" spans="1:1" x14ac:dyDescent="0.2">
      <c r="A117" s="55">
        <v>41023</v>
      </c>
    </row>
    <row r="118" spans="1:1" x14ac:dyDescent="0.2">
      <c r="A118" s="55">
        <v>41024</v>
      </c>
    </row>
    <row r="119" spans="1:1" x14ac:dyDescent="0.2">
      <c r="A119" s="55">
        <v>41025</v>
      </c>
    </row>
    <row r="120" spans="1:1" x14ac:dyDescent="0.2">
      <c r="A120" s="55">
        <v>41026</v>
      </c>
    </row>
    <row r="121" spans="1:1" x14ac:dyDescent="0.2">
      <c r="A121" s="55">
        <v>41027</v>
      </c>
    </row>
    <row r="122" spans="1:1" x14ac:dyDescent="0.2">
      <c r="A122" s="55">
        <v>41028</v>
      </c>
    </row>
    <row r="123" spans="1:1" x14ac:dyDescent="0.2">
      <c r="A123" s="55">
        <v>41029</v>
      </c>
    </row>
    <row r="124" spans="1:1" x14ac:dyDescent="0.2">
      <c r="A124" s="55">
        <v>41030</v>
      </c>
    </row>
    <row r="125" spans="1:1" x14ac:dyDescent="0.2">
      <c r="A125" s="55">
        <v>41031</v>
      </c>
    </row>
    <row r="126" spans="1:1" x14ac:dyDescent="0.2">
      <c r="A126" s="55">
        <v>41032</v>
      </c>
    </row>
    <row r="127" spans="1:1" x14ac:dyDescent="0.2">
      <c r="A127" s="55">
        <v>41033</v>
      </c>
    </row>
    <row r="128" spans="1:1" x14ac:dyDescent="0.2">
      <c r="A128" s="55">
        <v>41034</v>
      </c>
    </row>
    <row r="129" spans="1:1" x14ac:dyDescent="0.2">
      <c r="A129" s="55">
        <v>41035</v>
      </c>
    </row>
    <row r="130" spans="1:1" x14ac:dyDescent="0.2">
      <c r="A130" s="55">
        <v>41036</v>
      </c>
    </row>
    <row r="131" spans="1:1" x14ac:dyDescent="0.2">
      <c r="A131" s="55">
        <v>41037</v>
      </c>
    </row>
    <row r="132" spans="1:1" x14ac:dyDescent="0.2">
      <c r="A132" s="55">
        <v>41038</v>
      </c>
    </row>
    <row r="133" spans="1:1" x14ac:dyDescent="0.2">
      <c r="A133" s="55">
        <v>41039</v>
      </c>
    </row>
    <row r="134" spans="1:1" x14ac:dyDescent="0.2">
      <c r="A134" s="55">
        <v>41040</v>
      </c>
    </row>
    <row r="135" spans="1:1" x14ac:dyDescent="0.2">
      <c r="A135" s="55">
        <v>41041</v>
      </c>
    </row>
    <row r="136" spans="1:1" x14ac:dyDescent="0.2">
      <c r="A136" s="55">
        <v>41042</v>
      </c>
    </row>
    <row r="137" spans="1:1" x14ac:dyDescent="0.2">
      <c r="A137" s="55">
        <v>41043</v>
      </c>
    </row>
    <row r="138" spans="1:1" x14ac:dyDescent="0.2">
      <c r="A138" s="55">
        <v>41044</v>
      </c>
    </row>
    <row r="139" spans="1:1" x14ac:dyDescent="0.2">
      <c r="A139" s="55">
        <v>41045</v>
      </c>
    </row>
    <row r="140" spans="1:1" x14ac:dyDescent="0.2">
      <c r="A140" s="55">
        <v>41046</v>
      </c>
    </row>
    <row r="141" spans="1:1" x14ac:dyDescent="0.2">
      <c r="A141" s="55">
        <v>41047</v>
      </c>
    </row>
    <row r="142" spans="1:1" x14ac:dyDescent="0.2">
      <c r="A142" s="55">
        <v>41048</v>
      </c>
    </row>
    <row r="143" spans="1:1" x14ac:dyDescent="0.2">
      <c r="A143" s="55">
        <v>41049</v>
      </c>
    </row>
    <row r="144" spans="1:1" x14ac:dyDescent="0.2">
      <c r="A144" s="55">
        <v>41050</v>
      </c>
    </row>
    <row r="145" spans="1:1" x14ac:dyDescent="0.2">
      <c r="A145" s="55">
        <v>41051</v>
      </c>
    </row>
    <row r="146" spans="1:1" x14ac:dyDescent="0.2">
      <c r="A146" s="55">
        <v>41052</v>
      </c>
    </row>
    <row r="147" spans="1:1" x14ac:dyDescent="0.2">
      <c r="A147" s="55">
        <v>41053</v>
      </c>
    </row>
    <row r="148" spans="1:1" x14ac:dyDescent="0.2">
      <c r="A148" s="55">
        <v>41054</v>
      </c>
    </row>
    <row r="149" spans="1:1" x14ac:dyDescent="0.2">
      <c r="A149" s="55">
        <v>41055</v>
      </c>
    </row>
    <row r="150" spans="1:1" x14ac:dyDescent="0.2">
      <c r="A150" s="55">
        <v>41056</v>
      </c>
    </row>
    <row r="151" spans="1:1" x14ac:dyDescent="0.2">
      <c r="A151" s="55">
        <v>41057</v>
      </c>
    </row>
    <row r="152" spans="1:1" x14ac:dyDescent="0.2">
      <c r="A152" s="55">
        <v>41058</v>
      </c>
    </row>
    <row r="153" spans="1:1" x14ac:dyDescent="0.2">
      <c r="A153" s="55">
        <v>41059</v>
      </c>
    </row>
    <row r="154" spans="1:1" x14ac:dyDescent="0.2">
      <c r="A154" s="55">
        <v>41060</v>
      </c>
    </row>
    <row r="155" spans="1:1" x14ac:dyDescent="0.2">
      <c r="A155" s="55">
        <v>41061</v>
      </c>
    </row>
    <row r="156" spans="1:1" x14ac:dyDescent="0.2">
      <c r="A156" s="55">
        <v>41062</v>
      </c>
    </row>
    <row r="157" spans="1:1" x14ac:dyDescent="0.2">
      <c r="A157" s="55">
        <v>41063</v>
      </c>
    </row>
    <row r="158" spans="1:1" x14ac:dyDescent="0.2">
      <c r="A158" s="55">
        <v>41064</v>
      </c>
    </row>
    <row r="159" spans="1:1" x14ac:dyDescent="0.2">
      <c r="A159" s="55">
        <v>41065</v>
      </c>
    </row>
    <row r="160" spans="1:1" x14ac:dyDescent="0.2">
      <c r="A160" s="55">
        <v>41066</v>
      </c>
    </row>
    <row r="161" spans="1:1" x14ac:dyDescent="0.2">
      <c r="A161" s="55">
        <v>41067</v>
      </c>
    </row>
    <row r="162" spans="1:1" x14ac:dyDescent="0.2">
      <c r="A162" s="55">
        <v>41068</v>
      </c>
    </row>
    <row r="163" spans="1:1" x14ac:dyDescent="0.2">
      <c r="A163" s="55">
        <v>41069</v>
      </c>
    </row>
    <row r="164" spans="1:1" x14ac:dyDescent="0.2">
      <c r="A164" s="55">
        <v>41070</v>
      </c>
    </row>
    <row r="165" spans="1:1" x14ac:dyDescent="0.2">
      <c r="A165" s="55">
        <v>41071</v>
      </c>
    </row>
    <row r="166" spans="1:1" x14ac:dyDescent="0.2">
      <c r="A166" s="55">
        <v>41072</v>
      </c>
    </row>
    <row r="167" spans="1:1" x14ac:dyDescent="0.2">
      <c r="A167" s="55">
        <v>41073</v>
      </c>
    </row>
    <row r="168" spans="1:1" x14ac:dyDescent="0.2">
      <c r="A168" s="55">
        <v>41074</v>
      </c>
    </row>
    <row r="169" spans="1:1" x14ac:dyDescent="0.2">
      <c r="A169" s="55">
        <v>41075</v>
      </c>
    </row>
    <row r="170" spans="1:1" x14ac:dyDescent="0.2">
      <c r="A170" s="55">
        <v>41076</v>
      </c>
    </row>
    <row r="171" spans="1:1" x14ac:dyDescent="0.2">
      <c r="A171" s="55">
        <v>41077</v>
      </c>
    </row>
    <row r="172" spans="1:1" x14ac:dyDescent="0.2">
      <c r="A172" s="55">
        <v>41078</v>
      </c>
    </row>
    <row r="173" spans="1:1" x14ac:dyDescent="0.2">
      <c r="A173" s="55">
        <v>41079</v>
      </c>
    </row>
    <row r="174" spans="1:1" x14ac:dyDescent="0.2">
      <c r="A174" s="55">
        <v>41080</v>
      </c>
    </row>
    <row r="175" spans="1:1" x14ac:dyDescent="0.2">
      <c r="A175" s="55">
        <v>41081</v>
      </c>
    </row>
    <row r="176" spans="1:1" x14ac:dyDescent="0.2">
      <c r="A176" s="55">
        <v>41082</v>
      </c>
    </row>
    <row r="177" spans="1:1" x14ac:dyDescent="0.2">
      <c r="A177" s="55">
        <v>41083</v>
      </c>
    </row>
    <row r="178" spans="1:1" x14ac:dyDescent="0.2">
      <c r="A178" s="55">
        <v>41084</v>
      </c>
    </row>
    <row r="179" spans="1:1" x14ac:dyDescent="0.2">
      <c r="A179" s="55">
        <v>41085</v>
      </c>
    </row>
    <row r="180" spans="1:1" x14ac:dyDescent="0.2">
      <c r="A180" s="55">
        <v>41086</v>
      </c>
    </row>
    <row r="181" spans="1:1" x14ac:dyDescent="0.2">
      <c r="A181" s="55">
        <v>41087</v>
      </c>
    </row>
    <row r="182" spans="1:1" x14ac:dyDescent="0.2">
      <c r="A182" s="55">
        <v>41088</v>
      </c>
    </row>
    <row r="183" spans="1:1" x14ac:dyDescent="0.2">
      <c r="A183" s="55">
        <v>41089</v>
      </c>
    </row>
    <row r="184" spans="1:1" x14ac:dyDescent="0.2">
      <c r="A184" s="55">
        <v>41090</v>
      </c>
    </row>
    <row r="185" spans="1:1" x14ac:dyDescent="0.2">
      <c r="A185" s="55">
        <v>41091</v>
      </c>
    </row>
    <row r="186" spans="1:1" x14ac:dyDescent="0.2">
      <c r="A186" s="55">
        <v>41092</v>
      </c>
    </row>
    <row r="187" spans="1:1" x14ac:dyDescent="0.2">
      <c r="A187" s="55">
        <v>41093</v>
      </c>
    </row>
    <row r="188" spans="1:1" x14ac:dyDescent="0.2">
      <c r="A188" s="55">
        <v>41094</v>
      </c>
    </row>
    <row r="189" spans="1:1" x14ac:dyDescent="0.2">
      <c r="A189" s="55">
        <v>41095</v>
      </c>
    </row>
    <row r="190" spans="1:1" x14ac:dyDescent="0.2">
      <c r="A190" s="55">
        <v>41096</v>
      </c>
    </row>
    <row r="191" spans="1:1" x14ac:dyDescent="0.2">
      <c r="A191" s="55">
        <v>41097</v>
      </c>
    </row>
    <row r="192" spans="1:1" x14ac:dyDescent="0.2">
      <c r="A192" s="55">
        <v>41098</v>
      </c>
    </row>
    <row r="193" spans="1:1" x14ac:dyDescent="0.2">
      <c r="A193" s="55">
        <v>41099</v>
      </c>
    </row>
    <row r="194" spans="1:1" x14ac:dyDescent="0.2">
      <c r="A194" s="55">
        <v>41100</v>
      </c>
    </row>
    <row r="195" spans="1:1" x14ac:dyDescent="0.2">
      <c r="A195" s="55">
        <v>41101</v>
      </c>
    </row>
    <row r="196" spans="1:1" x14ac:dyDescent="0.2">
      <c r="A196" s="55">
        <v>41102</v>
      </c>
    </row>
    <row r="197" spans="1:1" x14ac:dyDescent="0.2">
      <c r="A197" s="55">
        <v>41103</v>
      </c>
    </row>
    <row r="198" spans="1:1" x14ac:dyDescent="0.2">
      <c r="A198" s="55">
        <v>41104</v>
      </c>
    </row>
    <row r="199" spans="1:1" x14ac:dyDescent="0.2">
      <c r="A199" s="55">
        <v>41105</v>
      </c>
    </row>
    <row r="200" spans="1:1" x14ac:dyDescent="0.2">
      <c r="A200" s="55">
        <v>41106</v>
      </c>
    </row>
    <row r="201" spans="1:1" x14ac:dyDescent="0.2">
      <c r="A201" s="55">
        <v>41107</v>
      </c>
    </row>
    <row r="202" spans="1:1" x14ac:dyDescent="0.2">
      <c r="A202" s="55">
        <v>41108</v>
      </c>
    </row>
    <row r="203" spans="1:1" x14ac:dyDescent="0.2">
      <c r="A203" s="55">
        <v>41109</v>
      </c>
    </row>
    <row r="204" spans="1:1" x14ac:dyDescent="0.2">
      <c r="A204" s="55">
        <v>41110</v>
      </c>
    </row>
    <row r="205" spans="1:1" x14ac:dyDescent="0.2">
      <c r="A205" s="55">
        <v>41111</v>
      </c>
    </row>
    <row r="206" spans="1:1" x14ac:dyDescent="0.2">
      <c r="A206" s="55">
        <v>41112</v>
      </c>
    </row>
    <row r="207" spans="1:1" x14ac:dyDescent="0.2">
      <c r="A207" s="55">
        <v>41113</v>
      </c>
    </row>
    <row r="208" spans="1:1" x14ac:dyDescent="0.2">
      <c r="A208" s="55">
        <v>41114</v>
      </c>
    </row>
    <row r="209" spans="1:1" x14ac:dyDescent="0.2">
      <c r="A209" s="55">
        <v>41115</v>
      </c>
    </row>
    <row r="210" spans="1:1" x14ac:dyDescent="0.2">
      <c r="A210" s="55">
        <v>41116</v>
      </c>
    </row>
    <row r="211" spans="1:1" x14ac:dyDescent="0.2">
      <c r="A211" s="55">
        <v>41117</v>
      </c>
    </row>
    <row r="212" spans="1:1" x14ac:dyDescent="0.2">
      <c r="A212" s="55">
        <v>41118</v>
      </c>
    </row>
    <row r="213" spans="1:1" x14ac:dyDescent="0.2">
      <c r="A213" s="55">
        <v>41119</v>
      </c>
    </row>
    <row r="214" spans="1:1" x14ac:dyDescent="0.2">
      <c r="A214" s="55">
        <v>41120</v>
      </c>
    </row>
    <row r="215" spans="1:1" x14ac:dyDescent="0.2">
      <c r="A215" s="55">
        <v>41121</v>
      </c>
    </row>
    <row r="216" spans="1:1" x14ac:dyDescent="0.2">
      <c r="A216" s="55">
        <v>41122</v>
      </c>
    </row>
    <row r="217" spans="1:1" x14ac:dyDescent="0.2">
      <c r="A217" s="55">
        <v>41123</v>
      </c>
    </row>
    <row r="218" spans="1:1" x14ac:dyDescent="0.2">
      <c r="A218" s="55">
        <v>41124</v>
      </c>
    </row>
    <row r="219" spans="1:1" x14ac:dyDescent="0.2">
      <c r="A219" s="55">
        <v>41125</v>
      </c>
    </row>
    <row r="220" spans="1:1" x14ac:dyDescent="0.2">
      <c r="A220" s="55">
        <v>41126</v>
      </c>
    </row>
    <row r="221" spans="1:1" x14ac:dyDescent="0.2">
      <c r="A221" s="55">
        <v>41127</v>
      </c>
    </row>
    <row r="222" spans="1:1" x14ac:dyDescent="0.2">
      <c r="A222" s="55">
        <v>41128</v>
      </c>
    </row>
    <row r="223" spans="1:1" x14ac:dyDescent="0.2">
      <c r="A223" s="55">
        <v>41129</v>
      </c>
    </row>
    <row r="224" spans="1:1" x14ac:dyDescent="0.2">
      <c r="A224" s="55">
        <v>41130</v>
      </c>
    </row>
    <row r="225" spans="1:1" x14ac:dyDescent="0.2">
      <c r="A225" s="55">
        <v>41131</v>
      </c>
    </row>
    <row r="226" spans="1:1" x14ac:dyDescent="0.2">
      <c r="A226" s="55">
        <v>41132</v>
      </c>
    </row>
    <row r="227" spans="1:1" x14ac:dyDescent="0.2">
      <c r="A227" s="55">
        <v>41133</v>
      </c>
    </row>
    <row r="228" spans="1:1" x14ac:dyDescent="0.2">
      <c r="A228" s="55">
        <v>41134</v>
      </c>
    </row>
    <row r="229" spans="1:1" x14ac:dyDescent="0.2">
      <c r="A229" s="55">
        <v>41135</v>
      </c>
    </row>
    <row r="230" spans="1:1" x14ac:dyDescent="0.2">
      <c r="A230" s="55">
        <v>41136</v>
      </c>
    </row>
    <row r="231" spans="1:1" x14ac:dyDescent="0.2">
      <c r="A231" s="55">
        <v>41137</v>
      </c>
    </row>
    <row r="232" spans="1:1" x14ac:dyDescent="0.2">
      <c r="A232" s="55">
        <v>41138</v>
      </c>
    </row>
    <row r="233" spans="1:1" x14ac:dyDescent="0.2">
      <c r="A233" s="55">
        <v>41139</v>
      </c>
    </row>
    <row r="234" spans="1:1" x14ac:dyDescent="0.2">
      <c r="A234" s="55">
        <v>41140</v>
      </c>
    </row>
    <row r="235" spans="1:1" x14ac:dyDescent="0.2">
      <c r="A235" s="55">
        <v>41141</v>
      </c>
    </row>
    <row r="236" spans="1:1" x14ac:dyDescent="0.2">
      <c r="A236" s="55">
        <v>41142</v>
      </c>
    </row>
    <row r="237" spans="1:1" x14ac:dyDescent="0.2">
      <c r="A237" s="55">
        <v>41143</v>
      </c>
    </row>
    <row r="238" spans="1:1" x14ac:dyDescent="0.2">
      <c r="A238" s="55">
        <v>41144</v>
      </c>
    </row>
    <row r="239" spans="1:1" x14ac:dyDescent="0.2">
      <c r="A239" s="55">
        <v>41145</v>
      </c>
    </row>
    <row r="240" spans="1:1" x14ac:dyDescent="0.2">
      <c r="A240" s="55">
        <v>41146</v>
      </c>
    </row>
    <row r="241" spans="1:1" x14ac:dyDescent="0.2">
      <c r="A241" s="55">
        <v>41147</v>
      </c>
    </row>
    <row r="242" spans="1:1" x14ac:dyDescent="0.2">
      <c r="A242" s="55">
        <v>41148</v>
      </c>
    </row>
    <row r="243" spans="1:1" x14ac:dyDescent="0.2">
      <c r="A243" s="55">
        <v>41149</v>
      </c>
    </row>
    <row r="244" spans="1:1" x14ac:dyDescent="0.2">
      <c r="A244" s="55">
        <v>41150</v>
      </c>
    </row>
    <row r="245" spans="1:1" x14ac:dyDescent="0.2">
      <c r="A245" s="55">
        <v>41151</v>
      </c>
    </row>
    <row r="246" spans="1:1" x14ac:dyDescent="0.2">
      <c r="A246" s="55">
        <v>41152</v>
      </c>
    </row>
    <row r="247" spans="1:1" x14ac:dyDescent="0.2">
      <c r="A247" s="55">
        <v>41153</v>
      </c>
    </row>
    <row r="248" spans="1:1" x14ac:dyDescent="0.2">
      <c r="A248" s="55">
        <v>41154</v>
      </c>
    </row>
    <row r="249" spans="1:1" x14ac:dyDescent="0.2">
      <c r="A249" s="55">
        <v>41155</v>
      </c>
    </row>
    <row r="250" spans="1:1" x14ac:dyDescent="0.2">
      <c r="A250" s="55">
        <v>41156</v>
      </c>
    </row>
    <row r="251" spans="1:1" x14ac:dyDescent="0.2">
      <c r="A251" s="55">
        <v>41157</v>
      </c>
    </row>
    <row r="252" spans="1:1" x14ac:dyDescent="0.2">
      <c r="A252" s="55">
        <v>41158</v>
      </c>
    </row>
    <row r="253" spans="1:1" x14ac:dyDescent="0.2">
      <c r="A253" s="55">
        <v>41159</v>
      </c>
    </row>
    <row r="254" spans="1:1" x14ac:dyDescent="0.2">
      <c r="A254" s="55">
        <v>41160</v>
      </c>
    </row>
    <row r="255" spans="1:1" x14ac:dyDescent="0.2">
      <c r="A255" s="55">
        <v>41161</v>
      </c>
    </row>
    <row r="256" spans="1:1" x14ac:dyDescent="0.2">
      <c r="A256" s="55">
        <v>41162</v>
      </c>
    </row>
    <row r="257" spans="1:1" x14ac:dyDescent="0.2">
      <c r="A257" s="55">
        <v>41163</v>
      </c>
    </row>
    <row r="258" spans="1:1" x14ac:dyDescent="0.2">
      <c r="A258" s="55">
        <v>41164</v>
      </c>
    </row>
    <row r="259" spans="1:1" x14ac:dyDescent="0.2">
      <c r="A259" s="55">
        <v>41165</v>
      </c>
    </row>
    <row r="260" spans="1:1" x14ac:dyDescent="0.2">
      <c r="A260" s="55">
        <v>41166</v>
      </c>
    </row>
    <row r="261" spans="1:1" x14ac:dyDescent="0.2">
      <c r="A261" s="55">
        <v>41167</v>
      </c>
    </row>
    <row r="262" spans="1:1" x14ac:dyDescent="0.2">
      <c r="A262" s="55">
        <v>41168</v>
      </c>
    </row>
    <row r="263" spans="1:1" x14ac:dyDescent="0.2">
      <c r="A263" s="55">
        <v>41169</v>
      </c>
    </row>
    <row r="264" spans="1:1" x14ac:dyDescent="0.2">
      <c r="A264" s="55">
        <v>41170</v>
      </c>
    </row>
    <row r="265" spans="1:1" x14ac:dyDescent="0.2">
      <c r="A265" s="55">
        <v>41171</v>
      </c>
    </row>
    <row r="266" spans="1:1" x14ac:dyDescent="0.2">
      <c r="A266" s="55">
        <v>41172</v>
      </c>
    </row>
    <row r="267" spans="1:1" x14ac:dyDescent="0.2">
      <c r="A267" s="55">
        <v>41173</v>
      </c>
    </row>
    <row r="268" spans="1:1" x14ac:dyDescent="0.2">
      <c r="A268" s="55">
        <v>41174</v>
      </c>
    </row>
    <row r="269" spans="1:1" x14ac:dyDescent="0.2">
      <c r="A269" s="55">
        <v>41175</v>
      </c>
    </row>
    <row r="270" spans="1:1" x14ac:dyDescent="0.2">
      <c r="A270" s="55">
        <v>41176</v>
      </c>
    </row>
    <row r="271" spans="1:1" x14ac:dyDescent="0.2">
      <c r="A271" s="55">
        <v>41177</v>
      </c>
    </row>
    <row r="272" spans="1:1" x14ac:dyDescent="0.2">
      <c r="A272" s="55">
        <v>41178</v>
      </c>
    </row>
    <row r="273" spans="1:1" x14ac:dyDescent="0.2">
      <c r="A273" s="55">
        <v>41179</v>
      </c>
    </row>
    <row r="274" spans="1:1" x14ac:dyDescent="0.2">
      <c r="A274" s="55">
        <v>41180</v>
      </c>
    </row>
    <row r="275" spans="1:1" x14ac:dyDescent="0.2">
      <c r="A275" s="55">
        <v>41181</v>
      </c>
    </row>
    <row r="276" spans="1:1" x14ac:dyDescent="0.2">
      <c r="A276" s="55">
        <v>41182</v>
      </c>
    </row>
    <row r="277" spans="1:1" x14ac:dyDescent="0.2">
      <c r="A277" s="55">
        <v>41183</v>
      </c>
    </row>
    <row r="278" spans="1:1" x14ac:dyDescent="0.2">
      <c r="A278" s="55">
        <v>41184</v>
      </c>
    </row>
    <row r="279" spans="1:1" x14ac:dyDescent="0.2">
      <c r="A279" s="55">
        <v>41185</v>
      </c>
    </row>
    <row r="280" spans="1:1" x14ac:dyDescent="0.2">
      <c r="A280" s="55">
        <v>41186</v>
      </c>
    </row>
    <row r="281" spans="1:1" x14ac:dyDescent="0.2">
      <c r="A281" s="55">
        <v>41187</v>
      </c>
    </row>
    <row r="282" spans="1:1" x14ac:dyDescent="0.2">
      <c r="A282" s="55">
        <v>41188</v>
      </c>
    </row>
    <row r="283" spans="1:1" x14ac:dyDescent="0.2">
      <c r="A283" s="55">
        <v>41189</v>
      </c>
    </row>
    <row r="284" spans="1:1" x14ac:dyDescent="0.2">
      <c r="A284" s="55">
        <v>41190</v>
      </c>
    </row>
    <row r="285" spans="1:1" x14ac:dyDescent="0.2">
      <c r="A285" s="55">
        <v>41191</v>
      </c>
    </row>
    <row r="286" spans="1:1" x14ac:dyDescent="0.2">
      <c r="A286" s="55">
        <v>41192</v>
      </c>
    </row>
    <row r="287" spans="1:1" x14ac:dyDescent="0.2">
      <c r="A287" s="55">
        <v>41193</v>
      </c>
    </row>
    <row r="288" spans="1:1" x14ac:dyDescent="0.2">
      <c r="A288" s="55">
        <v>41194</v>
      </c>
    </row>
    <row r="289" spans="1:1" x14ac:dyDescent="0.2">
      <c r="A289" s="55">
        <v>41195</v>
      </c>
    </row>
    <row r="290" spans="1:1" x14ac:dyDescent="0.2">
      <c r="A290" s="55">
        <v>41196</v>
      </c>
    </row>
    <row r="291" spans="1:1" x14ac:dyDescent="0.2">
      <c r="A291" s="55">
        <v>41197</v>
      </c>
    </row>
    <row r="292" spans="1:1" x14ac:dyDescent="0.2">
      <c r="A292" s="55">
        <v>41198</v>
      </c>
    </row>
    <row r="293" spans="1:1" x14ac:dyDescent="0.2">
      <c r="A293" s="55">
        <v>41199</v>
      </c>
    </row>
    <row r="294" spans="1:1" x14ac:dyDescent="0.2">
      <c r="A294" s="55">
        <v>41200</v>
      </c>
    </row>
    <row r="295" spans="1:1" x14ac:dyDescent="0.2">
      <c r="A295" s="55">
        <v>41201</v>
      </c>
    </row>
    <row r="296" spans="1:1" x14ac:dyDescent="0.2">
      <c r="A296" s="55">
        <v>41202</v>
      </c>
    </row>
    <row r="297" spans="1:1" x14ac:dyDescent="0.2">
      <c r="A297" s="55">
        <v>41203</v>
      </c>
    </row>
    <row r="298" spans="1:1" x14ac:dyDescent="0.2">
      <c r="A298" s="55">
        <v>41204</v>
      </c>
    </row>
    <row r="299" spans="1:1" x14ac:dyDescent="0.2">
      <c r="A299" s="55">
        <v>41205</v>
      </c>
    </row>
    <row r="300" spans="1:1" x14ac:dyDescent="0.2">
      <c r="A300" s="55">
        <v>41206</v>
      </c>
    </row>
    <row r="301" spans="1:1" x14ac:dyDescent="0.2">
      <c r="A301" s="55">
        <v>41207</v>
      </c>
    </row>
    <row r="302" spans="1:1" x14ac:dyDescent="0.2">
      <c r="A302" s="55">
        <v>41208</v>
      </c>
    </row>
    <row r="303" spans="1:1" x14ac:dyDescent="0.2">
      <c r="A303" s="55">
        <v>41209</v>
      </c>
    </row>
    <row r="304" spans="1:1" x14ac:dyDescent="0.2">
      <c r="A304" s="55">
        <v>41210</v>
      </c>
    </row>
    <row r="305" spans="1:1" x14ac:dyDescent="0.2">
      <c r="A305" s="55">
        <v>41211</v>
      </c>
    </row>
    <row r="306" spans="1:1" x14ac:dyDescent="0.2">
      <c r="A306" s="55">
        <v>41212</v>
      </c>
    </row>
    <row r="307" spans="1:1" x14ac:dyDescent="0.2">
      <c r="A307" s="55">
        <v>41213</v>
      </c>
    </row>
    <row r="308" spans="1:1" x14ac:dyDescent="0.2">
      <c r="A308" s="55">
        <v>41214</v>
      </c>
    </row>
    <row r="309" spans="1:1" x14ac:dyDescent="0.2">
      <c r="A309" s="55">
        <v>41215</v>
      </c>
    </row>
    <row r="310" spans="1:1" x14ac:dyDescent="0.2">
      <c r="A310" s="55">
        <v>41216</v>
      </c>
    </row>
    <row r="311" spans="1:1" x14ac:dyDescent="0.2">
      <c r="A311" s="55">
        <v>41217</v>
      </c>
    </row>
    <row r="312" spans="1:1" x14ac:dyDescent="0.2">
      <c r="A312" s="55">
        <v>41218</v>
      </c>
    </row>
    <row r="313" spans="1:1" x14ac:dyDescent="0.2">
      <c r="A313" s="55">
        <v>41219</v>
      </c>
    </row>
    <row r="314" spans="1:1" x14ac:dyDescent="0.2">
      <c r="A314" s="55">
        <v>41220</v>
      </c>
    </row>
    <row r="315" spans="1:1" x14ac:dyDescent="0.2">
      <c r="A315" s="55">
        <v>41221</v>
      </c>
    </row>
    <row r="316" spans="1:1" x14ac:dyDescent="0.2">
      <c r="A316" s="55">
        <v>41222</v>
      </c>
    </row>
    <row r="317" spans="1:1" x14ac:dyDescent="0.2">
      <c r="A317" s="55">
        <v>41223</v>
      </c>
    </row>
    <row r="318" spans="1:1" x14ac:dyDescent="0.2">
      <c r="A318" s="55">
        <v>41224</v>
      </c>
    </row>
    <row r="319" spans="1:1" x14ac:dyDescent="0.2">
      <c r="A319" s="55">
        <v>41225</v>
      </c>
    </row>
    <row r="320" spans="1:1" x14ac:dyDescent="0.2">
      <c r="A320" s="55">
        <v>41226</v>
      </c>
    </row>
    <row r="321" spans="1:1" x14ac:dyDescent="0.2">
      <c r="A321" s="55">
        <v>41227</v>
      </c>
    </row>
    <row r="322" spans="1:1" x14ac:dyDescent="0.2">
      <c r="A322" s="55">
        <v>41228</v>
      </c>
    </row>
    <row r="323" spans="1:1" x14ac:dyDescent="0.2">
      <c r="A323" s="55">
        <v>41229</v>
      </c>
    </row>
    <row r="324" spans="1:1" x14ac:dyDescent="0.2">
      <c r="A324" s="55">
        <v>41230</v>
      </c>
    </row>
    <row r="325" spans="1:1" x14ac:dyDescent="0.2">
      <c r="A325" s="55">
        <v>41231</v>
      </c>
    </row>
    <row r="326" spans="1:1" x14ac:dyDescent="0.2">
      <c r="A326" s="55">
        <v>41232</v>
      </c>
    </row>
    <row r="327" spans="1:1" x14ac:dyDescent="0.2">
      <c r="A327" s="55">
        <v>41233</v>
      </c>
    </row>
    <row r="328" spans="1:1" x14ac:dyDescent="0.2">
      <c r="A328" s="55">
        <v>41234</v>
      </c>
    </row>
    <row r="329" spans="1:1" x14ac:dyDescent="0.2">
      <c r="A329" s="55">
        <v>41235</v>
      </c>
    </row>
    <row r="330" spans="1:1" x14ac:dyDescent="0.2">
      <c r="A330" s="55">
        <v>41236</v>
      </c>
    </row>
    <row r="331" spans="1:1" x14ac:dyDescent="0.2">
      <c r="A331" s="55">
        <v>41237</v>
      </c>
    </row>
    <row r="332" spans="1:1" x14ac:dyDescent="0.2">
      <c r="A332" s="55">
        <v>41238</v>
      </c>
    </row>
    <row r="333" spans="1:1" x14ac:dyDescent="0.2">
      <c r="A333" s="55">
        <v>41239</v>
      </c>
    </row>
    <row r="334" spans="1:1" x14ac:dyDescent="0.2">
      <c r="A334" s="55">
        <v>41240</v>
      </c>
    </row>
    <row r="335" spans="1:1" x14ac:dyDescent="0.2">
      <c r="A335" s="55">
        <v>41241</v>
      </c>
    </row>
    <row r="336" spans="1:1" x14ac:dyDescent="0.2">
      <c r="A336" s="55">
        <v>41242</v>
      </c>
    </row>
    <row r="337" spans="1:1" x14ac:dyDescent="0.2">
      <c r="A337" s="55">
        <v>41243</v>
      </c>
    </row>
    <row r="338" spans="1:1" x14ac:dyDescent="0.2">
      <c r="A338" s="55">
        <v>41244</v>
      </c>
    </row>
    <row r="339" spans="1:1" x14ac:dyDescent="0.2">
      <c r="A339" s="55">
        <v>41245</v>
      </c>
    </row>
    <row r="340" spans="1:1" x14ac:dyDescent="0.2">
      <c r="A340" s="55">
        <v>41246</v>
      </c>
    </row>
    <row r="341" spans="1:1" x14ac:dyDescent="0.2">
      <c r="A341" s="55">
        <v>41247</v>
      </c>
    </row>
    <row r="342" spans="1:1" x14ac:dyDescent="0.2">
      <c r="A342" s="55">
        <v>41248</v>
      </c>
    </row>
    <row r="343" spans="1:1" x14ac:dyDescent="0.2">
      <c r="A343" s="55">
        <v>41249</v>
      </c>
    </row>
    <row r="344" spans="1:1" x14ac:dyDescent="0.2">
      <c r="A344" s="55">
        <v>41250</v>
      </c>
    </row>
    <row r="345" spans="1:1" x14ac:dyDescent="0.2">
      <c r="A345" s="55">
        <v>41251</v>
      </c>
    </row>
    <row r="346" spans="1:1" x14ac:dyDescent="0.2">
      <c r="A346" s="55">
        <v>41252</v>
      </c>
    </row>
    <row r="347" spans="1:1" x14ac:dyDescent="0.2">
      <c r="A347" s="55">
        <v>41253</v>
      </c>
    </row>
    <row r="348" spans="1:1" x14ac:dyDescent="0.2">
      <c r="A348" s="55">
        <v>41254</v>
      </c>
    </row>
    <row r="349" spans="1:1" x14ac:dyDescent="0.2">
      <c r="A349" s="55">
        <v>41255</v>
      </c>
    </row>
    <row r="350" spans="1:1" x14ac:dyDescent="0.2">
      <c r="A350" s="55">
        <v>41256</v>
      </c>
    </row>
    <row r="351" spans="1:1" x14ac:dyDescent="0.2">
      <c r="A351" s="55">
        <v>41257</v>
      </c>
    </row>
    <row r="352" spans="1:1" x14ac:dyDescent="0.2">
      <c r="A352" s="55">
        <v>41258</v>
      </c>
    </row>
    <row r="353" spans="1:1" x14ac:dyDescent="0.2">
      <c r="A353" s="55">
        <v>41259</v>
      </c>
    </row>
    <row r="354" spans="1:1" x14ac:dyDescent="0.2">
      <c r="A354" s="55">
        <v>41260</v>
      </c>
    </row>
    <row r="355" spans="1:1" x14ac:dyDescent="0.2">
      <c r="A355" s="55">
        <v>41261</v>
      </c>
    </row>
    <row r="356" spans="1:1" x14ac:dyDescent="0.2">
      <c r="A356" s="55">
        <v>41262</v>
      </c>
    </row>
    <row r="357" spans="1:1" x14ac:dyDescent="0.2">
      <c r="A357" s="55">
        <v>41263</v>
      </c>
    </row>
    <row r="358" spans="1:1" x14ac:dyDescent="0.2">
      <c r="A358" s="55">
        <v>41264</v>
      </c>
    </row>
    <row r="359" spans="1:1" x14ac:dyDescent="0.2">
      <c r="A359" s="55">
        <v>41265</v>
      </c>
    </row>
    <row r="360" spans="1:1" x14ac:dyDescent="0.2">
      <c r="A360" s="55">
        <v>41266</v>
      </c>
    </row>
    <row r="361" spans="1:1" x14ac:dyDescent="0.2">
      <c r="A361" s="55">
        <v>41267</v>
      </c>
    </row>
    <row r="362" spans="1:1" x14ac:dyDescent="0.2">
      <c r="A362" s="55">
        <v>41268</v>
      </c>
    </row>
    <row r="363" spans="1:1" x14ac:dyDescent="0.2">
      <c r="A363" s="55">
        <v>41269</v>
      </c>
    </row>
    <row r="364" spans="1:1" x14ac:dyDescent="0.2">
      <c r="A364" s="55">
        <v>41270</v>
      </c>
    </row>
    <row r="365" spans="1:1" x14ac:dyDescent="0.2">
      <c r="A365" s="55">
        <v>41271</v>
      </c>
    </row>
    <row r="366" spans="1:1" x14ac:dyDescent="0.2">
      <c r="A366" s="55">
        <v>41272</v>
      </c>
    </row>
    <row r="367" spans="1:1" x14ac:dyDescent="0.2">
      <c r="A367" s="55">
        <v>41273</v>
      </c>
    </row>
    <row r="368" spans="1:1" x14ac:dyDescent="0.2">
      <c r="A368" s="55">
        <v>41274</v>
      </c>
    </row>
    <row r="369" spans="1:1" x14ac:dyDescent="0.2">
      <c r="A369" s="55">
        <v>41275</v>
      </c>
    </row>
    <row r="370" spans="1:1" x14ac:dyDescent="0.2">
      <c r="A370" s="55">
        <v>41276</v>
      </c>
    </row>
    <row r="371" spans="1:1" x14ac:dyDescent="0.2">
      <c r="A371" s="55">
        <v>41277</v>
      </c>
    </row>
    <row r="372" spans="1:1" x14ac:dyDescent="0.2">
      <c r="A372" s="55">
        <v>41278</v>
      </c>
    </row>
    <row r="373" spans="1:1" x14ac:dyDescent="0.2">
      <c r="A373" s="55">
        <v>41279</v>
      </c>
    </row>
    <row r="374" spans="1:1" x14ac:dyDescent="0.2">
      <c r="A374" s="55">
        <v>41280</v>
      </c>
    </row>
    <row r="375" spans="1:1" x14ac:dyDescent="0.2">
      <c r="A375" s="55">
        <v>41281</v>
      </c>
    </row>
    <row r="376" spans="1:1" x14ac:dyDescent="0.2">
      <c r="A376" s="55">
        <v>41282</v>
      </c>
    </row>
    <row r="377" spans="1:1" x14ac:dyDescent="0.2">
      <c r="A377" s="55">
        <v>41283</v>
      </c>
    </row>
    <row r="378" spans="1:1" x14ac:dyDescent="0.2">
      <c r="A378" s="55">
        <v>41284</v>
      </c>
    </row>
    <row r="379" spans="1:1" x14ac:dyDescent="0.2">
      <c r="A379" s="55">
        <v>41285</v>
      </c>
    </row>
    <row r="380" spans="1:1" x14ac:dyDescent="0.2">
      <c r="A380" s="55">
        <v>41286</v>
      </c>
    </row>
    <row r="381" spans="1:1" x14ac:dyDescent="0.2">
      <c r="A381" s="55">
        <v>41287</v>
      </c>
    </row>
    <row r="382" spans="1:1" x14ac:dyDescent="0.2">
      <c r="A382" s="55">
        <v>41288</v>
      </c>
    </row>
    <row r="383" spans="1:1" x14ac:dyDescent="0.2">
      <c r="A383" s="55">
        <v>41289</v>
      </c>
    </row>
    <row r="384" spans="1:1" x14ac:dyDescent="0.2">
      <c r="A384" s="55">
        <v>41290</v>
      </c>
    </row>
    <row r="385" spans="1:1" x14ac:dyDescent="0.2">
      <c r="A385" s="55">
        <v>41291</v>
      </c>
    </row>
    <row r="386" spans="1:1" x14ac:dyDescent="0.2">
      <c r="A386" s="55">
        <v>41292</v>
      </c>
    </row>
    <row r="387" spans="1:1" x14ac:dyDescent="0.2">
      <c r="A387" s="55">
        <v>41293</v>
      </c>
    </row>
    <row r="388" spans="1:1" x14ac:dyDescent="0.2">
      <c r="A388" s="55">
        <v>41294</v>
      </c>
    </row>
    <row r="389" spans="1:1" x14ac:dyDescent="0.2">
      <c r="A389" s="55">
        <v>41295</v>
      </c>
    </row>
    <row r="390" spans="1:1" x14ac:dyDescent="0.2">
      <c r="A390" s="55">
        <v>41296</v>
      </c>
    </row>
    <row r="391" spans="1:1" x14ac:dyDescent="0.2">
      <c r="A391" s="55">
        <v>41297</v>
      </c>
    </row>
    <row r="392" spans="1:1" x14ac:dyDescent="0.2">
      <c r="A392" s="55">
        <v>41298</v>
      </c>
    </row>
    <row r="393" spans="1:1" x14ac:dyDescent="0.2">
      <c r="A393" s="55">
        <v>41299</v>
      </c>
    </row>
    <row r="394" spans="1:1" x14ac:dyDescent="0.2">
      <c r="A394" s="55">
        <v>41300</v>
      </c>
    </row>
    <row r="395" spans="1:1" x14ac:dyDescent="0.2">
      <c r="A395" s="55">
        <v>41301</v>
      </c>
    </row>
    <row r="396" spans="1:1" x14ac:dyDescent="0.2">
      <c r="A396" s="55">
        <v>41302</v>
      </c>
    </row>
    <row r="397" spans="1:1" x14ac:dyDescent="0.2">
      <c r="A397" s="55">
        <v>41303</v>
      </c>
    </row>
    <row r="398" spans="1:1" x14ac:dyDescent="0.2">
      <c r="A398" s="55">
        <v>41304</v>
      </c>
    </row>
    <row r="399" spans="1:1" x14ac:dyDescent="0.2">
      <c r="A399" s="55">
        <v>41305</v>
      </c>
    </row>
    <row r="400" spans="1:1" x14ac:dyDescent="0.2">
      <c r="A400" s="55">
        <v>41306</v>
      </c>
    </row>
    <row r="401" spans="1:1" x14ac:dyDescent="0.2">
      <c r="A401" s="55">
        <v>41307</v>
      </c>
    </row>
    <row r="402" spans="1:1" x14ac:dyDescent="0.2">
      <c r="A402" s="55">
        <v>41308</v>
      </c>
    </row>
    <row r="403" spans="1:1" x14ac:dyDescent="0.2">
      <c r="A403" s="55">
        <v>41309</v>
      </c>
    </row>
    <row r="404" spans="1:1" x14ac:dyDescent="0.2">
      <c r="A404" s="55">
        <v>41310</v>
      </c>
    </row>
    <row r="405" spans="1:1" x14ac:dyDescent="0.2">
      <c r="A405" s="55">
        <v>41311</v>
      </c>
    </row>
    <row r="406" spans="1:1" x14ac:dyDescent="0.2">
      <c r="A406" s="55">
        <v>41312</v>
      </c>
    </row>
    <row r="407" spans="1:1" x14ac:dyDescent="0.2">
      <c r="A407" s="55">
        <v>41313</v>
      </c>
    </row>
    <row r="408" spans="1:1" x14ac:dyDescent="0.2">
      <c r="A408" s="55">
        <v>41314</v>
      </c>
    </row>
    <row r="409" spans="1:1" x14ac:dyDescent="0.2">
      <c r="A409" s="55">
        <v>41315</v>
      </c>
    </row>
    <row r="410" spans="1:1" x14ac:dyDescent="0.2">
      <c r="A410" s="55">
        <v>41316</v>
      </c>
    </row>
    <row r="411" spans="1:1" x14ac:dyDescent="0.2">
      <c r="A411" s="55">
        <v>41317</v>
      </c>
    </row>
    <row r="412" spans="1:1" x14ac:dyDescent="0.2">
      <c r="A412" s="55">
        <v>41318</v>
      </c>
    </row>
    <row r="413" spans="1:1" x14ac:dyDescent="0.2">
      <c r="A413" s="55">
        <v>41319</v>
      </c>
    </row>
    <row r="414" spans="1:1" x14ac:dyDescent="0.2">
      <c r="A414" s="55">
        <v>41320</v>
      </c>
    </row>
    <row r="415" spans="1:1" x14ac:dyDescent="0.2">
      <c r="A415" s="55">
        <v>41321</v>
      </c>
    </row>
    <row r="416" spans="1:1" x14ac:dyDescent="0.2">
      <c r="A416" s="55">
        <v>41322</v>
      </c>
    </row>
    <row r="417" spans="1:1" x14ac:dyDescent="0.2">
      <c r="A417" s="55">
        <v>41323</v>
      </c>
    </row>
    <row r="418" spans="1:1" x14ac:dyDescent="0.2">
      <c r="A418" s="55">
        <v>41324</v>
      </c>
    </row>
    <row r="419" spans="1:1" x14ac:dyDescent="0.2">
      <c r="A419" s="55">
        <v>41325</v>
      </c>
    </row>
    <row r="420" spans="1:1" x14ac:dyDescent="0.2">
      <c r="A420" s="55">
        <v>41326</v>
      </c>
    </row>
    <row r="421" spans="1:1" x14ac:dyDescent="0.2">
      <c r="A421" s="55">
        <v>41327</v>
      </c>
    </row>
    <row r="422" spans="1:1" x14ac:dyDescent="0.2">
      <c r="A422" s="55">
        <v>41328</v>
      </c>
    </row>
    <row r="423" spans="1:1" x14ac:dyDescent="0.2">
      <c r="A423" s="55">
        <v>41329</v>
      </c>
    </row>
    <row r="424" spans="1:1" x14ac:dyDescent="0.2">
      <c r="A424" s="55">
        <v>41330</v>
      </c>
    </row>
    <row r="425" spans="1:1" x14ac:dyDescent="0.2">
      <c r="A425" s="55">
        <v>41331</v>
      </c>
    </row>
    <row r="426" spans="1:1" x14ac:dyDescent="0.2">
      <c r="A426" s="55">
        <v>41332</v>
      </c>
    </row>
    <row r="427" spans="1:1" x14ac:dyDescent="0.2">
      <c r="A427" s="55">
        <v>41333</v>
      </c>
    </row>
    <row r="428" spans="1:1" x14ac:dyDescent="0.2">
      <c r="A428" s="55">
        <v>41334</v>
      </c>
    </row>
    <row r="429" spans="1:1" x14ac:dyDescent="0.2">
      <c r="A429" s="55">
        <v>41335</v>
      </c>
    </row>
    <row r="430" spans="1:1" x14ac:dyDescent="0.2">
      <c r="A430" s="55">
        <v>41336</v>
      </c>
    </row>
    <row r="431" spans="1:1" x14ac:dyDescent="0.2">
      <c r="A431" s="55">
        <v>41337</v>
      </c>
    </row>
    <row r="432" spans="1:1" x14ac:dyDescent="0.2">
      <c r="A432" s="55">
        <v>41338</v>
      </c>
    </row>
    <row r="433" spans="1:1" x14ac:dyDescent="0.2">
      <c r="A433" s="55">
        <v>41339</v>
      </c>
    </row>
    <row r="434" spans="1:1" x14ac:dyDescent="0.2">
      <c r="A434" s="55">
        <v>41340</v>
      </c>
    </row>
    <row r="435" spans="1:1" x14ac:dyDescent="0.2">
      <c r="A435" s="55">
        <v>41341</v>
      </c>
    </row>
    <row r="436" spans="1:1" x14ac:dyDescent="0.2">
      <c r="A436" s="55">
        <v>41342</v>
      </c>
    </row>
    <row r="437" spans="1:1" x14ac:dyDescent="0.2">
      <c r="A437" s="55">
        <v>41343</v>
      </c>
    </row>
    <row r="438" spans="1:1" x14ac:dyDescent="0.2">
      <c r="A438" s="55">
        <v>41344</v>
      </c>
    </row>
    <row r="439" spans="1:1" x14ac:dyDescent="0.2">
      <c r="A439" s="55">
        <v>41345</v>
      </c>
    </row>
    <row r="440" spans="1:1" x14ac:dyDescent="0.2">
      <c r="A440" s="55">
        <v>41346</v>
      </c>
    </row>
    <row r="441" spans="1:1" x14ac:dyDescent="0.2">
      <c r="A441" s="55">
        <v>41347</v>
      </c>
    </row>
    <row r="442" spans="1:1" x14ac:dyDescent="0.2">
      <c r="A442" s="55">
        <v>41348</v>
      </c>
    </row>
    <row r="443" spans="1:1" x14ac:dyDescent="0.2">
      <c r="A443" s="55">
        <v>41349</v>
      </c>
    </row>
    <row r="444" spans="1:1" x14ac:dyDescent="0.2">
      <c r="A444" s="55">
        <v>41350</v>
      </c>
    </row>
    <row r="445" spans="1:1" x14ac:dyDescent="0.2">
      <c r="A445" s="55">
        <v>41351</v>
      </c>
    </row>
    <row r="446" spans="1:1" x14ac:dyDescent="0.2">
      <c r="A446" s="55">
        <v>41352</v>
      </c>
    </row>
    <row r="447" spans="1:1" x14ac:dyDescent="0.2">
      <c r="A447" s="55">
        <v>41353</v>
      </c>
    </row>
    <row r="448" spans="1:1" x14ac:dyDescent="0.2">
      <c r="A448" s="55">
        <v>41354</v>
      </c>
    </row>
    <row r="449" spans="1:1" x14ac:dyDescent="0.2">
      <c r="A449" s="55">
        <v>41355</v>
      </c>
    </row>
    <row r="450" spans="1:1" x14ac:dyDescent="0.2">
      <c r="A450" s="55">
        <v>41356</v>
      </c>
    </row>
    <row r="451" spans="1:1" x14ac:dyDescent="0.2">
      <c r="A451" s="55">
        <v>41357</v>
      </c>
    </row>
    <row r="452" spans="1:1" x14ac:dyDescent="0.2">
      <c r="A452" s="55">
        <v>41358</v>
      </c>
    </row>
    <row r="453" spans="1:1" x14ac:dyDescent="0.2">
      <c r="A453" s="55">
        <v>41359</v>
      </c>
    </row>
    <row r="454" spans="1:1" x14ac:dyDescent="0.2">
      <c r="A454" s="55">
        <v>41360</v>
      </c>
    </row>
    <row r="455" spans="1:1" x14ac:dyDescent="0.2">
      <c r="A455" s="55">
        <v>41361</v>
      </c>
    </row>
    <row r="456" spans="1:1" x14ac:dyDescent="0.2">
      <c r="A456" s="55">
        <v>41362</v>
      </c>
    </row>
    <row r="457" spans="1:1" x14ac:dyDescent="0.2">
      <c r="A457" s="55">
        <v>41363</v>
      </c>
    </row>
    <row r="458" spans="1:1" x14ac:dyDescent="0.2">
      <c r="A458" s="55">
        <v>41364</v>
      </c>
    </row>
    <row r="459" spans="1:1" x14ac:dyDescent="0.2">
      <c r="A459" s="55">
        <v>41365</v>
      </c>
    </row>
    <row r="460" spans="1:1" x14ac:dyDescent="0.2">
      <c r="A460" s="55">
        <v>41366</v>
      </c>
    </row>
    <row r="461" spans="1:1" x14ac:dyDescent="0.2">
      <c r="A461" s="55">
        <v>41367</v>
      </c>
    </row>
    <row r="462" spans="1:1" x14ac:dyDescent="0.2">
      <c r="A462" s="55">
        <v>41368</v>
      </c>
    </row>
    <row r="463" spans="1:1" x14ac:dyDescent="0.2">
      <c r="A463" s="55">
        <v>41369</v>
      </c>
    </row>
    <row r="464" spans="1:1" x14ac:dyDescent="0.2">
      <c r="A464" s="55">
        <v>41370</v>
      </c>
    </row>
    <row r="465" spans="1:1" x14ac:dyDescent="0.2">
      <c r="A465" s="55">
        <v>41371</v>
      </c>
    </row>
    <row r="466" spans="1:1" x14ac:dyDescent="0.2">
      <c r="A466" s="55">
        <v>41372</v>
      </c>
    </row>
    <row r="467" spans="1:1" x14ac:dyDescent="0.2">
      <c r="A467" s="55">
        <v>41373</v>
      </c>
    </row>
    <row r="468" spans="1:1" x14ac:dyDescent="0.2">
      <c r="A468" s="55">
        <v>41374</v>
      </c>
    </row>
    <row r="469" spans="1:1" x14ac:dyDescent="0.2">
      <c r="A469" s="55">
        <v>41375</v>
      </c>
    </row>
    <row r="470" spans="1:1" x14ac:dyDescent="0.2">
      <c r="A470" s="55">
        <v>41376</v>
      </c>
    </row>
    <row r="471" spans="1:1" x14ac:dyDescent="0.2">
      <c r="A471" s="55">
        <v>41377</v>
      </c>
    </row>
    <row r="472" spans="1:1" x14ac:dyDescent="0.2">
      <c r="A472" s="55">
        <v>41378</v>
      </c>
    </row>
    <row r="473" spans="1:1" x14ac:dyDescent="0.2">
      <c r="A473" s="55">
        <v>41379</v>
      </c>
    </row>
    <row r="474" spans="1:1" x14ac:dyDescent="0.2">
      <c r="A474" s="55">
        <v>41380</v>
      </c>
    </row>
    <row r="475" spans="1:1" x14ac:dyDescent="0.2">
      <c r="A475" s="55">
        <v>41381</v>
      </c>
    </row>
    <row r="476" spans="1:1" x14ac:dyDescent="0.2">
      <c r="A476" s="55">
        <v>41382</v>
      </c>
    </row>
    <row r="477" spans="1:1" x14ac:dyDescent="0.2">
      <c r="A477" s="55">
        <v>41383</v>
      </c>
    </row>
    <row r="478" spans="1:1" x14ac:dyDescent="0.2">
      <c r="A478" s="55">
        <v>41384</v>
      </c>
    </row>
    <row r="479" spans="1:1" x14ac:dyDescent="0.2">
      <c r="A479" s="55">
        <v>41385</v>
      </c>
    </row>
    <row r="480" spans="1:1" x14ac:dyDescent="0.2">
      <c r="A480" s="55">
        <v>41386</v>
      </c>
    </row>
    <row r="481" spans="1:1" x14ac:dyDescent="0.2">
      <c r="A481" s="55">
        <v>41387</v>
      </c>
    </row>
    <row r="482" spans="1:1" x14ac:dyDescent="0.2">
      <c r="A482" s="55">
        <v>41388</v>
      </c>
    </row>
    <row r="483" spans="1:1" x14ac:dyDescent="0.2">
      <c r="A483" s="55">
        <v>41389</v>
      </c>
    </row>
    <row r="484" spans="1:1" x14ac:dyDescent="0.2">
      <c r="A484" s="55">
        <v>41390</v>
      </c>
    </row>
    <row r="485" spans="1:1" x14ac:dyDescent="0.2">
      <c r="A485" s="55">
        <v>41391</v>
      </c>
    </row>
    <row r="486" spans="1:1" x14ac:dyDescent="0.2">
      <c r="A486" s="55">
        <v>41392</v>
      </c>
    </row>
    <row r="487" spans="1:1" x14ac:dyDescent="0.2">
      <c r="A487" s="55">
        <v>41393</v>
      </c>
    </row>
    <row r="488" spans="1:1" x14ac:dyDescent="0.2">
      <c r="A488" s="55">
        <v>41394</v>
      </c>
    </row>
    <row r="489" spans="1:1" x14ac:dyDescent="0.2">
      <c r="A489" s="55">
        <v>41395</v>
      </c>
    </row>
    <row r="490" spans="1:1" x14ac:dyDescent="0.2">
      <c r="A490" s="55">
        <v>41396</v>
      </c>
    </row>
    <row r="491" spans="1:1" x14ac:dyDescent="0.2">
      <c r="A491" s="55">
        <v>41397</v>
      </c>
    </row>
    <row r="492" spans="1:1" x14ac:dyDescent="0.2">
      <c r="A492" s="55">
        <v>41398</v>
      </c>
    </row>
    <row r="493" spans="1:1" x14ac:dyDescent="0.2">
      <c r="A493" s="55">
        <v>41399</v>
      </c>
    </row>
    <row r="494" spans="1:1" x14ac:dyDescent="0.2">
      <c r="A494" s="55">
        <v>41400</v>
      </c>
    </row>
    <row r="495" spans="1:1" x14ac:dyDescent="0.2">
      <c r="A495" s="55">
        <v>41401</v>
      </c>
    </row>
    <row r="496" spans="1:1" x14ac:dyDescent="0.2">
      <c r="A496" s="55">
        <v>41402</v>
      </c>
    </row>
    <row r="497" spans="1:1" x14ac:dyDescent="0.2">
      <c r="A497" s="55">
        <v>41403</v>
      </c>
    </row>
    <row r="498" spans="1:1" x14ac:dyDescent="0.2">
      <c r="A498" s="55">
        <v>41404</v>
      </c>
    </row>
    <row r="499" spans="1:1" x14ac:dyDescent="0.2">
      <c r="A499" s="55">
        <v>41405</v>
      </c>
    </row>
    <row r="500" spans="1:1" x14ac:dyDescent="0.2">
      <c r="A500" s="55">
        <v>41406</v>
      </c>
    </row>
    <row r="501" spans="1:1" x14ac:dyDescent="0.2">
      <c r="A501" s="55">
        <v>41407</v>
      </c>
    </row>
    <row r="502" spans="1:1" x14ac:dyDescent="0.2">
      <c r="A502" s="55">
        <v>41408</v>
      </c>
    </row>
    <row r="503" spans="1:1" x14ac:dyDescent="0.2">
      <c r="A503" s="55">
        <v>41409</v>
      </c>
    </row>
    <row r="504" spans="1:1" x14ac:dyDescent="0.2">
      <c r="A504" s="55">
        <v>41410</v>
      </c>
    </row>
    <row r="505" spans="1:1" x14ac:dyDescent="0.2">
      <c r="A505" s="55">
        <v>41411</v>
      </c>
    </row>
    <row r="506" spans="1:1" x14ac:dyDescent="0.2">
      <c r="A506" s="55">
        <v>41412</v>
      </c>
    </row>
    <row r="507" spans="1:1" x14ac:dyDescent="0.2">
      <c r="A507" s="55">
        <v>41413</v>
      </c>
    </row>
    <row r="508" spans="1:1" x14ac:dyDescent="0.2">
      <c r="A508" s="55">
        <v>41414</v>
      </c>
    </row>
    <row r="509" spans="1:1" x14ac:dyDescent="0.2">
      <c r="A509" s="55">
        <v>41415</v>
      </c>
    </row>
    <row r="510" spans="1:1" x14ac:dyDescent="0.2">
      <c r="A510" s="55">
        <v>41416</v>
      </c>
    </row>
    <row r="511" spans="1:1" x14ac:dyDescent="0.2">
      <c r="A511" s="55">
        <v>41417</v>
      </c>
    </row>
    <row r="512" spans="1:1" x14ac:dyDescent="0.2">
      <c r="A512" s="55">
        <v>41418</v>
      </c>
    </row>
    <row r="513" spans="1:1" x14ac:dyDescent="0.2">
      <c r="A513" s="55">
        <v>41419</v>
      </c>
    </row>
    <row r="514" spans="1:1" x14ac:dyDescent="0.2">
      <c r="A514" s="55">
        <v>41420</v>
      </c>
    </row>
    <row r="515" spans="1:1" x14ac:dyDescent="0.2">
      <c r="A515" s="55">
        <v>41421</v>
      </c>
    </row>
    <row r="516" spans="1:1" x14ac:dyDescent="0.2">
      <c r="A516" s="55">
        <v>41422</v>
      </c>
    </row>
    <row r="517" spans="1:1" x14ac:dyDescent="0.2">
      <c r="A517" s="55">
        <v>41423</v>
      </c>
    </row>
    <row r="518" spans="1:1" x14ac:dyDescent="0.2">
      <c r="A518" s="55">
        <v>41424</v>
      </c>
    </row>
    <row r="519" spans="1:1" x14ac:dyDescent="0.2">
      <c r="A519" s="55">
        <v>41425</v>
      </c>
    </row>
    <row r="520" spans="1:1" x14ac:dyDescent="0.2">
      <c r="A520" s="55">
        <v>41426</v>
      </c>
    </row>
    <row r="521" spans="1:1" x14ac:dyDescent="0.2">
      <c r="A521" s="55">
        <v>41427</v>
      </c>
    </row>
    <row r="522" spans="1:1" x14ac:dyDescent="0.2">
      <c r="A522" s="55">
        <v>41428</v>
      </c>
    </row>
    <row r="523" spans="1:1" x14ac:dyDescent="0.2">
      <c r="A523" s="55">
        <v>41429</v>
      </c>
    </row>
    <row r="524" spans="1:1" x14ac:dyDescent="0.2">
      <c r="A524" s="55">
        <v>41430</v>
      </c>
    </row>
    <row r="525" spans="1:1" x14ac:dyDescent="0.2">
      <c r="A525" s="55">
        <v>41431</v>
      </c>
    </row>
    <row r="526" spans="1:1" x14ac:dyDescent="0.2">
      <c r="A526" s="55">
        <v>41432</v>
      </c>
    </row>
    <row r="527" spans="1:1" x14ac:dyDescent="0.2">
      <c r="A527" s="55">
        <v>41433</v>
      </c>
    </row>
    <row r="528" spans="1:1" x14ac:dyDescent="0.2">
      <c r="A528" s="55">
        <v>41434</v>
      </c>
    </row>
    <row r="529" spans="1:1" x14ac:dyDescent="0.2">
      <c r="A529" s="55">
        <v>41435</v>
      </c>
    </row>
    <row r="530" spans="1:1" x14ac:dyDescent="0.2">
      <c r="A530" s="55">
        <v>41436</v>
      </c>
    </row>
    <row r="531" spans="1:1" x14ac:dyDescent="0.2">
      <c r="A531" s="55">
        <v>41437</v>
      </c>
    </row>
    <row r="532" spans="1:1" x14ac:dyDescent="0.2">
      <c r="A532" s="55">
        <v>41438</v>
      </c>
    </row>
    <row r="533" spans="1:1" x14ac:dyDescent="0.2">
      <c r="A533" s="55">
        <v>41439</v>
      </c>
    </row>
    <row r="534" spans="1:1" x14ac:dyDescent="0.2">
      <c r="A534" s="55">
        <v>41440</v>
      </c>
    </row>
    <row r="535" spans="1:1" x14ac:dyDescent="0.2">
      <c r="A535" s="55">
        <v>41441</v>
      </c>
    </row>
    <row r="536" spans="1:1" x14ac:dyDescent="0.2">
      <c r="A536" s="55">
        <v>41442</v>
      </c>
    </row>
    <row r="537" spans="1:1" x14ac:dyDescent="0.2">
      <c r="A537" s="55">
        <v>41443</v>
      </c>
    </row>
    <row r="538" spans="1:1" x14ac:dyDescent="0.2">
      <c r="A538" s="55">
        <v>41444</v>
      </c>
    </row>
    <row r="539" spans="1:1" x14ac:dyDescent="0.2">
      <c r="A539" s="55">
        <v>41445</v>
      </c>
    </row>
    <row r="540" spans="1:1" x14ac:dyDescent="0.2">
      <c r="A540" s="55">
        <v>41446</v>
      </c>
    </row>
    <row r="541" spans="1:1" x14ac:dyDescent="0.2">
      <c r="A541" s="55">
        <v>41447</v>
      </c>
    </row>
    <row r="542" spans="1:1" x14ac:dyDescent="0.2">
      <c r="A542" s="55">
        <v>41448</v>
      </c>
    </row>
    <row r="543" spans="1:1" x14ac:dyDescent="0.2">
      <c r="A543" s="55">
        <v>41449</v>
      </c>
    </row>
    <row r="544" spans="1:1" x14ac:dyDescent="0.2">
      <c r="A544" s="55">
        <v>41450</v>
      </c>
    </row>
    <row r="545" spans="1:1" x14ac:dyDescent="0.2">
      <c r="A545" s="55">
        <v>41451</v>
      </c>
    </row>
    <row r="546" spans="1:1" x14ac:dyDescent="0.2">
      <c r="A546" s="55">
        <v>41452</v>
      </c>
    </row>
    <row r="547" spans="1:1" x14ac:dyDescent="0.2">
      <c r="A547" s="55">
        <v>41453</v>
      </c>
    </row>
    <row r="548" spans="1:1" x14ac:dyDescent="0.2">
      <c r="A548" s="55">
        <v>41454</v>
      </c>
    </row>
    <row r="549" spans="1:1" x14ac:dyDescent="0.2">
      <c r="A549" s="55">
        <v>41455</v>
      </c>
    </row>
    <row r="550" spans="1:1" x14ac:dyDescent="0.2">
      <c r="A550" s="55">
        <v>41456</v>
      </c>
    </row>
    <row r="551" spans="1:1" x14ac:dyDescent="0.2">
      <c r="A551" s="55">
        <v>41457</v>
      </c>
    </row>
    <row r="552" spans="1:1" x14ac:dyDescent="0.2">
      <c r="A552" s="55">
        <v>41458</v>
      </c>
    </row>
    <row r="553" spans="1:1" x14ac:dyDescent="0.2">
      <c r="A553" s="55">
        <v>41459</v>
      </c>
    </row>
    <row r="554" spans="1:1" x14ac:dyDescent="0.2">
      <c r="A554" s="55">
        <v>41460</v>
      </c>
    </row>
    <row r="555" spans="1:1" x14ac:dyDescent="0.2">
      <c r="A555" s="55">
        <v>41461</v>
      </c>
    </row>
    <row r="556" spans="1:1" x14ac:dyDescent="0.2">
      <c r="A556" s="55">
        <v>41462</v>
      </c>
    </row>
    <row r="557" spans="1:1" x14ac:dyDescent="0.2">
      <c r="A557" s="55">
        <v>41463</v>
      </c>
    </row>
    <row r="558" spans="1:1" x14ac:dyDescent="0.2">
      <c r="A558" s="55">
        <v>41464</v>
      </c>
    </row>
    <row r="559" spans="1:1" x14ac:dyDescent="0.2">
      <c r="A559" s="55">
        <v>41465</v>
      </c>
    </row>
    <row r="560" spans="1:1" x14ac:dyDescent="0.2">
      <c r="A560" s="55">
        <v>41466</v>
      </c>
    </row>
    <row r="561" spans="1:1" x14ac:dyDescent="0.2">
      <c r="A561" s="55">
        <v>41467</v>
      </c>
    </row>
    <row r="562" spans="1:1" x14ac:dyDescent="0.2">
      <c r="A562" s="55">
        <v>41468</v>
      </c>
    </row>
    <row r="563" spans="1:1" x14ac:dyDescent="0.2">
      <c r="A563" s="55">
        <v>41469</v>
      </c>
    </row>
    <row r="564" spans="1:1" x14ac:dyDescent="0.2">
      <c r="A564" s="55">
        <v>41470</v>
      </c>
    </row>
    <row r="565" spans="1:1" x14ac:dyDescent="0.2">
      <c r="A565" s="55">
        <v>41471</v>
      </c>
    </row>
    <row r="566" spans="1:1" x14ac:dyDescent="0.2">
      <c r="A566" s="55">
        <v>41472</v>
      </c>
    </row>
    <row r="567" spans="1:1" x14ac:dyDescent="0.2">
      <c r="A567" s="55">
        <v>41473</v>
      </c>
    </row>
    <row r="568" spans="1:1" x14ac:dyDescent="0.2">
      <c r="A568" s="55">
        <v>41474</v>
      </c>
    </row>
    <row r="569" spans="1:1" x14ac:dyDescent="0.2">
      <c r="A569" s="55">
        <v>41475</v>
      </c>
    </row>
    <row r="570" spans="1:1" x14ac:dyDescent="0.2">
      <c r="A570" s="55">
        <v>41476</v>
      </c>
    </row>
    <row r="571" spans="1:1" x14ac:dyDescent="0.2">
      <c r="A571" s="55">
        <v>41477</v>
      </c>
    </row>
    <row r="572" spans="1:1" x14ac:dyDescent="0.2">
      <c r="A572" s="55">
        <v>41478</v>
      </c>
    </row>
    <row r="573" spans="1:1" x14ac:dyDescent="0.2">
      <c r="A573" s="55">
        <v>41479</v>
      </c>
    </row>
    <row r="574" spans="1:1" x14ac:dyDescent="0.2">
      <c r="A574" s="55">
        <v>41480</v>
      </c>
    </row>
    <row r="575" spans="1:1" x14ac:dyDescent="0.2">
      <c r="A575" s="55">
        <v>41481</v>
      </c>
    </row>
    <row r="576" spans="1:1" x14ac:dyDescent="0.2">
      <c r="A576" s="55">
        <v>41482</v>
      </c>
    </row>
    <row r="577" spans="1:1" x14ac:dyDescent="0.2">
      <c r="A577" s="55">
        <v>41483</v>
      </c>
    </row>
    <row r="578" spans="1:1" x14ac:dyDescent="0.2">
      <c r="A578" s="55">
        <v>41484</v>
      </c>
    </row>
    <row r="579" spans="1:1" x14ac:dyDescent="0.2">
      <c r="A579" s="55">
        <v>41485</v>
      </c>
    </row>
    <row r="580" spans="1:1" x14ac:dyDescent="0.2">
      <c r="A580" s="55">
        <v>41486</v>
      </c>
    </row>
    <row r="581" spans="1:1" x14ac:dyDescent="0.2">
      <c r="A581" s="55">
        <v>41487</v>
      </c>
    </row>
    <row r="582" spans="1:1" x14ac:dyDescent="0.2">
      <c r="A582" s="55">
        <v>41488</v>
      </c>
    </row>
    <row r="583" spans="1:1" x14ac:dyDescent="0.2">
      <c r="A583" s="55">
        <v>41489</v>
      </c>
    </row>
    <row r="584" spans="1:1" x14ac:dyDescent="0.2">
      <c r="A584" s="55">
        <v>41490</v>
      </c>
    </row>
    <row r="585" spans="1:1" x14ac:dyDescent="0.2">
      <c r="A585" s="55">
        <v>41491</v>
      </c>
    </row>
    <row r="586" spans="1:1" x14ac:dyDescent="0.2">
      <c r="A586" s="55">
        <v>41492</v>
      </c>
    </row>
    <row r="587" spans="1:1" x14ac:dyDescent="0.2">
      <c r="A587" s="55">
        <v>41493</v>
      </c>
    </row>
    <row r="588" spans="1:1" x14ac:dyDescent="0.2">
      <c r="A588" s="55">
        <v>41494</v>
      </c>
    </row>
    <row r="589" spans="1:1" x14ac:dyDescent="0.2">
      <c r="A589" s="55">
        <v>41495</v>
      </c>
    </row>
    <row r="590" spans="1:1" x14ac:dyDescent="0.2">
      <c r="A590" s="55">
        <v>41496</v>
      </c>
    </row>
    <row r="591" spans="1:1" x14ac:dyDescent="0.2">
      <c r="A591" s="55">
        <v>41497</v>
      </c>
    </row>
    <row r="592" spans="1:1" x14ac:dyDescent="0.2">
      <c r="A592" s="55">
        <v>41498</v>
      </c>
    </row>
    <row r="593" spans="1:1" x14ac:dyDescent="0.2">
      <c r="A593" s="55">
        <v>41499</v>
      </c>
    </row>
    <row r="594" spans="1:1" x14ac:dyDescent="0.2">
      <c r="A594" s="55">
        <v>41500</v>
      </c>
    </row>
    <row r="595" spans="1:1" x14ac:dyDescent="0.2">
      <c r="A595" s="55">
        <v>41501</v>
      </c>
    </row>
    <row r="596" spans="1:1" x14ac:dyDescent="0.2">
      <c r="A596" s="55">
        <v>41502</v>
      </c>
    </row>
    <row r="597" spans="1:1" x14ac:dyDescent="0.2">
      <c r="A597" s="55">
        <v>41503</v>
      </c>
    </row>
    <row r="598" spans="1:1" x14ac:dyDescent="0.2">
      <c r="A598" s="55">
        <v>41504</v>
      </c>
    </row>
    <row r="599" spans="1:1" x14ac:dyDescent="0.2">
      <c r="A599" s="55">
        <v>41505</v>
      </c>
    </row>
    <row r="600" spans="1:1" x14ac:dyDescent="0.2">
      <c r="A600" s="55">
        <v>41506</v>
      </c>
    </row>
    <row r="601" spans="1:1" x14ac:dyDescent="0.2">
      <c r="A601" s="55">
        <v>41507</v>
      </c>
    </row>
    <row r="602" spans="1:1" x14ac:dyDescent="0.2">
      <c r="A602" s="55">
        <v>41508</v>
      </c>
    </row>
    <row r="603" spans="1:1" x14ac:dyDescent="0.2">
      <c r="A603" s="55">
        <v>41509</v>
      </c>
    </row>
    <row r="604" spans="1:1" x14ac:dyDescent="0.2">
      <c r="A604" s="55">
        <v>41510</v>
      </c>
    </row>
    <row r="605" spans="1:1" x14ac:dyDescent="0.2">
      <c r="A605" s="55">
        <v>41511</v>
      </c>
    </row>
    <row r="606" spans="1:1" x14ac:dyDescent="0.2">
      <c r="A606" s="55">
        <v>41512</v>
      </c>
    </row>
    <row r="607" spans="1:1" x14ac:dyDescent="0.2">
      <c r="A607" s="55">
        <v>41513</v>
      </c>
    </row>
    <row r="608" spans="1:1" x14ac:dyDescent="0.2">
      <c r="A608" s="55">
        <v>41514</v>
      </c>
    </row>
    <row r="609" spans="1:1" x14ac:dyDescent="0.2">
      <c r="A609" s="55">
        <v>41515</v>
      </c>
    </row>
    <row r="610" spans="1:1" x14ac:dyDescent="0.2">
      <c r="A610" s="55">
        <v>41516</v>
      </c>
    </row>
    <row r="611" spans="1:1" x14ac:dyDescent="0.2">
      <c r="A611" s="55">
        <v>41517</v>
      </c>
    </row>
    <row r="612" spans="1:1" x14ac:dyDescent="0.2">
      <c r="A612" s="55">
        <v>41518</v>
      </c>
    </row>
    <row r="613" spans="1:1" x14ac:dyDescent="0.2">
      <c r="A613" s="55">
        <v>41519</v>
      </c>
    </row>
    <row r="614" spans="1:1" x14ac:dyDescent="0.2">
      <c r="A614" s="55">
        <v>41520</v>
      </c>
    </row>
    <row r="615" spans="1:1" x14ac:dyDescent="0.2">
      <c r="A615" s="55">
        <v>41521</v>
      </c>
    </row>
    <row r="616" spans="1:1" x14ac:dyDescent="0.2">
      <c r="A616" s="55">
        <v>41522</v>
      </c>
    </row>
    <row r="617" spans="1:1" x14ac:dyDescent="0.2">
      <c r="A617" s="55">
        <v>41523</v>
      </c>
    </row>
    <row r="618" spans="1:1" x14ac:dyDescent="0.2">
      <c r="A618" s="55">
        <v>41524</v>
      </c>
    </row>
    <row r="619" spans="1:1" x14ac:dyDescent="0.2">
      <c r="A619" s="55">
        <v>41525</v>
      </c>
    </row>
    <row r="620" spans="1:1" x14ac:dyDescent="0.2">
      <c r="A620" s="55">
        <v>41526</v>
      </c>
    </row>
    <row r="621" spans="1:1" x14ac:dyDescent="0.2">
      <c r="A621" s="55">
        <v>41527</v>
      </c>
    </row>
    <row r="622" spans="1:1" x14ac:dyDescent="0.2">
      <c r="A622" s="55">
        <v>41528</v>
      </c>
    </row>
    <row r="623" spans="1:1" x14ac:dyDescent="0.2">
      <c r="A623" s="55">
        <v>41529</v>
      </c>
    </row>
    <row r="624" spans="1:1" x14ac:dyDescent="0.2">
      <c r="A624" s="55">
        <v>41530</v>
      </c>
    </row>
    <row r="625" spans="1:1" x14ac:dyDescent="0.2">
      <c r="A625" s="55">
        <v>41531</v>
      </c>
    </row>
    <row r="626" spans="1:1" x14ac:dyDescent="0.2">
      <c r="A626" s="55">
        <v>41532</v>
      </c>
    </row>
    <row r="627" spans="1:1" x14ac:dyDescent="0.2">
      <c r="A627" s="55">
        <v>41533</v>
      </c>
    </row>
    <row r="628" spans="1:1" x14ac:dyDescent="0.2">
      <c r="A628" s="55">
        <v>41534</v>
      </c>
    </row>
    <row r="629" spans="1:1" x14ac:dyDescent="0.2">
      <c r="A629" s="55">
        <v>41535</v>
      </c>
    </row>
    <row r="630" spans="1:1" x14ac:dyDescent="0.2">
      <c r="A630" s="55">
        <v>41536</v>
      </c>
    </row>
    <row r="631" spans="1:1" x14ac:dyDescent="0.2">
      <c r="A631" s="55">
        <v>41537</v>
      </c>
    </row>
    <row r="632" spans="1:1" x14ac:dyDescent="0.2">
      <c r="A632" s="55">
        <v>41538</v>
      </c>
    </row>
    <row r="633" spans="1:1" x14ac:dyDescent="0.2">
      <c r="A633" s="55">
        <v>41539</v>
      </c>
    </row>
    <row r="634" spans="1:1" x14ac:dyDescent="0.2">
      <c r="A634" s="55">
        <v>41540</v>
      </c>
    </row>
    <row r="635" spans="1:1" x14ac:dyDescent="0.2">
      <c r="A635" s="55">
        <v>41541</v>
      </c>
    </row>
    <row r="636" spans="1:1" x14ac:dyDescent="0.2">
      <c r="A636" s="55">
        <v>41542</v>
      </c>
    </row>
    <row r="637" spans="1:1" x14ac:dyDescent="0.2">
      <c r="A637" s="55">
        <v>41543</v>
      </c>
    </row>
    <row r="638" spans="1:1" x14ac:dyDescent="0.2">
      <c r="A638" s="55">
        <v>41544</v>
      </c>
    </row>
    <row r="639" spans="1:1" x14ac:dyDescent="0.2">
      <c r="A639" s="55">
        <v>41545</v>
      </c>
    </row>
    <row r="640" spans="1:1" x14ac:dyDescent="0.2">
      <c r="A640" s="55">
        <v>41546</v>
      </c>
    </row>
    <row r="641" spans="1:1" x14ac:dyDescent="0.2">
      <c r="A641" s="55">
        <v>41547</v>
      </c>
    </row>
    <row r="642" spans="1:1" x14ac:dyDescent="0.2">
      <c r="A642" s="55">
        <v>41548</v>
      </c>
    </row>
    <row r="643" spans="1:1" x14ac:dyDescent="0.2">
      <c r="A643" s="55">
        <v>41549</v>
      </c>
    </row>
    <row r="644" spans="1:1" x14ac:dyDescent="0.2">
      <c r="A644" s="55">
        <v>41550</v>
      </c>
    </row>
    <row r="645" spans="1:1" x14ac:dyDescent="0.2">
      <c r="A645" s="55">
        <v>41551</v>
      </c>
    </row>
    <row r="646" spans="1:1" x14ac:dyDescent="0.2">
      <c r="A646" s="55">
        <v>41552</v>
      </c>
    </row>
    <row r="647" spans="1:1" x14ac:dyDescent="0.2">
      <c r="A647" s="55">
        <v>41553</v>
      </c>
    </row>
    <row r="648" spans="1:1" x14ac:dyDescent="0.2">
      <c r="A648" s="55">
        <v>41554</v>
      </c>
    </row>
    <row r="649" spans="1:1" x14ac:dyDescent="0.2">
      <c r="A649" s="55">
        <v>41555</v>
      </c>
    </row>
    <row r="650" spans="1:1" x14ac:dyDescent="0.2">
      <c r="A650" s="55">
        <v>41556</v>
      </c>
    </row>
    <row r="651" spans="1:1" x14ac:dyDescent="0.2">
      <c r="A651" s="55">
        <v>41557</v>
      </c>
    </row>
    <row r="652" spans="1:1" x14ac:dyDescent="0.2">
      <c r="A652" s="55">
        <v>41558</v>
      </c>
    </row>
    <row r="653" spans="1:1" x14ac:dyDescent="0.2">
      <c r="A653" s="55">
        <v>41559</v>
      </c>
    </row>
    <row r="654" spans="1:1" x14ac:dyDescent="0.2">
      <c r="A654" s="55">
        <v>41560</v>
      </c>
    </row>
    <row r="655" spans="1:1" x14ac:dyDescent="0.2">
      <c r="A655" s="55">
        <v>41561</v>
      </c>
    </row>
    <row r="656" spans="1:1" x14ac:dyDescent="0.2">
      <c r="A656" s="55">
        <v>41562</v>
      </c>
    </row>
    <row r="657" spans="1:1" x14ac:dyDescent="0.2">
      <c r="A657" s="55">
        <v>41563</v>
      </c>
    </row>
    <row r="658" spans="1:1" x14ac:dyDescent="0.2">
      <c r="A658" s="55">
        <v>41564</v>
      </c>
    </row>
    <row r="659" spans="1:1" x14ac:dyDescent="0.2">
      <c r="A659" s="55">
        <v>41565</v>
      </c>
    </row>
    <row r="660" spans="1:1" x14ac:dyDescent="0.2">
      <c r="A660" s="55">
        <v>41566</v>
      </c>
    </row>
    <row r="661" spans="1:1" x14ac:dyDescent="0.2">
      <c r="A661" s="55">
        <v>41567</v>
      </c>
    </row>
    <row r="662" spans="1:1" x14ac:dyDescent="0.2">
      <c r="A662" s="55">
        <v>41568</v>
      </c>
    </row>
    <row r="663" spans="1:1" x14ac:dyDescent="0.2">
      <c r="A663" s="55">
        <v>41569</v>
      </c>
    </row>
    <row r="664" spans="1:1" x14ac:dyDescent="0.2">
      <c r="A664" s="55">
        <v>41570</v>
      </c>
    </row>
    <row r="665" spans="1:1" x14ac:dyDescent="0.2">
      <c r="A665" s="55">
        <v>41571</v>
      </c>
    </row>
    <row r="666" spans="1:1" x14ac:dyDescent="0.2">
      <c r="A666" s="55">
        <v>41572</v>
      </c>
    </row>
    <row r="667" spans="1:1" x14ac:dyDescent="0.2">
      <c r="A667" s="55">
        <v>41573</v>
      </c>
    </row>
    <row r="668" spans="1:1" x14ac:dyDescent="0.2">
      <c r="A668" s="55">
        <v>41574</v>
      </c>
    </row>
    <row r="669" spans="1:1" x14ac:dyDescent="0.2">
      <c r="A669" s="55">
        <v>41575</v>
      </c>
    </row>
    <row r="670" spans="1:1" x14ac:dyDescent="0.2">
      <c r="A670" s="55">
        <v>41576</v>
      </c>
    </row>
    <row r="671" spans="1:1" x14ac:dyDescent="0.2">
      <c r="A671" s="55">
        <v>41577</v>
      </c>
    </row>
    <row r="672" spans="1:1" x14ac:dyDescent="0.2">
      <c r="A672" s="55">
        <v>41578</v>
      </c>
    </row>
    <row r="673" spans="1:1" x14ac:dyDescent="0.2">
      <c r="A673" s="55">
        <v>41579</v>
      </c>
    </row>
    <row r="674" spans="1:1" x14ac:dyDescent="0.2">
      <c r="A674" s="55">
        <v>41580</v>
      </c>
    </row>
    <row r="675" spans="1:1" x14ac:dyDescent="0.2">
      <c r="A675" s="55">
        <v>41581</v>
      </c>
    </row>
    <row r="676" spans="1:1" x14ac:dyDescent="0.2">
      <c r="A676" s="55">
        <v>41582</v>
      </c>
    </row>
    <row r="677" spans="1:1" x14ac:dyDescent="0.2">
      <c r="A677" s="55">
        <v>41583</v>
      </c>
    </row>
    <row r="678" spans="1:1" x14ac:dyDescent="0.2">
      <c r="A678" s="55">
        <v>41584</v>
      </c>
    </row>
    <row r="679" spans="1:1" x14ac:dyDescent="0.2">
      <c r="A679" s="55">
        <v>41585</v>
      </c>
    </row>
    <row r="680" spans="1:1" x14ac:dyDescent="0.2">
      <c r="A680" s="55">
        <v>41586</v>
      </c>
    </row>
    <row r="681" spans="1:1" x14ac:dyDescent="0.2">
      <c r="A681" s="55">
        <v>41587</v>
      </c>
    </row>
    <row r="682" spans="1:1" x14ac:dyDescent="0.2">
      <c r="A682" s="55">
        <v>41588</v>
      </c>
    </row>
    <row r="683" spans="1:1" x14ac:dyDescent="0.2">
      <c r="A683" s="55">
        <v>41589</v>
      </c>
    </row>
    <row r="684" spans="1:1" x14ac:dyDescent="0.2">
      <c r="A684" s="55">
        <v>41590</v>
      </c>
    </row>
    <row r="685" spans="1:1" x14ac:dyDescent="0.2">
      <c r="A685" s="55">
        <v>41591</v>
      </c>
    </row>
    <row r="686" spans="1:1" x14ac:dyDescent="0.2">
      <c r="A686" s="55">
        <v>41592</v>
      </c>
    </row>
    <row r="687" spans="1:1" x14ac:dyDescent="0.2">
      <c r="A687" s="55">
        <v>41593</v>
      </c>
    </row>
    <row r="688" spans="1:1" x14ac:dyDescent="0.2">
      <c r="A688" s="55">
        <v>41594</v>
      </c>
    </row>
    <row r="689" spans="1:1" x14ac:dyDescent="0.2">
      <c r="A689" s="55">
        <v>41595</v>
      </c>
    </row>
    <row r="690" spans="1:1" x14ac:dyDescent="0.2">
      <c r="A690" s="55">
        <v>41596</v>
      </c>
    </row>
    <row r="691" spans="1:1" x14ac:dyDescent="0.2">
      <c r="A691" s="55">
        <v>41597</v>
      </c>
    </row>
    <row r="692" spans="1:1" x14ac:dyDescent="0.2">
      <c r="A692" s="55">
        <v>41598</v>
      </c>
    </row>
    <row r="693" spans="1:1" x14ac:dyDescent="0.2">
      <c r="A693" s="55">
        <v>41599</v>
      </c>
    </row>
    <row r="694" spans="1:1" x14ac:dyDescent="0.2">
      <c r="A694" s="55">
        <v>41600</v>
      </c>
    </row>
    <row r="695" spans="1:1" x14ac:dyDescent="0.2">
      <c r="A695" s="55">
        <v>41601</v>
      </c>
    </row>
    <row r="696" spans="1:1" x14ac:dyDescent="0.2">
      <c r="A696" s="55">
        <v>41602</v>
      </c>
    </row>
    <row r="697" spans="1:1" x14ac:dyDescent="0.2">
      <c r="A697" s="55">
        <v>41603</v>
      </c>
    </row>
    <row r="698" spans="1:1" x14ac:dyDescent="0.2">
      <c r="A698" s="55">
        <v>41604</v>
      </c>
    </row>
    <row r="699" spans="1:1" x14ac:dyDescent="0.2">
      <c r="A699" s="55">
        <v>41605</v>
      </c>
    </row>
    <row r="700" spans="1:1" x14ac:dyDescent="0.2">
      <c r="A700" s="55">
        <v>41606</v>
      </c>
    </row>
    <row r="701" spans="1:1" x14ac:dyDescent="0.2">
      <c r="A701" s="55">
        <v>41607</v>
      </c>
    </row>
    <row r="702" spans="1:1" x14ac:dyDescent="0.2">
      <c r="A702" s="55">
        <v>41608</v>
      </c>
    </row>
    <row r="703" spans="1:1" x14ac:dyDescent="0.2">
      <c r="A703" s="55">
        <v>41609</v>
      </c>
    </row>
    <row r="704" spans="1:1" x14ac:dyDescent="0.2">
      <c r="A704" s="55">
        <v>41610</v>
      </c>
    </row>
    <row r="705" spans="1:1" x14ac:dyDescent="0.2">
      <c r="A705" s="55">
        <v>41611</v>
      </c>
    </row>
    <row r="706" spans="1:1" x14ac:dyDescent="0.2">
      <c r="A706" s="55">
        <v>41612</v>
      </c>
    </row>
    <row r="707" spans="1:1" x14ac:dyDescent="0.2">
      <c r="A707" s="55">
        <v>41613</v>
      </c>
    </row>
    <row r="708" spans="1:1" x14ac:dyDescent="0.2">
      <c r="A708" s="55">
        <v>41614</v>
      </c>
    </row>
    <row r="709" spans="1:1" x14ac:dyDescent="0.2">
      <c r="A709" s="55">
        <v>41615</v>
      </c>
    </row>
    <row r="710" spans="1:1" x14ac:dyDescent="0.2">
      <c r="A710" s="55">
        <v>41616</v>
      </c>
    </row>
    <row r="711" spans="1:1" x14ac:dyDescent="0.2">
      <c r="A711" s="55">
        <v>41617</v>
      </c>
    </row>
    <row r="712" spans="1:1" x14ac:dyDescent="0.2">
      <c r="A712" s="55">
        <v>41618</v>
      </c>
    </row>
    <row r="713" spans="1:1" x14ac:dyDescent="0.2">
      <c r="A713" s="55">
        <v>41619</v>
      </c>
    </row>
    <row r="714" spans="1:1" x14ac:dyDescent="0.2">
      <c r="A714" s="55">
        <v>41620</v>
      </c>
    </row>
    <row r="715" spans="1:1" x14ac:dyDescent="0.2">
      <c r="A715" s="55">
        <v>41621</v>
      </c>
    </row>
    <row r="716" spans="1:1" x14ac:dyDescent="0.2">
      <c r="A716" s="55">
        <v>41622</v>
      </c>
    </row>
    <row r="717" spans="1:1" x14ac:dyDescent="0.2">
      <c r="A717" s="55">
        <v>41623</v>
      </c>
    </row>
    <row r="718" spans="1:1" x14ac:dyDescent="0.2">
      <c r="A718" s="55">
        <v>41624</v>
      </c>
    </row>
    <row r="719" spans="1:1" x14ac:dyDescent="0.2">
      <c r="A719" s="55">
        <v>41625</v>
      </c>
    </row>
    <row r="720" spans="1:1" x14ac:dyDescent="0.2">
      <c r="A720" s="55">
        <v>41626</v>
      </c>
    </row>
    <row r="721" spans="1:1" x14ac:dyDescent="0.2">
      <c r="A721" s="55">
        <v>41627</v>
      </c>
    </row>
    <row r="722" spans="1:1" x14ac:dyDescent="0.2">
      <c r="A722" s="55">
        <v>41628</v>
      </c>
    </row>
    <row r="723" spans="1:1" x14ac:dyDescent="0.2">
      <c r="A723" s="55">
        <v>41629</v>
      </c>
    </row>
    <row r="724" spans="1:1" x14ac:dyDescent="0.2">
      <c r="A724" s="55">
        <v>41630</v>
      </c>
    </row>
    <row r="725" spans="1:1" x14ac:dyDescent="0.2">
      <c r="A725" s="55">
        <v>41631</v>
      </c>
    </row>
    <row r="726" spans="1:1" x14ac:dyDescent="0.2">
      <c r="A726" s="55">
        <v>41632</v>
      </c>
    </row>
    <row r="727" spans="1:1" x14ac:dyDescent="0.2">
      <c r="A727" s="55">
        <v>41633</v>
      </c>
    </row>
    <row r="728" spans="1:1" x14ac:dyDescent="0.2">
      <c r="A728" s="55">
        <v>41634</v>
      </c>
    </row>
    <row r="729" spans="1:1" x14ac:dyDescent="0.2">
      <c r="A729" s="55">
        <v>41635</v>
      </c>
    </row>
    <row r="730" spans="1:1" x14ac:dyDescent="0.2">
      <c r="A730" s="55">
        <v>41636</v>
      </c>
    </row>
    <row r="731" spans="1:1" x14ac:dyDescent="0.2">
      <c r="A731" s="55">
        <v>41637</v>
      </c>
    </row>
    <row r="732" spans="1:1" x14ac:dyDescent="0.2">
      <c r="A732" s="55">
        <v>41638</v>
      </c>
    </row>
    <row r="733" spans="1:1" x14ac:dyDescent="0.2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5" zoomScaleNormal="100" zoomScaleSheetLayoutView="85" workbookViewId="0">
      <selection activeCell="F13" sqref="F13"/>
    </sheetView>
  </sheetViews>
  <sheetFormatPr defaultColWidth="9.140625"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6" s="6" customFormat="1" x14ac:dyDescent="0.3">
      <c r="A1" s="68" t="s">
        <v>406</v>
      </c>
      <c r="B1" s="225"/>
      <c r="C1" s="806" t="s">
        <v>109</v>
      </c>
      <c r="D1" s="806"/>
      <c r="E1" s="85"/>
    </row>
    <row r="2" spans="1:6" s="6" customFormat="1" x14ac:dyDescent="0.3">
      <c r="A2" s="68" t="s">
        <v>407</v>
      </c>
      <c r="B2" s="225"/>
      <c r="C2" s="322">
        <v>42917</v>
      </c>
      <c r="D2" s="372">
        <v>42947</v>
      </c>
      <c r="E2" s="85"/>
    </row>
    <row r="3" spans="1:6" s="6" customFormat="1" x14ac:dyDescent="0.3">
      <c r="A3" s="68" t="s">
        <v>408</v>
      </c>
      <c r="B3" s="225"/>
      <c r="C3" s="226"/>
      <c r="D3" s="226"/>
      <c r="E3" s="85"/>
    </row>
    <row r="4" spans="1:6" s="6" customFormat="1" x14ac:dyDescent="0.3">
      <c r="A4" s="70" t="s">
        <v>140</v>
      </c>
      <c r="B4" s="225"/>
      <c r="C4" s="226"/>
      <c r="D4" s="226"/>
      <c r="E4" s="85"/>
    </row>
    <row r="5" spans="1:6" s="6" customFormat="1" x14ac:dyDescent="0.3">
      <c r="A5" s="70"/>
      <c r="B5" s="225"/>
      <c r="C5" s="226"/>
      <c r="D5" s="226"/>
      <c r="E5" s="85"/>
    </row>
    <row r="6" spans="1:6" x14ac:dyDescent="0.3">
      <c r="A6" s="71" t="str">
        <f>'[1]ფორმა N2'!A4</f>
        <v>ანგარიშვალდებული პირის დასახელება:</v>
      </c>
      <c r="B6" s="71"/>
      <c r="C6" s="70"/>
      <c r="D6" s="70"/>
      <c r="E6" s="86"/>
    </row>
    <row r="7" spans="1:6" x14ac:dyDescent="0.3">
      <c r="A7" s="227" t="str">
        <f>'ფორმა N1'!D4</f>
        <v>მოქალაქეთა პოლიტიკური გაერთანება სახელმწიფო ხალხისთვის</v>
      </c>
      <c r="B7" s="74"/>
      <c r="C7" s="75"/>
      <c r="D7" s="75"/>
      <c r="E7" s="86"/>
    </row>
    <row r="8" spans="1:6" x14ac:dyDescent="0.3">
      <c r="A8" s="71"/>
      <c r="B8" s="71"/>
      <c r="C8" s="70"/>
      <c r="D8" s="70"/>
      <c r="E8" s="86"/>
    </row>
    <row r="9" spans="1:6" s="6" customFormat="1" x14ac:dyDescent="0.3">
      <c r="A9" s="225"/>
      <c r="B9" s="225"/>
      <c r="C9" s="72"/>
      <c r="D9" s="72"/>
      <c r="E9" s="85"/>
    </row>
    <row r="10" spans="1:6" s="6" customFormat="1" ht="30" x14ac:dyDescent="0.3">
      <c r="A10" s="83" t="s">
        <v>64</v>
      </c>
      <c r="B10" s="84" t="s">
        <v>11</v>
      </c>
      <c r="C10" s="73" t="s">
        <v>10</v>
      </c>
      <c r="D10" s="385" t="s">
        <v>9</v>
      </c>
      <c r="E10" s="85"/>
    </row>
    <row r="11" spans="1:6" s="7" customFormat="1" x14ac:dyDescent="0.2">
      <c r="A11" s="228">
        <v>1</v>
      </c>
      <c r="B11" s="228" t="s">
        <v>57</v>
      </c>
      <c r="C11" s="76">
        <f>SUM(C12,C15,C55,C58,C59,C60,C78)</f>
        <v>21955.7</v>
      </c>
      <c r="D11" s="386">
        <f>SUM(D12,D15,D55,D58,D59,D60,D66,D74,D75)</f>
        <v>22456.2</v>
      </c>
      <c r="E11" s="229"/>
    </row>
    <row r="12" spans="1:6" s="9" customFormat="1" ht="18" x14ac:dyDescent="0.2">
      <c r="A12" s="81">
        <v>1.1000000000000001</v>
      </c>
      <c r="B12" s="81" t="s">
        <v>58</v>
      </c>
      <c r="C12" s="77">
        <f>SUM(C13:C14)</f>
        <v>13747.5</v>
      </c>
      <c r="D12" s="387">
        <f>SUM(D13:D14)</f>
        <v>14248</v>
      </c>
      <c r="E12" s="87"/>
    </row>
    <row r="13" spans="1:6" s="10" customFormat="1" x14ac:dyDescent="0.2">
      <c r="A13" s="82" t="s">
        <v>30</v>
      </c>
      <c r="B13" s="82" t="s">
        <v>59</v>
      </c>
      <c r="C13" s="4">
        <v>13747.5</v>
      </c>
      <c r="D13" s="4">
        <v>14248</v>
      </c>
      <c r="E13" s="88"/>
      <c r="F13" s="62"/>
    </row>
    <row r="14" spans="1:6" s="3" customFormat="1" x14ac:dyDescent="0.2">
      <c r="A14" s="82" t="s">
        <v>31</v>
      </c>
      <c r="B14" s="82" t="s">
        <v>0</v>
      </c>
      <c r="C14" s="4"/>
      <c r="D14" s="4"/>
      <c r="E14" s="89"/>
    </row>
    <row r="15" spans="1:6" s="7" customFormat="1" x14ac:dyDescent="0.2">
      <c r="A15" s="81">
        <v>1.2</v>
      </c>
      <c r="B15" s="81" t="s">
        <v>60</v>
      </c>
      <c r="C15" s="78">
        <f>SUM(C16,C19,C31,C32,C33,C34,C37,C38,C45:C49,C53,C54)</f>
        <v>8208.2000000000007</v>
      </c>
      <c r="D15" s="388">
        <f>SUM(D16,D19,D31,D32,D33,D34,D37,D38,D45:D49,D53,D54)</f>
        <v>8208.2000000000007</v>
      </c>
      <c r="E15" s="229"/>
    </row>
    <row r="16" spans="1:6" s="3" customFormat="1" x14ac:dyDescent="0.2">
      <c r="A16" s="82" t="s">
        <v>32</v>
      </c>
      <c r="B16" s="82" t="s">
        <v>1</v>
      </c>
      <c r="C16" s="77">
        <f>SUM(C17:C18)</f>
        <v>0</v>
      </c>
      <c r="D16" s="387">
        <f>SUM(D17:D18)</f>
        <v>0</v>
      </c>
      <c r="E16" s="89"/>
    </row>
    <row r="17" spans="1:6" s="3" customFormat="1" x14ac:dyDescent="0.2">
      <c r="A17" s="91" t="s">
        <v>98</v>
      </c>
      <c r="B17" s="91" t="s">
        <v>61</v>
      </c>
      <c r="C17" s="4"/>
      <c r="D17" s="230"/>
      <c r="E17" s="89"/>
    </row>
    <row r="18" spans="1:6" s="3" customFormat="1" x14ac:dyDescent="0.2">
      <c r="A18" s="91" t="s">
        <v>99</v>
      </c>
      <c r="B18" s="91" t="s">
        <v>62</v>
      </c>
      <c r="C18" s="4"/>
      <c r="D18" s="230"/>
      <c r="E18" s="89"/>
    </row>
    <row r="19" spans="1:6" s="3" customFormat="1" x14ac:dyDescent="0.2">
      <c r="A19" s="82" t="s">
        <v>33</v>
      </c>
      <c r="B19" s="82" t="s">
        <v>2</v>
      </c>
      <c r="C19" s="77">
        <f>SUM(C20:C25,C30)</f>
        <v>0</v>
      </c>
      <c r="D19" s="387">
        <f>SUM(D20:D25,D30)</f>
        <v>0</v>
      </c>
      <c r="E19" s="231"/>
      <c r="F19" s="232"/>
    </row>
    <row r="20" spans="1:6" s="235" customFormat="1" ht="30" x14ac:dyDescent="0.2">
      <c r="A20" s="91" t="s">
        <v>12</v>
      </c>
      <c r="B20" s="91" t="s">
        <v>250</v>
      </c>
      <c r="C20" s="233"/>
      <c r="D20" s="389"/>
      <c r="E20" s="234"/>
    </row>
    <row r="21" spans="1:6" s="235" customFormat="1" x14ac:dyDescent="0.2">
      <c r="A21" s="91" t="s">
        <v>13</v>
      </c>
      <c r="B21" s="91" t="s">
        <v>14</v>
      </c>
      <c r="C21" s="233"/>
      <c r="D21" s="390"/>
      <c r="E21" s="234"/>
    </row>
    <row r="22" spans="1:6" s="235" customFormat="1" ht="30" x14ac:dyDescent="0.2">
      <c r="A22" s="91" t="s">
        <v>281</v>
      </c>
      <c r="B22" s="91" t="s">
        <v>22</v>
      </c>
      <c r="C22" s="233"/>
      <c r="D22" s="391"/>
      <c r="E22" s="234"/>
    </row>
    <row r="23" spans="1:6" s="235" customFormat="1" ht="16.5" customHeight="1" x14ac:dyDescent="0.2">
      <c r="A23" s="91" t="s">
        <v>282</v>
      </c>
      <c r="B23" s="91" t="s">
        <v>15</v>
      </c>
      <c r="C23" s="233">
        <v>0</v>
      </c>
      <c r="D23" s="391">
        <v>0</v>
      </c>
      <c r="E23" s="234"/>
    </row>
    <row r="24" spans="1:6" s="235" customFormat="1" ht="16.5" customHeight="1" x14ac:dyDescent="0.2">
      <c r="A24" s="91" t="s">
        <v>283</v>
      </c>
      <c r="B24" s="91" t="s">
        <v>16</v>
      </c>
      <c r="C24" s="233"/>
      <c r="D24" s="391"/>
      <c r="E24" s="234"/>
    </row>
    <row r="25" spans="1:6" s="235" customFormat="1" ht="16.5" customHeight="1" x14ac:dyDescent="0.2">
      <c r="A25" s="91" t="s">
        <v>284</v>
      </c>
      <c r="B25" s="91" t="s">
        <v>17</v>
      </c>
      <c r="C25" s="77">
        <f>SUM(C26:C29)</f>
        <v>0</v>
      </c>
      <c r="D25" s="387">
        <f>SUM(D26:D29)</f>
        <v>0</v>
      </c>
      <c r="E25" s="234"/>
    </row>
    <row r="26" spans="1:6" s="235" customFormat="1" ht="16.5" customHeight="1" x14ac:dyDescent="0.2">
      <c r="A26" s="236" t="s">
        <v>285</v>
      </c>
      <c r="B26" s="236" t="s">
        <v>18</v>
      </c>
      <c r="C26" s="233">
        <v>0</v>
      </c>
      <c r="D26" s="391">
        <v>0</v>
      </c>
      <c r="E26" s="234"/>
    </row>
    <row r="27" spans="1:6" s="235" customFormat="1" ht="16.5" customHeight="1" x14ac:dyDescent="0.2">
      <c r="A27" s="236" t="s">
        <v>286</v>
      </c>
      <c r="B27" s="236" t="s">
        <v>19</v>
      </c>
      <c r="C27" s="233"/>
      <c r="D27" s="391"/>
      <c r="E27" s="234"/>
    </row>
    <row r="28" spans="1:6" s="235" customFormat="1" ht="16.5" customHeight="1" x14ac:dyDescent="0.2">
      <c r="A28" s="236" t="s">
        <v>287</v>
      </c>
      <c r="B28" s="236" t="s">
        <v>20</v>
      </c>
      <c r="C28" s="233"/>
      <c r="D28" s="391"/>
      <c r="E28" s="234"/>
    </row>
    <row r="29" spans="1:6" s="235" customFormat="1" ht="16.5" customHeight="1" x14ac:dyDescent="0.2">
      <c r="A29" s="236" t="s">
        <v>288</v>
      </c>
      <c r="B29" s="236" t="s">
        <v>23</v>
      </c>
      <c r="C29" s="233">
        <v>0</v>
      </c>
      <c r="D29" s="392">
        <v>0</v>
      </c>
      <c r="E29" s="234"/>
    </row>
    <row r="30" spans="1:6" s="235" customFormat="1" ht="16.5" customHeight="1" x14ac:dyDescent="0.2">
      <c r="A30" s="91" t="s">
        <v>289</v>
      </c>
      <c r="B30" s="91" t="s">
        <v>21</v>
      </c>
      <c r="C30" s="233"/>
      <c r="D30" s="393"/>
      <c r="E30" s="234"/>
    </row>
    <row r="31" spans="1:6" s="3" customFormat="1" ht="16.5" customHeight="1" x14ac:dyDescent="0.2">
      <c r="A31" s="82" t="s">
        <v>34</v>
      </c>
      <c r="B31" s="82" t="s">
        <v>3</v>
      </c>
      <c r="C31" s="4"/>
      <c r="D31" s="230"/>
      <c r="E31" s="231"/>
    </row>
    <row r="32" spans="1:6" s="3" customFormat="1" ht="16.5" customHeight="1" x14ac:dyDescent="0.2">
      <c r="A32" s="82" t="s">
        <v>35</v>
      </c>
      <c r="B32" s="82" t="s">
        <v>4</v>
      </c>
      <c r="C32" s="4"/>
      <c r="D32" s="230"/>
      <c r="E32" s="89"/>
    </row>
    <row r="33" spans="1:6" s="3" customFormat="1" ht="16.5" customHeight="1" x14ac:dyDescent="0.2">
      <c r="A33" s="82" t="s">
        <v>36</v>
      </c>
      <c r="B33" s="82" t="s">
        <v>5</v>
      </c>
      <c r="C33" s="4"/>
      <c r="D33" s="230"/>
      <c r="E33" s="89"/>
    </row>
    <row r="34" spans="1:6" s="3" customFormat="1" x14ac:dyDescent="0.2">
      <c r="A34" s="82" t="s">
        <v>37</v>
      </c>
      <c r="B34" s="82" t="s">
        <v>63</v>
      </c>
      <c r="C34" s="77">
        <f>SUM(C35:C36)</f>
        <v>0</v>
      </c>
      <c r="D34" s="387">
        <f>SUM(D35:D36)</f>
        <v>0</v>
      </c>
      <c r="E34" s="89"/>
    </row>
    <row r="35" spans="1:6" s="3" customFormat="1" ht="16.5" customHeight="1" x14ac:dyDescent="0.2">
      <c r="A35" s="91" t="s">
        <v>290</v>
      </c>
      <c r="B35" s="91" t="s">
        <v>56</v>
      </c>
      <c r="C35" s="4"/>
      <c r="D35" s="230"/>
      <c r="E35" s="89"/>
    </row>
    <row r="36" spans="1:6" s="3" customFormat="1" ht="16.5" customHeight="1" x14ac:dyDescent="0.2">
      <c r="A36" s="91" t="s">
        <v>291</v>
      </c>
      <c r="B36" s="91" t="s">
        <v>55</v>
      </c>
      <c r="C36" s="4"/>
      <c r="D36" s="230"/>
      <c r="E36" s="89"/>
    </row>
    <row r="37" spans="1:6" s="3" customFormat="1" ht="16.5" customHeight="1" x14ac:dyDescent="0.2">
      <c r="A37" s="82" t="s">
        <v>38</v>
      </c>
      <c r="B37" s="82" t="s">
        <v>49</v>
      </c>
      <c r="C37" s="4">
        <v>15.34</v>
      </c>
      <c r="D37" s="230">
        <v>15.34</v>
      </c>
      <c r="E37" s="89"/>
    </row>
    <row r="38" spans="1:6" s="3" customFormat="1" ht="16.5" customHeight="1" x14ac:dyDescent="0.2">
      <c r="A38" s="82" t="s">
        <v>39</v>
      </c>
      <c r="B38" s="82" t="s">
        <v>409</v>
      </c>
      <c r="C38" s="77">
        <f>SUM(C39:C44)</f>
        <v>0</v>
      </c>
      <c r="D38" s="387">
        <f>SUM(D39:D44)</f>
        <v>0</v>
      </c>
      <c r="E38" s="89"/>
    </row>
    <row r="39" spans="1:6" s="3" customFormat="1" ht="16.5" customHeight="1" x14ac:dyDescent="0.2">
      <c r="A39" s="17" t="s">
        <v>355</v>
      </c>
      <c r="B39" s="17" t="s">
        <v>359</v>
      </c>
      <c r="C39" s="4"/>
      <c r="D39" s="230"/>
      <c r="E39" s="89"/>
    </row>
    <row r="40" spans="1:6" s="3" customFormat="1" ht="16.5" customHeight="1" x14ac:dyDescent="0.2">
      <c r="A40" s="17" t="s">
        <v>356</v>
      </c>
      <c r="B40" s="17" t="s">
        <v>360</v>
      </c>
      <c r="C40" s="4"/>
      <c r="D40" s="230"/>
      <c r="E40" s="89"/>
    </row>
    <row r="41" spans="1:6" s="3" customFormat="1" ht="16.5" customHeight="1" x14ac:dyDescent="0.2">
      <c r="A41" s="17" t="s">
        <v>357</v>
      </c>
      <c r="B41" s="17" t="s">
        <v>363</v>
      </c>
      <c r="C41" s="4"/>
      <c r="D41" s="230"/>
      <c r="E41" s="89"/>
    </row>
    <row r="42" spans="1:6" s="3" customFormat="1" ht="16.5" customHeight="1" x14ac:dyDescent="0.2">
      <c r="A42" s="17" t="s">
        <v>362</v>
      </c>
      <c r="B42" s="17" t="s">
        <v>364</v>
      </c>
      <c r="C42" s="4"/>
      <c r="D42" s="230"/>
      <c r="E42" s="89"/>
    </row>
    <row r="43" spans="1:6" s="3" customFormat="1" ht="16.5" customHeight="1" x14ac:dyDescent="0.2">
      <c r="A43" s="17" t="s">
        <v>365</v>
      </c>
      <c r="B43" s="17" t="s">
        <v>496</v>
      </c>
      <c r="C43" s="4"/>
      <c r="D43" s="230"/>
      <c r="E43" s="89"/>
    </row>
    <row r="44" spans="1:6" s="3" customFormat="1" ht="16.5" customHeight="1" x14ac:dyDescent="0.2">
      <c r="A44" s="17" t="s">
        <v>497</v>
      </c>
      <c r="B44" s="17" t="s">
        <v>361</v>
      </c>
      <c r="C44" s="4"/>
      <c r="D44" s="230"/>
      <c r="E44" s="89"/>
    </row>
    <row r="45" spans="1:6" s="3" customFormat="1" ht="30" x14ac:dyDescent="0.2">
      <c r="A45" s="82" t="s">
        <v>40</v>
      </c>
      <c r="B45" s="82" t="s">
        <v>28</v>
      </c>
      <c r="C45" s="4">
        <v>0</v>
      </c>
      <c r="D45" s="230">
        <v>0</v>
      </c>
      <c r="E45" s="89"/>
      <c r="F45" s="232"/>
    </row>
    <row r="46" spans="1:6" s="3" customFormat="1" ht="16.5" customHeight="1" x14ac:dyDescent="0.2">
      <c r="A46" s="82" t="s">
        <v>41</v>
      </c>
      <c r="B46" s="82" t="s">
        <v>24</v>
      </c>
      <c r="C46" s="4">
        <v>0</v>
      </c>
      <c r="D46" s="230">
        <v>0</v>
      </c>
      <c r="E46" s="89"/>
    </row>
    <row r="47" spans="1:6" s="3" customFormat="1" ht="16.5" customHeight="1" x14ac:dyDescent="0.2">
      <c r="A47" s="82" t="s">
        <v>42</v>
      </c>
      <c r="B47" s="82" t="s">
        <v>25</v>
      </c>
      <c r="C47" s="4">
        <v>0</v>
      </c>
      <c r="D47" s="230">
        <v>0</v>
      </c>
      <c r="E47" s="89"/>
    </row>
    <row r="48" spans="1:6" s="3" customFormat="1" ht="16.5" customHeight="1" x14ac:dyDescent="0.2">
      <c r="A48" s="82" t="s">
        <v>43</v>
      </c>
      <c r="B48" s="82" t="s">
        <v>26</v>
      </c>
      <c r="C48" s="4"/>
      <c r="D48" s="230"/>
      <c r="E48" s="89"/>
    </row>
    <row r="49" spans="1:6" s="3" customFormat="1" ht="16.5" customHeight="1" x14ac:dyDescent="0.2">
      <c r="A49" s="82" t="s">
        <v>44</v>
      </c>
      <c r="B49" s="82" t="s">
        <v>410</v>
      </c>
      <c r="C49" s="77">
        <f>SUM(C50:C52)</f>
        <v>8192.86</v>
      </c>
      <c r="D49" s="387">
        <f>SUM(D50:D52)</f>
        <v>8192.86</v>
      </c>
      <c r="E49" s="89"/>
    </row>
    <row r="50" spans="1:6" s="3" customFormat="1" ht="16.5" customHeight="1" x14ac:dyDescent="0.2">
      <c r="A50" s="91" t="s">
        <v>371</v>
      </c>
      <c r="B50" s="91" t="s">
        <v>374</v>
      </c>
      <c r="C50" s="4">
        <v>8192.86</v>
      </c>
      <c r="D50" s="4">
        <v>8192.86</v>
      </c>
      <c r="E50" s="89"/>
    </row>
    <row r="51" spans="1:6" s="3" customFormat="1" ht="16.5" customHeight="1" x14ac:dyDescent="0.2">
      <c r="A51" s="91" t="s">
        <v>372</v>
      </c>
      <c r="B51" s="91" t="s">
        <v>373</v>
      </c>
      <c r="C51" s="4"/>
      <c r="D51" s="230"/>
      <c r="E51" s="89"/>
    </row>
    <row r="52" spans="1:6" s="3" customFormat="1" ht="16.5" customHeight="1" x14ac:dyDescent="0.2">
      <c r="A52" s="91" t="s">
        <v>375</v>
      </c>
      <c r="B52" s="91" t="s">
        <v>376</v>
      </c>
      <c r="C52" s="4"/>
      <c r="D52" s="230">
        <v>0</v>
      </c>
      <c r="E52" s="89"/>
    </row>
    <row r="53" spans="1:6" s="3" customFormat="1" x14ac:dyDescent="0.2">
      <c r="A53" s="82" t="s">
        <v>45</v>
      </c>
      <c r="B53" s="82" t="s">
        <v>29</v>
      </c>
      <c r="C53" s="4"/>
      <c r="D53" s="230"/>
      <c r="E53" s="89"/>
    </row>
    <row r="54" spans="1:6" s="3" customFormat="1" ht="16.5" customHeight="1" x14ac:dyDescent="0.2">
      <c r="A54" s="82" t="s">
        <v>46</v>
      </c>
      <c r="B54" s="82" t="s">
        <v>6</v>
      </c>
      <c r="C54" s="4"/>
      <c r="D54" s="230"/>
      <c r="E54" s="231"/>
      <c r="F54" s="232"/>
    </row>
    <row r="55" spans="1:6" s="3" customFormat="1" ht="30" x14ac:dyDescent="0.2">
      <c r="A55" s="81">
        <v>1.3</v>
      </c>
      <c r="B55" s="81" t="s">
        <v>415</v>
      </c>
      <c r="C55" s="78">
        <f>SUM(C56:C57)</f>
        <v>0</v>
      </c>
      <c r="D55" s="388">
        <f>SUM(D56:D57)</f>
        <v>0</v>
      </c>
      <c r="E55" s="231"/>
      <c r="F55" s="232"/>
    </row>
    <row r="56" spans="1:6" s="3" customFormat="1" ht="30" x14ac:dyDescent="0.2">
      <c r="A56" s="82" t="s">
        <v>50</v>
      </c>
      <c r="B56" s="82" t="s">
        <v>48</v>
      </c>
      <c r="C56" s="4"/>
      <c r="D56" s="230"/>
      <c r="E56" s="231"/>
      <c r="F56" s="232"/>
    </row>
    <row r="57" spans="1:6" s="3" customFormat="1" ht="16.5" customHeight="1" x14ac:dyDescent="0.2">
      <c r="A57" s="82" t="s">
        <v>51</v>
      </c>
      <c r="B57" s="82" t="s">
        <v>47</v>
      </c>
      <c r="C57" s="4"/>
      <c r="D57" s="230"/>
      <c r="E57" s="231"/>
      <c r="F57" s="232"/>
    </row>
    <row r="58" spans="1:6" s="3" customFormat="1" x14ac:dyDescent="0.2">
      <c r="A58" s="81">
        <v>1.4</v>
      </c>
      <c r="B58" s="81" t="s">
        <v>417</v>
      </c>
      <c r="C58" s="4"/>
      <c r="D58" s="230"/>
      <c r="E58" s="231"/>
      <c r="F58" s="232"/>
    </row>
    <row r="59" spans="1:6" s="235" customFormat="1" x14ac:dyDescent="0.2">
      <c r="A59" s="81">
        <v>1.5</v>
      </c>
      <c r="B59" s="81" t="s">
        <v>7</v>
      </c>
      <c r="C59" s="233"/>
      <c r="D59" s="391"/>
      <c r="E59" s="234"/>
    </row>
    <row r="60" spans="1:6" s="235" customFormat="1" x14ac:dyDescent="0.3">
      <c r="A60" s="81">
        <v>1.6</v>
      </c>
      <c r="B60" s="38" t="s">
        <v>8</v>
      </c>
      <c r="C60" s="79">
        <f>SUM(C61:C65)</f>
        <v>0</v>
      </c>
      <c r="D60" s="394">
        <f>SUM(D61:D65)</f>
        <v>0</v>
      </c>
      <c r="E60" s="234"/>
    </row>
    <row r="61" spans="1:6" s="235" customFormat="1" x14ac:dyDescent="0.2">
      <c r="A61" s="82" t="s">
        <v>297</v>
      </c>
      <c r="B61" s="39" t="s">
        <v>52</v>
      </c>
      <c r="C61" s="233"/>
      <c r="D61" s="391"/>
      <c r="E61" s="234"/>
    </row>
    <row r="62" spans="1:6" s="235" customFormat="1" ht="30" x14ac:dyDescent="0.2">
      <c r="A62" s="82" t="s">
        <v>298</v>
      </c>
      <c r="B62" s="39" t="s">
        <v>54</v>
      </c>
      <c r="C62" s="233"/>
      <c r="D62" s="391"/>
      <c r="E62" s="234"/>
    </row>
    <row r="63" spans="1:6" s="235" customFormat="1" x14ac:dyDescent="0.2">
      <c r="A63" s="82" t="s">
        <v>299</v>
      </c>
      <c r="B63" s="39" t="s">
        <v>53</v>
      </c>
      <c r="C63" s="36"/>
      <c r="D63" s="391"/>
      <c r="E63" s="234"/>
    </row>
    <row r="64" spans="1:6" s="235" customFormat="1" x14ac:dyDescent="0.2">
      <c r="A64" s="82" t="s">
        <v>300</v>
      </c>
      <c r="B64" s="39" t="s">
        <v>27</v>
      </c>
      <c r="C64" s="233"/>
      <c r="D64" s="391"/>
      <c r="E64" s="234"/>
    </row>
    <row r="65" spans="1:5" s="235" customFormat="1" x14ac:dyDescent="0.2">
      <c r="A65" s="82" t="s">
        <v>337</v>
      </c>
      <c r="B65" s="39" t="s">
        <v>338</v>
      </c>
      <c r="C65" s="233"/>
      <c r="D65" s="391"/>
      <c r="E65" s="234"/>
    </row>
    <row r="66" spans="1:5" x14ac:dyDescent="0.3">
      <c r="A66" s="228">
        <v>2</v>
      </c>
      <c r="B66" s="228" t="s">
        <v>411</v>
      </c>
      <c r="C66" s="237"/>
      <c r="D66" s="395">
        <f>SUM(D67:D73)</f>
        <v>0</v>
      </c>
      <c r="E66" s="90"/>
    </row>
    <row r="67" spans="1:5" x14ac:dyDescent="0.3">
      <c r="A67" s="92">
        <v>2.1</v>
      </c>
      <c r="B67" s="238" t="s">
        <v>100</v>
      </c>
      <c r="C67" s="239"/>
      <c r="D67" s="396"/>
      <c r="E67" s="90"/>
    </row>
    <row r="68" spans="1:5" x14ac:dyDescent="0.3">
      <c r="A68" s="92">
        <v>2.2000000000000002</v>
      </c>
      <c r="B68" s="238" t="s">
        <v>412</v>
      </c>
      <c r="C68" s="239"/>
      <c r="D68" s="396"/>
      <c r="E68" s="90"/>
    </row>
    <row r="69" spans="1:5" x14ac:dyDescent="0.3">
      <c r="A69" s="92">
        <v>2.2999999999999998</v>
      </c>
      <c r="B69" s="238" t="s">
        <v>104</v>
      </c>
      <c r="C69" s="239"/>
      <c r="D69" s="396"/>
      <c r="E69" s="90"/>
    </row>
    <row r="70" spans="1:5" x14ac:dyDescent="0.3">
      <c r="A70" s="92">
        <v>2.4</v>
      </c>
      <c r="B70" s="238" t="s">
        <v>103</v>
      </c>
      <c r="C70" s="239"/>
      <c r="D70" s="396"/>
      <c r="E70" s="90"/>
    </row>
    <row r="71" spans="1:5" x14ac:dyDescent="0.3">
      <c r="A71" s="92">
        <v>2.5</v>
      </c>
      <c r="B71" s="238" t="s">
        <v>413</v>
      </c>
      <c r="C71" s="239"/>
      <c r="D71" s="396"/>
      <c r="E71" s="90"/>
    </row>
    <row r="72" spans="1:5" x14ac:dyDescent="0.3">
      <c r="A72" s="92">
        <v>2.6</v>
      </c>
      <c r="B72" s="238" t="s">
        <v>101</v>
      </c>
      <c r="C72" s="239"/>
      <c r="D72" s="396"/>
      <c r="E72" s="90"/>
    </row>
    <row r="73" spans="1:5" x14ac:dyDescent="0.3">
      <c r="A73" s="92">
        <v>2.7</v>
      </c>
      <c r="B73" s="238" t="s">
        <v>102</v>
      </c>
      <c r="C73" s="240"/>
      <c r="D73" s="396"/>
      <c r="E73" s="90"/>
    </row>
    <row r="74" spans="1:5" x14ac:dyDescent="0.3">
      <c r="A74" s="228">
        <v>3</v>
      </c>
      <c r="B74" s="228" t="s">
        <v>448</v>
      </c>
      <c r="C74" s="79"/>
      <c r="D74" s="396"/>
      <c r="E74" s="90"/>
    </row>
    <row r="75" spans="1:5" x14ac:dyDescent="0.3">
      <c r="A75" s="228">
        <v>4</v>
      </c>
      <c r="B75" s="228" t="s">
        <v>252</v>
      </c>
      <c r="C75" s="79"/>
      <c r="D75" s="395">
        <f>SUM(D76:D77)</f>
        <v>0</v>
      </c>
      <c r="E75" s="90"/>
    </row>
    <row r="76" spans="1:5" x14ac:dyDescent="0.3">
      <c r="A76" s="92">
        <v>4.0999999999999996</v>
      </c>
      <c r="B76" s="92" t="s">
        <v>253</v>
      </c>
      <c r="C76" s="239"/>
      <c r="D76" s="397"/>
      <c r="E76" s="90"/>
    </row>
    <row r="77" spans="1:5" x14ac:dyDescent="0.3">
      <c r="A77" s="92">
        <v>4.2</v>
      </c>
      <c r="B77" s="92" t="s">
        <v>254</v>
      </c>
      <c r="C77" s="240"/>
      <c r="D77" s="8"/>
      <c r="E77" s="90"/>
    </row>
    <row r="78" spans="1:5" x14ac:dyDescent="0.3">
      <c r="A78" s="228">
        <v>5</v>
      </c>
      <c r="B78" s="228" t="s">
        <v>279</v>
      </c>
      <c r="C78" s="265"/>
      <c r="D78" s="240"/>
      <c r="E78" s="90"/>
    </row>
    <row r="79" spans="1:5" x14ac:dyDescent="0.3">
      <c r="B79" s="37"/>
    </row>
    <row r="80" spans="1:5" x14ac:dyDescent="0.3">
      <c r="A80" s="807" t="s">
        <v>498</v>
      </c>
      <c r="B80" s="807"/>
      <c r="C80" s="807"/>
      <c r="D80" s="807"/>
      <c r="E80" s="5"/>
    </row>
    <row r="81" spans="1:9" x14ac:dyDescent="0.3">
      <c r="B81" s="37"/>
    </row>
    <row r="82" spans="1:9" s="22" customFormat="1" ht="12.75" x14ac:dyDescent="0.2"/>
    <row r="83" spans="1:9" x14ac:dyDescent="0.3">
      <c r="A83" s="63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63" t="s">
        <v>445</v>
      </c>
      <c r="D86" s="12"/>
      <c r="E86"/>
      <c r="F86"/>
      <c r="G86"/>
      <c r="H86"/>
      <c r="I86"/>
    </row>
    <row r="87" spans="1:9" x14ac:dyDescent="0.3">
      <c r="A87"/>
      <c r="B87" s="2" t="s">
        <v>446</v>
      </c>
      <c r="D87" s="12"/>
      <c r="E87"/>
      <c r="F87"/>
      <c r="G87"/>
      <c r="H87"/>
      <c r="I87"/>
    </row>
    <row r="88" spans="1:9" customFormat="1" ht="12.75" x14ac:dyDescent="0.2">
      <c r="B88" s="59" t="s">
        <v>139</v>
      </c>
    </row>
    <row r="89" spans="1:9" s="22" customFormat="1" ht="12.75" x14ac:dyDescent="0.2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A18" sqref="A18"/>
    </sheetView>
  </sheetViews>
  <sheetFormatPr defaultColWidth="9.140625"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327</v>
      </c>
      <c r="B1" s="71"/>
      <c r="C1" s="806" t="s">
        <v>109</v>
      </c>
      <c r="D1" s="806"/>
      <c r="E1" s="85"/>
    </row>
    <row r="2" spans="1:5" s="6" customFormat="1" x14ac:dyDescent="0.3">
      <c r="A2" s="68" t="s">
        <v>328</v>
      </c>
      <c r="B2" s="71"/>
      <c r="C2" s="322">
        <v>42917</v>
      </c>
      <c r="D2" s="372">
        <v>42947</v>
      </c>
      <c r="E2" s="85"/>
    </row>
    <row r="3" spans="1:5" s="6" customFormat="1" x14ac:dyDescent="0.3">
      <c r="A3" s="70" t="s">
        <v>140</v>
      </c>
      <c r="B3" s="68"/>
      <c r="C3" s="150"/>
      <c r="D3" s="150"/>
      <c r="E3" s="85"/>
    </row>
    <row r="4" spans="1:5" s="6" customFormat="1" x14ac:dyDescent="0.3">
      <c r="A4" s="70"/>
      <c r="B4" s="70"/>
      <c r="C4" s="150"/>
      <c r="D4" s="150"/>
      <c r="E4" s="85"/>
    </row>
    <row r="5" spans="1:5" x14ac:dyDescent="0.3">
      <c r="A5" s="71" t="str">
        <f>'ფორმა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 x14ac:dyDescent="0.3">
      <c r="A6" s="74" t="str">
        <f>'ფორმა N1'!D4</f>
        <v>მოქალაქეთა პოლიტიკური გაერთანება სახელმწიფო ხალხისთვის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9"/>
      <c r="B8" s="149"/>
      <c r="C8" s="72"/>
      <c r="D8" s="72"/>
      <c r="E8" s="85"/>
    </row>
    <row r="9" spans="1:5" s="6" customFormat="1" ht="30" x14ac:dyDescent="0.3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329</v>
      </c>
      <c r="B10" s="92"/>
      <c r="C10" s="4"/>
      <c r="D10" s="4"/>
      <c r="E10" s="87"/>
    </row>
    <row r="11" spans="1:5" s="10" customFormat="1" x14ac:dyDescent="0.2">
      <c r="A11" s="92" t="s">
        <v>330</v>
      </c>
      <c r="B11" s="92"/>
      <c r="C11" s="4"/>
      <c r="D11" s="4"/>
      <c r="E11" s="88"/>
    </row>
    <row r="12" spans="1:5" s="10" customFormat="1" x14ac:dyDescent="0.2">
      <c r="A12" s="81" t="s">
        <v>278</v>
      </c>
      <c r="B12" s="81"/>
      <c r="C12" s="4"/>
      <c r="D12" s="4"/>
      <c r="E12" s="88"/>
    </row>
    <row r="13" spans="1:5" s="10" customFormat="1" x14ac:dyDescent="0.2">
      <c r="A13" s="81" t="s">
        <v>278</v>
      </c>
      <c r="B13" s="81"/>
      <c r="C13" s="4"/>
      <c r="D13" s="4"/>
      <c r="E13" s="88"/>
    </row>
    <row r="14" spans="1:5" s="10" customFormat="1" x14ac:dyDescent="0.2">
      <c r="A14" s="81" t="s">
        <v>278</v>
      </c>
      <c r="B14" s="81"/>
      <c r="C14" s="4"/>
      <c r="D14" s="4"/>
      <c r="E14" s="88"/>
    </row>
    <row r="15" spans="1:5" s="10" customFormat="1" x14ac:dyDescent="0.2">
      <c r="A15" s="81" t="s">
        <v>278</v>
      </c>
      <c r="B15" s="81"/>
      <c r="C15" s="4"/>
      <c r="D15" s="4"/>
      <c r="E15" s="88"/>
    </row>
    <row r="16" spans="1:5" s="10" customFormat="1" x14ac:dyDescent="0.2">
      <c r="A16" s="81" t="s">
        <v>278</v>
      </c>
      <c r="B16" s="81"/>
      <c r="C16" s="4"/>
      <c r="D16" s="4"/>
      <c r="E16" s="88"/>
    </row>
    <row r="17" spans="1:5" s="10" customFormat="1" ht="17.25" customHeight="1" x14ac:dyDescent="0.2">
      <c r="A17" s="92" t="s">
        <v>331</v>
      </c>
      <c r="B17" s="81"/>
      <c r="C17" s="4"/>
      <c r="D17" s="4"/>
      <c r="E17" s="88"/>
    </row>
    <row r="18" spans="1:5" s="10" customFormat="1" ht="18" customHeight="1" x14ac:dyDescent="0.2">
      <c r="A18" s="92" t="s">
        <v>332</v>
      </c>
      <c r="B18" s="81"/>
      <c r="C18" s="4"/>
      <c r="D18" s="4"/>
      <c r="E18" s="88"/>
    </row>
    <row r="19" spans="1:5" s="10" customFormat="1" x14ac:dyDescent="0.2">
      <c r="A19" s="81" t="s">
        <v>278</v>
      </c>
      <c r="B19" s="81"/>
      <c r="C19" s="4"/>
      <c r="D19" s="4"/>
      <c r="E19" s="88"/>
    </row>
    <row r="20" spans="1:5" s="10" customFormat="1" x14ac:dyDescent="0.2">
      <c r="A20" s="81" t="s">
        <v>278</v>
      </c>
      <c r="B20" s="81"/>
      <c r="C20" s="4"/>
      <c r="D20" s="4"/>
      <c r="E20" s="88"/>
    </row>
    <row r="21" spans="1:5" s="10" customFormat="1" x14ac:dyDescent="0.2">
      <c r="A21" s="81" t="s">
        <v>278</v>
      </c>
      <c r="B21" s="81"/>
      <c r="C21" s="4"/>
      <c r="D21" s="4"/>
      <c r="E21" s="88"/>
    </row>
    <row r="22" spans="1:5" s="10" customFormat="1" x14ac:dyDescent="0.2">
      <c r="A22" s="81" t="s">
        <v>278</v>
      </c>
      <c r="B22" s="81"/>
      <c r="C22" s="4"/>
      <c r="D22" s="4"/>
      <c r="E22" s="88"/>
    </row>
    <row r="23" spans="1:5" s="10" customFormat="1" x14ac:dyDescent="0.2">
      <c r="A23" s="81" t="s">
        <v>278</v>
      </c>
      <c r="B23" s="81"/>
      <c r="C23" s="4"/>
      <c r="D23" s="4"/>
      <c r="E23" s="88"/>
    </row>
    <row r="24" spans="1:5" x14ac:dyDescent="0.3">
      <c r="A24" s="93"/>
      <c r="B24" s="93" t="s">
        <v>336</v>
      </c>
      <c r="C24" s="80">
        <f>SUM(C10:C23)</f>
        <v>0</v>
      </c>
      <c r="D24" s="80">
        <f>SUM(D10:D23)</f>
        <v>0</v>
      </c>
      <c r="E24" s="90"/>
    </row>
    <row r="25" spans="1:5" x14ac:dyDescent="0.3">
      <c r="A25" s="37"/>
      <c r="B25" s="37"/>
    </row>
    <row r="26" spans="1:5" x14ac:dyDescent="0.3">
      <c r="A26" s="249" t="s">
        <v>438</v>
      </c>
      <c r="E26" s="5"/>
    </row>
    <row r="27" spans="1:5" x14ac:dyDescent="0.3">
      <c r="A27" s="2" t="s">
        <v>439</v>
      </c>
    </row>
    <row r="28" spans="1:5" x14ac:dyDescent="0.3">
      <c r="A28" s="204" t="s">
        <v>440</v>
      </c>
    </row>
    <row r="29" spans="1:5" x14ac:dyDescent="0.3">
      <c r="A29" s="204"/>
    </row>
    <row r="30" spans="1:5" x14ac:dyDescent="0.3">
      <c r="A30" s="204" t="s">
        <v>351</v>
      </c>
    </row>
    <row r="31" spans="1:5" s="22" customFormat="1" ht="12.75" x14ac:dyDescent="0.2"/>
    <row r="32" spans="1:5" x14ac:dyDescent="0.3">
      <c r="A32" s="63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3"/>
      <c r="B35" s="63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59"/>
      <c r="B37" s="59" t="s">
        <v>139</v>
      </c>
    </row>
    <row r="38" spans="1:9" s="22" customFormat="1" ht="12.75" x14ac:dyDescent="0.2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topLeftCell="B7" zoomScale="80" zoomScaleNormal="100" zoomScaleSheetLayoutView="80" workbookViewId="0">
      <selection activeCell="G13" sqref="G13"/>
    </sheetView>
  </sheetViews>
  <sheetFormatPr defaultColWidth="9.140625" defaultRowHeight="12.75" x14ac:dyDescent="0.2"/>
  <cols>
    <col min="1" max="1" width="5.42578125" style="174" customWidth="1"/>
    <col min="2" max="2" width="20.85546875" style="174" customWidth="1"/>
    <col min="3" max="3" width="26" style="174" customWidth="1"/>
    <col min="4" max="4" width="17" style="174" customWidth="1"/>
    <col min="5" max="5" width="18.140625" style="174" customWidth="1"/>
    <col min="6" max="6" width="14.7109375" style="174" customWidth="1"/>
    <col min="7" max="7" width="15.5703125" style="174" customWidth="1"/>
    <col min="8" max="8" width="14.7109375" style="174" customWidth="1"/>
    <col min="9" max="9" width="29.7109375" style="174" customWidth="1"/>
    <col min="10" max="10" width="0" style="174" hidden="1" customWidth="1"/>
    <col min="11" max="16384" width="9.140625" style="174"/>
  </cols>
  <sheetData>
    <row r="1" spans="1:10" ht="15" x14ac:dyDescent="0.3">
      <c r="A1" s="68" t="s">
        <v>414</v>
      </c>
      <c r="B1" s="68"/>
      <c r="C1" s="71"/>
      <c r="D1" s="71"/>
      <c r="E1" s="71"/>
      <c r="F1" s="71"/>
      <c r="G1" s="215"/>
      <c r="H1" s="215"/>
      <c r="I1" s="806" t="s">
        <v>109</v>
      </c>
      <c r="J1" s="806"/>
    </row>
    <row r="2" spans="1:10" ht="15" x14ac:dyDescent="0.3">
      <c r="A2" s="70" t="s">
        <v>140</v>
      </c>
      <c r="B2" s="68"/>
      <c r="C2" s="71"/>
      <c r="D2" s="71"/>
      <c r="E2" s="71"/>
      <c r="F2" s="71"/>
      <c r="G2" s="215"/>
      <c r="H2" s="322">
        <v>42917</v>
      </c>
      <c r="I2" s="372">
        <v>42947</v>
      </c>
      <c r="J2" s="372">
        <v>42735</v>
      </c>
    </row>
    <row r="3" spans="1:10" ht="15" x14ac:dyDescent="0.3">
      <c r="A3" s="70"/>
      <c r="B3" s="70"/>
      <c r="C3" s="68"/>
      <c r="D3" s="68"/>
      <c r="E3" s="68"/>
      <c r="F3" s="68"/>
      <c r="G3" s="152"/>
      <c r="H3" s="152"/>
      <c r="I3" s="215"/>
    </row>
    <row r="4" spans="1:10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151"/>
      <c r="B7" s="151"/>
      <c r="C7" s="151"/>
      <c r="D7" s="209"/>
      <c r="E7" s="151"/>
      <c r="F7" s="151"/>
      <c r="G7" s="72"/>
      <c r="H7" s="72"/>
      <c r="I7" s="72"/>
    </row>
    <row r="8" spans="1:10" ht="45" x14ac:dyDescent="0.2">
      <c r="A8" s="84" t="s">
        <v>64</v>
      </c>
      <c r="B8" s="84" t="s">
        <v>340</v>
      </c>
      <c r="C8" s="84" t="s">
        <v>341</v>
      </c>
      <c r="D8" s="84" t="s">
        <v>227</v>
      </c>
      <c r="E8" s="84" t="s">
        <v>345</v>
      </c>
      <c r="F8" s="84" t="s">
        <v>349</v>
      </c>
      <c r="G8" s="73" t="s">
        <v>10</v>
      </c>
      <c r="H8" s="73" t="s">
        <v>9</v>
      </c>
      <c r="I8" s="73" t="s">
        <v>396</v>
      </c>
      <c r="J8" s="218" t="s">
        <v>348</v>
      </c>
    </row>
    <row r="9" spans="1:10" ht="30" x14ac:dyDescent="0.2">
      <c r="A9" s="92">
        <v>1</v>
      </c>
      <c r="B9" s="92" t="s">
        <v>535</v>
      </c>
      <c r="C9" s="92" t="s">
        <v>536</v>
      </c>
      <c r="D9" s="398" t="s">
        <v>537</v>
      </c>
      <c r="E9" s="92" t="s">
        <v>538</v>
      </c>
      <c r="F9" s="92" t="s">
        <v>348</v>
      </c>
      <c r="G9" s="4">
        <v>1250</v>
      </c>
      <c r="H9" s="4">
        <v>1000</v>
      </c>
      <c r="I9" s="4">
        <f>G9-H9</f>
        <v>250</v>
      </c>
      <c r="J9" s="218" t="s">
        <v>0</v>
      </c>
    </row>
    <row r="10" spans="1:10" ht="15" x14ac:dyDescent="0.2">
      <c r="A10" s="92">
        <v>2</v>
      </c>
      <c r="B10" s="92" t="s">
        <v>539</v>
      </c>
      <c r="C10" s="92" t="s">
        <v>536</v>
      </c>
      <c r="D10" s="398" t="s">
        <v>527</v>
      </c>
      <c r="E10" s="92" t="s">
        <v>1045</v>
      </c>
      <c r="F10" s="92" t="s">
        <v>348</v>
      </c>
      <c r="G10" s="4">
        <v>1250</v>
      </c>
      <c r="H10" s="4">
        <v>1000</v>
      </c>
      <c r="I10" s="4">
        <f t="shared" ref="I10:I12" si="0">G10-H10</f>
        <v>250</v>
      </c>
    </row>
    <row r="11" spans="1:10" ht="15" x14ac:dyDescent="0.2">
      <c r="A11" s="92">
        <v>3</v>
      </c>
      <c r="B11" s="81" t="s">
        <v>1041</v>
      </c>
      <c r="C11" s="81" t="s">
        <v>1042</v>
      </c>
      <c r="D11" s="399" t="s">
        <v>1043</v>
      </c>
      <c r="E11" s="81" t="s">
        <v>1044</v>
      </c>
      <c r="F11" s="92" t="s">
        <v>348</v>
      </c>
      <c r="G11" s="4">
        <v>4497.5</v>
      </c>
      <c r="H11" s="4">
        <v>3598</v>
      </c>
      <c r="I11" s="4">
        <f t="shared" si="0"/>
        <v>899.5</v>
      </c>
    </row>
    <row r="12" spans="1:10" ht="60" x14ac:dyDescent="0.2">
      <c r="A12" s="92">
        <v>4</v>
      </c>
      <c r="B12" s="81" t="s">
        <v>1046</v>
      </c>
      <c r="C12" s="81" t="s">
        <v>1047</v>
      </c>
      <c r="D12" s="399" t="s">
        <v>1048</v>
      </c>
      <c r="E12" s="81" t="s">
        <v>1049</v>
      </c>
      <c r="F12" s="92" t="s">
        <v>348</v>
      </c>
      <c r="G12" s="4">
        <v>7250</v>
      </c>
      <c r="H12" s="4">
        <v>5400</v>
      </c>
      <c r="I12" s="4">
        <v>1851</v>
      </c>
    </row>
    <row r="13" spans="1:10" ht="15" x14ac:dyDescent="0.2">
      <c r="A13" s="92">
        <v>5</v>
      </c>
      <c r="B13" s="81"/>
      <c r="C13" s="81"/>
      <c r="D13" s="399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399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399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276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453</v>
      </c>
      <c r="G25" s="80">
        <f>SUM(G9:G24)</f>
        <v>14247.5</v>
      </c>
      <c r="H25" s="80">
        <f>SUM(H9:H24)</f>
        <v>10998</v>
      </c>
      <c r="I25" s="80">
        <f>SUM(I9:I24)</f>
        <v>3250.5</v>
      </c>
    </row>
    <row r="26" spans="1:9" ht="15" x14ac:dyDescent="0.3">
      <c r="A26" s="216"/>
      <c r="B26" s="216"/>
      <c r="C26" s="216"/>
      <c r="D26" s="216"/>
      <c r="E26" s="216"/>
      <c r="F26" s="216"/>
      <c r="G26" s="216"/>
      <c r="H26" s="173"/>
      <c r="I26" s="173"/>
    </row>
    <row r="27" spans="1:9" ht="15" x14ac:dyDescent="0.3">
      <c r="A27" s="217" t="s">
        <v>442</v>
      </c>
      <c r="B27" s="217"/>
      <c r="C27" s="216"/>
      <c r="D27" s="216"/>
      <c r="E27" s="216"/>
      <c r="F27" s="216"/>
      <c r="G27" s="216"/>
      <c r="H27" s="173"/>
      <c r="I27" s="173"/>
    </row>
    <row r="28" spans="1:9" ht="15" x14ac:dyDescent="0.3">
      <c r="A28" s="217"/>
      <c r="B28" s="217"/>
      <c r="C28" s="216"/>
      <c r="D28" s="216"/>
      <c r="E28" s="216"/>
      <c r="F28" s="216"/>
      <c r="G28" s="216"/>
      <c r="H28" s="173"/>
      <c r="I28" s="173"/>
    </row>
    <row r="29" spans="1:9" x14ac:dyDescent="0.2">
      <c r="A29" s="213"/>
      <c r="B29" s="213"/>
      <c r="C29" s="213"/>
      <c r="D29" s="213"/>
      <c r="E29" s="213"/>
      <c r="F29" s="213"/>
      <c r="G29" s="213"/>
      <c r="H29" s="213"/>
      <c r="I29" s="213"/>
    </row>
    <row r="30" spans="1:9" ht="15" x14ac:dyDescent="0.3">
      <c r="A30" s="179" t="s">
        <v>107</v>
      </c>
      <c r="B30" s="179"/>
      <c r="C30" s="173"/>
      <c r="D30" s="173"/>
      <c r="E30" s="173"/>
      <c r="F30" s="173"/>
      <c r="G30" s="173"/>
      <c r="H30" s="173"/>
      <c r="I30" s="173"/>
    </row>
    <row r="31" spans="1:9" ht="15" x14ac:dyDescent="0.3">
      <c r="A31" s="173"/>
      <c r="B31" s="173"/>
      <c r="C31" s="173"/>
      <c r="D31" s="173"/>
      <c r="E31" s="173"/>
      <c r="F31" s="173"/>
      <c r="G31" s="173"/>
      <c r="H31" s="173"/>
      <c r="I31" s="173"/>
    </row>
    <row r="32" spans="1:9" ht="15" x14ac:dyDescent="0.3">
      <c r="A32" s="173"/>
      <c r="B32" s="173"/>
      <c r="C32" s="173"/>
      <c r="D32" s="173"/>
      <c r="E32" s="177"/>
      <c r="F32" s="177"/>
      <c r="G32" s="177"/>
      <c r="H32" s="173"/>
      <c r="I32" s="173"/>
    </row>
    <row r="33" spans="1:9" ht="15" x14ac:dyDescent="0.3">
      <c r="A33" s="179"/>
      <c r="B33" s="179"/>
      <c r="C33" s="179" t="s">
        <v>395</v>
      </c>
      <c r="D33" s="179"/>
      <c r="E33" s="179"/>
      <c r="F33" s="179"/>
      <c r="G33" s="179"/>
      <c r="H33" s="173"/>
      <c r="I33" s="173"/>
    </row>
    <row r="34" spans="1:9" ht="15" x14ac:dyDescent="0.3">
      <c r="A34" s="173"/>
      <c r="B34" s="173"/>
      <c r="C34" s="173" t="s">
        <v>394</v>
      </c>
      <c r="D34" s="173"/>
      <c r="E34" s="173"/>
      <c r="F34" s="173"/>
      <c r="G34" s="173"/>
      <c r="H34" s="173"/>
      <c r="I34" s="173"/>
    </row>
    <row r="35" spans="1:9" x14ac:dyDescent="0.2">
      <c r="A35" s="181"/>
      <c r="B35" s="181"/>
      <c r="C35" s="181" t="s">
        <v>139</v>
      </c>
      <c r="D35" s="181"/>
      <c r="E35" s="181"/>
      <c r="F35" s="181"/>
      <c r="G35" s="181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366</v>
      </c>
      <c r="B1" s="71"/>
      <c r="C1" s="71"/>
      <c r="D1" s="71"/>
      <c r="E1" s="71"/>
      <c r="F1" s="71"/>
      <c r="G1" s="806" t="s">
        <v>109</v>
      </c>
      <c r="H1" s="806"/>
      <c r="I1" s="339"/>
    </row>
    <row r="2" spans="1:9" ht="15" x14ac:dyDescent="0.3">
      <c r="A2" s="70" t="s">
        <v>140</v>
      </c>
      <c r="B2" s="71"/>
      <c r="C2" s="71"/>
      <c r="D2" s="71"/>
      <c r="E2" s="71"/>
      <c r="F2" s="71"/>
      <c r="G2" s="322">
        <v>42917</v>
      </c>
      <c r="H2" s="372">
        <v>42947</v>
      </c>
      <c r="I2" s="70"/>
    </row>
    <row r="3" spans="1:9" ht="15" x14ac:dyDescent="0.3">
      <c r="A3" s="70"/>
      <c r="B3" s="70"/>
      <c r="C3" s="70"/>
      <c r="D3" s="70"/>
      <c r="E3" s="70"/>
      <c r="F3" s="70"/>
      <c r="G3" s="152"/>
      <c r="H3" s="152"/>
      <c r="I3" s="339"/>
    </row>
    <row r="4" spans="1:9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75"/>
      <c r="H5" s="75"/>
      <c r="I5" s="339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3">
      <c r="A7" s="151"/>
      <c r="B7" s="151"/>
      <c r="C7" s="262"/>
      <c r="D7" s="151"/>
      <c r="E7" s="151"/>
      <c r="F7" s="151"/>
      <c r="G7" s="72"/>
      <c r="H7" s="72"/>
      <c r="I7" s="70"/>
    </row>
    <row r="8" spans="1:9" ht="45" x14ac:dyDescent="0.2">
      <c r="A8" s="335" t="s">
        <v>64</v>
      </c>
      <c r="B8" s="73" t="s">
        <v>340</v>
      </c>
      <c r="C8" s="84" t="s">
        <v>341</v>
      </c>
      <c r="D8" s="84" t="s">
        <v>227</v>
      </c>
      <c r="E8" s="84" t="s">
        <v>344</v>
      </c>
      <c r="F8" s="84" t="s">
        <v>343</v>
      </c>
      <c r="G8" s="84" t="s">
        <v>390</v>
      </c>
      <c r="H8" s="73" t="s">
        <v>10</v>
      </c>
      <c r="I8" s="73" t="s">
        <v>9</v>
      </c>
    </row>
    <row r="9" spans="1:9" ht="15" x14ac:dyDescent="0.2">
      <c r="A9" s="336"/>
      <c r="B9" s="337"/>
      <c r="C9" s="92"/>
      <c r="D9" s="92"/>
      <c r="E9" s="92"/>
      <c r="F9" s="92"/>
      <c r="G9" s="92"/>
      <c r="H9" s="4"/>
      <c r="I9" s="4"/>
    </row>
    <row r="10" spans="1:9" ht="15" x14ac:dyDescent="0.2">
      <c r="A10" s="336"/>
      <c r="B10" s="337"/>
      <c r="C10" s="92"/>
      <c r="D10" s="92"/>
      <c r="E10" s="92"/>
      <c r="F10" s="92"/>
      <c r="G10" s="92"/>
      <c r="H10" s="4"/>
      <c r="I10" s="4"/>
    </row>
    <row r="11" spans="1:9" ht="15" x14ac:dyDescent="0.2">
      <c r="A11" s="336"/>
      <c r="B11" s="337"/>
      <c r="C11" s="81"/>
      <c r="D11" s="81"/>
      <c r="E11" s="81"/>
      <c r="F11" s="81"/>
      <c r="G11" s="81"/>
      <c r="H11" s="4"/>
      <c r="I11" s="4"/>
    </row>
    <row r="12" spans="1:9" ht="15" x14ac:dyDescent="0.2">
      <c r="A12" s="336"/>
      <c r="B12" s="337"/>
      <c r="C12" s="81"/>
      <c r="D12" s="81"/>
      <c r="E12" s="81"/>
      <c r="F12" s="81"/>
      <c r="G12" s="81"/>
      <c r="H12" s="4"/>
      <c r="I12" s="4"/>
    </row>
    <row r="13" spans="1:9" ht="15" x14ac:dyDescent="0.2">
      <c r="A13" s="336"/>
      <c r="B13" s="337"/>
      <c r="C13" s="81"/>
      <c r="D13" s="81"/>
      <c r="E13" s="81"/>
      <c r="F13" s="81"/>
      <c r="G13" s="81"/>
      <c r="H13" s="4"/>
      <c r="I13" s="4"/>
    </row>
    <row r="14" spans="1:9" ht="15" x14ac:dyDescent="0.2">
      <c r="A14" s="336"/>
      <c r="B14" s="337"/>
      <c r="C14" s="81"/>
      <c r="D14" s="81"/>
      <c r="E14" s="81"/>
      <c r="F14" s="81"/>
      <c r="G14" s="81"/>
      <c r="H14" s="4"/>
      <c r="I14" s="4"/>
    </row>
    <row r="15" spans="1:9" ht="15" x14ac:dyDescent="0.2">
      <c r="A15" s="336"/>
      <c r="B15" s="337"/>
      <c r="C15" s="81"/>
      <c r="D15" s="81"/>
      <c r="E15" s="81"/>
      <c r="F15" s="81"/>
      <c r="G15" s="81"/>
      <c r="H15" s="4"/>
      <c r="I15" s="4"/>
    </row>
    <row r="16" spans="1:9" ht="15" x14ac:dyDescent="0.2">
      <c r="A16" s="336"/>
      <c r="B16" s="337"/>
      <c r="C16" s="81"/>
      <c r="D16" s="81"/>
      <c r="E16" s="81"/>
      <c r="F16" s="81"/>
      <c r="G16" s="81"/>
      <c r="H16" s="4"/>
      <c r="I16" s="4"/>
    </row>
    <row r="17" spans="1:9" ht="15" x14ac:dyDescent="0.2">
      <c r="A17" s="336"/>
      <c r="B17" s="337"/>
      <c r="C17" s="81"/>
      <c r="D17" s="81"/>
      <c r="E17" s="81"/>
      <c r="F17" s="81"/>
      <c r="G17" s="81"/>
      <c r="H17" s="4"/>
      <c r="I17" s="4"/>
    </row>
    <row r="18" spans="1:9" ht="15" x14ac:dyDescent="0.2">
      <c r="A18" s="336"/>
      <c r="B18" s="337"/>
      <c r="C18" s="81"/>
      <c r="D18" s="81"/>
      <c r="E18" s="81"/>
      <c r="F18" s="81"/>
      <c r="G18" s="81"/>
      <c r="H18" s="4"/>
      <c r="I18" s="4"/>
    </row>
    <row r="19" spans="1:9" ht="15" x14ac:dyDescent="0.2">
      <c r="A19" s="336"/>
      <c r="B19" s="337"/>
      <c r="C19" s="81"/>
      <c r="D19" s="81"/>
      <c r="E19" s="81"/>
      <c r="F19" s="81"/>
      <c r="G19" s="81"/>
      <c r="H19" s="4"/>
      <c r="I19" s="4"/>
    </row>
    <row r="20" spans="1:9" ht="15" x14ac:dyDescent="0.2">
      <c r="A20" s="336"/>
      <c r="B20" s="337"/>
      <c r="C20" s="81"/>
      <c r="D20" s="81"/>
      <c r="E20" s="81"/>
      <c r="F20" s="81"/>
      <c r="G20" s="81"/>
      <c r="H20" s="4"/>
      <c r="I20" s="4"/>
    </row>
    <row r="21" spans="1:9" ht="15" x14ac:dyDescent="0.2">
      <c r="A21" s="336"/>
      <c r="B21" s="337"/>
      <c r="C21" s="81"/>
      <c r="D21" s="81"/>
      <c r="E21" s="81"/>
      <c r="F21" s="81"/>
      <c r="G21" s="81"/>
      <c r="H21" s="4"/>
      <c r="I21" s="4"/>
    </row>
    <row r="22" spans="1:9" ht="15" x14ac:dyDescent="0.2">
      <c r="A22" s="336"/>
      <c r="B22" s="337"/>
      <c r="C22" s="81"/>
      <c r="D22" s="81"/>
      <c r="E22" s="81"/>
      <c r="F22" s="81"/>
      <c r="G22" s="81"/>
      <c r="H22" s="4"/>
      <c r="I22" s="4"/>
    </row>
    <row r="23" spans="1:9" ht="15" x14ac:dyDescent="0.2">
      <c r="A23" s="336"/>
      <c r="B23" s="337"/>
      <c r="C23" s="81"/>
      <c r="D23" s="81"/>
      <c r="E23" s="81"/>
      <c r="F23" s="81"/>
      <c r="G23" s="81"/>
      <c r="H23" s="4"/>
      <c r="I23" s="4"/>
    </row>
    <row r="24" spans="1:9" ht="15" x14ac:dyDescent="0.2">
      <c r="A24" s="336"/>
      <c r="B24" s="337"/>
      <c r="C24" s="81"/>
      <c r="D24" s="81"/>
      <c r="E24" s="81"/>
      <c r="F24" s="81"/>
      <c r="G24" s="81"/>
      <c r="H24" s="4"/>
      <c r="I24" s="4"/>
    </row>
    <row r="25" spans="1:9" ht="15" x14ac:dyDescent="0.2">
      <c r="A25" s="336"/>
      <c r="B25" s="337"/>
      <c r="C25" s="81"/>
      <c r="D25" s="81"/>
      <c r="E25" s="81"/>
      <c r="F25" s="81"/>
      <c r="G25" s="81"/>
      <c r="H25" s="4"/>
      <c r="I25" s="4"/>
    </row>
    <row r="26" spans="1:9" ht="15" x14ac:dyDescent="0.2">
      <c r="A26" s="336"/>
      <c r="B26" s="337"/>
      <c r="C26" s="81"/>
      <c r="D26" s="81"/>
      <c r="E26" s="81"/>
      <c r="F26" s="81"/>
      <c r="G26" s="81"/>
      <c r="H26" s="4"/>
      <c r="I26" s="4"/>
    </row>
    <row r="27" spans="1:9" ht="15" x14ac:dyDescent="0.2">
      <c r="A27" s="336"/>
      <c r="B27" s="337"/>
      <c r="C27" s="81"/>
      <c r="D27" s="81"/>
      <c r="E27" s="81"/>
      <c r="F27" s="81"/>
      <c r="G27" s="81"/>
      <c r="H27" s="4"/>
      <c r="I27" s="4"/>
    </row>
    <row r="28" spans="1:9" ht="15" x14ac:dyDescent="0.2">
      <c r="A28" s="336"/>
      <c r="B28" s="337"/>
      <c r="C28" s="81"/>
      <c r="D28" s="81"/>
      <c r="E28" s="81"/>
      <c r="F28" s="81"/>
      <c r="G28" s="81"/>
      <c r="H28" s="4"/>
      <c r="I28" s="4"/>
    </row>
    <row r="29" spans="1:9" ht="15" x14ac:dyDescent="0.2">
      <c r="A29" s="336"/>
      <c r="B29" s="337"/>
      <c r="C29" s="81"/>
      <c r="D29" s="81"/>
      <c r="E29" s="81"/>
      <c r="F29" s="81"/>
      <c r="G29" s="81"/>
      <c r="H29" s="4"/>
      <c r="I29" s="4"/>
    </row>
    <row r="30" spans="1:9" ht="15" x14ac:dyDescent="0.2">
      <c r="A30" s="336"/>
      <c r="B30" s="337"/>
      <c r="C30" s="81"/>
      <c r="D30" s="81"/>
      <c r="E30" s="81"/>
      <c r="F30" s="81"/>
      <c r="G30" s="81"/>
      <c r="H30" s="4"/>
      <c r="I30" s="4"/>
    </row>
    <row r="31" spans="1:9" ht="15" x14ac:dyDescent="0.2">
      <c r="A31" s="336"/>
      <c r="B31" s="337"/>
      <c r="C31" s="81"/>
      <c r="D31" s="81"/>
      <c r="E31" s="81"/>
      <c r="F31" s="81"/>
      <c r="G31" s="81"/>
      <c r="H31" s="4"/>
      <c r="I31" s="4"/>
    </row>
    <row r="32" spans="1:9" ht="15" x14ac:dyDescent="0.2">
      <c r="A32" s="336"/>
      <c r="B32" s="337"/>
      <c r="C32" s="81"/>
      <c r="D32" s="81"/>
      <c r="E32" s="81"/>
      <c r="F32" s="81"/>
      <c r="G32" s="81"/>
      <c r="H32" s="4"/>
      <c r="I32" s="4"/>
    </row>
    <row r="33" spans="1:9" ht="15" x14ac:dyDescent="0.2">
      <c r="A33" s="336"/>
      <c r="B33" s="337"/>
      <c r="C33" s="81"/>
      <c r="D33" s="81"/>
      <c r="E33" s="81"/>
      <c r="F33" s="81"/>
      <c r="G33" s="81"/>
      <c r="H33" s="4"/>
      <c r="I33" s="4"/>
    </row>
    <row r="34" spans="1:9" ht="15" x14ac:dyDescent="0.3">
      <c r="A34" s="336"/>
      <c r="B34" s="338"/>
      <c r="C34" s="93"/>
      <c r="D34" s="93"/>
      <c r="E34" s="93"/>
      <c r="F34" s="93"/>
      <c r="G34" s="93" t="s">
        <v>339</v>
      </c>
      <c r="H34" s="80">
        <f>SUM(H9:H33)</f>
        <v>0</v>
      </c>
      <c r="I34" s="80">
        <f>SUM(I9:I33)</f>
        <v>0</v>
      </c>
    </row>
    <row r="35" spans="1:9" ht="15" x14ac:dyDescent="0.3">
      <c r="A35" s="216"/>
      <c r="B35" s="216"/>
      <c r="C35" s="216"/>
      <c r="D35" s="216"/>
      <c r="E35" s="216"/>
      <c r="F35" s="216"/>
      <c r="G35" s="173"/>
      <c r="H35" s="173"/>
      <c r="I35" s="178"/>
    </row>
    <row r="36" spans="1:9" ht="15" x14ac:dyDescent="0.3">
      <c r="A36" s="217" t="s">
        <v>350</v>
      </c>
      <c r="B36" s="216"/>
      <c r="C36" s="216"/>
      <c r="D36" s="216"/>
      <c r="E36" s="216"/>
      <c r="F36" s="216"/>
      <c r="G36" s="173"/>
      <c r="H36" s="173"/>
      <c r="I36" s="178"/>
    </row>
    <row r="37" spans="1:9" ht="15" x14ac:dyDescent="0.3">
      <c r="A37" s="217" t="s">
        <v>353</v>
      </c>
      <c r="B37" s="216"/>
      <c r="C37" s="216"/>
      <c r="D37" s="216"/>
      <c r="E37" s="216"/>
      <c r="F37" s="216"/>
      <c r="G37" s="173"/>
      <c r="H37" s="173"/>
      <c r="I37" s="178"/>
    </row>
    <row r="38" spans="1:9" ht="15" x14ac:dyDescent="0.3">
      <c r="A38" s="217"/>
      <c r="B38" s="173"/>
      <c r="C38" s="173"/>
      <c r="D38" s="173"/>
      <c r="E38" s="173"/>
      <c r="F38" s="173"/>
      <c r="G38" s="173"/>
      <c r="H38" s="173"/>
      <c r="I38" s="178"/>
    </row>
    <row r="39" spans="1:9" ht="15" x14ac:dyDescent="0.3">
      <c r="A39" s="217"/>
      <c r="B39" s="173"/>
      <c r="C39" s="173"/>
      <c r="D39" s="173"/>
      <c r="E39" s="173"/>
      <c r="G39" s="173"/>
      <c r="H39" s="173"/>
      <c r="I39" s="178"/>
    </row>
    <row r="40" spans="1:9" x14ac:dyDescent="0.2">
      <c r="A40" s="213"/>
      <c r="B40" s="213"/>
      <c r="C40" s="213"/>
      <c r="D40" s="213"/>
      <c r="E40" s="213"/>
      <c r="F40" s="213"/>
      <c r="G40" s="213"/>
      <c r="H40" s="213"/>
      <c r="I40" s="178"/>
    </row>
    <row r="41" spans="1:9" ht="15" x14ac:dyDescent="0.3">
      <c r="A41" s="179" t="s">
        <v>107</v>
      </c>
      <c r="B41" s="173"/>
      <c r="C41" s="173"/>
      <c r="D41" s="173"/>
      <c r="E41" s="173"/>
      <c r="F41" s="173"/>
      <c r="G41" s="173"/>
      <c r="H41" s="173"/>
      <c r="I41" s="178"/>
    </row>
    <row r="42" spans="1:9" ht="15" x14ac:dyDescent="0.3">
      <c r="A42" s="173"/>
      <c r="B42" s="173"/>
      <c r="C42" s="173"/>
      <c r="D42" s="173"/>
      <c r="E42" s="173"/>
      <c r="F42" s="173"/>
      <c r="G42" s="173"/>
      <c r="H42" s="173"/>
      <c r="I42" s="178"/>
    </row>
    <row r="43" spans="1:9" ht="15" x14ac:dyDescent="0.3">
      <c r="A43" s="173"/>
      <c r="B43" s="173"/>
      <c r="C43" s="173"/>
      <c r="D43" s="173"/>
      <c r="E43" s="173"/>
      <c r="F43" s="173"/>
      <c r="G43" s="173"/>
      <c r="H43" s="180"/>
      <c r="I43" s="178"/>
    </row>
    <row r="44" spans="1:9" ht="15" x14ac:dyDescent="0.3">
      <c r="A44" s="179"/>
      <c r="B44" s="179" t="s">
        <v>271</v>
      </c>
      <c r="C44" s="179"/>
      <c r="D44" s="179"/>
      <c r="E44" s="179"/>
      <c r="F44" s="179"/>
      <c r="G44" s="173"/>
      <c r="H44" s="180"/>
      <c r="I44" s="178"/>
    </row>
    <row r="45" spans="1:9" ht="15" x14ac:dyDescent="0.3">
      <c r="A45" s="173"/>
      <c r="B45" s="173" t="s">
        <v>270</v>
      </c>
      <c r="C45" s="173"/>
      <c r="D45" s="173"/>
      <c r="E45" s="173"/>
      <c r="F45" s="173"/>
      <c r="G45" s="173"/>
      <c r="H45" s="180"/>
      <c r="I45" s="178"/>
    </row>
    <row r="46" spans="1:9" x14ac:dyDescent="0.2">
      <c r="A46" s="181"/>
      <c r="B46" s="181" t="s">
        <v>139</v>
      </c>
      <c r="C46" s="181"/>
      <c r="D46" s="181"/>
      <c r="E46" s="181"/>
      <c r="F46" s="181"/>
      <c r="G46" s="174"/>
      <c r="H46" s="174"/>
      <c r="I46" s="174"/>
    </row>
  </sheetData>
  <mergeCells count="1">
    <mergeCell ref="G1:H1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ColWidth="9.140625" defaultRowHeight="12.75" x14ac:dyDescent="0.2"/>
  <cols>
    <col min="1" max="1" width="5.42578125" style="174" customWidth="1"/>
    <col min="2" max="2" width="13.140625" style="174" customWidth="1"/>
    <col min="3" max="3" width="15.140625" style="174" customWidth="1"/>
    <col min="4" max="4" width="18" style="174" customWidth="1"/>
    <col min="5" max="5" width="20.5703125" style="174" customWidth="1"/>
    <col min="6" max="6" width="21.28515625" style="174" customWidth="1"/>
    <col min="7" max="7" width="15.140625" style="174" customWidth="1"/>
    <col min="8" max="8" width="15.5703125" style="174" customWidth="1"/>
    <col min="9" max="9" width="13.42578125" style="174" customWidth="1"/>
    <col min="10" max="10" width="0" style="174" hidden="1" customWidth="1"/>
    <col min="11" max="16384" width="9.140625" style="174"/>
  </cols>
  <sheetData>
    <row r="1" spans="1:10" ht="15" x14ac:dyDescent="0.3">
      <c r="A1" s="68" t="s">
        <v>462</v>
      </c>
      <c r="B1" s="68"/>
      <c r="C1" s="71"/>
      <c r="D1" s="71"/>
      <c r="E1" s="71"/>
      <c r="F1" s="71"/>
      <c r="G1" s="806" t="s">
        <v>109</v>
      </c>
      <c r="H1" s="806"/>
    </row>
    <row r="2" spans="1:10" ht="15" x14ac:dyDescent="0.3">
      <c r="A2" s="70" t="s">
        <v>140</v>
      </c>
      <c r="B2" s="68"/>
      <c r="C2" s="71"/>
      <c r="D2" s="71"/>
      <c r="E2" s="71"/>
      <c r="F2" s="71"/>
      <c r="G2" s="322">
        <v>42917</v>
      </c>
      <c r="H2" s="372">
        <v>42947</v>
      </c>
    </row>
    <row r="3" spans="1:10" ht="15" x14ac:dyDescent="0.3">
      <c r="A3" s="70"/>
      <c r="B3" s="70"/>
      <c r="C3" s="70"/>
      <c r="D3" s="70"/>
      <c r="E3" s="70"/>
      <c r="F3" s="70"/>
      <c r="G3" s="207"/>
      <c r="H3" s="207"/>
    </row>
    <row r="4" spans="1:10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06"/>
      <c r="B7" s="206"/>
      <c r="C7" s="206"/>
      <c r="D7" s="209"/>
      <c r="E7" s="206"/>
      <c r="F7" s="206"/>
      <c r="G7" s="72"/>
      <c r="H7" s="72"/>
    </row>
    <row r="8" spans="1:10" ht="30" x14ac:dyDescent="0.2">
      <c r="A8" s="84" t="s">
        <v>64</v>
      </c>
      <c r="B8" s="84" t="s">
        <v>340</v>
      </c>
      <c r="C8" s="84" t="s">
        <v>341</v>
      </c>
      <c r="D8" s="84" t="s">
        <v>227</v>
      </c>
      <c r="E8" s="84" t="s">
        <v>349</v>
      </c>
      <c r="F8" s="84" t="s">
        <v>342</v>
      </c>
      <c r="G8" s="73" t="s">
        <v>10</v>
      </c>
      <c r="H8" s="73" t="s">
        <v>9</v>
      </c>
      <c r="J8" s="218" t="s">
        <v>348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8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347</v>
      </c>
      <c r="G34" s="80">
        <f>SUM(G9:G33)</f>
        <v>0</v>
      </c>
      <c r="H34" s="80">
        <f>SUM(H9:H33)</f>
        <v>0</v>
      </c>
    </row>
    <row r="35" spans="1:9" ht="15" x14ac:dyDescent="0.3">
      <c r="A35" s="216"/>
      <c r="B35" s="216"/>
      <c r="C35" s="216"/>
      <c r="D35" s="216"/>
      <c r="E35" s="216"/>
      <c r="F35" s="216"/>
      <c r="G35" s="216"/>
      <c r="H35" s="173"/>
      <c r="I35" s="173"/>
    </row>
    <row r="36" spans="1:9" ht="15" x14ac:dyDescent="0.3">
      <c r="A36" s="217" t="s">
        <v>401</v>
      </c>
      <c r="B36" s="217"/>
      <c r="C36" s="216"/>
      <c r="D36" s="216"/>
      <c r="E36" s="216"/>
      <c r="F36" s="216"/>
      <c r="G36" s="216"/>
      <c r="H36" s="173"/>
      <c r="I36" s="173"/>
    </row>
    <row r="37" spans="1:9" ht="15" x14ac:dyDescent="0.3">
      <c r="A37" s="217" t="s">
        <v>346</v>
      </c>
      <c r="B37" s="217"/>
      <c r="C37" s="216"/>
      <c r="D37" s="216"/>
      <c r="E37" s="216"/>
      <c r="F37" s="216"/>
      <c r="G37" s="216"/>
      <c r="H37" s="173"/>
      <c r="I37" s="173"/>
    </row>
    <row r="38" spans="1:9" ht="15" x14ac:dyDescent="0.3">
      <c r="A38" s="217"/>
      <c r="B38" s="217"/>
      <c r="C38" s="173"/>
      <c r="D38" s="173"/>
      <c r="E38" s="173"/>
      <c r="F38" s="173"/>
      <c r="G38" s="173"/>
      <c r="H38" s="173"/>
      <c r="I38" s="173"/>
    </row>
    <row r="39" spans="1:9" ht="15" x14ac:dyDescent="0.3">
      <c r="A39" s="217"/>
      <c r="B39" s="217"/>
      <c r="C39" s="173"/>
      <c r="D39" s="173"/>
      <c r="E39" s="173"/>
      <c r="F39" s="173"/>
      <c r="G39" s="173"/>
      <c r="H39" s="173"/>
      <c r="I39" s="173"/>
    </row>
    <row r="40" spans="1:9" x14ac:dyDescent="0.2">
      <c r="A40" s="213"/>
      <c r="B40" s="213"/>
      <c r="C40" s="213"/>
      <c r="D40" s="213"/>
      <c r="E40" s="213"/>
      <c r="F40" s="213"/>
      <c r="G40" s="213"/>
      <c r="H40" s="213"/>
      <c r="I40" s="213"/>
    </row>
    <row r="41" spans="1:9" ht="15" x14ac:dyDescent="0.3">
      <c r="A41" s="179" t="s">
        <v>107</v>
      </c>
      <c r="B41" s="179"/>
      <c r="C41" s="173"/>
      <c r="D41" s="173"/>
      <c r="E41" s="173"/>
      <c r="F41" s="173"/>
      <c r="G41" s="173"/>
      <c r="H41" s="173"/>
      <c r="I41" s="173"/>
    </row>
    <row r="42" spans="1:9" ht="15" x14ac:dyDescent="0.3">
      <c r="A42" s="173"/>
      <c r="B42" s="173"/>
      <c r="C42" s="173"/>
      <c r="D42" s="173"/>
      <c r="E42" s="173"/>
      <c r="F42" s="173"/>
      <c r="G42" s="173"/>
      <c r="H42" s="173"/>
      <c r="I42" s="173"/>
    </row>
    <row r="43" spans="1:9" ht="15" x14ac:dyDescent="0.3">
      <c r="A43" s="173"/>
      <c r="B43" s="173"/>
      <c r="C43" s="173"/>
      <c r="D43" s="173"/>
      <c r="E43" s="173"/>
      <c r="F43" s="173"/>
      <c r="G43" s="173"/>
      <c r="H43" s="173"/>
      <c r="I43" s="180"/>
    </row>
    <row r="44" spans="1:9" ht="15" x14ac:dyDescent="0.3">
      <c r="A44" s="179"/>
      <c r="B44" s="179"/>
      <c r="C44" s="179" t="s">
        <v>432</v>
      </c>
      <c r="D44" s="179"/>
      <c r="E44" s="216"/>
      <c r="F44" s="179"/>
      <c r="G44" s="179"/>
      <c r="H44" s="173"/>
      <c r="I44" s="180"/>
    </row>
    <row r="45" spans="1:9" ht="15" x14ac:dyDescent="0.3">
      <c r="A45" s="173"/>
      <c r="B45" s="173"/>
      <c r="C45" s="173" t="s">
        <v>270</v>
      </c>
      <c r="D45" s="173"/>
      <c r="E45" s="173"/>
      <c r="F45" s="173"/>
      <c r="G45" s="173"/>
      <c r="H45" s="173"/>
      <c r="I45" s="180"/>
    </row>
    <row r="46" spans="1:9" x14ac:dyDescent="0.2">
      <c r="A46" s="181"/>
      <c r="B46" s="181"/>
      <c r="C46" s="181" t="s">
        <v>139</v>
      </c>
      <c r="D46" s="181"/>
      <c r="E46" s="181"/>
      <c r="F46" s="181"/>
      <c r="G46" s="181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ColWidth="9.140625" defaultRowHeight="12.75" x14ac:dyDescent="0.2"/>
  <cols>
    <col min="1" max="1" width="5.42578125" style="174" customWidth="1"/>
    <col min="2" max="2" width="27.5703125" style="174" customWidth="1"/>
    <col min="3" max="3" width="19.28515625" style="174" customWidth="1"/>
    <col min="4" max="4" width="16.85546875" style="174" customWidth="1"/>
    <col min="5" max="5" width="13.140625" style="174" customWidth="1"/>
    <col min="6" max="6" width="17" style="174" customWidth="1"/>
    <col min="7" max="7" width="13.7109375" style="174" customWidth="1"/>
    <col min="8" max="8" width="19.42578125" style="174" bestFit="1" customWidth="1"/>
    <col min="9" max="9" width="18.5703125" style="174" bestFit="1" customWidth="1"/>
    <col min="10" max="10" width="16.7109375" style="174" customWidth="1"/>
    <col min="11" max="11" width="17.7109375" style="174" customWidth="1"/>
    <col min="12" max="12" width="12.85546875" style="174" customWidth="1"/>
    <col min="13" max="16384" width="9.140625" style="174"/>
  </cols>
  <sheetData>
    <row r="2" spans="1:12" ht="15" x14ac:dyDescent="0.3">
      <c r="A2" s="809" t="s">
        <v>509</v>
      </c>
      <c r="B2" s="809"/>
      <c r="C2" s="809"/>
      <c r="D2" s="809"/>
      <c r="E2" s="343"/>
      <c r="F2" s="71"/>
      <c r="G2" s="71"/>
      <c r="H2" s="71"/>
      <c r="I2" s="71"/>
      <c r="J2" s="344"/>
      <c r="K2" s="345"/>
      <c r="L2" s="345" t="s">
        <v>109</v>
      </c>
    </row>
    <row r="3" spans="1:12" ht="15" x14ac:dyDescent="0.3">
      <c r="A3" s="70" t="s">
        <v>140</v>
      </c>
      <c r="B3" s="68"/>
      <c r="C3" s="71"/>
      <c r="D3" s="71"/>
      <c r="E3" s="71"/>
      <c r="F3" s="71"/>
      <c r="G3" s="71"/>
      <c r="H3" s="71"/>
      <c r="I3" s="71"/>
      <c r="J3" s="344"/>
      <c r="K3" s="322">
        <v>42917</v>
      </c>
      <c r="L3" s="372">
        <v>42947</v>
      </c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344"/>
      <c r="K4" s="344"/>
      <c r="L4" s="344"/>
    </row>
    <row r="5" spans="1:12" ht="15" x14ac:dyDescent="0.3">
      <c r="A5" s="71" t="s">
        <v>274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მოქალაქეთა პოლიტიკური გაერთანება სახელმწიფო ხალხისთვის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341"/>
      <c r="B8" s="341"/>
      <c r="C8" s="341"/>
      <c r="D8" s="341"/>
      <c r="E8" s="341"/>
      <c r="F8" s="341"/>
      <c r="G8" s="341"/>
      <c r="H8" s="341"/>
      <c r="I8" s="341"/>
      <c r="J8" s="72"/>
      <c r="K8" s="72"/>
      <c r="L8" s="72"/>
    </row>
    <row r="9" spans="1:12" ht="45" x14ac:dyDescent="0.2">
      <c r="A9" s="84" t="s">
        <v>64</v>
      </c>
      <c r="B9" s="84" t="s">
        <v>480</v>
      </c>
      <c r="C9" s="84" t="s">
        <v>481</v>
      </c>
      <c r="D9" s="84" t="s">
        <v>482</v>
      </c>
      <c r="E9" s="84" t="s">
        <v>483</v>
      </c>
      <c r="F9" s="84" t="s">
        <v>484</v>
      </c>
      <c r="G9" s="84" t="s">
        <v>485</v>
      </c>
      <c r="H9" s="84" t="s">
        <v>486</v>
      </c>
      <c r="I9" s="84" t="s">
        <v>487</v>
      </c>
      <c r="J9" s="84" t="s">
        <v>488</v>
      </c>
      <c r="K9" s="84" t="s">
        <v>489</v>
      </c>
      <c r="L9" s="84" t="s">
        <v>318</v>
      </c>
    </row>
    <row r="10" spans="1:12" ht="15" x14ac:dyDescent="0.2">
      <c r="A10" s="92">
        <v>1</v>
      </c>
      <c r="B10" s="328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28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8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8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8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8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8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8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8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8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8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8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8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8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8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8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8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8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8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8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8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8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8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8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276</v>
      </c>
      <c r="B34" s="328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8"/>
      <c r="C35" s="93"/>
      <c r="D35" s="93"/>
      <c r="E35" s="93"/>
      <c r="F35" s="93"/>
      <c r="G35" s="81"/>
      <c r="H35" s="81"/>
      <c r="I35" s="81"/>
      <c r="J35" s="81" t="s">
        <v>490</v>
      </c>
      <c r="K35" s="80">
        <f>SUM(K10:K34)</f>
        <v>0</v>
      </c>
      <c r="L35" s="81"/>
    </row>
    <row r="36" spans="1:12" ht="15" x14ac:dyDescent="0.3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173"/>
    </row>
    <row r="37" spans="1:12" ht="15" x14ac:dyDescent="0.3">
      <c r="A37" s="217" t="s">
        <v>491</v>
      </c>
      <c r="B37" s="217"/>
      <c r="C37" s="216"/>
      <c r="D37" s="216"/>
      <c r="E37" s="216"/>
      <c r="F37" s="216"/>
      <c r="G37" s="216"/>
      <c r="H37" s="216"/>
      <c r="I37" s="216"/>
      <c r="J37" s="216"/>
      <c r="K37" s="173"/>
    </row>
    <row r="38" spans="1:12" ht="15" x14ac:dyDescent="0.3">
      <c r="A38" s="217" t="s">
        <v>492</v>
      </c>
      <c r="B38" s="217"/>
      <c r="C38" s="216"/>
      <c r="D38" s="216"/>
      <c r="E38" s="216"/>
      <c r="F38" s="216"/>
      <c r="G38" s="216"/>
      <c r="H38" s="216"/>
      <c r="I38" s="216"/>
      <c r="J38" s="216"/>
      <c r="K38" s="173"/>
    </row>
    <row r="39" spans="1:12" ht="15" x14ac:dyDescent="0.3">
      <c r="A39" s="204" t="s">
        <v>493</v>
      </c>
      <c r="B39" s="217"/>
      <c r="C39" s="173"/>
      <c r="D39" s="173"/>
      <c r="E39" s="173"/>
      <c r="F39" s="173"/>
      <c r="G39" s="173"/>
      <c r="H39" s="173"/>
      <c r="I39" s="173"/>
      <c r="J39" s="173"/>
      <c r="K39" s="173"/>
    </row>
    <row r="40" spans="1:12" ht="15" x14ac:dyDescent="0.3">
      <c r="A40" s="204" t="s">
        <v>510</v>
      </c>
      <c r="B40" s="217"/>
      <c r="C40" s="173"/>
      <c r="D40" s="173"/>
      <c r="E40" s="173"/>
      <c r="F40" s="173"/>
      <c r="G40" s="173"/>
      <c r="H40" s="173"/>
      <c r="I40" s="173"/>
      <c r="J40" s="173"/>
      <c r="K40" s="173"/>
    </row>
    <row r="41" spans="1:12" ht="15.75" customHeight="1" x14ac:dyDescent="0.2">
      <c r="A41" s="814" t="s">
        <v>511</v>
      </c>
      <c r="B41" s="814"/>
      <c r="C41" s="814"/>
      <c r="D41" s="814"/>
      <c r="E41" s="814"/>
      <c r="F41" s="814"/>
      <c r="G41" s="814"/>
      <c r="H41" s="814"/>
      <c r="I41" s="814"/>
      <c r="J41" s="814"/>
      <c r="K41" s="814"/>
    </row>
    <row r="42" spans="1:12" ht="15.75" customHeight="1" x14ac:dyDescent="0.2">
      <c r="A42" s="814"/>
      <c r="B42" s="814"/>
      <c r="C42" s="814"/>
      <c r="D42" s="814"/>
      <c r="E42" s="814"/>
      <c r="F42" s="814"/>
      <c r="G42" s="814"/>
      <c r="H42" s="814"/>
      <c r="I42" s="814"/>
      <c r="J42" s="814"/>
      <c r="K42" s="814"/>
    </row>
    <row r="43" spans="1:12" x14ac:dyDescent="0.2">
      <c r="A43" s="213"/>
      <c r="B43" s="213"/>
      <c r="C43" s="213"/>
      <c r="D43" s="213"/>
      <c r="E43" s="213"/>
      <c r="F43" s="213"/>
      <c r="G43" s="213"/>
      <c r="H43" s="213"/>
      <c r="I43" s="213"/>
      <c r="J43" s="213"/>
      <c r="K43" s="213"/>
    </row>
    <row r="44" spans="1:12" ht="15" x14ac:dyDescent="0.3">
      <c r="A44" s="810" t="s">
        <v>107</v>
      </c>
      <c r="B44" s="810"/>
      <c r="C44" s="329"/>
      <c r="D44" s="330"/>
      <c r="E44" s="330"/>
      <c r="F44" s="329"/>
      <c r="G44" s="329"/>
      <c r="H44" s="329"/>
      <c r="I44" s="329"/>
      <c r="J44" s="329"/>
      <c r="K44" s="173"/>
    </row>
    <row r="45" spans="1:12" ht="15" x14ac:dyDescent="0.3">
      <c r="A45" s="329"/>
      <c r="B45" s="330"/>
      <c r="C45" s="329"/>
      <c r="D45" s="330"/>
      <c r="E45" s="330"/>
      <c r="F45" s="329"/>
      <c r="G45" s="329"/>
      <c r="H45" s="329"/>
      <c r="I45" s="329"/>
      <c r="J45" s="331"/>
      <c r="K45" s="173"/>
    </row>
    <row r="46" spans="1:12" ht="15" customHeight="1" x14ac:dyDescent="0.3">
      <c r="A46" s="329"/>
      <c r="B46" s="330"/>
      <c r="C46" s="811" t="s">
        <v>268</v>
      </c>
      <c r="D46" s="811"/>
      <c r="E46" s="342"/>
      <c r="F46" s="332"/>
      <c r="G46" s="812" t="s">
        <v>495</v>
      </c>
      <c r="H46" s="812"/>
      <c r="I46" s="812"/>
      <c r="J46" s="333"/>
      <c r="K46" s="173"/>
    </row>
    <row r="47" spans="1:12" ht="15" x14ac:dyDescent="0.3">
      <c r="A47" s="329"/>
      <c r="B47" s="330"/>
      <c r="C47" s="329"/>
      <c r="D47" s="330"/>
      <c r="E47" s="330"/>
      <c r="F47" s="329"/>
      <c r="G47" s="813"/>
      <c r="H47" s="813"/>
      <c r="I47" s="813"/>
      <c r="J47" s="333"/>
      <c r="K47" s="173"/>
    </row>
    <row r="48" spans="1:12" ht="15" x14ac:dyDescent="0.3">
      <c r="A48" s="329"/>
      <c r="B48" s="330"/>
      <c r="C48" s="808" t="s">
        <v>139</v>
      </c>
      <c r="D48" s="808"/>
      <c r="E48" s="342"/>
      <c r="F48" s="332"/>
      <c r="G48" s="329"/>
      <c r="H48" s="329"/>
      <c r="I48" s="329"/>
      <c r="J48" s="329"/>
      <c r="K48" s="173"/>
    </row>
  </sheetData>
  <mergeCells count="6">
    <mergeCell ref="C48:D48"/>
    <mergeCell ref="A2:D2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2017-07-19T11:33:49Z</cp:lastPrinted>
  <dcterms:created xsi:type="dcterms:W3CDTF">2011-12-27T13:20:18Z</dcterms:created>
  <dcterms:modified xsi:type="dcterms:W3CDTF">2017-08-17T06:32:03Z</dcterms:modified>
</cp:coreProperties>
</file>