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510" windowWidth="14940" windowHeight="7155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6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8" hidden="1">'ფორმა 4.5'!$A$9:$L$548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4.5'!$A$1:$L$562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4">'ფორმა 9.4'!$A$1:$K$108</definedName>
    <definedName name="_xlnm.Print_Area" localSheetId="25">'ფორმა 9.5'!$A$1:$L$44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9.7'!$A$1:$I$99</definedName>
    <definedName name="_xlnm.Print_Area" localSheetId="0">'ფორმა N1'!$A$1:$L$138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N4'!$A$1:$E$90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N8'!$A$1:$J$28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K548" i="56" l="1"/>
  <c r="J546" i="56"/>
  <c r="J545" i="56"/>
  <c r="J544" i="56"/>
  <c r="J543" i="56"/>
  <c r="J542" i="56"/>
  <c r="J541" i="56"/>
  <c r="J540" i="56"/>
  <c r="J539" i="56"/>
  <c r="J538" i="56"/>
  <c r="J537" i="56"/>
  <c r="J536" i="56"/>
  <c r="J535" i="56"/>
  <c r="J534" i="56"/>
  <c r="J533" i="56"/>
  <c r="J532" i="56"/>
  <c r="J531" i="56"/>
  <c r="J530" i="56"/>
  <c r="J529" i="56"/>
  <c r="J528" i="56"/>
  <c r="J527" i="56"/>
  <c r="J526" i="56"/>
  <c r="J525" i="56"/>
  <c r="J524" i="56"/>
  <c r="J523" i="56"/>
  <c r="J522" i="56"/>
  <c r="J521" i="56"/>
  <c r="J520" i="56"/>
  <c r="J519" i="56"/>
  <c r="J518" i="56"/>
  <c r="J517" i="56"/>
  <c r="J516" i="56"/>
  <c r="J515" i="56"/>
  <c r="J514" i="56"/>
  <c r="J513" i="56"/>
  <c r="J512" i="56"/>
  <c r="J511" i="56"/>
  <c r="J510" i="56"/>
  <c r="J509" i="56"/>
  <c r="J508" i="56"/>
  <c r="J507" i="56"/>
  <c r="J506" i="56"/>
  <c r="J505" i="56"/>
  <c r="J504" i="56"/>
  <c r="J503" i="56"/>
  <c r="J502" i="56"/>
  <c r="J501" i="56"/>
  <c r="J500" i="56"/>
  <c r="J499" i="56"/>
  <c r="J498" i="56"/>
  <c r="J497" i="56"/>
  <c r="J496" i="56"/>
  <c r="J495" i="56"/>
  <c r="J494" i="56"/>
  <c r="J493" i="56"/>
  <c r="J492" i="56"/>
  <c r="J491" i="56"/>
  <c r="J490" i="56"/>
  <c r="J489" i="56"/>
  <c r="J488" i="56"/>
  <c r="J487" i="56"/>
  <c r="J486" i="56"/>
  <c r="J485" i="56"/>
  <c r="J484" i="56"/>
  <c r="J483" i="56"/>
  <c r="J482" i="56"/>
  <c r="J481" i="56"/>
  <c r="J480" i="56"/>
  <c r="J479" i="56"/>
  <c r="J478" i="56"/>
  <c r="J477" i="56"/>
  <c r="J476" i="56"/>
  <c r="J475" i="56"/>
  <c r="J474" i="56"/>
  <c r="J473" i="56"/>
  <c r="J472" i="56"/>
  <c r="J471" i="56"/>
  <c r="J470" i="56"/>
  <c r="J469" i="56"/>
  <c r="J468" i="56"/>
  <c r="J467" i="56"/>
  <c r="J466" i="56"/>
  <c r="J465" i="56"/>
  <c r="J464" i="56"/>
  <c r="J463" i="56"/>
  <c r="J462" i="56"/>
  <c r="J461" i="56"/>
  <c r="J460" i="56"/>
  <c r="J459" i="56"/>
  <c r="J458" i="56"/>
  <c r="J457" i="56"/>
  <c r="J456" i="56"/>
  <c r="J455" i="56"/>
  <c r="J454" i="56"/>
  <c r="J453" i="56"/>
  <c r="J452" i="56"/>
  <c r="J451" i="56"/>
  <c r="J450" i="56"/>
  <c r="J449" i="56"/>
  <c r="J448" i="56"/>
  <c r="J447" i="56"/>
  <c r="J446" i="56"/>
  <c r="J445" i="56"/>
  <c r="J444" i="56"/>
  <c r="J443" i="56"/>
  <c r="J442" i="56"/>
  <c r="J441" i="56"/>
  <c r="J440" i="56"/>
  <c r="A6" i="56"/>
  <c r="D47" i="12" l="1"/>
  <c r="D28" i="12"/>
  <c r="D27" i="12"/>
  <c r="D37" i="40"/>
  <c r="D13" i="3" l="1"/>
  <c r="C13" i="3" l="1"/>
  <c r="C47" i="12"/>
  <c r="C40" i="12"/>
  <c r="C36" i="12"/>
  <c r="C28" i="12"/>
  <c r="C27" i="12"/>
  <c r="J31" i="10" l="1"/>
  <c r="I31" i="10"/>
  <c r="D36" i="12"/>
  <c r="C17" i="3" l="1"/>
  <c r="C18" i="3"/>
  <c r="C14" i="3"/>
  <c r="D12" i="3"/>
  <c r="C38" i="40"/>
  <c r="C12" i="3" l="1"/>
  <c r="J16" i="10"/>
  <c r="I16" i="10"/>
  <c r="J15" i="10"/>
  <c r="I15" i="10"/>
  <c r="J35" i="10"/>
  <c r="I35" i="10"/>
  <c r="J21" i="10"/>
  <c r="I21" i="10"/>
  <c r="I15" i="9" l="1"/>
  <c r="I14" i="9"/>
  <c r="I12" i="9"/>
  <c r="I10" i="9"/>
  <c r="G47" i="12"/>
  <c r="I89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C44" i="12" s="1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C10" i="3" s="1"/>
  <c r="D10" i="5" l="1"/>
  <c r="C10" i="5"/>
  <c r="C26" i="3"/>
  <c r="D10" i="3"/>
  <c r="B9" i="10"/>
  <c r="D10" i="12"/>
  <c r="D44" i="12"/>
  <c r="J9" i="10"/>
  <c r="D26" i="3"/>
  <c r="C10" i="12"/>
  <c r="D9" i="10"/>
  <c r="F9" i="10"/>
  <c r="C9" i="3" l="1"/>
  <c r="D9" i="3"/>
  <c r="G14" i="12" l="1"/>
  <c r="H14" i="12" s="1"/>
  <c r="G15" i="12"/>
  <c r="G10" i="12"/>
  <c r="H10" i="12" s="1"/>
  <c r="G11" i="12"/>
</calcChain>
</file>

<file path=xl/sharedStrings.xml><?xml version="1.0" encoding="utf-8"?>
<sst xmlns="http://schemas.openxmlformats.org/spreadsheetml/2006/main" count="7054" uniqueCount="2130">
  <si>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</si>
  <si>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</si>
  <si>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</si>
  <si>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</si>
  <si>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</si>
  <si>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</si>
  <si>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</si>
  <si>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</si>
  <si>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</si>
  <si>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</si>
  <si>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</si>
  <si>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</si>
  <si>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</si>
  <si>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</si>
  <si>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</si>
  <si>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</si>
  <si>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</si>
  <si>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</si>
  <si>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</si>
  <si>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</si>
  <si>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</si>
  <si>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</si>
  <si>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</si>
  <si>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</si>
  <si>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</si>
  <si>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</si>
  <si>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</si>
  <si>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</si>
  <si>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</si>
  <si>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</si>
  <si>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</si>
  <si>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</si>
  <si>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</si>
  <si>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</si>
  <si>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</si>
  <si>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</si>
  <si>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</si>
  <si>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</si>
  <si>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</si>
  <si>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</si>
  <si>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</si>
  <si>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</si>
  <si>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</si>
  <si>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</si>
  <si>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</si>
  <si>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</si>
  <si>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</si>
  <si>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</si>
  <si>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</si>
  <si>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</si>
  <si>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</si>
  <si>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</si>
  <si>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</si>
  <si>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</si>
  <si>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</si>
  <si>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</si>
  <si>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</si>
  <si>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</si>
  <si>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</si>
  <si>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</si>
  <si>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</si>
  <si>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</si>
  <si>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</si>
  <si>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</si>
  <si>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</si>
  <si>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</si>
  <si>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</si>
  <si>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</si>
  <si>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</si>
  <si>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</si>
  <si>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</si>
  <si>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</si>
  <si>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</si>
  <si>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</si>
  <si>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</si>
  <si>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</si>
  <si>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</si>
  <si>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</si>
  <si>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</si>
  <si>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</si>
  <si>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</si>
  <si>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</si>
  <si>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</si>
  <si>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</si>
  <si>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</si>
  <si>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</si>
  <si>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</si>
  <si>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</si>
  <si>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</si>
  <si>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</si>
  <si>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</si>
  <si>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</si>
  <si>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</si>
  <si>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</si>
  <si>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</si>
  <si>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</si>
  <si>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</si>
  <si>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</si>
  <si>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</si>
  <si>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</si>
  <si>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</si>
  <si>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</si>
  <si>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</si>
  <si>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</si>
  <si>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</si>
  <si>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</si>
  <si>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</si>
  <si>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</si>
  <si>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</si>
  <si>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</si>
  <si>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</si>
  <si>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</si>
  <si>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</si>
  <si>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</si>
  <si>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</si>
  <si>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</si>
  <si>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</si>
  <si>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</si>
  <si>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</si>
  <si>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</si>
  <si>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</si>
  <si>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</si>
  <si>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</si>
  <si>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</si>
  <si>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</si>
  <si>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</si>
  <si>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</si>
  <si>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</si>
  <si>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</si>
  <si>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</si>
  <si>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</si>
  <si>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</si>
  <si>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</si>
  <si>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</si>
  <si>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</si>
  <si>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</si>
  <si>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</si>
  <si>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</si>
  <si>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</si>
  <si>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</si>
  <si>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</si>
  <si>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</si>
  <si>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</si>
  <si>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</si>
  <si>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</si>
  <si>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</si>
  <si>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</si>
  <si>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</si>
  <si>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</si>
  <si>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</si>
  <si>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</si>
  <si>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</si>
  <si>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</si>
  <si>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</si>
  <si>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</si>
  <si>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</si>
  <si>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</si>
  <si>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</si>
  <si>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</si>
  <si>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</si>
  <si>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</si>
  <si>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</si>
  <si>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</si>
  <si>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</si>
  <si>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</si>
  <si>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</si>
  <si>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</si>
  <si>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</si>
  <si>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</si>
  <si>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</si>
  <si>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</si>
  <si>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</si>
  <si>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</si>
  <si>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</si>
  <si>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</si>
  <si>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</si>
  <si>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</si>
  <si>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</si>
  <si>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</si>
  <si>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</si>
  <si>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</si>
  <si>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</si>
  <si>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</si>
  <si>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</si>
  <si>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</si>
  <si>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</si>
  <si>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</si>
  <si>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</si>
  <si>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</si>
  <si>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</si>
  <si>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</si>
  <si>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</si>
  <si>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</si>
  <si>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</si>
  <si>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</si>
  <si>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</si>
  <si>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</si>
  <si>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</si>
  <si>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</si>
  <si>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</si>
  <si>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</si>
  <si>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</si>
  <si>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</si>
  <si>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</si>
  <si>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</si>
  <si>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</si>
  <si>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</si>
  <si>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</si>
  <si>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</si>
  <si>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</si>
  <si>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</si>
  <si>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</si>
  <si>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</si>
  <si>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</si>
  <si>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</si>
  <si>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</si>
  <si>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</si>
  <si>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</si>
  <si>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</si>
  <si>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</si>
  <si>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</si>
  <si>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</si>
  <si>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</si>
  <si>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</si>
  <si>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</si>
  <si>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</si>
  <si>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</si>
  <si>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</si>
  <si>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</si>
  <si>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</si>
  <si>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</si>
  <si>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</si>
  <si>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</si>
  <si>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</si>
  <si>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</si>
  <si>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</si>
  <si>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</si>
  <si>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</si>
  <si>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</si>
  <si>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</si>
  <si>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</si>
  <si>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</si>
  <si>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</si>
  <si>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</si>
  <si>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</si>
  <si>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</si>
  <si>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</si>
  <si>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</si>
  <si>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</si>
  <si>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</si>
  <si>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</si>
  <si>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</si>
  <si>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</si>
  <si>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</si>
  <si>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</si>
  <si>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</si>
  <si>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</si>
  <si>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</si>
  <si>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</si>
  <si>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</si>
  <si>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</si>
  <si>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</si>
  <si>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</si>
  <si>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</si>
  <si>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</si>
  <si>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</si>
  <si>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</si>
  <si>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</si>
  <si>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</si>
  <si>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</si>
  <si>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</si>
  <si>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</si>
  <si>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</si>
  <si>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</si>
  <si>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</si>
  <si>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</si>
  <si>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</si>
  <si>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</si>
  <si>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</si>
  <si>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</si>
  <si>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</si>
  <si>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</si>
  <si>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</si>
  <si>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</si>
  <si>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</si>
  <si>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</si>
  <si>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</si>
  <si>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</si>
  <si>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</si>
  <si>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</si>
  <si>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</si>
  <si>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</si>
  <si>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</si>
  <si>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</si>
  <si>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</si>
  <si>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</si>
  <si>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</si>
  <si>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</si>
  <si>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</si>
  <si>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</si>
  <si>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</si>
  <si>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</si>
  <si>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</si>
  <si>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</si>
  <si>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</si>
  <si>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</si>
  <si>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</si>
  <si>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</si>
  <si>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</si>
  <si>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</si>
  <si>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</si>
  <si>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</si>
  <si>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</si>
  <si>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</si>
  <si>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</si>
  <si>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</si>
  <si>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</si>
  <si>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</si>
  <si>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</si>
  <si>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</si>
  <si>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</si>
  <si>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</si>
  <si>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</si>
  <si>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</si>
  <si>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</si>
  <si>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</si>
  <si>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</si>
  <si>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</si>
  <si>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</si>
  <si>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</si>
  <si>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</si>
  <si>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</si>
  <si>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</si>
  <si>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</si>
  <si>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</si>
  <si>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</si>
  <si>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</si>
  <si>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</si>
  <si>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</si>
  <si>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</si>
  <si>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</si>
  <si>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</si>
  <si>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</si>
  <si>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</si>
  <si>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</si>
  <si>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</si>
  <si>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</si>
  <si>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</si>
  <si>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</si>
  <si>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</si>
  <si>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</si>
  <si>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</si>
  <si>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</si>
  <si>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</si>
  <si>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</si>
  <si>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</si>
  <si>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</si>
  <si>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</si>
  <si>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</si>
  <si>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</si>
  <si>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</si>
  <si>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</si>
  <si>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</si>
  <si>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</si>
  <si>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</si>
  <si>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</si>
  <si>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</si>
  <si>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</si>
  <si>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</si>
  <si>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</si>
  <si>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</si>
  <si>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</si>
  <si>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</si>
  <si>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</si>
  <si>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</si>
  <si>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</si>
  <si>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</si>
  <si>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</si>
  <si>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</si>
  <si>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</si>
  <si>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</si>
  <si>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</si>
  <si>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</si>
  <si>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</si>
  <si>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</si>
  <si>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</si>
  <si>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</si>
  <si>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</si>
  <si>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</si>
  <si>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</si>
  <si>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</si>
  <si>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</si>
  <si>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</si>
  <si>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</si>
  <si>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</si>
  <si>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</si>
  <si>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</si>
  <si>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</si>
  <si>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</si>
  <si>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</si>
  <si>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</si>
  <si>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</si>
  <si>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</si>
  <si>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</si>
  <si>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</si>
  <si>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</si>
  <si>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</si>
  <si>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</si>
  <si>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</si>
  <si>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</si>
  <si>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</si>
  <si>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</si>
  <si>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</si>
  <si>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</si>
  <si>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</si>
  <si>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</si>
  <si>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</si>
  <si>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</si>
  <si>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</si>
  <si>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</si>
  <si>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</si>
  <si>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</si>
  <si>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</si>
  <si>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</si>
  <si>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</si>
  <si>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</si>
  <si>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</si>
  <si>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</si>
  <si>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</si>
  <si>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</si>
  <si>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</si>
  <si>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</si>
  <si>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</si>
  <si>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</si>
  <si>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</si>
  <si>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</si>
  <si>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</si>
  <si>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</si>
  <si>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</si>
  <si>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</si>
  <si>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</si>
  <si>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</si>
  <si>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</si>
  <si>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</si>
  <si>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</si>
  <si>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</si>
  <si>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</si>
  <si>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</si>
  <si>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</si>
  <si>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</si>
  <si>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</si>
  <si>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</si>
  <si>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</si>
  <si>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</si>
  <si>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</si>
  <si>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</si>
  <si>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</si>
  <si>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</si>
  <si>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</si>
  <si>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</si>
  <si>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</si>
  <si>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</si>
  <si>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</si>
  <si>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</si>
  <si>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</si>
  <si>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</si>
  <si>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</si>
  <si>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</si>
  <si>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</si>
  <si>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</si>
  <si>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</si>
  <si>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</si>
  <si>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</si>
  <si>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</si>
  <si>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</si>
  <si>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</si>
  <si>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</si>
  <si>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</si>
  <si>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</si>
  <si>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</si>
  <si>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</si>
  <si>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</si>
  <si>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</si>
  <si>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</si>
  <si>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</si>
  <si>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</si>
  <si>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</si>
  <si>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</si>
  <si>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</si>
  <si>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</si>
  <si>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</si>
  <si>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</si>
  <si>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</si>
  <si>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</si>
  <si>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</si>
  <si>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</si>
  <si>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</si>
  <si>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</si>
  <si>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</si>
  <si>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</si>
  <si>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</si>
  <si>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</si>
  <si>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</si>
  <si>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</si>
  <si>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</si>
  <si>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</si>
  <si>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</si>
  <si>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</si>
  <si>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</si>
  <si>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</si>
  <si>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</si>
  <si>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</si>
  <si>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</si>
  <si>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</si>
  <si>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</si>
  <si>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</si>
  <si>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</si>
  <si>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</si>
  <si>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</si>
  <si>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</si>
  <si>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</si>
  <si>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</si>
  <si>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</si>
  <si>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</si>
  <si>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</si>
  <si>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</si>
  <si>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</si>
  <si>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</si>
  <si>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</si>
  <si>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</si>
  <si>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</si>
  <si>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</si>
  <si>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ბანკი ქართუ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</si>
  <si>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</si>
  <si>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</si>
  <si>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</si>
  <si>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</si>
  <si>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</si>
  <si>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</si>
  <si>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</si>
  <si>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</si>
  <si>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</si>
  <si>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</si>
  <si>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</si>
  <si>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</si>
  <si>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</si>
  <si>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</si>
  <si>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</si>
  <si>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</si>
  <si>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</si>
  <si>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</si>
  <si>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</si>
  <si>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ფართის იჯარა</t>
  </si>
  <si>
    <t>205283637</t>
  </si>
  <si>
    <t>შპს ახალი კაპიტალი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</si>
  <si>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</si>
  <si>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</si>
  <si>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</si>
  <si>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</si>
  <si>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</si>
  <si>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</si>
  <si>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თბილისი, ი. ჭვჭავაძის გამზ. #20 ბ. 3</t>
  </si>
  <si>
    <t>01024081247</t>
  </si>
  <si>
    <t>ეკატერინე</t>
  </si>
  <si>
    <t>ყარსელიშვილი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</si>
  <si>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</si>
  <si>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</si>
  <si>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</si>
  <si>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</si>
  <si>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</si>
  <si>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</si>
  <si>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>აბესაძე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</si>
  <si>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</si>
  <si>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</si>
  <si>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</si>
  <si>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</si>
  <si>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</si>
  <si>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ჩიტაიას ქ. #3 ბ. 2</t>
  </si>
  <si>
    <t>01011061250</t>
  </si>
  <si>
    <t>დარეჯან</t>
  </si>
  <si>
    <t>ტრაპაიძე</t>
  </si>
  <si>
    <t>ქ. თბილისი, სოხუმის ქ. #4-6ა</t>
  </si>
  <si>
    <t>01005020223</t>
  </si>
  <si>
    <t>სანდრო</t>
  </si>
  <si>
    <t>მიქაუტაძე</t>
  </si>
  <si>
    <t>ქ. თბილისი, ცოტნე დადიანის ქ. #141</t>
  </si>
  <si>
    <t>01013004758</t>
  </si>
  <si>
    <t>ლევან</t>
  </si>
  <si>
    <t>ელიაური</t>
  </si>
  <si>
    <t>ქ. თბილისი, ფორე მოსულიშვილის ქ. #1</t>
  </si>
  <si>
    <t>54001007223</t>
  </si>
  <si>
    <t>ქემერტელიძე კახაბერ ი/მ</t>
  </si>
  <si>
    <t>საგარეჯო, რუსთაველის ქ. #175</t>
  </si>
  <si>
    <t>ქვლივიძე</t>
  </si>
  <si>
    <t>ქ. გურჯაანი, სანაპიროს ქ. #10</t>
  </si>
  <si>
    <t>13001007430</t>
  </si>
  <si>
    <t>მექერიშვილი ლევან ი/მ</t>
  </si>
  <si>
    <t>ქ. წნორი, თავისუფლების ქ. #37</t>
  </si>
  <si>
    <t>01008040230</t>
  </si>
  <si>
    <t>ნაირა</t>
  </si>
  <si>
    <t>გელაშვილი</t>
  </si>
  <si>
    <t>ქ. დედოფლისწყარო, ჰერეთის ქ. #74</t>
  </si>
  <si>
    <t>14001001035</t>
  </si>
  <si>
    <t>თამაზაშვილი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</si>
  <si>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</si>
  <si>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</si>
  <si>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</si>
  <si>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</si>
  <si>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</si>
  <si>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ქ. თელავი, ჯორჯიაშვილის ქ. #7ა</t>
  </si>
  <si>
    <t>01026004996</t>
  </si>
  <si>
    <t>ალექსანდრე</t>
  </si>
  <si>
    <t>მალუძე</t>
  </si>
  <si>
    <t>ქ. ახმეტა, ვაჟა-ფშაველას ქ.</t>
  </si>
  <si>
    <t>23001000324</t>
  </si>
  <si>
    <t>ნათელა</t>
  </si>
  <si>
    <t>ღეჩუაშვილი</t>
  </si>
  <si>
    <t>ქ. რუსთავი, კოსტავას ქ. #14  ბ. #48</t>
  </si>
  <si>
    <t>35001024663</t>
  </si>
  <si>
    <t>თათია</t>
  </si>
  <si>
    <t>კობრეშვილი</t>
  </si>
  <si>
    <t>ქ. გარდაბანი, დ. აღმაშენებლის ქ. კორპუსი 17 ბ. #2-3</t>
  </si>
  <si>
    <t>12001016317</t>
  </si>
  <si>
    <t>რამაზან</t>
  </si>
  <si>
    <t>ხალილოვი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</si>
  <si>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</si>
  <si>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</si>
  <si>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</si>
  <si>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</si>
  <si>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</si>
  <si>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ბოლნისი, აღმაშენებლის ქ. #54</t>
  </si>
  <si>
    <t>24001022727</t>
  </si>
  <si>
    <t>მზია</t>
  </si>
  <si>
    <t>ქვრივიშვილი</t>
  </si>
  <si>
    <t>ქ. დმანისი, 9 აპრილის ქ. #67</t>
  </si>
  <si>
    <t>15001002982</t>
  </si>
  <si>
    <t>ხიდირნაბი</t>
  </si>
  <si>
    <t>დაშდამიროვი</t>
  </si>
  <si>
    <t>ქ. წალკა, მ. კოსტავას ქ. სახლი #75</t>
  </si>
  <si>
    <t>61009011791</t>
  </si>
  <si>
    <t>გურანდა</t>
  </si>
  <si>
    <t>ბოლქვაძე</t>
  </si>
  <si>
    <t>ქ. თეთრიწყარო, დიდგორის ქ. #15</t>
  </si>
  <si>
    <t>22001005181</t>
  </si>
  <si>
    <t>ბექაური ამური ი/მ</t>
  </si>
  <si>
    <t>ქ. თიანეთი რუსთაველის ქ. #38</t>
  </si>
  <si>
    <t>ზურაბ</t>
  </si>
  <si>
    <t>ჯანგირაშვილი</t>
  </si>
  <si>
    <t>236052515</t>
  </si>
  <si>
    <t>შპს მცხეთის წყალი</t>
  </si>
  <si>
    <t>ქ. დუშეთი, რუსთაველის ქ. #46</t>
  </si>
  <si>
    <t>16001000957</t>
  </si>
  <si>
    <t>შვენა</t>
  </si>
  <si>
    <t>ზანდუკელი</t>
  </si>
  <si>
    <t>ქ. ყაზბეგი, ალ. ყაზბეგის ქ. #32</t>
  </si>
  <si>
    <t>01009003409</t>
  </si>
  <si>
    <t>ნინო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</si>
  <si>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</si>
  <si>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</si>
  <si>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</si>
  <si>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</si>
  <si>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ქ. გორი, წერეთლის ქ. #29</t>
  </si>
  <si>
    <t>59001101395</t>
  </si>
  <si>
    <t>ია</t>
  </si>
  <si>
    <t>ლომაური</t>
  </si>
  <si>
    <t xml:space="preserve">ქ. ქარელი სტალინის ქ. #49 </t>
  </si>
  <si>
    <t>01024022690</t>
  </si>
  <si>
    <t>ნანა</t>
  </si>
  <si>
    <t>გიორგაშვილი</t>
  </si>
  <si>
    <t>ქ. ხაშური, სააკაძის ქ. #94</t>
  </si>
  <si>
    <t>57001016787</t>
  </si>
  <si>
    <t>კახაბერ</t>
  </si>
  <si>
    <t>მარკოზია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</si>
  <si>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</si>
  <si>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</si>
  <si>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</si>
  <si>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</si>
  <si>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</si>
  <si>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</si>
  <si>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</si>
  <si>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</si>
  <si>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დ. ასპინძა, გორგასლის ქ. #2</t>
  </si>
  <si>
    <t>რევაზი</t>
  </si>
  <si>
    <t>ქუქჩიშვილი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</si>
  <si>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</si>
  <si>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</si>
  <si>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</si>
  <si>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</si>
  <si>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</si>
  <si>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</si>
  <si>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ონი, დავით აღმაშენებლის ქ. #51</t>
  </si>
  <si>
    <t>01008005646</t>
  </si>
  <si>
    <t>ჯაფარიძე</t>
  </si>
  <si>
    <t>ქ. ამბროლაური, კოსტავას ქ. #7</t>
  </si>
  <si>
    <t>04001002980</t>
  </si>
  <si>
    <t>გოცირიძე ომარი ი/მ</t>
  </si>
  <si>
    <t>ქ. ცაგერი, მ. კოსტავას ქ. #13 ბ. 3</t>
  </si>
  <si>
    <t>ზაირა</t>
  </si>
  <si>
    <t>ბენდელიანი</t>
  </si>
  <si>
    <t>ლენტეხი, დაბა ლენტეხი, სტალინის ქ. #8</t>
  </si>
  <si>
    <t>27001007074</t>
  </si>
  <si>
    <t>ქურასბედიანი</t>
  </si>
  <si>
    <t>ხარაგაული, დ. ხარაგაული, სოლომონ მეფის # 21</t>
  </si>
  <si>
    <t>01018001780</t>
  </si>
  <si>
    <t>არევაძე-წერეთელი</t>
  </si>
  <si>
    <t>ქ. თერჯოლა, რუსთაველის ქ. #105</t>
  </si>
  <si>
    <t>21001015020</t>
  </si>
  <si>
    <t>ჩუბინიძე დარეჯანი ი/მ</t>
  </si>
  <si>
    <t>ქ. საჩხერე მერაბ კოსტავას ქ. #65</t>
  </si>
  <si>
    <t>დიმიტრი</t>
  </si>
  <si>
    <t>ბურძენიძე</t>
  </si>
  <si>
    <t>ქ. ზესტაფონი, დ. აღმაშენებლის ქ. #19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</si>
  <si>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</si>
  <si>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</si>
  <si>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</si>
  <si>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</si>
  <si>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ვანი, ჯორჯიაშვილის ქ. #2</t>
  </si>
  <si>
    <t>17001000134</t>
  </si>
  <si>
    <t>ომარ</t>
  </si>
  <si>
    <t>კორძაძე</t>
  </si>
  <si>
    <t>ქ. ხონი, მოსე ხონელის ქ. #5</t>
  </si>
  <si>
    <t>55001001060</t>
  </si>
  <si>
    <t>თამარ</t>
  </si>
  <si>
    <t>ტრიანდაფილიდი</t>
  </si>
  <si>
    <t>ქ. ჭიათურა ეგ. ნინოშვილის ქ. #12 ბ. 9</t>
  </si>
  <si>
    <t>მირმენი</t>
  </si>
  <si>
    <t>ბარათაშვილი</t>
  </si>
  <si>
    <t>ქ. ტყიბული, შ. რუსთაველის ქ. #1 ბ. 27</t>
  </si>
  <si>
    <t>01024083360</t>
  </si>
  <si>
    <t>ნიკოლოზ</t>
  </si>
  <si>
    <t>მახარაშვილი</t>
  </si>
  <si>
    <t>ქ. წყალტუბო, შ. რუსთაველის ქ. #4</t>
  </si>
  <si>
    <t>კუხალეიშვილი ნინო ი/მ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</si>
  <si>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</si>
  <si>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</si>
  <si>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</si>
  <si>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>კოპალეიშვილი</t>
  </si>
  <si>
    <t>ქ. ოზურგეთი, ი. ჭავჭავაძის ქ. #12</t>
  </si>
  <si>
    <t>ნანი</t>
  </si>
  <si>
    <t>ძნელაძე</t>
  </si>
  <si>
    <t>ქ. ლანჩხუთი, მდინარაძის ქ. #3</t>
  </si>
  <si>
    <t>ორმოცაძე გიორგი ი/მ</t>
  </si>
  <si>
    <t>ქ. ჩოხატაური, დუმბაძის ქ. #3</t>
  </si>
  <si>
    <t>46001015708</t>
  </si>
  <si>
    <t>მაია</t>
  </si>
  <si>
    <t>ჩხიკვაძე</t>
  </si>
  <si>
    <t>ქ. აბაშა, თავისუფლების ქ. #81</t>
  </si>
  <si>
    <t>02001000267</t>
  </si>
  <si>
    <t>გაბელაია დავითი ი/მ</t>
  </si>
  <si>
    <t>შუბლაძე ბესიკ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</si>
  <si>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</si>
  <si>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</si>
  <si>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</si>
  <si>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</si>
  <si>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29001004059</t>
  </si>
  <si>
    <t>გეგია არველოდ ი/მ</t>
  </si>
  <si>
    <t>ქ. ხობი, 9 აპრილის ქ. #3</t>
  </si>
  <si>
    <t>244552480</t>
  </si>
  <si>
    <t>შპს ლასარი</t>
  </si>
  <si>
    <t>ქ. ზუგდიდი, კ. გამსახურდიას ქ. #35</t>
  </si>
  <si>
    <t>ქ. წალენჯიხა, გ. მებონიას ქ. #2</t>
  </si>
  <si>
    <t>571107350622</t>
  </si>
  <si>
    <t>ბადრი</t>
  </si>
  <si>
    <t>კვარაცხელია</t>
  </si>
  <si>
    <t>დ. ჩხოროწყუ დ. აღმაშენებლის ქ. #13</t>
  </si>
  <si>
    <t>48001004194</t>
  </si>
  <si>
    <t>ესართია ლაშა ი/მ</t>
  </si>
  <si>
    <t>ქ. ფოთი, დ. აღმაშენებლის ქ. #10</t>
  </si>
  <si>
    <t>42001010057</t>
  </si>
  <si>
    <t>ხორავა მარიკა ი/მ</t>
  </si>
  <si>
    <t>დ. მესტია, თამარ მეფის ქ. #14</t>
  </si>
  <si>
    <t>ნინა</t>
  </si>
  <si>
    <t>ქ. ბათუმი, მარაჯნიშვილისა და ასათიანის კვეთა</t>
  </si>
  <si>
    <t>445433610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</si>
  <si>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</si>
  <si>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</si>
  <si>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</si>
  <si>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</si>
  <si>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61004000897</t>
  </si>
  <si>
    <t>ძუბენკო თამარა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</si>
  <si>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</si>
  <si>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</si>
  <si>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</si>
  <si>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ბათუმი, ფრიდონ ხალვაშის გამზირი #346 ბ</t>
  </si>
  <si>
    <t>61001070310</t>
  </si>
  <si>
    <t>იაკობ</t>
  </si>
  <si>
    <t>შერვაშიძე</t>
  </si>
  <si>
    <t>ხულო, დ. ხულო ტბელ აბუსერიძის ქ. #7</t>
  </si>
  <si>
    <t>ფართის დათმობა</t>
  </si>
  <si>
    <t>1 დღე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</si>
  <si>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</si>
  <si>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</si>
  <si>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</si>
  <si>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</si>
  <si>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</si>
  <si>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</si>
  <si>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</si>
  <si>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</si>
  <si>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</si>
  <si>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</si>
  <si>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</si>
  <si>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</si>
  <si>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</si>
  <si>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</si>
  <si>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</si>
  <si>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</si>
  <si>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</si>
  <si>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</si>
  <si>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</si>
  <si>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</si>
  <si>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</si>
  <si>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</si>
  <si>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</si>
  <si>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</si>
  <si>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</si>
  <si>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</si>
  <si>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</si>
  <si>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</si>
  <si>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</si>
  <si>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</si>
  <si>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</si>
  <si>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</si>
  <si>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</si>
  <si>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</si>
  <si>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</si>
  <si>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</si>
  <si>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</si>
  <si>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</si>
  <si>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</si>
  <si>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</si>
  <si>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</si>
  <si>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</si>
  <si>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</si>
  <si>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</si>
  <si>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</si>
  <si>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</si>
  <si>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</si>
  <si>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</si>
  <si>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</si>
  <si>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</si>
  <si>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</si>
  <si>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</si>
  <si>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</si>
  <si>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</si>
  <si>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</si>
  <si>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</si>
  <si>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</si>
  <si>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</si>
  <si>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</si>
  <si>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</si>
  <si>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</si>
  <si>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</si>
  <si>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</si>
  <si>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</si>
  <si>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</si>
  <si>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</si>
  <si>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</si>
  <si>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</si>
  <si>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</si>
  <si>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</si>
  <si>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</si>
  <si>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</si>
  <si>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</si>
  <si>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</si>
  <si>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</si>
  <si>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</si>
  <si>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</si>
  <si>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</si>
  <si>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</si>
  <si>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</si>
  <si>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</si>
  <si>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</si>
  <si>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</si>
  <si>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</si>
  <si>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</si>
  <si>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</si>
  <si>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</si>
  <si>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</si>
  <si>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</si>
  <si>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</si>
  <si>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</si>
  <si>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</si>
  <si>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</si>
  <si>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</si>
  <si>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</si>
  <si>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</si>
  <si>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</si>
  <si>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</si>
  <si>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</si>
  <si>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</si>
  <si>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</si>
  <si>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</si>
  <si>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</si>
  <si>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</si>
  <si>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</si>
  <si>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</si>
  <si>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</si>
  <si>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</si>
  <si>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</si>
  <si>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</si>
  <si>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</si>
  <si>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</si>
  <si>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</si>
  <si>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</si>
  <si>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</si>
  <si>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</si>
  <si>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</si>
  <si>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</si>
  <si>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</si>
  <si>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</si>
  <si>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</si>
  <si>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</si>
  <si>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</si>
  <si>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</si>
  <si>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</si>
  <si>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</si>
  <si>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</si>
  <si>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</si>
  <si>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</si>
  <si>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</si>
  <si>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</si>
  <si>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</si>
  <si>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</si>
  <si>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</si>
  <si>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</si>
  <si>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</si>
  <si>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</si>
  <si>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</si>
  <si>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</si>
  <si>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</si>
  <si>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</si>
  <si>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03.07.2014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</si>
  <si>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</si>
  <si>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</si>
  <si>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</si>
  <si>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</si>
  <si>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</si>
  <si>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</si>
  <si>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</si>
  <si>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</si>
  <si>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</si>
  <si>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</si>
  <si>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</si>
  <si>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</si>
  <si>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</si>
  <si>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</si>
  <si>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1.2.15.3</t>
  </si>
  <si>
    <t>ქ. თბილისი, მ. კოსტავას ქ. #14</t>
  </si>
  <si>
    <t>404909934</t>
  </si>
  <si>
    <t>შპს სითი ლოფტი</t>
  </si>
  <si>
    <t>ქ. მცხეთა, დ. აღმაშენებლის ქ.</t>
  </si>
  <si>
    <t>420425640</t>
  </si>
  <si>
    <t>შპს გრანდი</t>
  </si>
  <si>
    <t>01,08-21,08,2017</t>
  </si>
  <si>
    <t>02/08/2017</t>
  </si>
  <si>
    <t>01/08/2017</t>
  </si>
  <si>
    <t>ფულადი შემოწირულობა</t>
  </si>
  <si>
    <t>გიორგი მანაგაძე</t>
  </si>
  <si>
    <t>კახაბერ მახათაძე</t>
  </si>
  <si>
    <t>თეიმურაზ კერვალიშვილი</t>
  </si>
  <si>
    <t>ირაკლი თათეიშვილი</t>
  </si>
  <si>
    <t xml:space="preserve">
    01008001437
</t>
  </si>
  <si>
    <t xml:space="preserve">
    01025007769
</t>
  </si>
  <si>
    <t xml:space="preserve">
    35001015358
</t>
  </si>
  <si>
    <t xml:space="preserve">
    01026000580
</t>
  </si>
  <si>
    <t>GE70CR0000009447403601</t>
  </si>
  <si>
    <t>GE10CR0000009426293601</t>
  </si>
  <si>
    <t>GE37CR0000009447093601</t>
  </si>
  <si>
    <t>GE36CR0000009447113601</t>
  </si>
  <si>
    <t xml:space="preserve">
    ბანკი ქართუ
</t>
  </si>
  <si>
    <t>ნათია გელოვანი</t>
  </si>
  <si>
    <t xml:space="preserve">
    01011054575
</t>
  </si>
  <si>
    <t>GE19CR0000009447453601</t>
  </si>
  <si>
    <t>04/08/2017</t>
  </si>
  <si>
    <t>03/08/2017</t>
  </si>
  <si>
    <t>ლერი კაპანაძე</t>
  </si>
  <si>
    <t>დავით ალიბეგაშვილი</t>
  </si>
  <si>
    <t>ბორის საყვარელიძე</t>
  </si>
  <si>
    <t>სიმონი გეგელაშვილი</t>
  </si>
  <si>
    <t>გოჩა ჩოკოშვილი</t>
  </si>
  <si>
    <t>ირაკლი პეტრიაშვილი</t>
  </si>
  <si>
    <t>თეიმურაზ ტვილდიანი</t>
  </si>
  <si>
    <t>გრიგოლ კვიჟინაძე</t>
  </si>
  <si>
    <t>ზურაბ სვანიძე</t>
  </si>
  <si>
    <t>ვახტანგ ფარესიშვილი</t>
  </si>
  <si>
    <t>ნიკოლოზ კარიჭაშვილი</t>
  </si>
  <si>
    <t>დავით ბალანჩივაძე</t>
  </si>
  <si>
    <t>გიორგი ჭელიძე</t>
  </si>
  <si>
    <t>ლალი დადვანი</t>
  </si>
  <si>
    <t xml:space="preserve">
    54001007156
</t>
  </si>
  <si>
    <t xml:space="preserve">
    01011034473
</t>
  </si>
  <si>
    <t xml:space="preserve">
    01008004273
</t>
  </si>
  <si>
    <t xml:space="preserve">
    01032000071
</t>
  </si>
  <si>
    <t xml:space="preserve">
    01013006513
</t>
  </si>
  <si>
    <t xml:space="preserve">
    01008016572
</t>
  </si>
  <si>
    <t xml:space="preserve">
    01027017535
</t>
  </si>
  <si>
    <t xml:space="preserve">
    01024004967
</t>
  </si>
  <si>
    <t xml:space="preserve">
    01008018388
</t>
  </si>
  <si>
    <t xml:space="preserve">
    01030002760
</t>
  </si>
  <si>
    <t xml:space="preserve">
    01008008164
</t>
  </si>
  <si>
    <t xml:space="preserve">
    01024019227
</t>
  </si>
  <si>
    <t xml:space="preserve">
    35001003142
</t>
  </si>
  <si>
    <t xml:space="preserve">
    62011002640
</t>
  </si>
  <si>
    <t>GE07CR0000000892293601</t>
  </si>
  <si>
    <t>GE89CR0000009422773601</t>
  </si>
  <si>
    <t>GE68CR0000000933753601</t>
  </si>
  <si>
    <t>GE40CR0000009422783601</t>
  </si>
  <si>
    <t>GE88CR0000009422793601</t>
  </si>
  <si>
    <t>GE39CR0000009422803601</t>
  </si>
  <si>
    <t>GE38CR0000000922713601</t>
  </si>
  <si>
    <t>GE86CR0000000922723601</t>
  </si>
  <si>
    <t>GE21CR0000009424133601</t>
  </si>
  <si>
    <t>GE83CR0000009422893601</t>
  </si>
  <si>
    <t>GE82CR0000009422913601</t>
  </si>
  <si>
    <t>GE36CR0000009422863601</t>
  </si>
  <si>
    <t>GE14CR0000009447553601</t>
  </si>
  <si>
    <t>GE16CR0000009447513601</t>
  </si>
  <si>
    <t>ცეკური</t>
  </si>
  <si>
    <t>არალი</t>
  </si>
  <si>
    <t>209442174</t>
  </si>
  <si>
    <t>222725807</t>
  </si>
  <si>
    <t>GE78TB0600000055360255</t>
  </si>
  <si>
    <t>GE69TB0161236020100002</t>
  </si>
  <si>
    <t xml:space="preserve">
    თიბისი
</t>
  </si>
  <si>
    <t>10/08/2017</t>
  </si>
  <si>
    <t>09/08/2017</t>
  </si>
  <si>
    <t>08/08/2017</t>
  </si>
  <si>
    <t>07/08/2017</t>
  </si>
  <si>
    <t>გიორგი დუგლაძე</t>
  </si>
  <si>
    <t>ზაალ დუგლაძე</t>
  </si>
  <si>
    <t>ნატო ხაინდრავა</t>
  </si>
  <si>
    <t>გია ანთაძე</t>
  </si>
  <si>
    <t>გიორგი ქარჩავა</t>
  </si>
  <si>
    <t>ვაჰან მღებრიანი</t>
  </si>
  <si>
    <t>ლელა წამალაიძე</t>
  </si>
  <si>
    <t>დავით დუგლაძე</t>
  </si>
  <si>
    <t>გიორგი სხულუხია</t>
  </si>
  <si>
    <t>ირინა დადვანი</t>
  </si>
  <si>
    <t>ნუგზარ არსენიშვილი</t>
  </si>
  <si>
    <t>კახაბერი ბუკია</t>
  </si>
  <si>
    <t>მერაბ კაპანაძე</t>
  </si>
  <si>
    <t>ბიძინა გამცემლიძე</t>
  </si>
  <si>
    <t>გოჩა დარჩიაშვილი</t>
  </si>
  <si>
    <t>ნიკოლოზი ნებულიშვილი</t>
  </si>
  <si>
    <t>ზაზა ხუციშვილი</t>
  </si>
  <si>
    <t>მორის ხუციშვილი</t>
  </si>
  <si>
    <t>ილია სეფიაშვილი</t>
  </si>
  <si>
    <t>ამირან ადეიშვილი</t>
  </si>
  <si>
    <t>ზურაბ მალაზონია</t>
  </si>
  <si>
    <t>გრიგოლ მორჩილაძე</t>
  </si>
  <si>
    <t>რევაზ ქარჩავა</t>
  </si>
  <si>
    <t>ვლადიმერ დარჩიაშვილი</t>
  </si>
  <si>
    <t>უტა მაზიაშვილი</t>
  </si>
  <si>
    <t>ნიკოლოზ ალავიძე</t>
  </si>
  <si>
    <t>აპალონ ბჟალავა</t>
  </si>
  <si>
    <t>ალექსეი ბუბუტეიშვილი</t>
  </si>
  <si>
    <t>გელა ბაზაძე</t>
  </si>
  <si>
    <t>დავით ნადირაშვილი</t>
  </si>
  <si>
    <t>ჯიბო მელაშვილი</t>
  </si>
  <si>
    <t>ზურაბ იაკობიძე</t>
  </si>
  <si>
    <t>მურთაზ ყობიაშვილი</t>
  </si>
  <si>
    <t>დავით სიჭინავა</t>
  </si>
  <si>
    <t xml:space="preserve">
    01023006635
</t>
  </si>
  <si>
    <t xml:space="preserve">
    01024012661
</t>
  </si>
  <si>
    <t xml:space="preserve">
    01003011336
</t>
  </si>
  <si>
    <t xml:space="preserve">
    33001009394
</t>
  </si>
  <si>
    <t xml:space="preserve">
    01017005044
</t>
  </si>
  <si>
    <t xml:space="preserve">
    01009008230
</t>
  </si>
  <si>
    <t xml:space="preserve">
    01023007414
</t>
  </si>
  <si>
    <t xml:space="preserve">
    01008000661
</t>
  </si>
  <si>
    <t xml:space="preserve">
    01003006704
</t>
  </si>
  <si>
    <t xml:space="preserve">
    01029003306
</t>
  </si>
  <si>
    <t xml:space="preserve">
    01017010107
</t>
  </si>
  <si>
    <t xml:space="preserve">
    58001002178
</t>
  </si>
  <si>
    <t xml:space="preserve">
    54001001957
</t>
  </si>
  <si>
    <t xml:space="preserve">
    01010005279
</t>
  </si>
  <si>
    <t xml:space="preserve">
    01027001762
</t>
  </si>
  <si>
    <t xml:space="preserve">
    01020006057
</t>
  </si>
  <si>
    <t xml:space="preserve">
    01027018549
</t>
  </si>
  <si>
    <t xml:space="preserve">
    01027016242
</t>
  </si>
  <si>
    <t xml:space="preserve">
    01009004122
</t>
  </si>
  <si>
    <t xml:space="preserve">
    01008017025
</t>
  </si>
  <si>
    <t xml:space="preserve">
    01013019820
</t>
  </si>
  <si>
    <t xml:space="preserve">
    01018002152
</t>
  </si>
  <si>
    <t xml:space="preserve">
    01010014149
</t>
  </si>
  <si>
    <t xml:space="preserve">
    01027005305
</t>
  </si>
  <si>
    <t xml:space="preserve">
    01026001199
</t>
  </si>
  <si>
    <t xml:space="preserve">
    59001000119
</t>
  </si>
  <si>
    <t xml:space="preserve">
    42001000199
</t>
  </si>
  <si>
    <t xml:space="preserve">
    10001011243
</t>
  </si>
  <si>
    <t xml:space="preserve">
    60001000029
</t>
  </si>
  <si>
    <t xml:space="preserve">
    01024006084
</t>
  </si>
  <si>
    <t xml:space="preserve">
    62011000063
</t>
  </si>
  <si>
    <t xml:space="preserve">
    54001009903
</t>
  </si>
  <si>
    <t xml:space="preserve">
    54001007869
</t>
  </si>
  <si>
    <t xml:space="preserve">
    19001004820
</t>
  </si>
  <si>
    <t>GE75CR0000000048973601</t>
  </si>
  <si>
    <t>GE89CR0000000502653601</t>
  </si>
  <si>
    <t>GE02CR0000000889483601</t>
  </si>
  <si>
    <t>GE29CR0030009435563601</t>
  </si>
  <si>
    <t>GE93CR0000009447913601</t>
  </si>
  <si>
    <t>GE44CR0000009447923601</t>
  </si>
  <si>
    <t>GE92CR0000009447933601</t>
  </si>
  <si>
    <t>GE57CR0000000026053601</t>
  </si>
  <si>
    <t>GE48CR0000009447843601</t>
  </si>
  <si>
    <t>GE70CR0130009447833601</t>
  </si>
  <si>
    <t>GE22CR0130009447823601</t>
  </si>
  <si>
    <t>GE51CR0000009447783601</t>
  </si>
  <si>
    <t>GE32CR0000009416153601</t>
  </si>
  <si>
    <t>GE09TB7205045061600012</t>
  </si>
  <si>
    <t>GE04TB7214645064300005</t>
  </si>
  <si>
    <t>GE19CR0000009433873601</t>
  </si>
  <si>
    <t>GE48CR0000009430383601</t>
  </si>
  <si>
    <t>GE41CR0000009427613601</t>
  </si>
  <si>
    <t>GE18CR0000002003693601</t>
  </si>
  <si>
    <t>GE40CR0000009427633601</t>
  </si>
  <si>
    <t>GE53CR0000009447743601</t>
  </si>
  <si>
    <t>GE03CR0000000026163601</t>
  </si>
  <si>
    <t>GE89CR0000009427623601</t>
  </si>
  <si>
    <t>GE60TB7828945064300001</t>
  </si>
  <si>
    <t>GE68TB7338836010100019</t>
  </si>
  <si>
    <t>GE07CR0000009447693601</t>
  </si>
  <si>
    <t>GE56CR0000009447683601</t>
  </si>
  <si>
    <t>GE08CR0000009447673601</t>
  </si>
  <si>
    <t>GE16CR0000000923153601</t>
  </si>
  <si>
    <t>GE36CR0140000502833601</t>
  </si>
  <si>
    <t>GE33CR0000009426803601</t>
  </si>
  <si>
    <t>GE11CR0000009447613601</t>
  </si>
  <si>
    <t>GE65CR0000000049173601</t>
  </si>
  <si>
    <t>GE28TB7281736010100005</t>
  </si>
  <si>
    <t>შარა</t>
  </si>
  <si>
    <t>საავტომობილო გზების რეაბილიტაციისა და მოდერნიზაციის ზედამხედველობის დირექცია</t>
  </si>
  <si>
    <t>საგზაო-19</t>
  </si>
  <si>
    <t>ჯი-ემ-პი</t>
  </si>
  <si>
    <t>218022066</t>
  </si>
  <si>
    <t>212272477</t>
  </si>
  <si>
    <t>229277029</t>
  </si>
  <si>
    <t>211385268</t>
  </si>
  <si>
    <t>GE55BS0000000081636798</t>
  </si>
  <si>
    <t>GE38BG0000000116785701</t>
  </si>
  <si>
    <t>GE21BG0000000889585201</t>
  </si>
  <si>
    <t>GE61CR0001004670923602</t>
  </si>
  <si>
    <t xml:space="preserve">
    ბაზისბანკი
</t>
  </si>
  <si>
    <t xml:space="preserve">
    საქართველოს ბანკი
</t>
  </si>
  <si>
    <t>14/08/2017</t>
  </si>
  <si>
    <t>პარტნიორი</t>
  </si>
  <si>
    <t>406084954</t>
  </si>
  <si>
    <t>GE07TB7295336060100002</t>
  </si>
  <si>
    <t>16/08/2017</t>
  </si>
  <si>
    <t>15/08/2017</t>
  </si>
  <si>
    <t>11/08/2017</t>
  </si>
  <si>
    <t>მიხეილ დათიკაშვილი</t>
  </si>
  <si>
    <t>ვაჟა მანაშეროვი</t>
  </si>
  <si>
    <t>ზურაბ დარახველიძე</t>
  </si>
  <si>
    <t>ია თოიძე</t>
  </si>
  <si>
    <t>ნინო ბეგიაშვილი</t>
  </si>
  <si>
    <t>თამაზ კაპანაძე</t>
  </si>
  <si>
    <t>თინათინ კვირკველია</t>
  </si>
  <si>
    <t>ეთერი ქართველიშვილი</t>
  </si>
  <si>
    <t>სოფიო ჯანიაშვილი</t>
  </si>
  <si>
    <t>ზაზა ხოფერია</t>
  </si>
  <si>
    <t>თეა გაჩეჩილაძე</t>
  </si>
  <si>
    <t>ლილი ფხალაძე</t>
  </si>
  <si>
    <t>სერგო კელენჯერიძე</t>
  </si>
  <si>
    <t>როინი ლუტიძე</t>
  </si>
  <si>
    <t>რამინ ლუტიძე</t>
  </si>
  <si>
    <t>ლელა გელაძე</t>
  </si>
  <si>
    <t>მაია ხუჭუა</t>
  </si>
  <si>
    <t>ნაზი ბუწაშვილი</t>
  </si>
  <si>
    <t>თეონა ჩაგელიშვილი</t>
  </si>
  <si>
    <t>ეკა იაკობიძე</t>
  </si>
  <si>
    <t>ვანო მიქელაძე</t>
  </si>
  <si>
    <t>ნანა ნასარიძე</t>
  </si>
  <si>
    <t>ილია მოქერია</t>
  </si>
  <si>
    <t>ზურაბ ფოცხვერაშვილი</t>
  </si>
  <si>
    <t>ჯეირან ომანაძე</t>
  </si>
  <si>
    <t>ნიკა ქინქლაძე</t>
  </si>
  <si>
    <t>ბაჩანა ცეკვავა</t>
  </si>
  <si>
    <t>ირა ბროლაძე</t>
  </si>
  <si>
    <t>თინა კურტანიძე</t>
  </si>
  <si>
    <t>გელა ძიძიკაშვილი</t>
  </si>
  <si>
    <t>გიორგი ტალახაძე</t>
  </si>
  <si>
    <t>მერაბ ტალახაძე</t>
  </si>
  <si>
    <t>გიორგი ტაბიძე</t>
  </si>
  <si>
    <t>ნუცა ნანიტაშვილი</t>
  </si>
  <si>
    <t>გიორგი ხვედელიძე</t>
  </si>
  <si>
    <t>გაგა ბუხრაშვილი</t>
  </si>
  <si>
    <t>მერი ისკანდარაშვილი-ნანავა</t>
  </si>
  <si>
    <t>ქეთევან მუმლაური</t>
  </si>
  <si>
    <t>მოსე გოგატიშვილი</t>
  </si>
  <si>
    <t>მარინა ერქვანია</t>
  </si>
  <si>
    <t>ლილი თაბაგარი</t>
  </si>
  <si>
    <t>ბორის მელნიკოვი</t>
  </si>
  <si>
    <t>როსტომი ჩაბრაძე</t>
  </si>
  <si>
    <t>დავით რაზმაძე</t>
  </si>
  <si>
    <t>ქეთევან კაკაურიძე</t>
  </si>
  <si>
    <t>ნინო მემანიშვილი</t>
  </si>
  <si>
    <t>ვახტანგ არაბული</t>
  </si>
  <si>
    <t>ნინო ჩარკვიანი</t>
  </si>
  <si>
    <t>ლია ხოსიაშვილი</t>
  </si>
  <si>
    <t xml:space="preserve">
    01004003799
</t>
  </si>
  <si>
    <t xml:space="preserve">
    01002006327
</t>
  </si>
  <si>
    <t xml:space="preserve">
    01014003102
</t>
  </si>
  <si>
    <t xml:space="preserve">
    01027016069
</t>
  </si>
  <si>
    <t xml:space="preserve">
    01027019835
</t>
  </si>
  <si>
    <t xml:space="preserve">
    01009005253
</t>
  </si>
  <si>
    <t xml:space="preserve">
    01001011380
</t>
  </si>
  <si>
    <t xml:space="preserve">
    01016005980
</t>
  </si>
  <si>
    <t xml:space="preserve">
    22001007248
</t>
  </si>
  <si>
    <t xml:space="preserve">
    01010004953
</t>
  </si>
  <si>
    <t xml:space="preserve">
    01021013879
</t>
  </si>
  <si>
    <t xml:space="preserve">
    01015015828
</t>
  </si>
  <si>
    <t xml:space="preserve">
    35001044525
</t>
  </si>
  <si>
    <t xml:space="preserve">
    01017023780
</t>
  </si>
  <si>
    <t xml:space="preserve">
    01029018257
</t>
  </si>
  <si>
    <t xml:space="preserve">
    01019052426
</t>
  </si>
  <si>
    <t xml:space="preserve">
    01008040725
</t>
  </si>
  <si>
    <t xml:space="preserve">
    01030002252
</t>
  </si>
  <si>
    <t xml:space="preserve">
    01030025626
</t>
  </si>
  <si>
    <t xml:space="preserve">
    01023011932
</t>
  </si>
  <si>
    <t xml:space="preserve">
    01023009044
</t>
  </si>
  <si>
    <t xml:space="preserve">
    38001003038
</t>
  </si>
  <si>
    <t xml:space="preserve">
    01008016443
</t>
  </si>
  <si>
    <t xml:space="preserve">
    01010000872
</t>
  </si>
  <si>
    <t xml:space="preserve">
    53001006739
</t>
  </si>
  <si>
    <t xml:space="preserve">
    33001068200
</t>
  </si>
  <si>
    <t xml:space="preserve">
    39001036287
</t>
  </si>
  <si>
    <t xml:space="preserve">
    59001070486
</t>
  </si>
  <si>
    <t xml:space="preserve">
    59001033607
</t>
  </si>
  <si>
    <t xml:space="preserve">
    01009000669
</t>
  </si>
  <si>
    <t xml:space="preserve">
    01024030127
</t>
  </si>
  <si>
    <t xml:space="preserve">
    01024030248
</t>
  </si>
  <si>
    <t xml:space="preserve">
    37001011201
</t>
  </si>
  <si>
    <t xml:space="preserve">
    01017035037
</t>
  </si>
  <si>
    <t xml:space="preserve">
    01003000933
</t>
  </si>
  <si>
    <t xml:space="preserve">
    54001001628
</t>
  </si>
  <si>
    <t xml:space="preserve">
    35001002503
</t>
  </si>
  <si>
    <t xml:space="preserve">
    01009014731
</t>
  </si>
  <si>
    <t xml:space="preserve">
    54001008143
</t>
  </si>
  <si>
    <t xml:space="preserve">
    01004001561
</t>
  </si>
  <si>
    <t xml:space="preserve">
    01024040439
</t>
  </si>
  <si>
    <t xml:space="preserve">
    01022004905
</t>
  </si>
  <si>
    <t xml:space="preserve">
    38001009653
</t>
  </si>
  <si>
    <t xml:space="preserve">
    54001034119
</t>
  </si>
  <si>
    <t xml:space="preserve">
    18001036079
</t>
  </si>
  <si>
    <t xml:space="preserve">
    01013024637
</t>
  </si>
  <si>
    <t xml:space="preserve">
    01025000402
</t>
  </si>
  <si>
    <t xml:space="preserve">
    01010012370
</t>
  </si>
  <si>
    <t xml:space="preserve">
    31001001962
</t>
  </si>
  <si>
    <t>GE16CR0000009448483601</t>
  </si>
  <si>
    <t>GE65CR0000009448473601</t>
  </si>
  <si>
    <t>GE84CR0000009415113601</t>
  </si>
  <si>
    <t>GE25CR0000000907453601</t>
  </si>
  <si>
    <t>GE26CR0000000907433601</t>
  </si>
  <si>
    <t>GE67CR0000009448433601</t>
  </si>
  <si>
    <t>GE04CR0000000931153601</t>
  </si>
  <si>
    <t>GE52CR0000000055253601</t>
  </si>
  <si>
    <t>GE84CR0000000066253601</t>
  </si>
  <si>
    <t>GE76CR0000000931653601</t>
  </si>
  <si>
    <t>GE96CR0120007036233601</t>
  </si>
  <si>
    <t>GE24CR0000000907473601</t>
  </si>
  <si>
    <t>GE71CR0000000891983601</t>
  </si>
  <si>
    <t>GE70CR0000009448373601</t>
  </si>
  <si>
    <t>GE71CR0000009448353601</t>
  </si>
  <si>
    <t>GE93CR0000000042793601</t>
  </si>
  <si>
    <t>GE53CR0000000931143601</t>
  </si>
  <si>
    <t>GE41CR0000000912953601</t>
  </si>
  <si>
    <t>GE73CR0000000907463601</t>
  </si>
  <si>
    <t>GE95CR0000000893443601</t>
  </si>
  <si>
    <t>GE45CR0000000068003601</t>
  </si>
  <si>
    <t>GE34CR0000000889813601</t>
  </si>
  <si>
    <t>GE79CR0000000892793601</t>
  </si>
  <si>
    <t>GE40CR0000000049673601</t>
  </si>
  <si>
    <t>GE24TB7693945068100002</t>
  </si>
  <si>
    <t>GE27CR0000009448263601</t>
  </si>
  <si>
    <t>GE28KS0036010133200901</t>
  </si>
  <si>
    <t>GE84CR0110009448233601</t>
  </si>
  <si>
    <t>GE85CR0110009448213601</t>
  </si>
  <si>
    <t>GE79CR0000009448193601</t>
  </si>
  <si>
    <t>GE31CR0000009448183601</t>
  </si>
  <si>
    <t>GE80CR0000009448173601</t>
  </si>
  <si>
    <t>GE34CR0000009448123601</t>
  </si>
  <si>
    <t>GE36CR0000009448083601</t>
  </si>
  <si>
    <t>GE83CR0000000892713601</t>
  </si>
  <si>
    <t>GE17CR0000000892093601</t>
  </si>
  <si>
    <t>GE19CR0000000023903601</t>
  </si>
  <si>
    <t>GE95CR0000000894413601</t>
  </si>
  <si>
    <t>GE47CR0000000893433601</t>
  </si>
  <si>
    <t>GE93CR0000000891543601</t>
  </si>
  <si>
    <t>GE50CR0000000907923601</t>
  </si>
  <si>
    <t>GE41CR0000000892583601</t>
  </si>
  <si>
    <t>GE24CR0000000890013601</t>
  </si>
  <si>
    <t>GE18CR0000000907593601</t>
  </si>
  <si>
    <t>GE13CR0000000930973601</t>
  </si>
  <si>
    <t>GE28CR0000002007373601</t>
  </si>
  <si>
    <t>GE43CR0000000908063601</t>
  </si>
  <si>
    <t>GE63CR0000000930943601</t>
  </si>
  <si>
    <t>GE75CR0000000907423601</t>
  </si>
  <si>
    <t xml:space="preserve">
    კორ სტანდარტ ბანკი
</t>
  </si>
  <si>
    <t>21/08/2017</t>
  </si>
  <si>
    <t>17/08/2017</t>
  </si>
  <si>
    <t>თენგიზ ჯიქია</t>
  </si>
  <si>
    <t>ვაჟა მაჩაიძე</t>
  </si>
  <si>
    <t>ბადრი ბარბაქაძე</t>
  </si>
  <si>
    <t>ზურაბ ბურდული</t>
  </si>
  <si>
    <t>ნაილი ლონდარიძე</t>
  </si>
  <si>
    <t>ნინო ხიდეშელი</t>
  </si>
  <si>
    <t xml:space="preserve">
    35001048552
</t>
  </si>
  <si>
    <t xml:space="preserve">
    01007000162
</t>
  </si>
  <si>
    <t xml:space="preserve">
    01006017117
</t>
  </si>
  <si>
    <t xml:space="preserve">
    01004005799
</t>
  </si>
  <si>
    <t xml:space="preserve">
    01009018849
</t>
  </si>
  <si>
    <t xml:space="preserve">
    01009002854
</t>
  </si>
  <si>
    <t>GE23CR0000000891973601</t>
  </si>
  <si>
    <t>GE86CR0000000025473601</t>
  </si>
  <si>
    <t>GE04CR0000000027113601</t>
  </si>
  <si>
    <t>GE38CR0000000890703601</t>
  </si>
  <si>
    <t>GE35CR0000000016793601</t>
  </si>
  <si>
    <t>GE39CR0000000918813601</t>
  </si>
  <si>
    <t>გოჩა</t>
  </si>
  <si>
    <t>სიხარულიძე</t>
  </si>
  <si>
    <t>01003008139</t>
  </si>
  <si>
    <t>პროგრამული უზრუნველყოფის სპეციალისტი</t>
  </si>
  <si>
    <t>ბილბორდი</t>
  </si>
  <si>
    <t>შპს ბიგბორდი</t>
  </si>
  <si>
    <t>405182305</t>
  </si>
  <si>
    <t>მპგ ქართული ოცნება</t>
  </si>
  <si>
    <t>120</t>
  </si>
  <si>
    <t>თბილისი, საბურთალო, საბურთალოს ქ-ისა და გამსახურდიას გამზ-ის კვეთა,ყოფილი მაღაზია"ორბიტას" თავზე (კედელი)</t>
  </si>
  <si>
    <t>32</t>
  </si>
  <si>
    <t>თბილისი, სამგორი, ვარკეთილის მეტროს მიმდებარედ</t>
  </si>
  <si>
    <t>თბილისი, სამგორი, ვარკეთილი, მეტროსთან</t>
  </si>
  <si>
    <t>33</t>
  </si>
  <si>
    <t>შპს თი ენდ ენ</t>
  </si>
  <si>
    <t>211390172</t>
  </si>
  <si>
    <t>110</t>
  </si>
  <si>
    <t>108</t>
  </si>
  <si>
    <t>36</t>
  </si>
  <si>
    <t>211390173</t>
  </si>
  <si>
    <t>ვაკე, ჭავჭავაძის ქუჩა (კავსაძის კუთხე 3 გვერდიანი)</t>
  </si>
  <si>
    <t>211390174</t>
  </si>
  <si>
    <t>24</t>
  </si>
  <si>
    <t>ვაკე, ჭავჭავაძის ქუჩა პიქსელის მოპირდაპირედ</t>
  </si>
  <si>
    <t>211390175</t>
  </si>
  <si>
    <t>ქუთაისი , გამსახურდიას გამზირი, 9 აპრილის ქუჩის კვეთასთან</t>
  </si>
  <si>
    <t>211390176</t>
  </si>
  <si>
    <t>ქუთაისი , ჭავჭავაძის გამზირი, აგს ტოტალის მიმდებარედ</t>
  </si>
  <si>
    <t>211390177</t>
  </si>
  <si>
    <t>ქუთაისი , ჭავჭავაძის გამზირი, მაკდონალდსის მოპირდაპირედ</t>
  </si>
  <si>
    <t>211390178</t>
  </si>
  <si>
    <t>ქუთაისი , ჭავჭავაძის გამზირი №1-ის მიმდებარედ, ნიკეას კვეთასთან</t>
  </si>
  <si>
    <t>211390179</t>
  </si>
  <si>
    <t>ქუთაისი , ნიკეას №7ა-ის მიმდებარედ, სოკარის მოპირდაპირედ</t>
  </si>
  <si>
    <t>211390180</t>
  </si>
  <si>
    <t>ფოთი , აღმაშენებლის ქუჩა, თიბისი ბანკის მიმდებარედ</t>
  </si>
  <si>
    <t>211390181</t>
  </si>
  <si>
    <t>ფოთი , აკაკისა და წმინდა გიორგის ქუჩების გადაკვეთა</t>
  </si>
  <si>
    <t>ადიგენი, ცენტრი</t>
  </si>
  <si>
    <t>ახალციხე, ცენტრალური ბაზარი</t>
  </si>
  <si>
    <t>18</t>
  </si>
  <si>
    <t>52</t>
  </si>
  <si>
    <t>გორი, ცენტრალური მოედანი</t>
  </si>
  <si>
    <t>თერჯოლა, ბაზართან, გზაჯვარედინზე</t>
  </si>
  <si>
    <t>ლანჩხუთი, მოედანზე</t>
  </si>
  <si>
    <t>30</t>
  </si>
  <si>
    <t>45</t>
  </si>
  <si>
    <t>ტყიბული, გამსახურდიას 24, 8 სართულიანი</t>
  </si>
  <si>
    <t>ქარელი, შესასვლელი კუთხეში</t>
  </si>
  <si>
    <t>ხაშური, ტრასაზე, წრეზე</t>
  </si>
  <si>
    <t>28</t>
  </si>
  <si>
    <t>თბილისი, აეროპორტი, თბილისის საერთაშორისო აეროპორტის მიმდებარედ (მარცხნიდან 1 ფარი)</t>
  </si>
  <si>
    <t>თბილისი, გლდანი, გლდანი, მეტრო ახმეტელი</t>
  </si>
  <si>
    <t>თბილისი, გლდანი, მეტრო "ახმეტელის" მიმდებარედ (კედელი)</t>
  </si>
  <si>
    <t>64</t>
  </si>
  <si>
    <t>თბილისი, დიდუბე, დეზერტირების ბაზრის და დინამოს ბაზრობის მიმდებარედ</t>
  </si>
  <si>
    <t>84</t>
  </si>
  <si>
    <t>თბილისი, დიღომი, დავით აღმაშენებლის მოედანი, თბილისში შემოსასვლელი, “რვასართულიანის” სახურავი</t>
  </si>
  <si>
    <t>96</t>
  </si>
  <si>
    <t>40</t>
  </si>
  <si>
    <t>თბილისი, დიღომი,  დინამოს ბაზის მოპირდაპირედ</t>
  </si>
  <si>
    <t>72</t>
  </si>
  <si>
    <t>თბილისი, ვაკე, აბაშიძის 83, ვაკის პარკთან</t>
  </si>
  <si>
    <t>თბილისი, ვაკე, ახალი გზა</t>
  </si>
  <si>
    <t>46</t>
  </si>
  <si>
    <t>თბილისი, ვაკე-საბურთალო, ქავთარაძე დასაწყისი</t>
  </si>
  <si>
    <t>თბილისი, ვერა, კოსტავას ქუჩა ” ჩაჩავას”  მიმდებარედ</t>
  </si>
  <si>
    <t>თბილისი, ავლაბარი,  ავლაბრის მოედანი, სომხური თეატრის კედელი</t>
  </si>
  <si>
    <t>თბილისი, ისანი,  ისნის ბაზრობასთან და მეტროსთან</t>
  </si>
  <si>
    <t>თბილისი, ისანი,  ისნის მეტროს მოპირდაპირედ</t>
  </si>
  <si>
    <t>თბილისი, ლილო,  კახეთის გზა ლილო მოლის მიმდებარედ</t>
  </si>
  <si>
    <t>48</t>
  </si>
  <si>
    <t>75</t>
  </si>
  <si>
    <t>80</t>
  </si>
  <si>
    <t>თბილისი, საბურთალო, გაგარინის მოედანი</t>
  </si>
  <si>
    <t>297</t>
  </si>
  <si>
    <t>თბილისი, საბურთალო, სააკაძის მოედანი, შართავას 6</t>
  </si>
  <si>
    <t>თბილისი, საბურთალო,  ჯიქიას ქუჩის კუთხე</t>
  </si>
  <si>
    <t>შპს რეპორტიორი</t>
  </si>
  <si>
    <t>404473814</t>
  </si>
  <si>
    <t>712x115</t>
  </si>
  <si>
    <t>პიქსელი</t>
  </si>
  <si>
    <t>1012x100</t>
  </si>
  <si>
    <t>0</t>
  </si>
  <si>
    <t>შპს კვირა +</t>
  </si>
  <si>
    <t>406178283</t>
  </si>
  <si>
    <t>728x90</t>
  </si>
  <si>
    <t>325x250</t>
  </si>
  <si>
    <t>406178284</t>
  </si>
  <si>
    <t>შპს გაზეთი 21-ს ქვევით</t>
  </si>
  <si>
    <t>242003167</t>
  </si>
  <si>
    <t>800*56</t>
  </si>
  <si>
    <t>401951189</t>
  </si>
  <si>
    <t>245*85</t>
  </si>
  <si>
    <t>205010101</t>
  </si>
  <si>
    <t>728*90</t>
  </si>
  <si>
    <t>224079388</t>
  </si>
  <si>
    <t>სპს ყალაბეგაშვილი ორიონი</t>
  </si>
  <si>
    <t>227725511</t>
  </si>
  <si>
    <t>შპს MmG</t>
  </si>
  <si>
    <t>401982217</t>
  </si>
  <si>
    <t>შპს აიბიზნესი</t>
  </si>
  <si>
    <t>404535963</t>
  </si>
  <si>
    <t>841*74</t>
  </si>
  <si>
    <t>შპს ახალი გაზეთი</t>
  </si>
  <si>
    <t>212919797</t>
  </si>
  <si>
    <t>შპს გურია ნიუსი</t>
  </si>
  <si>
    <t>441994585</t>
  </si>
  <si>
    <t>310*300</t>
  </si>
  <si>
    <t>202459259</t>
  </si>
  <si>
    <t>შპს ექსკლუზივნიუსი 'EXCLUSIVE NEWS'</t>
  </si>
  <si>
    <t>405003106</t>
  </si>
  <si>
    <t>შპს ვერსია პრინტი</t>
  </si>
  <si>
    <t>404396676</t>
  </si>
  <si>
    <t>შპს ინფონიუსი</t>
  </si>
  <si>
    <t>404413773</t>
  </si>
  <si>
    <t>580*120</t>
  </si>
  <si>
    <t>შპს ლიბერალი</t>
  </si>
  <si>
    <t>205271971</t>
  </si>
  <si>
    <t>780*100</t>
  </si>
  <si>
    <t>შპს ლიდერი ექსპრეს-ინფო</t>
  </si>
  <si>
    <t>400188541</t>
  </si>
  <si>
    <t>406146237</t>
  </si>
  <si>
    <t>970*90</t>
  </si>
  <si>
    <t>შპს მედია სახლი ჯი-ეიჩ-ენი</t>
  </si>
  <si>
    <t>406101668</t>
  </si>
  <si>
    <t>645*90</t>
  </si>
  <si>
    <t>415593414</t>
  </si>
  <si>
    <t>500*100</t>
  </si>
  <si>
    <t>შპს რადიო კომპანია პირველი რადიო</t>
  </si>
  <si>
    <t>211323735</t>
  </si>
  <si>
    <t>585/75</t>
  </si>
  <si>
    <t>შპს აქცენტი ჰოლდინგი</t>
  </si>
  <si>
    <t>404470363</t>
  </si>
  <si>
    <t>780*60</t>
  </si>
  <si>
    <t>შპს საინფორმაციო სააგენტო კომერსანტი</t>
  </si>
  <si>
    <t>405156762</t>
  </si>
  <si>
    <t>822*98</t>
  </si>
  <si>
    <t>შპს ყოველდღიური გაზეთი რეზონანსი</t>
  </si>
  <si>
    <t>202224609</t>
  </si>
  <si>
    <t>შპს ახალი ამბები</t>
  </si>
  <si>
    <t>205075014</t>
  </si>
  <si>
    <t>შპს ახალი ამბების სააგენტო კაუკასუსნიუსი</t>
  </si>
  <si>
    <t>206341010</t>
  </si>
  <si>
    <t>675x100</t>
  </si>
  <si>
    <t>შპს ედვერთლაინი</t>
  </si>
  <si>
    <t>205284789</t>
  </si>
  <si>
    <t>600x90</t>
  </si>
  <si>
    <t>1200x119</t>
  </si>
  <si>
    <t>1250x119</t>
  </si>
  <si>
    <t>შპს კლიპ-არტი</t>
  </si>
  <si>
    <t>402006468</t>
  </si>
  <si>
    <t>130x800</t>
  </si>
  <si>
    <t>შპს პირველი ნიუსი-საქართველო</t>
  </si>
  <si>
    <t>445471230</t>
  </si>
  <si>
    <t>შპს პრაიმ თაიმი</t>
  </si>
  <si>
    <t>404409252</t>
  </si>
  <si>
    <t>300x250</t>
  </si>
  <si>
    <t>შემსრულებლის პრესკლუბით (Prime Time)შეუზღუდავი სარგებლობა</t>
  </si>
  <si>
    <t>ბეჭდური რეკლამის ხარჯი</t>
  </si>
  <si>
    <t>5000</t>
  </si>
  <si>
    <t>გაზეთი 21-ს ქვევით -  ბეჭდური ვერსია 10 ერთეული გაზეთის პირველი გვერდის ნაწილი</t>
  </si>
  <si>
    <t>2000</t>
  </si>
  <si>
    <t>გაზეთი 21-ს ქვევით -  ბეჭდური ვერსია 10 ერთეული ფერადი მე-4 გვერდის მეხუთედი</t>
  </si>
  <si>
    <t>1480</t>
  </si>
  <si>
    <t>გაზეთი  სამხრეთ კარიბჭე -  ბეჭდური ვერსია 4 ერთეული გაზეთის პირველი გვერდის ნაწილი</t>
  </si>
  <si>
    <t>3000</t>
  </si>
  <si>
    <t>გაზეთი  სამხრეთ კარიბჭე -  ბეჭდური ვერსია 6 ერთეული გაზეთის შავ-თეთრი შიდა გვერდის ნახევარი</t>
  </si>
  <si>
    <t>გაზეთი  - სპექტრი -  ბეჭდური ვერსია 8  ერთეული გაზეთის პირველი გვერდის ნახევარი</t>
  </si>
  <si>
    <t>4000</t>
  </si>
  <si>
    <t>გაზეთი  - სპექტრი -  ბეჭდური ვერსია 8  ერთეული შავ-თეთრი შიდა გვერდი</t>
  </si>
  <si>
    <t>გაზეთი  - ახალი გაზეთი  -  ბეჭდური ვერსია 4  ერთეული გაზეთის პირველი გვერდის ნაწილი</t>
  </si>
  <si>
    <t>გაზეთი  - ახალი გაზეთი -  ბეჭდური ვერსია 8  ერთეული შავ-თეთრი შიდა გვერდის ნახევარი</t>
  </si>
  <si>
    <t>2400</t>
  </si>
  <si>
    <t>გაზეთი  - გურია ნიუსი -  ბეჭდური ვერსია 12  ერთეული გაზეთის პირველი გვერდის ნაწილი</t>
  </si>
  <si>
    <t>14000</t>
  </si>
  <si>
    <t>გაზეთი  - გურია ნიუსი -  ბეჭდური ვერსია 28 ერთეული ფერადი შიდა გვერდის ნახევარი</t>
  </si>
  <si>
    <t>10000</t>
  </si>
  <si>
    <t>გაზეთი  - ვერსია -  ბეჭდური ვერსია 20 ერთეული შავ-თეთრი შიდა გვერდის ნახევარი</t>
  </si>
  <si>
    <t>გაზეთი  - ვერსია -  ბეჭდური ვერსია 20 ერთეული გაზეთის პირველ გვერდზე ფერადი ანონსი (</t>
  </si>
  <si>
    <t>8550</t>
  </si>
  <si>
    <t>გაზეთი - რეზონანსი - ბეჭდური ვერსია - 18 ერთეული შავ-თეთრი შიდა გვერდის ნახევარი</t>
  </si>
  <si>
    <t>918</t>
  </si>
  <si>
    <t>გაზეთი - რეზონანსი - ბეჭდური ვერსია - 18 ერთეული შავ-თეთრი გაზეთის პირველ გვერდზე ანონსი</t>
  </si>
  <si>
    <t>შპს კვირის პალიტრა</t>
  </si>
  <si>
    <t>211326224</t>
  </si>
  <si>
    <t>6000</t>
  </si>
  <si>
    <t>სარეკლამო ადგილი პოლიტიკური 
რეკლამისთვის
გაზეთი - "კვირის პალიტრა" ბეჭდური ვერსია 12 ერთეული შიდა გვერდის ნახევარი</t>
  </si>
  <si>
    <t>2700</t>
  </si>
  <si>
    <t>სარეკლამო ადგილი პოლიტიკური 
რეკლამისთვის
ჟურნალი "გზა" ბეჭდური ვერსია 6 ერთეული მთლიანი შიდა გვერდი</t>
  </si>
  <si>
    <t>სარეკლამო ადგილი პოლიტიკური 
რეკლამისთვის
გაზეთი Prime Time  ბეჭდური ვერსია</t>
  </si>
  <si>
    <t>ფორმა N4,5 - რეკლამის ხარჯი</t>
  </si>
  <si>
    <t>ერთეულის ტიპი (კვ,მ,; წუთი,,,)</t>
  </si>
  <si>
    <t>25,08,2017 - 12,10,2017</t>
  </si>
  <si>
    <t>კვ,მ,</t>
  </si>
  <si>
    <t>თბილისი, ჩუღურეთი, ფიროსმანის ქ, #3, მალაკნების მოედანი</t>
  </si>
  <si>
    <t>25,08,2017 - 30,09,2017</t>
  </si>
  <si>
    <t>კვ,მ</t>
  </si>
  <si>
    <t>დიღომი, აღმაშენებლის ხეივანი მე-12–ე კმ, მიმართულება: მცხეთა-თბილისი</t>
  </si>
  <si>
    <t>ვაკე, თამარაშვილის ქ, იპოდრომის ცენტრ, შესასვლელის წინ სოკარის აგს–ის თავზე</t>
  </si>
  <si>
    <t>ვაკე, ჭავჭავაძის გამზირი, მ,მესხის სახელობის სტადიონის წინ</t>
  </si>
  <si>
    <t>აბაშა, ცენტრალური მაგისტრალი, თავისუფლების ქ,</t>
  </si>
  <si>
    <t>ახმეტა, ქ,ახმეტა, ჩოლოყაშვილი ქუჩა, #2</t>
  </si>
  <si>
    <t>ბოლნისი, აღმაშენებლის ქ,</t>
  </si>
  <si>
    <t>ზესტაფონი, ცენტრალური მოედანი, ჭანტურიას ქ, №2, მოედანზე A</t>
  </si>
  <si>
    <t>ზესტაფონი, ცენტრალური მოედანი, ჭანტურიას ქ, №2, მოედანზე B</t>
  </si>
  <si>
    <t>ზუგდიდი, ზ, გამსახურდიას გამზ, №24</t>
  </si>
  <si>
    <t>მარნეული, 26 მაისის ქ, #21, ცენტრალური მოედანი</t>
  </si>
  <si>
    <t>საგარეჯო, აღმაშენებლის ქ,</t>
  </si>
  <si>
    <t>საგარეჯო , კახეთის გზატკეცილი 49-ე კმ, P 880 თბილისი-ბაკურციხის მიმართულებით</t>
  </si>
  <si>
    <t>საჩხერე, გომართელის ქ,</t>
  </si>
  <si>
    <t>ფოთი, აღმაშენებლის ქ, №23</t>
  </si>
  <si>
    <t>ჭიათურა, ნინოშვილის ქ,</t>
  </si>
  <si>
    <t>ხობი, დადიანის ქ,</t>
  </si>
  <si>
    <t>ხონი, მოსე ხონელის ქ,</t>
  </si>
  <si>
    <t>თბილისი, გლდანი, შეშელიძის ქ, გლდანში შესასვლელი მონაკვეთი</t>
  </si>
  <si>
    <t>თბილისი, დიდუბე, წინამძღვრიშვილის ქ, #182, ბაზართან მოედანზე</t>
  </si>
  <si>
    <t>თბილისი, დიდუბე, წერეთლის გამზ, 142, სამთო ქიმია</t>
  </si>
  <si>
    <t>თბილისი, დიღომი, მარჯვენა სანაპირო, ბელიაშვილის ქ,</t>
  </si>
  <si>
    <t>თბილისი, დიღომი,  ლუბლიანას ქ,ჯავრიშვილის კლინის მიმდებარედ</t>
  </si>
  <si>
    <t>თბილისი, ვაკე, ფალიაშვილის ქ, 36ა, გეგეშიძის ბაღთან</t>
  </si>
  <si>
    <t>თბილისი, ვაკე, ჭავჭავაძის გამზ, ვაკის პარკთან</t>
  </si>
  <si>
    <t>თბილისი, ისანი, ქ, წამებულის გამზირი, სასტუმრო შერატონის მიმდებარედ</t>
  </si>
  <si>
    <t>თბილისი, ისანი,  აეროპორტის გზა,შავი ზღვის ქ,</t>
  </si>
  <si>
    <t>თბილისი, კრწანისი, გორგასლის ქ, ბილაინის ცენტრალური ოფისის მიმდებარედ</t>
  </si>
  <si>
    <t>თბილისი, მთაწმინდა, ასათიანის ქ, დადიანის ქ, -ის კუთხე</t>
  </si>
  <si>
    <t>თბილისი, საბურთალო, ალ, ყაზბეგის გამზ, #31, ასათიანის ქ, კუთხე</t>
  </si>
  <si>
    <t>თბილისი, საბურთალო, გამსახურდიას გამზ, #9, ბუკიას ბაღის მოპ მხარე</t>
  </si>
  <si>
    <t>თბილისი, საბურთალო, საბურთალოს ქ,-სა და გამსახურდიას კვეთა, გპი გასასვლელი</t>
  </si>
  <si>
    <t>თბილისი, საბურთალო, ნუცუბიძის ქ,ვაჟა ფშაველას მე-2 კვ,მე-16 კორპ-ის მიმდებარედ</t>
  </si>
  <si>
    <t>თბილისი, საბურთალო,  ვაჟა ფშაველას გამზ,მეტრო "დელისის" მიმდებარედ</t>
  </si>
  <si>
    <t>თბილისი, საბურთალო,  ალ,ყაზბეგის გამზ,სუპერმარკეტ "გუდვილის" მიმდებარედ</t>
  </si>
  <si>
    <t>20,08,2017 - 19,11,2017</t>
  </si>
  <si>
    <t>სარეკლამო ადგილი პოლიტიკური 
რეკლამისთვის
, www,reportiori,ge – ზე N 1 ბანერი</t>
  </si>
  <si>
    <t>სარეკლამო ადგილი პოლიტიკური 
რეკლამისთვის
, www,qartuliazri,ge – ზე N 1 ბანერი</t>
  </si>
  <si>
    <t>სარეკლამო ადგილი პოლიტიკური 
რეკლამისთვის
, www,livenews,ge – ზე N 1 ბანერი</t>
  </si>
  <si>
    <t>საინფორმაციო მომსახურება ვებ გვერდზე www,reportiori,ge (შეუზღუდავი რაოდენობით, 
მასალა: ფოტო+ვიდეო+ტექსტი</t>
  </si>
  <si>
    <t>საინფორმაციო მომსახურება ვებ გვერდზე www,qartuliazri,ge (შეუზღუდავი რაოდენობით, 
მასალა: ფოტო+ვიდეო+ტექსტი</t>
  </si>
  <si>
    <t>საინფორმაციო მომსახურება ვებ გვერდზე www,livenews,ge (შეუზღუდავი რაოდენობით, 
მასალა: ფოტო+ვიდეო+ტექსტი</t>
  </si>
  <si>
    <t>საინფორმაციო მომსახურება ვებ გვერდზე www,qartuliazri,ge დამკვეთის დავალებით ინტერვიუებისა და კომენტარების მომზადება და განთავსება</t>
  </si>
  <si>
    <t>სარეკლამო ადგილი პოლიტიკური 
რეკლამისთვის
, www,kvira,ge – ზე H 1 ბანერი</t>
  </si>
  <si>
    <t>სარეკლამო ადგილი პოლიტიკური 
რეკლამისთვის
, www,city,kvira,ge – ზე H 1 ბანერი</t>
  </si>
  <si>
    <t>სარეკლამო ადგილი პოლიტიკური 
რეკლამისთვის
, www,kvira,ge – ზე H 2 ბანერი</t>
  </si>
  <si>
    <t>სარეკლამო ადგილი პოლიტიკური 
რეკლამისთვის
, www,city,kvira,ge – ზე H 2 ბანერი</t>
  </si>
  <si>
    <t>საინფორმაციო მომსახურება ვებ გვერდზე www,kvira,ge (შეუზღუდავი რაოდენობით, 
მასალა: ფოტო+ვიდეო+ტექსტი</t>
  </si>
  <si>
    <t>საინფორმაციო მომსახურება ვებ გვერდზე www,city,kvira,ge (შეუზღუდავი რაოდენობით, 
მასალა: ფოტო+ვიდეო+ტექსტი</t>
  </si>
  <si>
    <t>საინფორმაციო მომსახურება ვებ გვერდზე www,kvira,ge ინტერვიუებისა დაკომენტარების მომზადება და განთავსება</t>
  </si>
  <si>
    <t>www,kvira,ge -ზე ინფორმაციის მომზადება, ვებგვერდის რუბრიკა „ანონსში“ განთავსება და გავრცელება სხვადასხვა ქართულ მედია საშუალებებში - ელექტრონული, ბეჭდური მედია, ტელევიზიები და რადიო</t>
  </si>
  <si>
    <t>www,city,kvira,ge -ზე ინფორმაციის მომზადება, ვებგვერდის რუბრიკა „ანონსში“ განთავსება და გავრცელება სხვადასხვა ქართულ მედია საშუალებებში - ელექტრონული, ბეჭდური მედია, ტელევიზიები და რადიო</t>
  </si>
  <si>
    <t>საინფორმაციო მომსახურება  www,kvira,ge -ზე/ვრცელი სტატიების, ინტერვიუებისა და კომენტარების მომზადება და განთავსება (არაუმეტეს 6 ჯერ, მასალა: ფოტო+ვიდეო+ტექსტი,</t>
  </si>
  <si>
    <t>საინფორმაციო მომსახურება  www,city,kvira,ge -ზე/ვრცელი სტატიების, ინტერვიუებისა და კომენტარების მომზადება და განთავსება (არაუმეტეს 6 ჯერ, მასალა: ფოტო+ვიდეო+ტექსტი,</t>
  </si>
  <si>
    <t>01,09,2017 - 31,10,2017</t>
  </si>
  <si>
    <t>სარეკლამო ადგილი პოლიტიკური 
რეკლამისთვის ვებ-გვერდზე
, www,gurianews,com/site/categories-21-s-kvevit –A 1 ბანერი</t>
  </si>
  <si>
    <t>საინფორმაციო მომსახურება ვებ-გვერდზე
, www,gurianews,com/site/categories-21-s-kvevit –შეუზღუდავი რაოდენობით, 
მასალა: ფოტო+ვიდეო+ტექსტი</t>
  </si>
  <si>
    <t>ა,ა,ი,პ, კავშირი პრესა - საქართველო</t>
  </si>
  <si>
    <t>სარეკლამო ადგილი პოლიტიკური 
რეკლამისთვის ვებ-გვერდზე
, www,for,ge - N H 1 ბანერი</t>
  </si>
  <si>
    <t>საინფორმაციო მომსახურება ვებ-გვერდზე
, www,for,ge –შეუზღუდავი რაოდენობით, 
მასალა: ფოტო+ვიდეო+ტექსტი</t>
  </si>
  <si>
    <t>საინფორმაციო მომსახურება  www,for,ge -ზე/, ინტერვიუებისა და კომენტარების მომზადება და განთავსება (არაუმეტეს 6 ჯერ, მასალა: ფოტო+ვიდეო+ტექსტი,</t>
  </si>
  <si>
    <t>ა,ა,ი,პ, საქართველოს რეგიონული მედიის ასოციაცია</t>
  </si>
  <si>
    <t>სარეკლამო ადგილი პოლიტიკური 
რეკლამისთვის ვებ-გვერდზე
, www,grma,ge - N A ბანერი</t>
  </si>
  <si>
    <t>საინფორმაციო მომსახურება ვებ-გვერდზე
, www,grma,ge –შეუზღუდავი რაოდენობით, 
მასალა: ფოტო+ვიდეო+ტექსტი</t>
  </si>
  <si>
    <t>ა,ა,ი,პ, კავშირი სამხრეთის კარიბჭე</t>
  </si>
  <si>
    <t>01,09,2017, - 31,10,2017</t>
  </si>
  <si>
    <t>სარეკლამო ადგილი პოლიტიკური 
რეკლამისთვის ვებ-გვერდზე
, www,sknews,ge - N A ბანერი</t>
  </si>
  <si>
    <t>სარეკლამო ადგილი პოლიტიკური 
რეკლამისთვის ვებ-გვერდზე
, www,speqtri,ge - N A ბანერი</t>
  </si>
  <si>
    <t>საინფორმაციო მომსახურება ვებ-გვერდზე
, www,speqtri,ge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</si>
  <si>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www,mediamall,ge - N H 1 ბანერი</t>
  </si>
  <si>
    <t>საინფორმაციო მომსახურება ვებ-გვერდზე
, www,mediamall,ge –შეუზღუდავი რაოდენობით, 
მასალა: ფოტო+ვიდეო+ტექსტი</t>
  </si>
  <si>
    <t>www,ipress,ge - A ბანერი</t>
  </si>
  <si>
    <t>www,ibusiness,ge - A ბანერი</t>
  </si>
  <si>
    <t>www,irejions,ge - A ბანერი</t>
  </si>
  <si>
    <t>www,imtavroba,ge - A ბანერი</t>
  </si>
  <si>
    <t>საინფორმაციო მომსახურება ვებ-გვერდზე
, www,ipress,ge –შეუზღუდავი რაოდენობით, 
მასალა: ფოტო+ვიდეო+ტექსტი</t>
  </si>
  <si>
    <t>საინფორმაციო მომსახურება ვებ-გვერდზე
, www,ibusiness,ge –შეუზღუდავი რაოდენობით, 
მასალა: ფოტო+ვიდეო+ტექსტი</t>
  </si>
  <si>
    <t>საინფორმაციო მომსახურება ვებ-გვერდზე
, www,iregions,ge –შეუზღუდავი რაოდენობით, 
მასალა: ფოტო+ვიდეო+ტექსტი</t>
  </si>
  <si>
    <t>საინფორმაციო მომსახურება ვებ-გვერდზე
, www,imtavroba,ge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</si>
  <si>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www,newpress,ge - N A ბანერი</t>
  </si>
  <si>
    <t>საინფორმაციო მომსახურება ვებ-გვერდზე
, www,newpress,ge –შეუზღუდავი რაოდენობით, 
მასალა: ფოტო+ვიდეო+ტექსტი</t>
  </si>
  <si>
    <t>საინფორმაციო მომსახურება ვებ-გვერდზე www,newpress,ge რეკლამის განთავსება (მასალა: ფოტო, ტექსტი)</t>
  </si>
  <si>
    <t>01,09,2017 -31,10,2017</t>
  </si>
  <si>
    <t>სარეკლამო ადგილი პოლიტიკური 
რეკლამისთვის ვებ-გვერდზე
, www,gurianews,ge - D ბანერი</t>
  </si>
  <si>
    <t>საინფორმაციო მომსახურება ვებ-გვერდზე
, www,gurianews,ge –შეუზღუდავი რაოდენობით, 
მასალა: ფოტო+ვიდეო+ტექსტი</t>
  </si>
  <si>
    <t>შპს დრონი,ჯი</t>
  </si>
  <si>
    <t>საინფორმაციო მომსახურება ვებ-გვერდზე
, www,presa,ge –შეუზღუდავი რაოდენობით, 
მასალა: ფოტო+ვიდეო+ტექსტი</t>
  </si>
  <si>
    <t>საინფორმაციო მომსახურება ვებ-გვერდზე
, www,droni,ge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</si>
  <si>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www,exclusivenews,ge - N H1 ბანერი</t>
  </si>
  <si>
    <t>საინფორმაციო მომსახურება ვებ-გვერდზე
www,exclusivenews,ge –შეუზღუდავი რაოდენობით, 
მასალა: ფოტო+ვიდეო+ტექსტი</t>
  </si>
  <si>
    <t>საინფორმაციო მომსახურება  www,exclusivenews,ge -ზე/, ინტერვიუებისა და კომენტარების მომზადება და განთავსება (არაუმეტეს 12 ჯერ, მასალა: ფოტო+ვიდეო+ტექსტი,)</t>
  </si>
  <si>
    <t>საინფორმაციო მომსახურება ვებ-გვერდზე
www,versia,ge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</si>
  <si>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www,newspress,ge - N H1 ბანერი</t>
  </si>
  <si>
    <t>20,08,2017-19,11,2017</t>
  </si>
  <si>
    <t>საინფორმაციო მომსახურება ვებ-გვერდზე
www,newspress,ge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</si>
  <si>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www,liberali,ge - მთავარი ბანერი</t>
  </si>
  <si>
    <t>საინფორმაციო მომსახურება ვებ-გვერდზე
www,expressinfo,ge –შეუზღუდავი რაოდენობით, 
მასალა: ფოტო+ვიდეო+ტექსტი</t>
  </si>
  <si>
    <t>შპს მარშალპრეს,ჯი</t>
  </si>
  <si>
    <t>სარეკლამო ადგილი პოლიტიკური 
რეკლამისთვის ვებ-გვერდზე
, www,marshalpress,ge - N 1 ბანერი ფორმატი: jpeg, png, gif, html-flash</t>
  </si>
  <si>
    <t>სარეკლამო ადგილი პოლიტიკური 
რეკლამისთვის ვებ-გვერდზე
, www,marshalpress,ge - N 2 ბანერი ფორმატი: jpeg, png, gif, html-flash</t>
  </si>
  <si>
    <t>სარეკლამო ადგილი პოლიტიკური 
რეკლამისთვის ვებ-გვერდზე
, www,marshalpress,ge - N 7 ბანერი ფორმატი: jpeg, png, gif, html-flash</t>
  </si>
  <si>
    <t>საინფორმაციო მომსახურება ვებ-გვერდზე
www,marshalpress,ge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</si>
  <si>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www,ghn,ge - N H 1 ბანერი</t>
  </si>
  <si>
    <t>საინფორმაციო მომსახურება ვებ-გვერდზე
www,ghn,ge –შეუზღუდავი რაოდენობით, 
მასალა: ფოტო+ვიდეო+ტექსტი</t>
  </si>
  <si>
    <t>საინფორმაციო მომსახურება  www,ghn,ge -ზე/, ინტერვიუებისა და კომენტარების მომზადება და განთავსება (არაუმეტეს 6- ჯერ, მასალა: ფოტო+ვიდეო+ტექსტი,)</t>
  </si>
  <si>
    <t>შპს ნსპ,გე</t>
  </si>
  <si>
    <t>სარეკლამო ადგილი პოლიტიკური 
რეკლამისთვის ვებ-გვერდზე
, www,nsp,ge - N H 1 ბანერი</t>
  </si>
  <si>
    <t>საინფორმაციო მომსახურება ვებ-გვერდზე
www,nsp,ge –შეუზღუდავი რაოდენობით, 
მასალა: ფოტო+ვიდეო+ტექსტი დღეში ერთ ინფორმაციის განთავსება თავფურცელის სლაიდერში</t>
  </si>
  <si>
    <t>სარეკლამო ადგილი პოლიტიკური 
რეკლამისთვის ვებ-გვერდზე
, www,pirveliradio,ge - TOP ბანერი</t>
  </si>
  <si>
    <t>საინფორმაციო მომსახურება ვებ-გვერდზე
www,pirveliradio,ge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</si>
  <si>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www,accent,com,ge - A 1  ბანერი</t>
  </si>
  <si>
    <t>საინფორმაციო მომსახურება ვებ-გვერდზე
www,accent,com,ge –შეუზღუდავი რაოდენობით, 
მასალა: ფოტო+ვიდეო+ტექსტი</t>
  </si>
  <si>
    <t>სარეკლამო ადგილი პოლიტიკური 
რეკლამისთვის ვებ-გვერდზე
, www,comersant,ge - TOP  ბანერი</t>
  </si>
  <si>
    <t>საინფორმაციო მომსახურება ვებ-გვერდზე
www,comersant,ge –შეუზღუდავი რაოდენობით, 
მასალა: ფოტო+ვიდეო+ტექსტი</t>
  </si>
  <si>
    <t>საინფორმაციო მომსახურება ვებ-გვერდზე
www,resonancedaily,ge გაზეთ რეზონანსში გამოქვეყნებული დამკვეთის რეკლამის განთავსება (მასალა: ფოტო, ტექსტი)</t>
  </si>
  <si>
    <t>საინფორმაციო მომსახურება ვებ-გვერდზე - www,ipn,ge – (www,interpressnews,ge)</t>
  </si>
  <si>
    <t>საინფორმაციო მომსახურება ww,ipn,ge – (www,interpressnews,ge)</t>
  </si>
  <si>
    <t>სარეკლამო ადგილი პოლიტიკური 
რეკლამისთვის
, www,epn,ge – H1 ბანერი</t>
  </si>
  <si>
    <t>საინფორმაციო მომსახურება ვებ-გვერდზე - www,epn,ge -ზე</t>
  </si>
  <si>
    <t>საინფორმაციო მომსახურება ww,ipn,ge – (www,interpressnews,ge) TOP- ბანერი</t>
  </si>
  <si>
    <t>სარეკლამო ადგილი პოლიტიკური 
რეკლამისთვის
, www,kvirispalitra,ge – ბანერი</t>
  </si>
  <si>
    <t>სარეკლამო ადგილი პოლიტიკური 
რეკლამისთვის
, www,ambebi,ge – TOP ბანერი</t>
  </si>
  <si>
    <t>სარეკლამო ადგილი პოლიტიკური 
რეკლამისთვის
, www,bpn,ge (desktop B1/mobile B2) ბანერი</t>
  </si>
  <si>
    <t>სარეკლამო ადგილი პოლიტიკური 
რეკლამისთვის
, www,palitravideo,ge (desktop B1/mobile B2) ბანერი</t>
  </si>
  <si>
    <t>www,ambebi,ge-ზე – დამკვეთთან წინასწარ 
შეთანხმებული თემით ელექტრონული გამოკითხვა</t>
  </si>
  <si>
    <t>სარეკლამო ადგილი პოლიტიკური 
რეკლამისთვის
, www,pia,ge – P1 ბანერი მთავარ გვერდზე</t>
  </si>
  <si>
    <t>სარეკლამო ადგილი პოლიტიკური 
რეკლამისთვის
, www,daijesti,ge – D1 ბანერი მთავარ გვერდზე</t>
  </si>
  <si>
    <t>სარეკლამო ადგილი პოლიტიკური 
რეკლამისთვის
, www,fantime,ge – PL ბანერი მთავარ გვერდზე</t>
  </si>
  <si>
    <t>საინფორმაციო მომსახურება ვებ გვერდზე ww,pia,ge (შეუზღუდავი რაოდენობით, 
მასალა: ფოტო+ვიდეო+ტექსტი</t>
  </si>
  <si>
    <t>საინფორმაციო მომსახურება ვებ გვერდზე ww,daijesti,ge (შეუზღუდავი რაოდენობით, 
მასალა: ფოტო+ვიდეო+ტექსტი</t>
  </si>
  <si>
    <t>საინფორმაციო მომსახურება ვებ გვერდზე ww,funtime,ge (შეუზღუდავი რაოდენობით, 
მასალა: ფოტო+ვიდეო+ტექსტი</t>
  </si>
  <si>
    <t>სარეკლამო ადგილი პოლიტიკური 
რეკლამისთვის
, www,1 news,ge – H1 ბანერი</t>
  </si>
  <si>
    <t>საინფორმაციო მომსახურება ვებ გვერდზე ww,1 news,ge (შეუზღუდავი რაოდენობით, 
მასალა: ფოტო+ვიდეო+ტექსტი</t>
  </si>
  <si>
    <t>საინფორმაციო მომსახურება ვებ გვერდზე ww,economic,ge (შეუზღუდავი რაოდენობით, 
მასალა: ფოტო+ვიდეო+ტექსტი</t>
  </si>
  <si>
    <t>სარეკლამო ადგილი პოლიტიკური 
რეკლამისთვის
, www,primetime,ge – ზე ბანერი B 1</t>
  </si>
  <si>
    <t>საინფორმაციო მომსახურება ვებ გვერდზე www,primetime,ge (შეუზღუდავი რაოდენობით, 
მასალა: ფოტო+ვიდეო+ტექსტი</t>
  </si>
  <si>
    <t>საინფორმაციო მომსახურება ვებ გვერდზე www,primetime,ge /ინტერვიუებისა და კომენტარების მომზადება 
და განთავსება 
(შეუზღუდავი რაოდენობით, 
მასალა: ფოტო+ვიდეო+ტექსტი</t>
  </si>
  <si>
    <t>კვ,სმ</t>
  </si>
  <si>
    <t>15,08,2017 - 14,11,2017</t>
  </si>
  <si>
    <t>**** ჯამური მაჩვენებლები უნდა ედრებოდეს ფორმა N4-ში წარმოდგენილი N 1,2,8 მუხლის  შესაბამის მნიშვნელობებს</t>
  </si>
  <si>
    <t>ბ,ა,</t>
  </si>
  <si>
    <t>1000*100</t>
  </si>
  <si>
    <t>700*100</t>
  </si>
  <si>
    <t>90*690</t>
  </si>
  <si>
    <t>928x90</t>
  </si>
  <si>
    <t>700x90</t>
  </si>
  <si>
    <t>სატრანსპორტო საშუალებებზე განთავსებული რეკლამა</t>
  </si>
  <si>
    <t>შპს ელეფანტ +</t>
  </si>
  <si>
    <t>402031172</t>
  </si>
  <si>
    <t>23</t>
  </si>
  <si>
    <t>შპს ალმა</t>
  </si>
  <si>
    <t>205255917</t>
  </si>
  <si>
    <t>კრწანისი/ზემო ფონიჭალა</t>
  </si>
  <si>
    <t>მთაწმინდა/შინდისი წავკისის გადასახვევი</t>
  </si>
  <si>
    <t>მთაწმინდა/ტაბახმელა გამგეობასთან</t>
  </si>
  <si>
    <t>მთაწმინდა/კოჯორი ცენტრი</t>
  </si>
  <si>
    <t>128</t>
  </si>
  <si>
    <t>სამგორი/კახეთის გზატკეცილი  ორხევის ხიდთან</t>
  </si>
  <si>
    <t>54</t>
  </si>
  <si>
    <t>სამგორი/კახეთის გზატკეცილი  თეგეტა მოტორსის წინ</t>
  </si>
  <si>
    <t>ვერა/რესპუბლიკის მოედნის პარაპეტი მარცხენა(ვერის დაღმართი ხიდის პარაპეტი)</t>
  </si>
  <si>
    <t>საბურთალო/გმირთა მოედანი,ხიდის პარაპეტი ტელევიზიის მხარე</t>
  </si>
  <si>
    <t>60</t>
  </si>
  <si>
    <t>დიღომი/აღმაშენებლის ხეივანი პირველი მოსახვევი თბილისის მხრიდან</t>
  </si>
  <si>
    <t>დიღომი/აღმაშენებლის ხეივანი (დროშის და აღმაშენებლის ძეგლს შორის) (თბილისისკენ)</t>
  </si>
  <si>
    <t>მთაწმინდა/მარჯვენა სანაპირო 9 მარტის სკვერთან ძველ სახლთან</t>
  </si>
  <si>
    <t>დიღომი/აღმაშენებლის ხეივანი თბილისიდან პირველ მოსახვევთან  (გასასვლელი)</t>
  </si>
  <si>
    <t>ვაკე/ვარაზისხევი უნივერსიტეტის მიმდებარედ</t>
  </si>
  <si>
    <t>საბურთალო/პეკინი  ბუკიას ბაღის მოპირდაპირედ</t>
  </si>
  <si>
    <t>საბურთალო/ვაჟა-ფშაველას და ასათიანის კვეთა ვულევუსთან</t>
  </si>
  <si>
    <t>ვაკე-საბურთალო/ქავთარაძის ქ (ჯიქიას და მაღლივის გადასახვევთან)</t>
  </si>
  <si>
    <t>საბურთალო/ნუცუბიძის და ასათიანის ქუჩების გადაკვეთასთან</t>
  </si>
  <si>
    <t>ნაძალადევი/მეტრო ღრმაღელეს მიმდებარედ</t>
  </si>
  <si>
    <t>გლდანი/გლდანი-ავჭალის გადასახვევი მეტრო სარაჯიშვილთან</t>
  </si>
  <si>
    <t>გლდანი/გლდანის ხიდთან დიღომი-გლდანის მაგისტრალი გლდანიდან</t>
  </si>
  <si>
    <t>ისანი/ნავთლუღის ბაზრის მიმდებარედ</t>
  </si>
  <si>
    <t>სამგორი/კახეთის გზატკეცილი  აეროპორტის გადასახვევი</t>
  </si>
  <si>
    <t>კრწანისი/გორგასლის მოედანი ორთაჭალა კრწანისისკენ</t>
  </si>
  <si>
    <t>კრწანისი/გორგასლის მოედანი ორთაჭალა კრწანისიდან</t>
  </si>
  <si>
    <t>კრწანისი/გორგასლის მოედანი ორთაჭალა გულუას ქ-დან (კრწანისისკენ)</t>
  </si>
  <si>
    <t>კრწანისი/რუსთავის გზატკეცილი ზოოვეტის ასახვევთან (ფონიჭალა)</t>
  </si>
  <si>
    <t>ვაკე/ბაგები ტეკთან წყნეთიდან</t>
  </si>
  <si>
    <t>დიდუბე/მარცხენა სანაპირო ელიავას ბაზრობამდე კანარგოსთან</t>
  </si>
  <si>
    <t>ჩუღურეთი/მარცხენა სანაპირო   თავდაცვის სამინისტროს ასახვევთან</t>
  </si>
  <si>
    <t>ჩუღურეთი/მარცხენა სან მარჯანიშვილის ხიდთან</t>
  </si>
  <si>
    <t>ჩუღურეთი/მარცხენა სანაპ წმინდა ნიკოლოზის ეკლესიასთან შუქნიშანთან</t>
  </si>
  <si>
    <t>ისანი/მარცხენა სანაპირო  ბარათაშვილის ხიდის ასახვევში ისანი</t>
  </si>
  <si>
    <t>კრწანისი/მარცხენა სანაპირო ორთაჭალჰესთან სოკარის ოფისთან მარჯვენა</t>
  </si>
  <si>
    <t>ვაკე/ახალი გზა</t>
  </si>
  <si>
    <t>ვაკე/ჭავჭავაძის გამზირი, მ-9 საავადმყოფოს მიმდებარედ</t>
  </si>
  <si>
    <t>ვაკე/მრგვალი ბაღი (ლუკაპოლარეს თავზე)</t>
  </si>
  <si>
    <t>ვაკე-ვერა/კეკელიძის ქ-ის გამოსახვევი</t>
  </si>
  <si>
    <t>მცხეთა/ მოედანი ხიდთან</t>
  </si>
  <si>
    <t>აბაშა/შესასვლელი ფოთის მხრიდან</t>
  </si>
  <si>
    <t>სტეფანწმინდა/სტეფანწმინდისკენ მიმავალი გზა ვარდისუბანი</t>
  </si>
  <si>
    <t>ჩალაუბანი/ცენტრალური გზა (ჩალაუბნის ტეკი)</t>
  </si>
  <si>
    <t>ცაგერი/ცენტრი გამგეობასთან</t>
  </si>
  <si>
    <t>წითელი ხიდი/საზღვართან 1</t>
  </si>
  <si>
    <t>გარდაბანი/ცენტრალური გზა კორპუსებთან</t>
  </si>
  <si>
    <t>ხაშური/გამგეობის წინ</t>
  </si>
  <si>
    <t>გორი/სტადიონთან   მარჯვენა (ბაზართან)</t>
  </si>
  <si>
    <t>გორი/სტადიონთან   მარცხენა  (ავტოსადგურთან)</t>
  </si>
  <si>
    <t>გრიგოლეთი/ფოთი-თბილისის გზაჯვარედინი</t>
  </si>
  <si>
    <t>ზესტაფონი/სვირის გადასახვევი (ქალაქის შემოსასვლელი)</t>
  </si>
  <si>
    <t>ზუგდიდი/გამსახურდიას 13</t>
  </si>
  <si>
    <t>თელავი/ბაზრის მიმდებარედ</t>
  </si>
  <si>
    <t>ლანჩხუთი/შესასვლელი თბილისის მხრიდან</t>
  </si>
  <si>
    <t>ლენტეხი/შესასვლელი ცენტრი (გამგეობასთან)</t>
  </si>
  <si>
    <t>მარნეული/რუსთაველის და აღმაშ-ის ქუჩების კვეთა (ქალაქის ცენტრი (წრიული)) 2</t>
  </si>
  <si>
    <t>მარნეული/რუსთაველის და აღმაშ-ის ქუჩების კვეთა (ქალაქის ცენტრი (წრიული)) 3</t>
  </si>
  <si>
    <t>მარნეული/რუსთაველის და აღმაშ-ის ქუჩების კვეთა (ქალაქის ცენტრი (წრიული)) 1</t>
  </si>
  <si>
    <t>მესტია (შესასვლელი)</t>
  </si>
  <si>
    <t>მესტია (ცენტრალური მოედანი)</t>
  </si>
  <si>
    <t>ამბროლაური/ცენტრალური მოედანი (მარცხენა)</t>
  </si>
  <si>
    <t>ოზურგეთი/გამარჯვების მოედანზე</t>
  </si>
  <si>
    <t>ონი/ცენტრი ბაზართან</t>
  </si>
  <si>
    <t>სადახლო/საზღვართან II</t>
  </si>
  <si>
    <t>სამტრედია/შესასვლელი ბათუმიდან (ქალაქის შესასვლელი დაფნარის მხრიდან)</t>
  </si>
  <si>
    <t>სამტრედია/შესასვლელი თბილისიდან</t>
  </si>
  <si>
    <t>სამტრედია/რესტორან ”სამტრედიის” გვერდით</t>
  </si>
  <si>
    <t>საჩხერე/ბაზრის მიმდებარედ</t>
  </si>
  <si>
    <t>სენაკი/ბაზრის სახურავი 3</t>
  </si>
  <si>
    <t>სენაკი/ბაზრის სახურავი 4</t>
  </si>
  <si>
    <t>ფოთი/შესასვლელი თბილისიდან (ქალაქის გასასვლელი აბაშისკენ)</t>
  </si>
  <si>
    <t>ახალციხე/შესასვლელი</t>
  </si>
  <si>
    <t>გურჯაანი/ავტო სადგურის მიმდებარედ</t>
  </si>
  <si>
    <t>შპს ვაით გრუპი</t>
  </si>
  <si>
    <t>404856045</t>
  </si>
  <si>
    <t>გლდანი-მუხიანის გადასახვევი</t>
  </si>
  <si>
    <t>თამარაშვილის გამზირი (ვაკე საბურთალოს გზა, შუქნიშანთან)</t>
  </si>
  <si>
    <t>ვარკეთილი, მეტროს ცენტრალური ამოსახვევი (თიბისი ბანკის ფილიალის თავზე)</t>
  </si>
  <si>
    <t>შპს ჯი-ბი</t>
  </si>
  <si>
    <t>445452554</t>
  </si>
  <si>
    <t>წყნეთი/ დაბა წყნეთი, აღმაშენებლი #2ა</t>
  </si>
  <si>
    <t>შპს ვოლ-ი</t>
  </si>
  <si>
    <t>405221335</t>
  </si>
  <si>
    <t>105</t>
  </si>
  <si>
    <t>შპს აჯადი</t>
  </si>
  <si>
    <t>246958056</t>
  </si>
  <si>
    <t>70</t>
  </si>
  <si>
    <t>ბათუმი -სარფის საავტომობილო მაგისტრალის სარფის მონაკვეთი</t>
  </si>
  <si>
    <t>დაბა ქედა</t>
  </si>
  <si>
    <t>ქობულეთი ბობოყვათი</t>
  </si>
  <si>
    <t>27</t>
  </si>
  <si>
    <t>ქობულეთი ციხისძირი</t>
  </si>
  <si>
    <t>ქობულეთი/ჩაქვი ბუკნარი</t>
  </si>
  <si>
    <t>ქობულეთი/ჩაქვის რკინიგზის სადგური</t>
  </si>
  <si>
    <t>დაბა შუახევი</t>
  </si>
  <si>
    <t>დაბა ხულო</t>
  </si>
  <si>
    <t>შპს თიბი გრუპ</t>
  </si>
  <si>
    <t>402005316</t>
  </si>
  <si>
    <t>თბილისი ვერა/ელბაქიძის აღმართი</t>
  </si>
  <si>
    <t>შპს სამოცდათორმეტი</t>
  </si>
  <si>
    <t>405144277</t>
  </si>
  <si>
    <t>თბილისი, დიდუბე/ელიავას ბაზრობის მიმდებარედ ლუდის ბარ შატილთან</t>
  </si>
  <si>
    <t>თბილისი, მთაწმინდა სანაპირო/გალაქტიონის ხიდთან (მარჯვენა სანაპირო)</t>
  </si>
  <si>
    <t>შპს ედ ქონსთრაქშენსი</t>
  </si>
  <si>
    <t>404961751</t>
  </si>
  <si>
    <t>400176581</t>
  </si>
  <si>
    <t>419982978</t>
  </si>
  <si>
    <t>შპს გაზეთი ბათუმელები</t>
  </si>
  <si>
    <t>204447651</t>
  </si>
  <si>
    <t>412703034</t>
  </si>
  <si>
    <t>შპს newpost ნიუპოსტი</t>
  </si>
  <si>
    <t>400056265</t>
  </si>
  <si>
    <t>შპს გაზეთი ახალი თაობა</t>
  </si>
  <si>
    <t>212272235</t>
  </si>
  <si>
    <t>შპს ვექტორი</t>
  </si>
  <si>
    <t>415593432</t>
  </si>
  <si>
    <t>212822775</t>
  </si>
  <si>
    <t>შპს საინფორმაციო ცენტრების ქსელი</t>
  </si>
  <si>
    <t>227746259</t>
  </si>
  <si>
    <t>218057224</t>
  </si>
  <si>
    <t>შპს კახეთის ხმა</t>
  </si>
  <si>
    <t>427716153</t>
  </si>
  <si>
    <t>419987161</t>
  </si>
  <si>
    <t>ჟურნალი - ბათუმელები - ბეჭდური ვერსია - 2 ერთეული ჟურნალის ფერადი სამი შიდა გვერდი</t>
  </si>
  <si>
    <t>8000</t>
  </si>
  <si>
    <t>გაზეთი - ახალი თაობა - ბეჭდური ვერსია - 16 ერთეული შავ-თეთრი შიდა გვერდის ნახევარი</t>
  </si>
  <si>
    <t>360</t>
  </si>
  <si>
    <t>გაზეთი - კახეთის ხმა - ბეჭდური ვერსია / 8 ერთეული შავთეთრი შიდა გვერდის ნახევარი</t>
  </si>
  <si>
    <t>15,09,2017 - 04,10,2017</t>
  </si>
  <si>
    <t>ვარკეთილის II მ/რ (#31 კორპუსის პირდაპირ) - მიხეილ გახოკიძის ქ, - ვარკეთილის II მ/რ (#27,26,25,8,5,4 კორპუსების გავლით) - დიმიტრი ალექსიძის ქ, - საქართველოს ერთიანობისთვის მებრძოლთა ქუჩა - ჯავახეთის ქ, - მ/ს "ვარკეთილი" (მიმდებარედ),
უკუ მიმართულებით: მ/ს "ვარკეთილი" (მიმდებარედ) - ჯავახეთის ქ, (მობრუნება ჯავახეთის ქ, #3"ა"-ს მიმდებარედ) - საქართველოს ერთიანობისთვის მებრძოლთა ქუჩა - დიმიტრი ალექსიძის ქ, - ვარკეთილის II მ/რ (#4,5,8,25,26,27 კორპუსების გავლით) - მიხეილ გახოკიძის ქ, - ვარკეთილის II მ/რ (#31 კორპუსის პირდაპირ)</t>
  </si>
  <si>
    <t>ვარკეთილის II მ/რ (კორპუსი #25-ის მიმდებარედ) - ვარკეთილის II  მ/რ (#18,20,19,17 კორპუსების გავლით) - ნიკოლოზ ლანდიას ქ, - ილია სუხიშვილის ქ, - ჯავახეთის ქ, - მ/ს "ვარკეთილი" (მიმდებარედ),
უკუ მიმართულებით: მ/ს "ვარკეთილი" (მიმდებარედ) - ჯავახეთის ქ, (მობრუნება ჯავახეთის ქ, #3"ა"-ს მიმდებარედ) - ილია სუხიშვილის ქ, - ნიკოლოზ ლანდიას ქ, - ვარკეთილის II მ/რ (#17,19,20,18 კორპუსების გავლით) - ვარკეთილის II მ/რ (კორპუსი #25-ის მიმდებარედ)</t>
  </si>
  <si>
    <t>ბესარიონ ჭიჭინაძის ქ, (#27 კ-ის მიმდებარედ) - ბესარიონ ჭიჭინაძის ქ, - ქინძმარაულის ქ, - მოსკოვის  გამზირი - მ/ს  "სამგორი" (ქვ,)(მოსკოვის გამზირი #1-ის მიმდებარედ),
უკუ მიმართულებით: იგივე სქემით,</t>
  </si>
  <si>
    <t>მ/ს "ღრმაღელე"( მიმდ/ტერიტორია) -გურამიშვილის გამირი-ქსნის ქ,-ფეიქრების ქ, (მობრუნება შეშელიძის ქუჩის გადაკვეთასთან, ხიდზე გადასვლის შემდეგ) -ქსნის ქ, გურამიშვილის გამზირი - მ/ს "ღრმაღელე" (მიმდებარე ტერიტორია) (წრიული)</t>
  </si>
  <si>
    <t>პანსიონატი `ოქროს საწმისი~-ს მიმდებარედ (თბილისის ზღვის მიმდებარედ) - ხუდადოვის ქ, - სანერგე მეურნეობა (ლოტკინის დასახლება, ეკლესიის მიმდებარედ) - წერონისის ქ, - კლდეკარის ქ, - სამღერეთის ქ, - ეფრემ ზაქარაიას ქ, - რევაზ ურიდიას ქ, - ცოტნე დადიანის ქ, - რკინიგზის გადასასვლელი ხიდი (მიმდებარედ),
უკუ მიმართულებით: იგივე სქემით</t>
  </si>
  <si>
    <t>ძმობის II ქ, (#38) - ძმობის II ქ, - რეზო ინანიშვილის ქ, - მუშათა ქ, - მიხეილ მესხის ქ, - ნიკოლოზ ხუდადოვის ქ, - რკინიგზის გადასასვლელი ხიდი,
უკუ მიმართულებით: იგივე სქემით,</t>
  </si>
  <si>
    <t>მ/ს "სადგურის მოედანი 1"-ის წინამდებარე ტერიტორია (წრე) - ნიკოლოზ გოგოლის ქ, - კონსტანტინე ფოცხვერაშვილის ქ, - ეგნატე ნინოშვილის ქ, - კონსტიტუციის ქ, - მიხეილ წინამძღვრიშვილის ქ, - დავით კლდიაშვილის ქ, - გიორგი ჩიტაიას ქ, - ცოტნე დადიანის ქ, - ეკა ბეჟანიშვილის ქ, (ეკა ბეჟანიშვილის ქ, #27-თან მოხვევით) - ღოღობერიძის ქ, - კონსტანტინე ილურიძის ქ, - ჭოლა ლომთათიძის ქ, - კონსტანტინე ილურიძის ქ, - ღოღობერიძის ქ, - ეკა ბეჟანიშვილის ქ, (ბეჟანიშვილის ქ, #27-თან მოხვევით) - ცოტნე დადიანის ქ, - გიორგი ჩიტაიას ქ, - დავით კლდიაშვილის ქ, - ივანე ჯავახიშვილის ქ, - კონსტიტუციის ქ, - ნიკო ფიროსმანის ქ, - მ/ს "სადგურის მოედანი 1"-ის წინამდებარე ტერიტორია (წრე)(წრიული)</t>
  </si>
  <si>
    <t>მ/ს "დიდუბე" (ზედა) - თორნიკე ერისთავის ქ, - დავით გურამიშვილის  გამზირი - ძმები გარიშვილების ქ, - პეტრე გამყრელიძის ქ, - ურეკის ქ, - ანაპის 414-ე დივიზიის ქ, - ზღვის უბნის XI  მ/რ (I-II-III-IV კვ,) - ზღვის უბნის ქ, (ზღვის უბნის III მ/რ-ის V კვარტალი, #24ა,25,26,27,15,16 კორპუსების გავლით) - გია რომელაშვილის ქ, (ზღვის უბნის III მ/რ-ის III-II-I კვ, ) - ზღვის უბნის IV  მ/რ (#5,4 კორპუსების გავლით) - ჩარგლის ქ, - ანაპის დივიზიის ქ, - ურეკის ქ, - პეტრე გამყრელიძის ქ, - ძმები გარიშვილების ქ, - დავით გურამიშვილის გამზირი - თორნიკე ერისთავის ქ, - მ/ს "დიდუბე" (ზედა) (წრიული)</t>
  </si>
  <si>
    <t>მ/ს "დიდუბე" (ქვედა)(ბაზრობა "ჩემპიონის" პირდაპირ)  - გრიგოლ რობაქიძის გამზირი - მარშალ გელოვანის გამზირი (მობრუნება "ტოიოტას" ცენტრის მიმდებარე ტერიტორიასთან) -"ტოიოტას" ცენტრის დასახლება - კლინიკა "იმედი" (მირიან მეფის ქ,),  უკუ მიმართულებით: კლინიკა "იმედი" (მირიან მეფის ქ,) - "ტოიოტას" ცენტრის დასახლება -მარშრალ გელოვანის გამზირი - გრიგოლ რობაქიძის გამზირო - მ/ს "დიდუბე" (ქვედა)</t>
  </si>
  <si>
    <t>მ/ს "ვარკეთილი" (მიმდებარედ) - ჯავახეთის ქ, - შუამთის ქ, - ელდარის ქ, - საცხენისის ქ, - თრიალეთის ქ, - შუამთის ქ, - კალოუბნის ქ, - აეროდრომის დასახლება III ქ, - მ/ს  "ვარკეთილი" (მოპირდაპირედ)(წრიული),</t>
  </si>
  <si>
    <t>მ/ს "ისანი" (აწყურის ქ,, "ისნის" ბაზრობის მიმდებარედ) - კახეთის გზატკეცილი - კაკაბეთის ქ, - ტვიშის ქ, - რატილის ქ, - ყვარლის ქ, - ყვარლისა და უშაკოვის ქუჩების გადაკვეთა (ყვარლის ქ, #126-ის მიმდებარედ),
უკუ მიმართულებით: ყვარლისა  და უშაკოვის ქუჩების გადაკვეთა (ყვარლის ქ, #126-ის მიმდებარედ) - ყვარლის ქ, - კაკაბეთის ქ, - კახეთის გზატკეცილი - მ/ს "ისანი" (აწყურის ქ,, "ისნის" ბაზრობის მიმდებარედ),</t>
  </si>
  <si>
    <t>მუხიანის IV "ბ" მ/რ (#42 კორპუსის მიმდებარედ) - ალეკო გობრონიძის ქ, - მ/ს `სანდრო ახმეტელის თეატრი~ (შეშელიძისა და ალეკო გობრონიძის ქუჩების გადაკვეთის მიმდებარედ),
უკუ მიმართულებით: იგივე სქემით,</t>
  </si>
  <si>
    <t>ზღვის უბნის IV მ/რ (სასამართლოს შენობის მიმდებარედ) -  ზღვის უბნის IV მ/რ (#4,5,7 კორპუსების გავლით) - გია რომელაშვილის ქ, (ზღვის უბნის III მ/ რ I-II-III კვარტალი) - ზღვის უბნის ქ, (ზღვის უბნის III მ/რ-ის V კვარტალი, #16,15,27,26,25,24"ა" კორპუსების გავლით) - ანაპის 414-ე დივიზიის ქ, (ზღვის უბნის XI მ/რ-ის III-II-I კვარტალი) - ჩარგლის ქ, - გუდამაყრის ქ, - დავით გურამიშვილის გამზირი - თორნიკე ერისთავის ქუჩა - აკაკი წერეთლის გამზირი - მიხეილ წინამძღვრიშვილის ქ, - თამარ მეფის გამზირი - დავით აღმაშენებლის გამზირი - კოტე მარჯანიშვილის ქ, - გალაქტიონ ტაბიძის ხიდი - მიხეილ ჯავახიშვილის ქ, - ვარდების მოედანი - შოთა რუსთაველის გამზირი - თავისუფლების მოედანი - შოთა რუსთაველის გამზირი - გიორგი ჭანტურიას ქ, - სოლიკო ვირსალაძის ქ, - მარჯვენა სანაპირო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მ/ს "ავლაბარი~ (მიმდებარედ),
უკუ მიმართულებით: მ/ს  "ავლაბარი" (მიმდებარედ) - ნიკოლოზ ბარათაშვილის აღმართი - ნიკოლოზ ბარათაშვილის ხიდი - ნიკოლოზ ბარათაშვილის ქ, - ალექსანდრე პუშკინის ქ, - თავისუფლების მოედანი - შოთა რუსთაველის გამზირი - მიხეილ ჯავახიშვილის ქ, - გალაქტიონ ტაბიძის ხიდი - კოტე მარჯანიშვილის ქ, - ივანე ჯავახიშვილის ქ, - კონსტიტუციის ქ, - მიხეილ წინამძღვრიშვილის ქ, - აკაკი წერეთლის გამზირი - თორნიკე ერისთავის ქ, - დავით გურამიშვილის გამზირი - გუდამაყრის ქ, - ჩარგლის ქ, - ანაპის 414-ე დივიზიის ქ, (ზღვის უბნის XI მ/რ-ის I-II-III კვარტალი) - ზღვის უბნის ქ, (ზღვის უბნის III მ/რ-ის V კვარტალი, #24"ა",25,26,27,15,16 კორპუსების გავლით) - გია რომელაშვილის ქ, (ზღვის უბნის III მ/რ, III-II-I კვარტალი) - ზღვის უბნის IV მ/რ (#7,5,4 კორპუსების გავლით) - ზღვის უბნის IV მ/რ (სასამართლოს შენობის მიმდებარედ),</t>
  </si>
  <si>
    <t>ვაზისუბნის II მ/რ (#4 კორპუსის მიმდებარედ) - ვაზისუბნის II მ/რ (#6-11-4-2 კორპუსების გავლით) - ვაზისუბნის III მ/რ I კვ, (#15,14 კორპუსების გავლით) - თეოფანე დავითაიას ქ, - შანდორ პეტეფის ქ, - კალოუბნის ქ, - ჯავახეთის ქ, - კახეთის გზატკეცილი - მ/ს "ისანი" - ქეთევან წამებულის გამზირი - ნიკოლოზ ბარათაშვილის აღმართი - ნიკოლოზ ბარათაშვილის ხიდი - გრიგოლ ორბელიანის მოედანი - ვახტანგ ვეკუას ქ, - გიორგი ათონელის ქ, - ხიდის ქ, - მშრალი ხიდი - ჩუღურეთის ხიდი - ზაარბრუკენის მოედანი - დავით აღმაშენებლის გამზირი - კოტე მარჯანიშვილის ქ, - გალაქტიონ ტაბიძის ხიდი - მიხეილ ჯავახიშვილის ქ, - მერაბ კოსტავას ქ, - გმირთა მოედანი - ვარაზისხევის ქ, - ილია ჭავჭავაძის გამზირი - ქაქუცა ჩოლოყაშვილის გამზირი - წყნეთის გზატკეცილი - ბაგების დასახლება (უნივერსიტეტის საერთო საცხოვრებელის #1 კორპუსის მიმდებარედ),
უკუ მიმართულებით: ბაგების დასახლება (უნივერსიტეტის საერთო საცხოვრებელი #1 კორპუსის მიმდებარედ) - წყნეთის გზატკეცილი - ქაქუცა ჩოლოყაშვილის გამზირი - ილია ჭავჭავაძის გამზირი - პეტრე მელიქიშვილის ქ, - მერაბ კოსტავას ქ, - შოთა რუსთაველის გამზირი (მობრუნება პატარა წრეზე) - მიხეილ ჯავახიშვილის ქ, - გალაქტიონ ტაბიძის ხიდი - კოტე მარჯანიშვილის ქ, - დავით აღმაშენებლის გამზირი - ზაარბრუკენის მოედანი - ჩუღურეთის ხიდი - მშრალი ხიდი - ხიდის ქ, - გიორგი ათონელის ქ, - ხაზინის ქ, - ფხოვის ქ, -  ანტონ ფურცელაძის ქ, - გიორგი ათონელის ქ, - სოლიკო ვირსალაძის ქ, - მარჯვენა სანაპირო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კახეთის გზატკეცილი - ჯავახეთის ქ, (მობრუნება მ/ს "ვარკეთილთან") - კალოუბნის ქ, - შემდეგ იგივე სქემით</t>
  </si>
  <si>
    <t>მ/ს "სანდრო ახმეტელის თეატრი" (მოპირდაპირედ) - ომარ ხიზანიშვილის ქ, (გლდანის I-III-V-VII-VIII-VI-IV-II  მ/რ-ები ) - მ/ს "სანდრო ახმეტელის თეატრი" (მოპირდაპირედ)(წრიული),</t>
  </si>
  <si>
    <t>ვაშლიჯვრის  დასახლება (IV ზონა, #11 კორპუსის მიმდებარედ) - ვაშლიჯვრის  დასახლება (ვალენტინ თოფურიძის ქ, - ვასილ გოძიაშვილის ქ, - პეტრე სარაჯიშვილის ქ,) - მარშალ გელოვანის გამზირი - გრიგოლ რობაქიძის გამზირი - ჯონ შალიკაშვილის ხიდი - აკაკი წერეთლის გამზირი - გიორგი ცაბაძის ქ, - დავით აღმაშენებლის გამზირი - კოტე მარჯანიშვილის ქ, - გალაქტიონ ტაბიძის ხიდი - მიხეილ ჯავახიშვილის ქ, - რევაზ ლაღიძის ქ, - მარი ბროსეს ქ, - სოლიკო ვირსალაძის ქ, - გიორგი ათონელის ქ, - ხაზინის ქ, - ფხოვის ქ, - ვახტანგ ვეკუას ქ, (რევაზ თაბუკაშვილის ქუჩის გადაკვეთის მიმდებარედ)
უკუ მიმართულებით: ვახტანგ ვეკუას ქ, (რევაზ თაბუკაშვილის ქუჩის გადაკვეთის მიმდებარედ) - რევაზ თაბუკაშვილის ქ, -  მიხეილ ჯავახიშვილის ქ, - გალაქტიონ ტაბიძის ხიდი - კოტე მარჯანიშვილის ქ, - ივანე ჯავახიშვილის ქ, - კონსტიტუციის ქ, - მიხეილ წინამძღვრიშვილის ქ, - აკაკი წერეთლის გამზირი - ჯონ შალიკაშვილის ხიდი - გრიგოლ რობაქიძის გამზირი - მარშალ გელოვანის გამზირი - ვაშლიჯვრის დასახლება (პეტრე სარაჯიშვილის ქ, - ვასილ გოძიაშვილის ქ, - ვაშლიჯვრის დას, II-III-IV ზონა, ვაშლიჯვრის დას, IV ზონა, #11 კორპუსის მიმდებარედ)</t>
  </si>
  <si>
    <t>მ/ს "დიდუბე" (ქვედა) - აკაკი წერეთლის გამზირი - ჯონ შალიკაშვილის ხიდი - გრიგოლ რობაქიძის გამზირი - დავით აღმაშენებლის ხეივანი - ფარნავაზ მეფის გამზირი - იოანე პეტრიწის ქ, - პეტრე იბერის ქ, - მირიან მეფის ქ, (მობრუნება "იმედის კლინიკასთან") - დიდი დიღომი III მ/რ (#1,15,18,32,31,37,36,28 კორპუსების გავლით, მირიან მეფის ქ,,) - დიდი დიღომი IV მ/რ, #6 კორპუსის მიმდებარედ (#25,12,8,7 კორპუსების გავლით, არჩილ მეფის ქ,,)
უკუ მიმართულებით: იგივე სქემით</t>
  </si>
  <si>
    <t>მ/ს ,,სანდრო ახმეტელის თეატრი" (გობრონიძისა და ომარ ხიზანიშვილის ქუჩების გადაკვეთის მიმდებარედ) - ალეკო გობრონიძის ქ, (მობრუნება მოედანზე) - ზღვის უბანი / მუხიანის დასახლების დამაკავშირებელი გზა - ზღვის უბნის ქ, (ზღვის უბნის III მ/რ-ის V კვარტალი, #16,15,27,26,25,24ა კორპუსების გავლით) - ანაპის 414-ე დივიზიის ქ, (ზღვის უბნის XI მ/რ-ის III-II-I კვარტალი, ზღვის უბნის X-Xბ კვარტალი) - დავით გურამიშვილის გამზირი - მ/ს ,,სარაჯიშვილი" (მიმდებარედ),
უკუ მიმართულებით: მ/ს ,,სარაჯიშვილი" (მიმდებარედ) - დავით სარაჯიშვილის ქ, (მობრუნება ქერჩის ქ-ის გადაკვეთის მიმდებარედ) - ანაპის 414-ე დივიზიის ქ, - შემდეგ იგივე სქემით,</t>
  </si>
  <si>
    <t>კვანტალიანის ქ, #122(მიმდებარედ)(ვაშლიჯვარის დასახლება) - კვანტალიანის ქ, - ვასო გოძიაშვილის ქ, - პეტრე სარაჯიშვილის ქ, - დიდგორის ქ, (დიდგორის ქუჩისა და მარშალ გელოვანის გამზირის გადაკვეთა)  უკუ მიმართულებით: დიდგორის ქ, (დიდგორის ქუჩისა და მარშალ გელოვანის გამზირის გადაკვეთა) - პეტრე სარაჯიშვილის ქ,- ვასო გოძიაშვილის ქ, - კვანტალიანის ქ, - კვანტალიანის ქ, #122(მიმდებარედ)(ვაშლიჯვარის დასახლება)</t>
  </si>
  <si>
    <t>მ/ს "დელისი" - ფერდინანდ თავაძის ქ, - შალვა ნუცუბიძის ქ, - დელისის III ქ, #24-ის მიმდებარედ, უკუ მიმართულებით: დელისის III ქ, #24-ის მიმდებარედ - დელისის ქ, - შალვა ნუცუბიძის ქ, - ფერდინანდ თავაძის ქ, - ზაქარიაძის ქ, -ვაჟა-ფშაველას I ჩიხი - ვაჟა-ფშაველას გამზირი - მ/ს "დელისი" (მიმდებარედ)</t>
  </si>
  <si>
    <t>ზაჰესის დასახლება (ავჭალის ქუჩა #62) - ავჭალის ქ, - ელეფთერ ანდრონიკაშვილის ქ, - უწერის ქ, - ლიბანის ქ, - დავით სარაჯიშვილის ქ, - მ/ს "სარაჯიშვილი" (მიმდებარედ),
უკუ მიმართულებით: იგივე სქემით,</t>
  </si>
  <si>
    <t>ვაზისუბნის II მიკრორაიონი (კორპუსი #23-ის მიმდებარედ) - ვაზისუბნის I მიკრორაიონი (#15,14,13,12,3,2,1, 20"ა", 20"ბ" კორპუსების გავლით) - თეოფანე დავითაიას ქ, - შანდორ პეტეფის ქ, - აეროდრომის დასახლების III ქ, - მ/ს "ვარკეთილი" (საკოლმეურნეო ბაზრის მიმდებარედ),
უკუ მიმართულებით: მ/ს "ვარკეთილი" (საკოლმეურნეო ბაზრის მიმდებარედ) - ჯავახეთის ქ, - კალოუბნის ქ, - შანდორ პეტეფის ქ, - იგივე სქემით,</t>
  </si>
  <si>
    <t>მ/ს "სადგურის მოედანი 1"-ის წინამდებარე ტერიტორია (წრე) - თამარ მეფის გამზირი - გმირთა მოედანი - ვარაზისხევის ქ, - პეტრე მელიქიშვილის ქ, - მერაბ კოსტავას ქ, - შოთა რუსთაველის გამზირი - ალექსანდრე  ჭავჭავაძის ქ, - არსენა ოძელაშვილის ქ, - ბესიკის ქ, (#27 მიმდებარედ)
უკუ მიმართულებით: ბესიკის ქ, (#27 მიმდებარედ) - ვახტანგ კოტეტიშვილის ქ, - არსენა ოძელაშვილის ქ, - ალექსანდრე ჭავჭავაძის ქ, - ალექსანდრე გრიბოედოვის ქ, - შოთა რუსთაველის გამზირი (მობრუნება მოკლე წრეზე) - მერაბ კოსტავას ქ, - გმირთა მოედანი - თამარ მეფის გამზირი - მ/ს "სადგურის მოედანი 1"-ის წინამდებარე ტერიტორია (წრე)</t>
  </si>
  <si>
    <t>ვარკეთილის 3"ა" მ/რ (#344 კორპუსის მიმდებარედ) -  ვარკეთილის 3"ა" მ/რ (#325,320,319,319"ა" კორპუსების გავლით) - სესილია თაყაიშვილის ქ, - ილია სუხიშვილის ქ, - ჯავახეთის ქ, - კახეთის გზატკეცილი - მ/ს "ისანი" - ქეთევან წამებულის გამზირი - ნიკოლოზ ბარათაშვილის აღმართი  - კოსტა ხეთაგუროვის ქ, - ივანე ჯავახიშვილის ქ, - არნოლდ ჩიქობავას ქ, - გიორგი ჩიტაიას ქ, - დავით კლდიაშვილის ქ, - ივანე ჯავახიშვილის ქ, - კონსტიტუციის ქ, - გიორგი ჩუბინაშვილის ქ,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დავით აღმაშენებლის გამზირი - ზაარბრიუკენის მოედანი - ლევ ტოლსტოის ქ, - კოსტა ხეთაგუროვის ქ, - ნიკოლოზ ბარათაშვილის ხიდი - ნიკოლოზ ბარათაშვილის ქ, -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კახეთის გზატკეცილი - ჯავახეთის ქ, - ილია სუხიშვილის ქ, - სესილია თაყაიშვილის ქ, - ვარკეთილის III"ა" მ/რ (#319"ა",319,320,325 კორპუსების გავლით) - ვარკეთილის III"ა" მ/რ (#344 კორპუსის მიმდებარედ)</t>
  </si>
  <si>
    <t>ვარკეთილის IV მიკრორაიონი (#421 კორპუსების მიმდებარედ) - სესილია თაყაიშვილის ქ, - ვიქტორ კუპრაძის ქ, - ჯავახეთის ქ, - მ/ს "ვარკეთილი~ (მიმდებარედ),
უკუ მიმართულებით: მ/ს "ვარკეთილი~ (მიმდებარედ) - ჯავახეთის ქ, (მობრუნება ჯავახეთის ქ, #3"ა"-ს მიმდებარედ) - ვიქტორ კუპრაძის ქ, - სესილია თაყაიშვილის ქ, - ვარკეთილის IV მიკრორაიონი, #421 კორპუსის მიმდებარედ (#410,411,418 კორპუსების გავლით),</t>
  </si>
  <si>
    <t>ნიაბის ქ, (#55-ის მიმდებარედ) - ნიაბის ქ, - გალავნის ქ, - შილდის ქ, - ახალუბნის ქ, - საინგილოს ქ, - გუმბრის ქ, - სამრეკლოს ქ, - ლადო მესხიშვილის ქ, - მ/ს ,,ავლაბარი" (მიმდებარედ),
უკუ მიმართულებით: მ/ს ,,ავლაბარი" (მიმდებარედ) - ჰამლეტ გონაშვილის ქ, - ვახტანგ VI-ს ქ, - ლადო მესხიშვილის ქ, - შემდეგ იგივე სქემით,</t>
  </si>
  <si>
    <t>ომარ ხიზანიშვილისა და ტიულენევის ქუჩების გადაკვეთა (გლდანის VIII მ/რ, კორპუსი I-ის მიმდებარედ) - ომარ ხიზანიშვილის ქ, (გლდანის VI-IV-II-"ა" მ/რ) - აკაკი ვასაძის ქ, - ქერჩის ქ, - დავით გურამიშვილის გამზირი - ცოტნე დადიანის ქ, - ფიროსმანის მოედანი - გიორგი ჩიტაიას ქ, - დავით კლდიაშვილის ქ, - ივანე ჯავახიშვილის ქ, - კონსტიტუციის ქ, - გიორგი ჩუბინაშვილის ქ,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ნიკოლოზ გოგოლის ქ, - კონსტანტინე ფოცხვერაშვილის ქ, - ნინოშვილის ქ, - კონსტიტუციის ქ, - მიხეილ წინამძღვრიშვილის ქ, - კოტე მარჯანიშვილის ქ, - გიორგი ჩიტაიას ქ, - ცოტნე დადიანის ქ, - დავით გურამიშვილის გამზირი - ქერჩის ქ, - აკაკი ვასაძის ქ, - მ/ს "სანდრო ახმეტელის თეატრი" - ომარ ხიზანიშვილის ქ, (გლდანის I-III-V-VII მ/რ) - მაისურაძის ქუჩა (გლდანის VII-VIII მ/რ - ების დამაკავშირებელი გზა)</t>
  </si>
  <si>
    <t>თამარ მუჯირიშვილის ქ, (#12 კორპუსის მიმდებარედ) - თამარ მუჯირიშვილის ქ, - ახალუბნის ქ, - საინგილოს ქ, - გუმბრის ქ, - ლადო მესხიშვილის ქ, - მ/ს ,,ავლაბარი" (მიმდებარედ),
უკუ მიმართულებით: მ/ს ,,ავლაბარი" (მიმდებარედ) - ჰამლეტ გონაშვილის ქ, - ვახტანგ VI-ს ქ, - ლადო მესხიშვილის ქ, - შემდეგ იგივე სქემით,</t>
  </si>
  <si>
    <t>ზაჰესის დასახლება (ავჭალის ქუჩა #62) - ავჭალის ქ, - ზაჰესის ხიდი - დავით აღმაშენებლის ხეივანი - გრიგოლ რობაქიძის გამზირი - ჯონ შალიკაშვილის ხიდი - მ/ს "დიდუბე" (ქვ) (აკაკი წერეთლის გამზირი #140-ის მოპირდაპირედ),
უკუ მიმართულებით: იგივე სქემით,</t>
  </si>
  <si>
    <t>ვაზისუბნის დასახლება III მ/რ, II კვ, (#7-8 კორპუსების მიმდებარედ) - ზურაბ პატარიძის ქ, - თეოფანე დავითაიას ქ, - შანდორ პეტეფის ქ, - კალოუბნის ქ, - ჯავახეთის ქ, - კახეთის გზატკეცილი - მ/ს "ისანი" - ქეთევან წამებულის გამზირი, - ნიკოლოზ ბარათაშვილის აღმართი - კოსტა ხეთაგუროვის ქ, - არნოლდ ჩიქობავას ქ, - კიტა აბაშიძის ქ, - ივანე ჯავახიშვილის ქ, - კონსტიტუციის  ქ, - მიხეილ წინამძღვრიშვილის ქ, - თამარ მეფის გამზირი - მერაბ კოსტავას ქ, - გიორგი სააკაძის მოედანი - ჟიული შარტავას ქ, - ანა კალანდაძის ქ, - პეკინის ქ, - ვაჟა-ფშაველას გამზირი - სანდრო ეულის ქ, - ანა პოლიტკოვსკაიას ქ, (#18 კორპუსის პირდაპირ, მოედანი)
უკუ მიმართულებით: ანა პოლიტკოვსკაიას ქ, (#18 კორპუსის პირდაპირ, მოედანი) - პოლიტკოვსკაიას ქ, - სანდრო ეულის ქ, - ვაჟა-ფშაველას გამზირი - ალექსანდრე ყაზბეგის  გამზირი (პეტრე ქავთარაძის ქ, #1-თან მოხვევით) - პეკინის ქ, - თინა იოსებიძის ქ, - დები იშხნელების ქ, - ჟიული შარტავას  ქ, - გიორგი სააკაძის მოედანი - ვახუშტი ბაგრატიონის ხიდი - ვახუშტი ბაგრატიონის ქ, - აკაკი წერეთლის გამზ, - გიორგი ცაბაძის ქ, - დავით აღმაშენებლის გამზ, - კოტე მარჯანიშვილის მოედანი - კოტე მარჯანიშვილის  ქ, - გიორგი ჩუბინაშვილის ქ, - გიორგი ჩიტაიას ქ, - გიორგი მაზნიაშვილის ქ, - მიხეილ წინამძღვრიშვილის ქ, - კოსტა ხეთაგუროვის ქ, - ნიკოლოზ ბარათაშვილის ხიდი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მ/ს "ისანი" - ჯორჯ ბუშის ქ, - კახეთის გზატკეცილი - ჯავახეთის ქ, (მობრუნება მ/ს "ვარკეთილთან") - კალოუბნის ქ, - შანდორ პეტეფის ქ, - თეოფანე დავითაიას ქ, - ზურაბ პატარიძის  ქ, - ვაზისუბნის დასახლება III მ/რ, II კვ,  (#7-8 კორპუსების მიმდებარედ)</t>
  </si>
  <si>
    <t>II ნავთლუღის დასახლება (VII ქ,, სახლი #57) - გრიგოლ ლორთქიფანიძის ქ, - ჯავახეთის ქ, - მოსკოვის გამზირი - მ/ს "სამგორი" (ქვედას მიმდებარე ტერიტორია)
უკუ მიმართულებით:  მ/ს "სამგორი" (ქვედას მიმდებარე ტერიტორია) - მოსკოვის გამზირი - ჯავახეთის ქ, - კაიროს ქ, - II ნავთლუღის დასახლება (VII ქ,,სახლი #57),</t>
  </si>
  <si>
    <t>ვარკეთილის მეურნეობა - მიხეილ გახოკიძის ქ, - საქართველოს ერთიანობისთვის მებრძოლთა ქუჩა - ჯავახეთის ქ, (მობრუნება მ/ს "ვარკეთილი"-ს მიმდებარედ) - მ/ს "ვარკეთილი" (მოპირდაპირედ),
უკუ მიმართულებით: მ/ს "ვარკეთილი" (მოპირდაპირედ) - ჯავახეთის ქ, - საქართველოს ერთიანობისთვის მებრძოლთა ქ, - მიხეილ გახოკიძის ქ, - ვარკეთილის მეურნეობა</t>
  </si>
  <si>
    <t>ბოგდან ხმელნიცკის ქ, (#181-ის მოპირდაპირედ) - ბოგდან ხმელნიცკის ქ, - ბერი გაბრიელ სალოსის გამზირი - რიჩარდ ჰოლდბრიუკის ქ, - ნავთლუღის ქ, - მ/ს "ისანი" - აწყურის ქ, (#74-ის მოპირდაპირედ),
უკუ მიმართულებით: აწყურის ქ, (#74-ის მოპირდაპირედ) - კახეთის I შესახვევი - ნავთლუღის ქ, -რიჩარდ ჰოლდბრიუკის ქ, - ბერი გაბრიელ სალოსის გამზირი - ბოგდან ხმელნიცკის ქ, (#181-ის მოპირდაპირედ),</t>
  </si>
  <si>
    <t>სოფელი გლდანი - თიანეთის გზატკეცილი - გლდანულა (თიანეთის გზატკ, #57-თან მოხვევით) - გლდანის ხევის ქ, (#10,6,3"ა" კორპუსების გავლით) - თიანეთის გზატკეცილი - ქერჩის ქ, - ფორე მოსულიშვილის ქ, - ომარ ხიზანიშვილის ქ, - აკაკი ვასაძის ქ, - ქერჩის ქ, - დავით სარაჯიშვილის ქ, - დავით გურამიშვილის გამზირი - თორნიკე ერისთავის ქ, - აკაკი წერეთლის გამზირი - მიხეილ წინამძღვრიშვილის ქ, - კიტა აბაშიძის ქ, - გიორგი ჩიტაიას მოედანი - გიორგი მაზნიაშვილის ქ, - მიხეილ წინამძღვრიშვილის ქ, - მოსე გოგიბერიძის ქ, - ივანე ჯავახიშვილის ქ, - კოსტა ხეთაგუროვის ქ, - მარცხენა სანაპირო - ნიკოლოზ ბარათაშვილის ხიდი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მ/ს "ავლაბარი" - ჰამლეტ გონაშვილის ქ, - ვახტანგ VI-ს ქ, - ვლადიმერ მესხიშვილის ქ, - სამრეკლოს ქ, - მიხეილ ბუხაიძის ქ, (ახალუბნის ქუჩის გადაკვეთის მიმდებარედ),
უკუ მიმართულებით: მიხეილ ბუხაიძის ქ, (ახალუბნის ქუჩის გადაკვეთის მიმდებარედ) - სამრეკლოს ქ, - ვლადიმერ მესხიშვილის ქ, - მ/ს "ავლაბარი" - ნიკოლოზ ბარათაშვილის აღმართი - კოსტა ხეთაგუროვის ქ, - არნოლდ ჩიქობავას ქ, - გიორგი ჩიტაიას ქ, - კიტა აბაშიძის ქ, - ივანე ჯავახიშვილის ქ, - კონსტიტუციის ქ, - მიხეილ წინამძღვრიშვილის ქ, - აკაკი წერეთლის გამზირი - შემდეგ იგივე სქემით,</t>
  </si>
  <si>
    <t>მ/ს "ვარკეთილი" (ქვედას მიმდებარე ტერიტორია) - ჯავახეთის ქ, - კახეთის გზატკეცილი - ქიზიყის ქ, - რკინიგზის ჩიხი (მობრუნება სტამბასთან)- ქიზიყის I ქ, (#15-ის მიმდებარედ),
უკუ მიმართულებით: იგივე სქემით,</t>
  </si>
  <si>
    <t>რუსთავის გზატკეცილი  მე-13 კმ (ქვემო ფონიჭალის დასახლ, ბენზინ გასამართი სადგურის მიმდებარედ)  - რუსთავის გზატკეცილი - ვახტანგ გორგასალის ქ, - კოტე აფხაზის ქ, - თავისუფლების მოედანი - შოთა რუსთაველის გამზირი - გიორგი ჭანტურიას ქ, - გიორგი ათონელის ქ, - ხიდის ქ, - მშრალი ხიდი - ჩუღურეთის ხიდი - ზაარბრიუკენის მოედანი - მარცხენა სანაპირო - კოტე მარჯანიშვილის ქ, - ივანე ჯავახიშვილის ქ, - კონსტიტუციის ქ, - მიხეილ წინამძღვრიშვილის ქ, - კონსტანტინე ფოცხვერაშვილის ქ, - გიორგი ჩუბინაშვილის ქ,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დავით აღმაშენებლის გამზირი - კოტე მარჯანიშვილის ქ, - გალაქტიონ ტაბიძის ხიდი - მარჯვენა სანაპირო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მარჯვენა სანაპირო - ვახტანგ გორგასალის ქ,  - რუსთავის გზატკეცილი მე-13 კმ (ქვემო ფონიჭალის დასახლ, ბენზინ გასამართი სადგურის მიმდებარედ),</t>
  </si>
  <si>
    <t>მახათას მთა - ნიკოლოზ ხუდადოვის ქ, - რევაზ ურიდიას ქ, - ცოტნე დადიანის ქ, - გიორგი ჩიტაიას ქ, - დავით კლდიაშვილის ქ, - ივანე ჯავახიშვილის ქ, - კონსტიტუციის ქ, - ნიკო ფიროსმანის ქ,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ეგნატე ნინოშვილის ქ, - კონსტიტუციის ქ -  მიხეილ წინამძღვრიშვილის ქ, - დავით კლდიაშვილის ქ, - გიორგი ჩიტაიას ქ, - ცოტნე დადიანის ქ, - რევაზ ურიდიას ქ, - ნიკოლოზ ხუდადოვის ქ, - მახათას მთა</t>
  </si>
  <si>
    <t>ეკა ბეჟანიშვილის ქ, (#99-ის მიმდებარედ) - ეკა ბეჟანიშვილის ქ, - ცოტნე დადიანის ქ, - გიორგი ჩიტაიას ქ, - დავით კლდიაშვილის ქ, - ივანე ჯავახიშვილის ქ, - კონსტიტუციის ქ, - ნიკო ფიროსმანის ქ,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გამზირი - ეგნატე ნინოშვილის ქ, - კონსტიტუციის ქ - მიხეილ წინამძღვრიშვილის ქ, - დავით კლდიაშვილის ქ, - გიორგი ჩიტაიას ქ, - ცოტნე დადიანის ქ, - ეკა ბეჟანიშვილის ქ, (#99-ის მიმდებარედ),</t>
  </si>
  <si>
    <t>კუპრაძის ქ, (ვარკეთილის IV მ/რ, #424 კ-ის მიმდებარედ) - ვიქტორ კუპრაძის ქ, - სესილია თაყაიშვილის ქ, - ილია სუხიშვილის ქ, - ჯავახეთის ქ, - მოსკოვის გამზირი - ქეთევან წამებულის გამზირი - ნავთლუღის ქ, - რიჩარდ ჰოლდბრიუკის ქ, - დიმიტრი გულიას ქ - დიმიტრი გულიას მოედანი - ვახტანგ გორგასალის ქ, #113 (პურის #7 ქარხნის მიმდებარედ),
უკუ მიმართულებით: იგივე სქემით,</t>
  </si>
  <si>
    <t>მ/ს "სამგორი" (ქვ) - მოსკოვის გამზირი - კახეთის გზატკეცილი - წალენჯიხის ქ, - მიქელაძის ქ, - წალენჯიხის ქ, - კახეთის გზატკეცილი - მ/ს "ისანი"- კახეთის I შესახვევი -ქეთევან წამებულის გამზირი - მ/ს "სამგორი (ქვ) (წრიული)</t>
  </si>
  <si>
    <t>გლდანულა (#4 კორპუსის მიმდებარედ) - გლდანის ხევის ქ, - თიანეთის გზატკეცილი - ქერჩის ქ, - ფორე მოსულიშვილის ქ, - ომარ ხიზანიშვილის ქ, (II-"ა" მ/რ-ების გავლით) - მ/ს "სანდრო ახმეტელის თეატრი" (პირდაპირ),
უკუ მიმართულებით: მ/ს "სანდრო ახმეტელის თეატრი" (პირდაპირ) - ომარ ხიზანიშვილის ქ, (გლდანის I-II მ/რ) - ფორე მოსულიშვილის ქ, - ქერჩის ქ, - თიანეთის გზატკეცილი - შემდეგ არსებული სქემით,</t>
  </si>
  <si>
    <t>ზოოვეტერინარული ინსტიტუტის დასახლება (საერთო საცხოვრებლის მიმდებარედ) - სოფელი სოღანლუღი - რუსთავის გზატკეცილი (ქვემო ფონიჭალის დასახლება) - ვახტანგ გორგასალის  ქ, - დიმიტრი გულიას მოედანი - გია გულუას ქ, - იალბუზის ქ, - ბოჭორმის ქ, - ლეხ კაჩინსკის ქ, - ქეთევან წამებულის გამზირი - მოსკოვის გამზირი - მ/ს "სამგორი" (ქვედა)(მიმდებარედ)
უკუ მიმართულებით: მ/ს "სამგორი" (ქვედა)(მიმდებარედ) - მოსკოვის გამზირი - ქეთევან წამებულის გამზირი - ნავთლუღის ქ, - რიჩარდ ჰოლდბრიუკის ქ, - დიმიტრი გულიას ქ, - დიმიტრი გულიას მოედანი - შემდეგ იგივე სქემით,</t>
  </si>
  <si>
    <t>საქართველოს ტერიტორიული მთლიანობისათვის ბრძოლებში დაღუპულ შსს-ს აკადემიის გმირ კურსანტთა ქ, (პოლიციის აკადემიის მიმდებარედ), - ქერჩის ქ, - ფორე მოსულიშვილის ქ, - ომარ ხიზანიშვილის ქ, - მ/ს "სანდრო ახმეტელის თეატრი" (პირდაპირ)
უკუ მიმართულებით: მ/ს "სანდრო ახმეტელის თეატრი" (პირდაპირ) - ომარ ხიზანიშვილის ქ, (გლდანის I-II მ/რ) - ფორე მოსულიშვილის ქ, - ქერჩის ქ, - შემდეგ არსებული სქემით</t>
  </si>
  <si>
    <t>მუხიანის IV მ/რ (#11 კორპუსის მიმდებარედ) - ნოდარ დუმბაძის გამზირი -  ალეკო გობრონიძის ქ, - მ/ს "სანდრო ახმეტელის თეატრი" - ომარ ხიზანიშვილის ქ, (გლდანის I-II მ/რ, გლდანის "ა" მ/რ,) - თენგიზ შეშელიძის ქ, - დავით გურამიშვილის გამზირი - ცოტნე დადიანის ქ, - გიორგი ჩიტაიას ქ, - დავით კლდიაშვილის ქ, - ივანე ჯავახიშვილის ქ, - კონსტიტუციის ქ, - გიორგი ჩუბინაშვილის ქ, - თევდორე მღვდლის ქ, - გიორგი ცაბაძის ქ, - აკაკი წერეთლის გამზირი - მ/ს "დიდუბე" (ქვედა) - მარცხენა სანაპირო - ფეიქრების ქ, - თენგიზ შეშელიძის ქ, - მ/ს "სანდრო ახმეტელის თეატრი~ - ალეკო გობრონიძის ქ, - ნოდარ დუმბაძის გამზირი - მუხიანის IV მ/რ (#18 კორპუსის მიმდებარედ)(წრიული),</t>
  </si>
  <si>
    <t>იყალთოს გორა (#42-ის მიმდებარედ) - ფანასკერტელ-ციციშვილის ქ, (#25,21,19,22,20,16 კორპუსების გავლით) - ბახტრიონის ქ, - დავით გამრეკელის ქ, - სულხან ცინცაძის ქ, - პეკინის ქ, - ბახტრიონის ქ, - ფანასკერტელ-ციციშვილის ქ, (#16,20,22,19,21,25 კორპუსების გავლით) - იყალთოს გორა (#42-ის მიმდებარედ)(წრიული),</t>
  </si>
  <si>
    <t>დაბა ზაჰესის დასახლება (ავჭალის ქ, #62-ის მიმდებარედ) - ავჭალის ქ, - ელეფთერ ანდრონიკაშვილის ქ, - მორის ფოცხიშვილის ქ, - დავით სარაჯიშვილის ქ, - დავით გურამიშვილის გამზირი - თორნიკე ერისთავის ქ, - აკაკი წერეთლის გამზირი - გიორგი ცაბაძის ქ, - დავით აღმაშენებლის გამზირი - თამარ მეფის გამზირი - სადგურის მოედანი - სასტუმრო ,,კოლხეთის" მიმდებარედ,
უკუ მიმართულებით: სასტუმრო ,,კოლხეთის" მიმდებარედ - თამარ მეფის გამზირი - მიხეილ წინამძღვრიშვილის ქ, - აკაკი წერეთლის გამზირი - თორნიკე ერისთავის ქ, - დავით გურამიშვილის გამზირი - შემდეგ იგივე სქემით</t>
  </si>
  <si>
    <t>მნათობის ქ, #70-ის მიმდებარედ - ბაგრატიონის ქ, - რამაზ დავითაშვილის ქ, - ლამის ქ, - ტერენტი გრანელის ქ, - გიორგი მაზნიაშვილის ქ, - კიევის ქ, - დავით აღმაშენებლის გამზირი - მ/ს "მარჯანიშვილი~ - კოტე მარჯანიშვილის ქ, - მიხეილ წინამძღვრიშვილის ქ, - კიტა აბაშიძის ქ, - გიორგი ჩიტაიას მოედანი - ტერენტი გრანელის ქ, - ლამის ქ, -  რამაზ დავითაშვილის ქ, - ბაგრატიონის  ქ, - მნათობის ქ, #70-ის მიმდებარედ (წრიული)</t>
  </si>
  <si>
    <t>ზღვის უბნის IV მ/რ, კორპუსი #4-ის მიმდებარედ - ზღვის უბნის IV მ/რ (#2,1,6,36 კორპუსების გავლით) - ზღვის უბნის III მ/რ, IV კვ (#59,60,58 კორპუსების გავლით) - ზღვის უბნის ქ, (ზღვის უბნის III მ/რ, III კვ (#48,47,46 კორპუსების გავლით) - ზღვის უბანი / მუხიანის დასახლების შემაერთებელი გზა - ალეკო გობრონიძის ქ, - მ/ს ,,სანდრო ახმეტელის თეატრი" (გობრონიძისა და თენგიზ შეშელიძის ქუჩების გადაკვეთის მიმდებარედ),
უკუ მიმართულებით: იგივე სქემით,</t>
  </si>
  <si>
    <t>მ/ს "სამგორი" (ქვედა)(მოსკოვის გამზირი #3 კორპუსის მიმდებარედ) - მოსკოვის გამზირი - ჯავახეთის ქ, - კახეთის გზატკეცილი - შპს ლილო "მოლი",
უკუ მიმართულებით: იგივე სქემით,</t>
  </si>
  <si>
    <t>გედევანიშვილის ქ, (#27-ის მიმდებარედ) - გედევანიშვილის ქ, - სამრეკლოს ქ, - ვლადიმერ მესხიშვილის ქ, - მ/ს "ავლაბარი~ - ქეთევან წამებულის გამზირი - მოსკოვის გამზირი - სამგორის ქ, - ციხისძირის ქ, #15-ის მიმდებარედ
უკუ მიმართულებით: ციხისძირის ქ, #15-ის მიმდებარედ - ციხისძირის ქ, - სამგორის ქ, - მოსკოვის გამზირი - ქეთევან წამებულის გამზირი - მ/ს ,,ავლაბარი" - ჰამლეტ გონაშვილის ქ, - ვახტანგ VI-ს ქ, - ვლადიმერ მესხიშვილის ქ, - შემდეგ იგივე სქემით,</t>
  </si>
  <si>
    <t>მ/ს "ვარკეთილი"-ს მიმდებარედ - ჯავახეთის ქ, - მოსკოვის გამზირი - ქინძმარაულის ქ, - ბესარიონ ჭიჭინაძის ქ, (#27 კორპუსის მიმდებარედ),
უკუ მიმართულებით: იგივე სქემით,</t>
  </si>
  <si>
    <t>გლდანის ბაზრობა (მ/ს "სანდრო ახმეტელის თეატრი") - ალეკო გობრონიძის ქ, - მუხიანი/ზღვის უბნის შემაერთებელი გზა - თბილისის ზღვა - ვარკეთილის IV მ/რ - თაყაიშვილის ქ, - გახოკიძის ქ, -  კახეთის გზატკეცილი - შპს ლილო-მოლი,
უკუ მიმართულებით: იგივე სქემით,</t>
  </si>
  <si>
    <t>მ/ს "ავლაბარი" (მიმდებარედ) - ალექსანდრე წურწუმიას ქ, - ავლიპი ზურაბაშვილის ქ, - კახეთის გზატკეცილი - შპს ლილო "მოლი",
უკუ მიმართულებით:  იგივე სქემით,</t>
  </si>
  <si>
    <t>წმინდა ბარბარეს სახელობის უბანი (ქვედა მელითონეთა დასახლების ქ,) - გარდაბნის გზატკეცილი - ქინძმარაულის შესახვევი - ქინძმარაულის ქ, - მოსკოვის გამზირი - ქეთევან წამებულის გამზირი - წინანდლის ქ, (#24-ის მიმდებარედ),
უკუ მიმართულებით: იგივე სქემით,</t>
  </si>
  <si>
    <t>სესილია თაყაიშვილისა და ილია სუხიშვილის ქუჩების გადაკვეთის მიმდებარედ - სესილია თაყაიშვილის ქ, - ილია სუხიშვილის ქ, - ჯავახეთის ქ, - კახეთის გზატკეცილი - ჯორჯ ბუშის ქ, - ლეხ კაჩინსკის ქ, - ქეთევან წამებულის გამზირი - ნიკოლოზ ბარათაშვილის აღმართი - მარცხენა სანაპირო - გიორგი ცაბაძის ქ, - დავით ყიფიანის ქ, - ვახუშტი ბაგრატიონის ქ, - აკაკი წერეთლის გამზირი - თორნიკე ერისთავის ქ, - დავით გურამიშვილის გამზირი - ქერჩის ქ, - საქართველოს ტერიტორიული მთლიანობისათვის ბრძოლებში დაღუპულ შსს-ოს აკადემიის გმირ კურსანტთა ქ, (პოლიციის აკადემიის მიმდებარედ),
უკუ მიმართულებით: საქართველოს ტერიტორიული მთლიანობისათვის ბრძოლებში დაღუპულ შსს-ოს აკადემიის გმირ კურსანტთა ქ, (პოლიციის აკადემიის მიმდებარედ) - ქერჩის ქ, - დავით გურამიშვილის გამზ, - თორნიკე ერისთავის ქ, - აკაკი წერეთლის გამზირი - სლავა მეტრეველის ქ, - დავით ყიფიანის ქ, - გიორგი ცაბაძის ქ, - მარცხენა სანაპირო - ნიკოლოზ ბარათაშვილის ხიდი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შემდეგ იგივე სქემით,</t>
  </si>
  <si>
    <t>ბერი გაბრიელ სალოსის გამზირი (მოედანთან) - ბოგდან ხმელნიცკის ქ, - ქინძმარაულის ქ, -  მოსკოვის გამზირი - ჯავახეთის ქ, - კახეთის გზატკეცილი - შპს ლილო "მოლი",
უკუ მიმართულებით: იგივე სქემით,</t>
  </si>
  <si>
    <t>სამშვილდის ქ, (წყაროს ქ-ის გადაკვეთასთან) - გიორგი მარუაშვილის ქ, - გიორგი ზაზიშვილის ქ, - გიორგი ჩიტაიას ქ, - დავით კლდიაშვილის ქ, - ივანე ჯავახიშვილის ქ, - კონსტიტუციის ქ, - გიორგი ჩუბინაშვილის ქ, - თამარ მეფის გამზ,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გამზ, - ეგნატე ნინოშვილის ქ, - კონსტიტუციის ქ - მიხეილ წინამძღვრიშვილის ქ, - დავით კლდიაშვილის ქ, - გიორგი ჩიტაიას ქ, - გიორგი ზაზიშვილის ქ, - გიორგი მარუაშვილის ქ, - აჭარის ქ, (მობრუნება აჭარის ქ, #15-თან) - მარუასვილის ქ, - სამშვილდის ქ, (წყაროს ქ-ის გადაკვეთასთან),</t>
  </si>
  <si>
    <t>იონა მეუნარგიას ქ, (#72-ის მიმდებარედ) - იონა მეუნარგიის ქ, - სოლომონ ქურდიანის ქ, - ნიკოლოზ ხუდადოვის ქ, - რკინიგზის გადასასვლელი ხიდი (მიმდებარედ),
უკუ მიმართულებით: იგივე სქემით,</t>
  </si>
  <si>
    <t>მ/ს "ისანი" (მიმდებარედ) - კახეთის გზატკეცილი - შპს ლილო-მოლი (მიმდებარედ),
უკუ მიმართულებით: იგივე სქემით,</t>
  </si>
  <si>
    <t>მ/ს "დელისი" - ფერდინანდ თავაძის ქ, - შალვა ნუცუბიძის ქ, - ბუდაპეშტის ქ, - ბერიტაშვილის ქ, - ონკოლოგიური კვლევითი ცენტრი (მიმდებარედ),
უკუ მიმართულებით: ონკოლოგიური კვლევითი ცენტრი (მიმდებარედ) - ბერიტაშვილის ქ, - ბუდაპეშტის ქ, - შალვა ნუცუბიძის ქ, - ფერდინანდ თავაძის ქ, - სერგო ზაქარიაძის ქ, - ვაჟა-ფშაველას I ჩიხი- ვაჯა-ფშაველას გამზირი - გიგო გაბაშვილის ქ, - მიხეილ თამარასვილის ქ, - უნივერსიტეტის ქ, - ლორთქიფანიძის ქ, ("შანხაის გორა") - ყაზბეგის გამზირი - თამარაშვილის ქ, (მობრუნება უნივერსიტეტის ქუჩის გადაკვეთასთან) - გიგო გაბაშვილის ქ,  - მ/ს" დელისი",</t>
  </si>
  <si>
    <t>მ/ს "300 არაგველი" (წინანდლის ქ, #10-ის მიმდებარედ) - საბადურის ქ, - კასპის ქ, - აწყურის ქ, - კახეთის გზატკეცილი (მოხვევა "ისნის" ბაზრობასთან) - შპს ლილო "მოლი"
უკუ მიმართულებით: იგივე სქემით,</t>
  </si>
  <si>
    <t>მ/ს "დიდუბე" (ქვედა)(ბაზრობა "ჩემპიონის" პირდაპირ)  - გრიგოლ რობაქიძის გამზირი - მარშალ გელოვანის გამზირი - სოფ, დიღომი (დიდგორის ქ,, ზემო უბანი, დავით სარაჯიშვილის ქ,, დიდგორის ქ,) - პეტრე სარაჯიშვილის ქ, - მარშალ გელოვანის გამზირი -  გრიგოლ რობაქიძის გამზირი - მ/ს "დიდუბე" (ქვედა)(წრიული)</t>
  </si>
  <si>
    <t>სამურზაყანოს ქ, (#17-ის მიმდებარედ) - სამურზაყანოს ქ, - აფხაზეთის ქ, - გიორგი ზაზიშვილის ქ, - ცოტნე დადიანის ქ, - გიორგი ჩიტაიას ქ, - დავით კლდიაშვილის  ქ, - ივანე ჯავახიშვილის ქ, - კონსტიტუციის ქ, - გიორგი ჩუბინაშვილის ქ,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ნიკოლოზ გოგოლის ქ, - კონსტანტინე ფოცხვერაშვილის ქ, - ეგნატე ნინოშვილის ქ, - კონსტიტუციის ქ -  მიხეილ წინამძღვრიშვილის ქ, - დავით კლდიაშვილის ქ,  - გიორგი ჩიტაიას ქ, - ცოტნე დადიანის ქ, - გიორგი ზაზიშვილის ქ, - აფხაზეთის ქ, - სამურზაყანოს ქ, (#17-ის მიმდებარედ)</t>
  </si>
  <si>
    <t>ლილოს დასახლება IV კვ, (#107 სკოლა) - მეფრინველეობის ქ, - თენგიზ სტურუას ქ, - ჭირნახულის ქ, - კახეთის გზატკეცილი - შპს ლილო "მოლი",
უკუ მიმართულებით: იგივე სქემით,</t>
  </si>
  <si>
    <t>მუხიანის ნაკვეთები III - ნოდარ დუმბაძის გამზირი - ალეკო გობრონიძის ქ, - მ/ს "სანდრო ახმეტელის თეატრი~ (გობრონიძისა და შეშელიძის ქუჩების გადაკვეთა)
უკუ მიმართულებით: იგივე სქემით,</t>
  </si>
  <si>
    <t>ვარკეთილის IV მ/რ (#424 კორპუსის მიმდებარედ) - ვარკეთილის IV მ/რ (#424,415,407,408,403,401 კორპუსების გავლით) - სესილია თაყაიშვილის ქ, - ვიქტორ კუპრაძის ქ, - ჯავახეთის ქ, - მ/ს "ვარკეთილი" (მიმდებარედ),
უკუ მიმართულებით: მ/ს "ვარკეთილი" (მიმდებარედ) - ჯავახეთის ქ, - ვიქტორ კუპრაძის ქ, - ვარკეთილის IV მ/რ (#403,401,408,407,415 კორპუსების გავლით) - ვარკეთილის IV მ/რ (#424 კორპუსის მიმდებარედ)</t>
  </si>
  <si>
    <t>გლდანულა (#10 კ-ის მიმდებარედ) - გლდანის ხევის ქ, - პატარა გლდანი (ვლადიმერ ჯანჯღავას ქ, #73,69,59,47,28,1-ის გავლით) - დავით სარაჯიშვილის ქ, - მიხეილ იპოლიტოვ ივანოვის ქ, - ქერჩის ქ, - დავით სარაჯიშვილის ქ, - დავით გურამიშვილის გამზირი - ცოტნე დადიანის ქ, - ფიროსმანის მოედანი - გიორგი ჩიტაიას ქ, - გიორგი მაზნიაშვილის ქ, - მიხეილ წინამძღვრიშვილის ქ, - კოსტა ხეთაგუროვის ქ, - ნიკოლოზ ბარათაშვილის ხიდი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ნიკოლოზ ბარათაშვილის ხიდი - ნიკოლოზ ბარათაშვილის აღმართი - ქეთევან წამებულის გამზირი - ბოჭორმის ქ, - წინანდლის ქ, (#24-ის მიმდებარედ),
უკუ მიმართულებით:  წინანდლის ქ, (#24-ის მიმდებარედ) - წინანდლის ქ, - ქეთევან წამებულის გამზირი - ნიკოლოზ ბარათაშვილის აღმართი - კოსტა ხეთაგუროვის ქ, - არნოლდ ჩიქობავას ქ, - გიორგი ჩიტაიას ქ, - ფიროსმანის მოედანი - ცოტნე დადიანის ქ, - შემდეგ იგივე სქემით,</t>
  </si>
  <si>
    <t>მ/ს "სარაჯიშვილი~ (მიმდებარედ) - თენგიზ შეშელიძის ქ, - ზღვის უბნის IV მ/რ (#4,5 კორპუსების გავლით) - გია რომელაშვილის ქ, (ზღვის უბნის III მ/რ I-II-III კვ,) - ზღვის უბანი/მუხიანის დამაკავშირებელი გამზირი - ალეკო გობრონიძის ქ, - მ/ს "სანდრო ახმეტელის თეატრი~ - ომარ ხიზანიშვილის ქ, - გლდანის I მ/რ (# 1,5,18 კორპუსების გავლით) - გლდანის  III  მ/რ (#7"ა", 8, 11 კორპუსების გავლით) - გლდანის V მ/რ (#6,5,7,8"ა",6 კორპუსების გავლით) - გლდანის III მ/რ (#11,8,7"ა" კორპუსების გავლით) - გლდანის I მ/რ (# 18,5,1 კორპუსების გავლით) - ომარ ხიზანიშვილის ქ, (გლდანის I-II-"ა" მ/რ)  - თენგიზ შეშელიძის ქ, - ალეკო გობრონიძის ქ, - ზღვის უბანი/მუხიანის დამაკავშირებელი გზა - გია რომელაშვილის ქ, (ზღვის უბნის III მ/რ III-II-I კვ,) - ზღვის უბნის IV მ/რ (#5,4 კორპუსების გავლით) - ჩარგლის ქ,  - ანაპის 414-ე დივიზიის ქ, - მ/ს "სარაჯიშვილი~ (მიმდებარედ)(წრიული),</t>
  </si>
  <si>
    <t>II ნავთლუღის დასახლება (VII ქ,,სახლი #57-ის მიმდებარედ) - კაიროს ქ, - ჯავახეთის ქ, - მ/ს "ვარკეთილი" (მოპირდაპირედ),
უკუ მიმართულებით: მ/ს "ვარკეთილი" (მოპირდაპირედ) - ჯავახეთის ქ, (მობრუნება ვარკეთილის  IV მიკრორაიონი, II რიგის მიმდებარედ) - შემდეგ იგივე სქემით,</t>
  </si>
  <si>
    <t>მ/ს "სანდრო ახმეტელის თეატრი" (მიმდებარედ) - ომარ ხიზანიშვილის ქ, (გლდანის I-III-V-VII მ/რ) - ზაქარია მაისურაძის ქ, - გიორგი წმინდის უბანი
უკუ მიმართულებით: გიორგი წმინდის უბანი - ზაქარია მაისურაძის ქ, - ომარ ხიზანიშვილის ქ, (გლდანის VIII-VI-IV-II-"ა" მ/რ) - მ/ს "სანდრო ახმეტელის თეატრი" (მიმდებარედ)</t>
  </si>
  <si>
    <t>წყნეთი (დავით გურამიშვილის ქ, #31) - წყნეთის გზატკეცილი - ქაქუცა ჩოლოყაშვილის გამზირი - ილია ჭავჭავაძის გამზირი - მიხეილ თამარაშვილის ქ, - ალექსანდრე ყაზბეგის გამზირი - პეკინის ქ, - მერაბ კოსტავას ქ, - გმირთა მოედანი - თამარ მეფის გამზირი - მ/ს "სადგურის მოედანი 1"-ის წინამდებარე ტერიტორია (წრე)
უკუ მიმართულებით: მ/ს "სადგურის მოედანი 1"-ის წინამდებარე ტერიტორია (წრე) - თამარ მეფის გამზ, - გმირთა მოედანი - მერაბ კოსტავას ქ, - გიორგი სააკაძის მოედანი  -  ჟიული შარტავას ქ, - ანა კალანდაძის ქ, - პეკინის ქ, - ვაჟა-ფშაველას გამზირი - გიგო გაბაშვილის ქ, - მიხეილ თამარაშვილის ქ, - გიორგი წერეთლის ქ, - ილია ჭავჭავაძის გამზირი - წყნეთის გზატკეცილი - წყნეთი (დავით გურამიშვილის ქ, #31),</t>
  </si>
  <si>
    <t>ზემო ფონიჭალა (#13 კორპუსის მოპირდაპირედ, თელეთის ქ,) - მარნეულის გზატკეცილი ქ, - ვახტანგ გორგასალის ქ, - მარჯვენა სანაპირო - გმირთა მოედანი - თამარ მეფის გამზირი - მ/ს "სადგურის მოედანი 1"-ის წინამდებარე ტერიტორია
უკუ მიმართულებით: მ/ს "სადგურის მოედანი 1"-ის წინამდებარე ტერიტორია - თამარ მეფის გამზირი - გმირთა მოედანი - მარჯვენა სანაპირო - ნიკოლოზ ბარათაშვილის ქ, (მობრუნება ნიკოლოზ ბარათაშვილისა და ალექსანდრე პუშკინის ქუჩის გადაკვეთასთან) - მარჯვენა სანაპირო - ვახტანგ გორგასალის ქ, - მარნეულის გზატკეცილი ქ, - ზემო ფონიჭალა (#13 კორპუსის მოპირდაპირედ, თელეთის ქ,),</t>
  </si>
  <si>
    <t>შპს აუთდორ,ჯი</t>
  </si>
  <si>
    <t>სამგორი/მარცხენა სანაპირო ვაზისუბანი შანდორ პეტეფის ქ, ფეხ,ხიდზე</t>
  </si>
  <si>
    <t>სამგორი/ვაზისუბანი, თ,დავითაიას ქ, პოლიციის მიმდებარედ</t>
  </si>
  <si>
    <t>ვაკე/თამარაშვილის ქ, ვისოლის ა/გ-თან</t>
  </si>
  <si>
    <t>დიდუბე/წერეთლის გამზ, #23 საჯინიბოს გვერდზე (პანთეონთან)</t>
  </si>
  <si>
    <t>ვაკე-საბ,/ალ,ყაზბეგის გამზირის და თამარაშვილის ქ-ის კვეთა</t>
  </si>
  <si>
    <t>ვაკე/საბურთალო-ვაკე I (თამარაშვილის ქ,)</t>
  </si>
  <si>
    <t>ვერა/ახვლედიანის ქ, #10</t>
  </si>
  <si>
    <t>ვაკე/ჭავჭავაძის გამზ, ბერძენიშვილის ქ-ის ჩასახვევთან</t>
  </si>
  <si>
    <t>ჩუღურეთი/თამარ მეფის გამზ, ხიდის მიმდებარედ ცენტრალკისკენ (ცირკთან)</t>
  </si>
  <si>
    <t>საბურთალო/კოსტავას ქ, 68 ბ, შემოსავლების სამსახურთან გაჩერების ზემოთ</t>
  </si>
  <si>
    <t>საბურთალო/კოსტავას ქ, ჰოლიდეი ინ-ის მიმდებარედ</t>
  </si>
  <si>
    <t>საბურთალო/პეკინის გამზ, მიცკევიჩის კვეთა</t>
  </si>
  <si>
    <t>საბურთალო/პეკინის ქ, ვაჟა-ფშაველას გადაკვეთა</t>
  </si>
  <si>
    <t>საბურთალო/ვაჟა-ფშაველას გამზ, ტაშკენტის კუთხესთან</t>
  </si>
  <si>
    <t>საბურთალო/ვაჟა-ფშაველას გამზ, სამედიცინოს მიმდებარედ</t>
  </si>
  <si>
    <t>ვაკე-საბურთალო/ვაჟა-ფშაველას გამზ, დელისის მიმდებარედ ნუცუბიძის ასახვევის მოპირდ</t>
  </si>
  <si>
    <t>საბურთალო/ალ,ყაზბეგის გამზ, წითელ ბაღთან (ასათიანის კვეთა)</t>
  </si>
  <si>
    <t>საბურთალო/ალ,ყაზბეგის გამზ, კუტუზოვის შემდეგ</t>
  </si>
  <si>
    <t>დიდუბე/წერეთლის გამზ, სამთო ქიმიასთან</t>
  </si>
  <si>
    <t>ნაძალადევი/ერისთავის ქ, ეკლესიასთან</t>
  </si>
  <si>
    <t>ჩუღურეთი/დადიანის ქ, ქარვასლასთან (გადასასვლელ ხიდამდე)</t>
  </si>
  <si>
    <t>გლდანი/გლდანი ხიზანიშვილის ქ, I-III მკრ-ს შორის</t>
  </si>
  <si>
    <t>სამგორი/ჯავახეთის ქ, ვარკეთილის მეტრომდე</t>
  </si>
  <si>
    <t>ვერა-სანაპირო/მარჯვენა სანაპირო გმირთა მოედნისკენ მიმავალი (რესტ, არაგვის მიმდ, შუქნ-თან)</t>
  </si>
  <si>
    <t>მთაწმინდა/ამაღლების ქ, წყარომდე (წყაროსთან)</t>
  </si>
  <si>
    <t>დიდუბე/მარცხენა სანაპირო, გუდაუთის ქუჩის ასახვევთან</t>
  </si>
  <si>
    <t>მთაწმინდა/ამაღლების ქ, ივანიშვილის სახლთან (წავკისი-კოჯრის გზა მშენებარე სასტ,-ს მიმდ,)</t>
  </si>
  <si>
    <t>ქუთაისი/რუსთაველის გამზ, კინო გამარჯვებასთან (გამარჯვების მოედანზე)</t>
  </si>
  <si>
    <t>ხაშური/შესასვლელი თბილისიდან (ცენტრ,გზა აგს-თან)</t>
  </si>
  <si>
    <t>გლდანი, მ, სარაჯიშვილის მიმდებარედ,მეტროს წინ</t>
  </si>
  <si>
    <t>25,08,2017 - 24,10,2017</t>
  </si>
  <si>
    <t>თბილისი ვერა/გამომცემლობის კედელი მელიქიშვილის მხრიდან (მ,კოსტავას ქ, N 12)</t>
  </si>
  <si>
    <t>ქ,ბათუმუ თამარის დასახლება, კულტურის ცენტრთან</t>
  </si>
  <si>
    <t>ქ,ბათუმი მაიაკოვსკის ქუჩა (საკოლმეურნეო ბაზართან)</t>
  </si>
  <si>
    <t>ქ,ბათუმი ლორიას ქუჩა</t>
  </si>
  <si>
    <t>ქ,ბათუმი მბაგრატიონისა და მელიქიშვილის ქუჩების კვეთა</t>
  </si>
  <si>
    <t>ქ,ბათუმი აბუსერიძის ქუჩა (ვისოლის აგს-თან)</t>
  </si>
  <si>
    <t>ქობულეთი (რკ,სადგურის მიმდებარე ტერიტორია)</t>
  </si>
  <si>
    <t>ქ,ბათუმი ახალი ბულვარის მიმდებარე ტერიტორია</t>
  </si>
  <si>
    <t>ქ,ბათუმი წერეთლის ქუჩა (მოედანთან)</t>
  </si>
  <si>
    <t>თბილისი, გლდანი/შეშელიძის ქ,</t>
  </si>
  <si>
    <t>თბილისი, დიდუბე/წერეთლის გამზ, #1 მიმდებარედ (დინამოსთან)</t>
  </si>
  <si>
    <t>თბილისი, დიდუბე/მარშალ გელოვანის გამზ, სასტუმრო "ბომონდ გარდენ" ის მიმდებარედ</t>
  </si>
  <si>
    <t>თბილისი, საბურთალო/გაგარინის ქ,</t>
  </si>
  <si>
    <t>თბილისი, ჩუღურეთი/ფხოვის ქ, 3 (კოლმეურნეობის მოედ,)</t>
  </si>
  <si>
    <t>თბილისი, საბურთალო/ს,ცინცაძის ქ, N 5 (საბურთალო)</t>
  </si>
  <si>
    <t>ა,ა,ი,პ, სამეგრელო-ზემო სვანეთის საინფორმაციო პორტალი</t>
  </si>
  <si>
    <t>საინფორმაციო მომსახურება ვებ გვერდზე ww,newsportal,ge (შეუზღუდავი რაოდენობით, 
მასალა: ფოტო+ვიდეო+ტექსტი</t>
  </si>
  <si>
    <t>ა,ა,ი,პ, მედია ფონდი</t>
  </si>
  <si>
    <t>სარეკლამო ადგილი პოლიტიკური 
რეკლამისთვის
, www,livepress,ge – TOP ბანერი C1 მთავარ შიდა გვერდზე, ჰედერსა და სლაიდერს შორის</t>
  </si>
  <si>
    <t>საინფორმაციო მომსახურება ვებ გვერდზე ww,livepress,ge (შეუზღუდავი რაოდენობით, სამეგრელოს რეგიონის შესახებ დამკვეთის პროგრამებზე, პროექტებზე და სამეგრელო - ზემო სვანეთის რეგიონში დამკვეთის კანდიდატების შესახებ ახალი ამბების მულტიმედია ფორმატში განთავსება შეუზღუდავად, 
მასალა: ფოტო+ვიდეო+ტექსტი</t>
  </si>
  <si>
    <t>28,08,2017 - 31,10,2017</t>
  </si>
  <si>
    <t>სარეკლამო ადგილი პოლიტიკური 
რეკლამისთვის
, www,netgazeti,ge – ბანერი H2</t>
  </si>
  <si>
    <t>სარეკლამო ადგილი პოლიტიკური 
რეკლამისთვის
, www,batumelebi,ge – ბანერი H2</t>
  </si>
  <si>
    <t>საინფორმაციო მომსახურება ვებ გვერდზე ww,netgazeti,ge (შეუზღუდავი რაოდენობით, 
მასალა: ფოტო+ვიდეო+ტექსტი</t>
  </si>
  <si>
    <t>საინფორმაციო მომსახურება ვებ გვერდზე ww,batumelebi,ge (შეუზღუდავი რაოდენობით, 
მასალა: ფოტო+ვიდეო+ტექსტი</t>
  </si>
  <si>
    <t>ა,ა,ი,პ, თავისუფალ ჟურნალისტთა ცენტრი</t>
  </si>
  <si>
    <t>01,09,2017- 31,10,2017</t>
  </si>
  <si>
    <t>საინფორმაციო მომსახურება ვებ გვერდზე ww,kutaisipost,ge (შეუზღუდავი რაოდენობით, 
მასალა: ფოტო+ვიდეო+ტექსტი</t>
  </si>
  <si>
    <t>საინფორმაციო მომსახურება ვებ გვერდზე ww,newposts,ge (შეუზღუდავი რაოდენობით, 
მასალა: ფოტო+ვიდეო+ტექსტი</t>
  </si>
  <si>
    <t>საინფორმაციო მომსახურება ვებ გვერდზე ww,akhalitaoba,ge (შეუზღუდავი რაოდენობით, 
მასალა: ფოტო+ვიდეო+ტექსტი</t>
  </si>
  <si>
    <t>საინფორმაციო მომსახურება ვებ გვერდზე ww,veqtori,ge (შეუზღუდავი რაოდენობით, 
მასალა: ფოტო+ვიდეო+ტექსტი</t>
  </si>
  <si>
    <t>შპს P,S, (პოსტსკრიპტუმი)</t>
  </si>
  <si>
    <t>სარეკლამო ადგილი პოლიტიკური 
რეკლამისთვის
, www,psnews,ge – TOP ბანერი B</t>
  </si>
  <si>
    <t>საინფორმაციო მომსახურება ვებ გვერდზე , www,psnews,ge (შეუზღუდავი რაოდენობით, 
მასალა: ფოტო+ვიდეო+ტექსტი</t>
  </si>
  <si>
    <t>საინფორმაციო მომსახურება ვებ გვერდზე , www,reginfo,ge (შეუზღუდავი რაოდენობით, 
მასალა: ფოტო+ვიდეო+ტექსტი</t>
  </si>
  <si>
    <t>საინფორმაციო მომსახურება ვებ გვერდზე , www,mtisambebi,ge (შეუზღუდავი რაოდენობით, 
მასალა: ფოტო+ვიდეო+ტექსტი</t>
  </si>
  <si>
    <t>სარეკლამო ადგილი პოლიტიკური 
რეკლამისთვის
, www,regino,ge – TOP ბანერი</t>
  </si>
  <si>
    <t>სარეკლამო ადგილი პოლიტიკური 
რეკლამისთვის
, www,mtisambebi,ge – TOP ბანერი</t>
  </si>
  <si>
    <t>საინფორმაციო მომსახურება ვებ გვერდზე , www,reginfo,ge სარეკლამო სტატიის მომზადება დაგანთავსება (არაუმეტეს 6 ჯერ თითო სტატია 500-700 სიტყვა 
მასალა: ფოტო+ვიდეო+ტექსტი</t>
  </si>
  <si>
    <t>საინფორმაციო მომსახურება ვებ გვერდზე , www,reginfo,ge სარეკლამო ვიდეოსიუჟეტის მომზადება და განთავსება</t>
  </si>
  <si>
    <t>ა,ა,ი,პ, ასოციაცია ქართლის ხმა</t>
  </si>
  <si>
    <t>სარეკლამო ადგილი პოლიტიკური 
რეკლამისთვის
, www,qartli,ge – H 1 ბანერი</t>
  </si>
  <si>
    <t>ვებ გვერდის ბრენდირება დამკვეთის რეკლამით  www,qartli,ge</t>
  </si>
  <si>
    <t>საინფორმაციო მომსახურება ვებ გვერდზე , www,qartli,ge (შეუზღუდავი რაოდენობით, 
მასალა: ფოტო+ვიდეო+ტექსტი</t>
  </si>
  <si>
    <t xml:space="preserve">საინფორმაციო მომსახურება ვებ,გვერდზე  www,qartli,ge დამკვეთის დავალებით ინტერვიუებისა და კომენტარების მომზადება და განთავსება </t>
  </si>
  <si>
    <t>საინფორმაციო მომსახურება ვებ გვერდზე , www,knews,ge (თვეში არაუმეტეს 15 ჯერ, 
მასალა: ფოტო+ვიდეო+ტექსტი</t>
  </si>
  <si>
    <t>ა,ა,ი,პ, სამეგრელოს მედია ორგანიზაცია</t>
  </si>
  <si>
    <t>სარეკლამო ადგილი პოლიტიკური 
რეკლამისთვის
, www,smoge,org – H 1 ბანერი</t>
  </si>
  <si>
    <t>სარეკლამო ადგილი პოლიტიკური 
რეკლამისთვის
, www,tvsmo,com – H 1 ბანერი</t>
  </si>
  <si>
    <t>საინფორმაციო მომსახურება ვებ გვერდზე , www,smoge,org (შეუზღუდავი რაოდენობით, 
მასალა: ფოტო+ვიდეო+ტექსტი</t>
  </si>
  <si>
    <t>საინფორმაციო მომსახურება ვებ გვერდზე www,tvsmo,com  დამკვეთის მიერ გამოგზავნილი ვიდეო ინფორმაციის სრული განთავსება</t>
  </si>
  <si>
    <t>გაზეთი -  P,S, (პოსტსკრიპტუმი) - ბეჭდური ვერსია - 12 ერთეული შავ-თეთრი შიდა გვერდის ნახევარი</t>
  </si>
  <si>
    <t>გაზეთი -  P,S, (პოსტსკრიპტუმი) - ბეჭდური ვერსია - 12 ერთეული გაზეთის პირველი გვერდის ნაწილი</t>
  </si>
  <si>
    <t>5 თვე</t>
  </si>
  <si>
    <t>3,5 თვე</t>
  </si>
  <si>
    <t>ქ. თბილისი, რუსთაველის გამზირი #37</t>
  </si>
  <si>
    <t>3 თვე</t>
  </si>
  <si>
    <t>404453113</t>
  </si>
  <si>
    <t>შპს ივერია ცენტრი</t>
  </si>
  <si>
    <t>0,5 თვე</t>
  </si>
  <si>
    <t>ქ. თბილისი, ქეთევან წამებულის ქ. #64-66</t>
  </si>
  <si>
    <t>01027012281</t>
  </si>
  <si>
    <t>ბადალიანი ალექსანდრე ი/მ</t>
  </si>
  <si>
    <t>ქ. თბილისი, ც. დადიანის ქ. #142</t>
  </si>
  <si>
    <t>12,5 თვე</t>
  </si>
  <si>
    <t>204378869</t>
  </si>
  <si>
    <t>4 თვე</t>
  </si>
  <si>
    <t>ქ. თბილისი, აკაკი წერეთლის გამზირი #61 ბ. #3</t>
  </si>
  <si>
    <t>01024029757</t>
  </si>
  <si>
    <t>ომარი</t>
  </si>
  <si>
    <t>ლომკაცი</t>
  </si>
  <si>
    <t>11 თვე</t>
  </si>
  <si>
    <t>1 თვე</t>
  </si>
  <si>
    <t>ქ. თბილისი, სარაჯიშვილის 2ბ</t>
  </si>
  <si>
    <t>416332766</t>
  </si>
  <si>
    <t>შპს ეს ბე</t>
  </si>
  <si>
    <t>ქ. თბილისი, შანდორ პეტეფის #15</t>
  </si>
  <si>
    <t>433643382</t>
  </si>
  <si>
    <t>შპს ფორტუნა</t>
  </si>
  <si>
    <t>ქ. თბილისი, მესხიშვილისა და გონაშვილის ქუჩების კვეთა #2/5</t>
  </si>
  <si>
    <t>01008005107</t>
  </si>
  <si>
    <t>ი/მ იზაბელა გურამიშვილი</t>
  </si>
  <si>
    <t>ქ. თბილისი, ბერი გაბრიელ სალოსის გამზ. #52</t>
  </si>
  <si>
    <t>19001007128</t>
  </si>
  <si>
    <t>ი/მ თენგიზ ქუთელია</t>
  </si>
  <si>
    <t>ქ. თბილისი, ზღვის ახალი ქალაქი</t>
  </si>
  <si>
    <t>404934381</t>
  </si>
  <si>
    <t>სს Hualing international special economic zone</t>
  </si>
  <si>
    <t>ქ. თბილისი, დ. გულიას #1</t>
  </si>
  <si>
    <t>401956219</t>
  </si>
  <si>
    <t>შპს ლინდა</t>
  </si>
  <si>
    <t>ქ. თბილისი, ცოტნე დადიანის #28</t>
  </si>
  <si>
    <t>200011904</t>
  </si>
  <si>
    <t>შპს ორიენტირი</t>
  </si>
  <si>
    <t>ქ. თბილისი, კუს ტბის გზის დასაწყისი</t>
  </si>
  <si>
    <t>205099221</t>
  </si>
  <si>
    <t>ა(ა)იპ მერაბ ბერძენიშვილის კულტურის საერთაშორისო ცენტრი "მუზა"</t>
  </si>
  <si>
    <t>ფურგონი</t>
  </si>
  <si>
    <t>FIAT</t>
  </si>
  <si>
    <t>DOBLO CARGO</t>
  </si>
  <si>
    <t>TT542CC</t>
  </si>
  <si>
    <t>01027024840</t>
  </si>
  <si>
    <t>FORD</t>
  </si>
  <si>
    <t>TRANSIT CONNECT</t>
  </si>
  <si>
    <t>UU568UO</t>
  </si>
  <si>
    <t>ირაკლი ბერიძე</t>
  </si>
  <si>
    <t>01024001103</t>
  </si>
  <si>
    <t>თარგმნა</t>
  </si>
  <si>
    <t>კამერა DS-T100 2,8 mm, DC12V, 4W max (სამი ერთეული)</t>
  </si>
  <si>
    <t>შპს მაგისტრი</t>
  </si>
  <si>
    <t>კამერა DS-T103 2,8 mm, DC12V, 4W max (ორი ერთეული)</t>
  </si>
  <si>
    <t>ვიდეო ჩამწერი DVR DS-H108G I/p: 12v-2A Max 24W (ერთი ერთეული)</t>
  </si>
  <si>
    <t>ST100DM010, Seagate Barracuda 1 TB, SATA 3,5 7200rpm64MB 6GB/s (ერთი ერთეული)</t>
  </si>
  <si>
    <t>კამერა DS-T200_3.6 (ერთი ერთეული)</t>
  </si>
  <si>
    <t>კამერა DS-T200_2.8 (ერთი ერთეული)</t>
  </si>
  <si>
    <t>კვების ბლოკი (მეორადი) (ერთი ერთეული)</t>
  </si>
  <si>
    <t>კაბელი CCTV-AL 1 COAX+2x0.22 (ერთი ერთეული)</t>
  </si>
  <si>
    <t>ST1000DM010, Seagate Barracuda 1TB, SATA 3.5 7200rpm 64MB 6GB/s (ერთი ერთეული)</t>
  </si>
  <si>
    <t>ჩამწერი DS-H104Q (ერთი ერთეული)</t>
  </si>
  <si>
    <t>რუსთავი მესხიშვილის ქ. სტამბული ბაზრობის მიმდებარედ</t>
  </si>
  <si>
    <t>რუსთავი შარტავას გამზირი N25</t>
  </si>
  <si>
    <t>რუსთავი მეგობრობის გამზირი N14</t>
  </si>
  <si>
    <t>ნინოწმინდა, შესასვლელი თბილისის მხრიდან</t>
  </si>
  <si>
    <t>ნინოწმინდა, სოფ.ნინოწმინდის შესასვლელი (წრესთან)</t>
  </si>
  <si>
    <t>პატარძეული, ცენტრალური გზა</t>
  </si>
  <si>
    <t xml:space="preserve">რეგიონი-რუსთავი, რუსთავი, შარტავას გამზირი ელიტელექტრონიქსის მ/ტ </t>
  </si>
  <si>
    <t>25.08.2017 - 30.09.2017</t>
  </si>
  <si>
    <t>კვ.მ.</t>
  </si>
  <si>
    <t>ზუგდიდი ზუგდიდი ავტოსადგურთან</t>
  </si>
  <si>
    <t>ფოთი ჭანტურიას ქ. დასაწყისი (კოსტავასა და სამეგრელოს მოედნის კვეთა)</t>
  </si>
  <si>
    <t>რუსთავი მეგობრობის გამზ. (ბანკ რესპუბლიკასთან)</t>
  </si>
  <si>
    <t>რუსთავი მეგობრობის მოედანთან</t>
  </si>
  <si>
    <t>ქუთაისი წითელ ხიდთან</t>
  </si>
  <si>
    <t>ქუთაისი ასათიანის ქუჩა</t>
  </si>
  <si>
    <t>ქუთაისი ნიკიას ქ. გეგუთის მიმართულება</t>
  </si>
  <si>
    <t>ქუთაისი ქუთაისის გასასვლელი სამტრედიის მხარეს</t>
  </si>
  <si>
    <t>გორი აღმაშენებლის ქუჩის დასასრული ქალაქის აღმოსავლეთ საზღვართან</t>
  </si>
  <si>
    <t>გორი მტკვრის მარჯვენა სანაპირო ხიდის წინ</t>
  </si>
  <si>
    <t>ხაშური ხაშურის შესასვლელი #1</t>
  </si>
  <si>
    <t>ზუგდიდი სავაჭრო ცენტრის თავზე 1</t>
  </si>
  <si>
    <t>ზესტაფონი ზაქარიაძის ქ. დასაწყისი ხიდთან</t>
  </si>
  <si>
    <t>ზესტაფონი სტაროსელსკის ქ. მარცხენა მხარე</t>
  </si>
  <si>
    <t xml:space="preserve">ზესტაფონი სტაროსელსკის ქ.  </t>
  </si>
  <si>
    <t>ფოთი რეკვავას ქ. სატვირთო რკინიგზის მიმდებარედ</t>
  </si>
  <si>
    <t>თელავი თელავის შესასვლელში</t>
  </si>
  <si>
    <t>თელავი თელავის ბაზართან</t>
  </si>
  <si>
    <t>მარნეული ცენტრალური ბაზრის შესახვევამდე</t>
  </si>
  <si>
    <t>მარნეული რუსთაველის ქ. საჭიდაო  საჭიდაო დარბაზის მოპირდაპირედ</t>
  </si>
  <si>
    <t>ბათუმი გოგებაშვილის  ქ #4</t>
  </si>
  <si>
    <t>დედოფლისწყარო რუსთაველის ქ. (ელიტ ელექტრონიქსის მაღაზიის მოპირდაპირე მხარე)</t>
  </si>
  <si>
    <t>ლაგოდეხი ზაქათალის ქ. (ელიტ ელექტრონიქსის მაღაზიის მოპირდაპირე მხარე)</t>
  </si>
  <si>
    <t>ყვარელი ჭავჭავაძის ქუჩა (გამგეობასთან)</t>
  </si>
  <si>
    <t>კასპი აღმაშენებლის ქ. (ვისოლის აგს-ის მხარე)</t>
  </si>
  <si>
    <t>ოზურგეთი ცენტრალურ მოედანზე (გამგეობასთან)</t>
  </si>
  <si>
    <t>ჩოხატაური ცენტრალურ მოედანზე (საავადმყოფოსთან)</t>
  </si>
  <si>
    <t>სამტრედია ჭავჭავაძის ქ. #4-ის წინ</t>
  </si>
  <si>
    <t>წყალტუბო რუსთაველის ქ. (გამგეობასთან)</t>
  </si>
  <si>
    <t>მარტვილი რუსთაველის ქ. (გამგეობასთან)</t>
  </si>
  <si>
    <t>წალენჯიხა ბაზრის მიმდებარე ტერიტორია</t>
  </si>
  <si>
    <t>ნაქალაქევი ნაქალაქევი სენაკის მიმართულებით</t>
  </si>
  <si>
    <t>ახალციხე რუსთაველის ქ.</t>
  </si>
  <si>
    <t>ქუთაისი ავტომშენებლის ქ. კაფე პაემნის ჩრდ.მდებარე სკვერი</t>
  </si>
  <si>
    <t>ქუთაისი ბუხაიძის 4</t>
  </si>
  <si>
    <t>ქუთაისი ფალიაშვილის ქ. #29</t>
  </si>
  <si>
    <t>ქუთაისი ზ. გამსახურიას გამზ. #36</t>
  </si>
  <si>
    <t>ქუთაისი ი. აბაშისძის გამზ. მარჯვენა მხარეს</t>
  </si>
  <si>
    <t>ქუთაისი ნიკეას ქ.#2</t>
  </si>
  <si>
    <t>ქუთაისი რუსთაველის გამზ.73</t>
  </si>
  <si>
    <t xml:space="preserve">რუსთავი  შარტავას შუა </t>
  </si>
  <si>
    <t>დუშეთი გუდაურის სმარტთან</t>
  </si>
  <si>
    <t>ბორჯომი ბორჯომის შესასვლელი (ვისოლის აგს-თან)</t>
  </si>
  <si>
    <t>ახალქალაქი თავისუფლების ქუჩა</t>
  </si>
  <si>
    <t>ზუგდიდი ქალაქში შემოსასვლელი აღმაშენებლის ქ. მარჯვენა მხარე</t>
  </si>
  <si>
    <t>ზუგდიდი ცოტნე დადიანის ქ. ლიბერთი ბანკის მიმდებარედ</t>
  </si>
  <si>
    <t>ზუგდიდი ცოტნე დადიანის ქ. პროფელაკტიკასთან</t>
  </si>
  <si>
    <t>ზუგდიდი რუსთაველის ქ 171 წინ</t>
  </si>
  <si>
    <t>ზუგდიდი რუსთაველის ქ. ავეჯის სალონთან</t>
  </si>
  <si>
    <t>ზუგდიდი მერიის წინ მოედანზე მარჯვენა მხარეს</t>
  </si>
  <si>
    <t>ბათუმი საკოლმეურნეო ბაზრის ჭიშკარი N2</t>
  </si>
  <si>
    <t>ბათუმი საკოლმეურნეო ბაზრის ჭიშკარი N3</t>
  </si>
  <si>
    <t>თბილისი თბილისი თამარ მეფის გამზ. (გმირთა მოედნიდან) #2</t>
  </si>
  <si>
    <t>თბილისი დიდუბე თამარ მეფის გამზირი (ხიდთან) #1</t>
  </si>
  <si>
    <t>თბილისი ჩუღურეთი თამარ მეფის გამზ. (წინამძღვრიშვილის ქ. გადაკვეთა)</t>
  </si>
  <si>
    <t>თბილისი ჩუღურეთი სადგურის მოედანი (სადგურიდან ჩამოსახვევში)</t>
  </si>
  <si>
    <t>თბილისი საბურთალო საბურთალოს ქ. და კუტუზოვის ქ. კვეთა</t>
  </si>
  <si>
    <t>თბილისი საბურთალო ვაჟა-ფშაველას გამზ. (სასტუმრო აფხაზეთთან)</t>
  </si>
  <si>
    <t>თბილისი საბურთალო ალექსანდრე ყაზბეგის გამზ. (60 სკოლის მოპ. მხარეს)</t>
  </si>
  <si>
    <t>თბილისი საბურთალო-სანაპირო მარჯვენა სანაპირო (ვახუშტის ხიდის შემდეგ)</t>
  </si>
  <si>
    <t>თბილისი მთაწმინდა ბარათაშვილის ქ. (კოლმეურნეობის მოედნის შესახვევში)</t>
  </si>
  <si>
    <t>თბილისი ისანი ჩოლოყაშვილის ქ. (რესტორან ასტორიასთან)</t>
  </si>
  <si>
    <t>თბილისი კრწანისი ქვემო ფონიჭალა (რუსთავის გზა)</t>
  </si>
  <si>
    <t>თბილისი დიდუბე მარცხენა სანაპირო (ვახუშტის ხიდამდე)</t>
  </si>
  <si>
    <t>თბილისი დიდუბე აგლაძის ქ. (ელიავას ბაზრობის ზედა მხარე)#2</t>
  </si>
  <si>
    <t>თბილისი ნაძალადევი დიღომი სანზონის გზა (დიდუბე დიღმის ხიდთან)</t>
  </si>
  <si>
    <t>თბილისი დიღომი ბელიაშვილი</t>
  </si>
  <si>
    <t>თბილისი ნაძალადევი ქსნის ქ. ზარმაცების ხაშთან</t>
  </si>
  <si>
    <t>თბილისი ვაკე-საბურთალო ქავთარაძის ქ. ლეჩკომბინატთან</t>
  </si>
  <si>
    <t>თბილისი საბურთალო შარტავას ქ, ავტოტექმომსახურების სერვის ცენტრის შემდეგ</t>
  </si>
  <si>
    <t xml:space="preserve">თბილისი დიღომი რობაქიძის გამზირი (მაიაკოვსკის ძეგლთან) </t>
  </si>
  <si>
    <t>თბილისი დიღომი რობაქიძის გამზირი (დიდუბის ხიდის მიმდებარედ აგს-ის მხარეს)</t>
  </si>
  <si>
    <t>თბილისი დიდუბე წერეთლის გამზირი (კოკა-კოლასთან)</t>
  </si>
  <si>
    <t>თბილისი ჩუღურეთი მარცხენა სანაპირო (ქორწინების სახლის შემდეგ)</t>
  </si>
  <si>
    <t>თბილისი მთაწმინდა-სანაპირო მარჯვენა სანაპირო (სასწრაფოების წინ)</t>
  </si>
  <si>
    <t>თბილისი ვაკე-საბურთალო ვაჟა ფშაველა და თოფურიას ქუჩების კვეთა</t>
  </si>
  <si>
    <t>თბილისი საბურთალო პეკინის გამზირი (ჰოლიდეინის წინ)</t>
  </si>
  <si>
    <t>თბილისი გლდანი ქერჩის ქუჩა (გლდანი)</t>
  </si>
  <si>
    <t>თბილისი საბურთალო-სანაპირო მარჯვენა სანაპირო (ჯეოსელის ოფისამდე)</t>
  </si>
  <si>
    <t>თბილისი გლდანი გლდანი (მუხიანის გადასახვევთან)</t>
  </si>
  <si>
    <t>თბილისი დიდუბე წერეთლის გამზ. (მაგნიტოგორსკის ქ. კუთხე)</t>
  </si>
  <si>
    <t>თბილისი დიღომი აღმაშენებლის ხეივანი დასავლეთის მიმართულებით (ავჭალის გადასახვევთან)</t>
  </si>
  <si>
    <t>თბილისი კრწანისი ორთაჭალა თბილჰესთან</t>
  </si>
  <si>
    <t>თბილისი ისანი კახეთის გზატკეცილი (ისნის ხიდთან კუნძულზე) მელაანის ქ. (აეროპორტის მიმართულება)</t>
  </si>
  <si>
    <t>თბილისი ისანი კახეთის გზატკეცილი (ისნის ხიდთან კუნძულზე) მელაანის ქ. (თბილისის მიმართულება)</t>
  </si>
  <si>
    <t>თბილისი საბურთალო-სანაპირო მარჯვენა სანაპირო (ვახუშტის ხიდზე ასახვევი ცენტრის მიმართულებით კუნძულზე</t>
  </si>
  <si>
    <t>თბილისი დიღომი აღმაშენებლის ხეივანი მე-9 კმ. (კომპანია არტთან, დასავლეთის მიმართულებით</t>
  </si>
  <si>
    <t>თბილისი აეროპორტი აეროპორტის პარკინგიდან გასასვლელი</t>
  </si>
  <si>
    <t>თბილისი საბურთალო კოსტავას ქ. (ტელევიზიასთან)</t>
  </si>
  <si>
    <t>თბილისი ვაკე-ვერა ვარაზისხევის და მელიქიშვილის ქ. კუთხე</t>
  </si>
  <si>
    <t>თბილისი გლდანი შეშელიძის ქ. ხიდთან</t>
  </si>
  <si>
    <t>თბილისი დიდუბე წერეთლის გამზირი დინამოს სტადიონთან წრეზე</t>
  </si>
  <si>
    <t>თბილისი დიღომი დიდი დიღომი წრეზე</t>
  </si>
  <si>
    <t>თბილისი საბურთალო-სანაპირო მარჯვენა სანაპირო ვახუშტის ხიდის დასაწყისი</t>
  </si>
  <si>
    <t>თბილისი ნაძალადევი დადიანის ქ. თი-ბი-სი ბანკთან</t>
  </si>
  <si>
    <t>თბილისი ნაძალადევი გურამიშვილის გამზირი</t>
  </si>
  <si>
    <t>თბილისი ისანი ქეთევან წამებულის გამზირი (300 არაგველების მეტროსთან)</t>
  </si>
  <si>
    <t xml:space="preserve">თბილისი ჩუღურეთი კლდიაშვილის ქ. </t>
  </si>
  <si>
    <t>თბილისი სამგორი კახეთის გზატკეცილი ნაციონალების ოფისთან</t>
  </si>
  <si>
    <t>თბილისი ვერა ბითლს ქლაბის სახურავი ალმა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</si>
</sst>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indexed="8"/>
      <name val="Calibri"/>
    </font>
    <font>
      <sz val="10"/>
      <name val="Sylfaen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 applyFill="0" applyProtection="0"/>
    <xf numFmtId="0" fontId="1" fillId="0" borderId="0"/>
    <xf numFmtId="0" fontId="1" fillId="0" borderId="0"/>
    <xf numFmtId="0" fontId="1" fillId="0" borderId="0"/>
  </cellStyleXfs>
  <cellXfs count="57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7" xfId="2" applyFont="1" applyFill="1" applyBorder="1" applyAlignment="1" applyProtection="1">
      <alignment horizontal="left" vertical="top"/>
      <protection locked="0"/>
    </xf>
    <xf numFmtId="0" fontId="23" fillId="5" borderId="27" xfId="2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1" fontId="23" fillId="5" borderId="28" xfId="2" applyNumberFormat="1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1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2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0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1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4" borderId="24" xfId="9" applyFont="1" applyFill="1" applyBorder="1" applyAlignment="1" applyProtection="1">
      <alignment vertical="center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22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14" fontId="33" fillId="0" borderId="2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39" xfId="0" applyFont="1" applyFill="1" applyBorder="1" applyAlignment="1">
      <alignment vertical="center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top"/>
      <protection locked="0"/>
    </xf>
    <xf numFmtId="0" fontId="21" fillId="5" borderId="1" xfId="0" applyFont="1" applyFill="1" applyBorder="1" applyAlignment="1" applyProtection="1">
      <alignment horizontal="center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" fontId="16" fillId="0" borderId="1" xfId="0" applyNumberFormat="1" applyFont="1" applyBorder="1" applyProtection="1">
      <protection locked="0"/>
    </xf>
    <xf numFmtId="1" fontId="21" fillId="5" borderId="1" xfId="0" applyNumberFormat="1" applyFont="1" applyFill="1" applyBorder="1" applyAlignment="1" applyProtection="1">
      <alignment horizontal="right" vertical="center" wrapText="1"/>
    </xf>
    <xf numFmtId="1" fontId="21" fillId="5" borderId="1" xfId="0" applyNumberFormat="1" applyFont="1" applyFill="1" applyBorder="1" applyProtection="1"/>
    <xf numFmtId="1" fontId="16" fillId="0" borderId="0" xfId="0" applyNumberFormat="1" applyFont="1" applyProtection="1">
      <protection locked="0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1" fontId="23" fillId="0" borderId="31" xfId="2" applyNumberFormat="1" applyFont="1" applyFill="1" applyBorder="1" applyAlignment="1" applyProtection="1">
      <alignment horizontal="left" vertical="top" wrapText="1"/>
      <protection locked="0"/>
    </xf>
    <xf numFmtId="1" fontId="25" fillId="0" borderId="40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31" xfId="16" applyNumberFormat="1" applyFont="1" applyBorder="1" applyAlignment="1" applyProtection="1">
      <alignment wrapText="1"/>
      <protection locked="0"/>
    </xf>
    <xf numFmtId="1" fontId="25" fillId="0" borderId="1" xfId="2" applyNumberFormat="1" applyFont="1" applyFill="1" applyBorder="1" applyAlignment="1" applyProtection="1">
      <alignment horizontal="center" vertical="top" wrapText="1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4" fontId="35" fillId="2" borderId="1" xfId="16" applyNumberFormat="1" applyFont="1" applyFill="1" applyBorder="1" applyAlignment="1" applyProtection="1">
      <alignment wrapText="1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0" fontId="35" fillId="0" borderId="31" xfId="16" applyFont="1" applyBorder="1" applyAlignment="1" applyProtection="1">
      <alignment wrapText="1"/>
      <protection locked="0"/>
    </xf>
    <xf numFmtId="0" fontId="35" fillId="0" borderId="1" xfId="16" applyFont="1" applyBorder="1" applyAlignment="1" applyProtection="1">
      <alignment wrapText="1"/>
      <protection locked="0"/>
    </xf>
    <xf numFmtId="1" fontId="18" fillId="0" borderId="1" xfId="4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8" fillId="0" borderId="1" xfId="17" applyFont="1" applyFill="1" applyBorder="1" applyAlignment="1" applyProtection="1">
      <alignment vertical="center" wrapText="1"/>
      <protection locked="0"/>
    </xf>
    <xf numFmtId="0" fontId="23" fillId="0" borderId="1" xfId="17" applyFont="1" applyFill="1" applyBorder="1" applyAlignment="1" applyProtection="1">
      <alignment horizontal="center" vertical="center" wrapText="1"/>
      <protection locked="0"/>
    </xf>
    <xf numFmtId="14" fontId="23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7" applyFont="1" applyBorder="1" applyAlignment="1" applyProtection="1">
      <alignment vertical="center" wrapText="1"/>
      <protection locked="0"/>
    </xf>
    <xf numFmtId="0" fontId="18" fillId="0" borderId="1" xfId="17" applyFont="1" applyBorder="1" applyAlignment="1" applyProtection="1">
      <alignment horizontal="center" vertical="center" wrapText="1"/>
      <protection locked="0"/>
    </xf>
    <xf numFmtId="0" fontId="18" fillId="0" borderId="1" xfId="17" applyFont="1" applyFill="1" applyBorder="1" applyAlignment="1" applyProtection="1">
      <alignment horizontal="center" vertical="center" wrapText="1"/>
      <protection locked="0"/>
    </xf>
    <xf numFmtId="14" fontId="26" fillId="0" borderId="2" xfId="16" applyNumberFormat="1" applyFont="1" applyBorder="1" applyAlignment="1" applyProtection="1">
      <alignment horizontal="center" wrapText="1"/>
      <protection locked="0"/>
    </xf>
    <xf numFmtId="14" fontId="26" fillId="0" borderId="2" xfId="16" applyNumberFormat="1" applyFont="1" applyFill="1" applyBorder="1" applyAlignment="1" applyProtection="1">
      <alignment horizontal="center" wrapText="1"/>
      <protection locked="0"/>
    </xf>
    <xf numFmtId="0" fontId="18" fillId="0" borderId="1" xfId="18" applyFont="1" applyFill="1" applyBorder="1" applyAlignment="1" applyProtection="1">
      <alignment horizontal="center" vertical="center" wrapText="1"/>
      <protection locked="0"/>
    </xf>
    <xf numFmtId="0" fontId="18" fillId="7" borderId="5" xfId="18" applyFont="1" applyFill="1" applyBorder="1" applyAlignment="1" applyProtection="1">
      <alignment horizontal="center" vertical="center" wrapText="1"/>
    </xf>
    <xf numFmtId="0" fontId="33" fillId="0" borderId="41" xfId="9" applyFont="1" applyBorder="1" applyAlignment="1" applyProtection="1">
      <alignment horizontal="center" vertical="center"/>
      <protection locked="0"/>
    </xf>
    <xf numFmtId="14" fontId="33" fillId="0" borderId="31" xfId="9" applyNumberFormat="1" applyFont="1" applyBorder="1" applyAlignment="1" applyProtection="1">
      <alignment vertical="center" wrapText="1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49" fontId="33" fillId="0" borderId="33" xfId="9" applyNumberFormat="1" applyFont="1" applyBorder="1" applyAlignment="1" applyProtection="1">
      <alignment vertical="center"/>
      <protection locked="0"/>
    </xf>
    <xf numFmtId="0" fontId="33" fillId="4" borderId="41" xfId="9" applyFont="1" applyFill="1" applyBorder="1" applyAlignment="1" applyProtection="1">
      <alignment vertical="center" wrapText="1"/>
      <protection locked="0"/>
    </xf>
    <xf numFmtId="0" fontId="33" fillId="4" borderId="33" xfId="9" applyFont="1" applyFill="1" applyBorder="1" applyAlignment="1" applyProtection="1">
      <alignment vertical="center" wrapText="1"/>
      <protection locked="0"/>
    </xf>
    <xf numFmtId="0" fontId="33" fillId="4" borderId="42" xfId="9" applyFont="1" applyFill="1" applyBorder="1" applyAlignment="1" applyProtection="1">
      <alignment vertical="center"/>
      <protection locked="0"/>
    </xf>
    <xf numFmtId="0" fontId="33" fillId="0" borderId="43" xfId="9" applyFont="1" applyBorder="1" applyAlignment="1" applyProtection="1">
      <alignment vertical="center" wrapText="1"/>
      <protection locked="0"/>
    </xf>
    <xf numFmtId="0" fontId="28" fillId="5" borderId="44" xfId="9" applyFont="1" applyFill="1" applyBorder="1" applyAlignment="1" applyProtection="1">
      <alignment horizontal="center" vertical="center"/>
    </xf>
    <xf numFmtId="0" fontId="28" fillId="5" borderId="45" xfId="9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33" fillId="0" borderId="17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33" fillId="4" borderId="4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18" applyFont="1" applyFill="1" applyBorder="1" applyAlignment="1" applyProtection="1">
      <alignment vertical="center" wrapText="1"/>
      <protection locked="0"/>
    </xf>
    <xf numFmtId="49" fontId="18" fillId="0" borderId="2" xfId="18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8" applyFont="1" applyFill="1" applyBorder="1" applyAlignment="1" applyProtection="1">
      <alignment vertical="center" wrapText="1"/>
      <protection locked="0"/>
    </xf>
    <xf numFmtId="0" fontId="38" fillId="0" borderId="1" xfId="2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49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28" fillId="5" borderId="47" xfId="9" applyFont="1" applyFill="1" applyBorder="1" applyAlignment="1" applyProtection="1">
      <alignment horizontal="center" vertical="center"/>
    </xf>
    <xf numFmtId="0" fontId="33" fillId="0" borderId="4" xfId="9" applyFont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horizontal="right"/>
    </xf>
    <xf numFmtId="0" fontId="0" fillId="0" borderId="4" xfId="0" applyFill="1" applyBorder="1" applyProtection="1"/>
    <xf numFmtId="0" fontId="0" fillId="0" borderId="1" xfId="0" applyFill="1" applyBorder="1" applyAlignment="1" applyProtection="1">
      <alignment horizontal="center" wrapText="1"/>
    </xf>
    <xf numFmtId="0" fontId="33" fillId="0" borderId="48" xfId="9" applyFont="1" applyBorder="1" applyAlignment="1" applyProtection="1">
      <alignment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3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6" fillId="0" borderId="1" xfId="0" applyNumberFormat="1" applyFont="1" applyFill="1" applyBorder="1" applyProtection="1">
      <protection locked="0"/>
    </xf>
    <xf numFmtId="3" fontId="21" fillId="6" borderId="2" xfId="1" applyNumberFormat="1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/>
    </xf>
    <xf numFmtId="49" fontId="18" fillId="0" borderId="1" xfId="17" applyNumberFormat="1" applyFont="1" applyBorder="1" applyAlignment="1" applyProtection="1">
      <alignment horizontal="center" vertical="center" wrapText="1"/>
      <protection locked="0"/>
    </xf>
    <xf numFmtId="0" fontId="18" fillId="0" borderId="2" xfId="17" applyFont="1" applyBorder="1" applyAlignment="1" applyProtection="1">
      <alignment vertical="center" wrapText="1"/>
      <protection locked="0"/>
    </xf>
    <xf numFmtId="167" fontId="37" fillId="0" borderId="1" xfId="16" applyNumberFormat="1" applyFont="1" applyFill="1" applyBorder="1" applyAlignment="1" applyProtection="1">
      <alignment horizontal="center" vertical="center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49" fontId="38" fillId="0" borderId="1" xfId="2" applyNumberFormat="1" applyFont="1" applyFill="1" applyBorder="1" applyAlignment="1" applyProtection="1">
      <alignment horizontal="left" vertical="top" wrapText="1"/>
      <protection locked="0"/>
    </xf>
    <xf numFmtId="49" fontId="39" fillId="0" borderId="1" xfId="0" applyNumberFormat="1" applyFont="1" applyFill="1" applyBorder="1" applyAlignment="1" applyProtection="1">
      <alignment horizontal="left" vertical="top"/>
      <protection locked="0"/>
    </xf>
    <xf numFmtId="0" fontId="39" fillId="0" borderId="1" xfId="1" applyFont="1" applyFill="1" applyBorder="1" applyAlignment="1" applyProtection="1">
      <alignment horizontal="left" vertical="top" wrapText="1"/>
    </xf>
    <xf numFmtId="0" fontId="39" fillId="0" borderId="1" xfId="0" applyFont="1" applyFill="1" applyBorder="1" applyAlignment="1">
      <alignment horizontal="left" vertical="top"/>
    </xf>
    <xf numFmtId="0" fontId="39" fillId="0" borderId="1" xfId="0" applyNumberFormat="1" applyFont="1" applyFill="1" applyBorder="1" applyAlignment="1" applyProtection="1">
      <alignment horizontal="left" vertical="top"/>
      <protection locked="0"/>
    </xf>
    <xf numFmtId="0" fontId="39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 applyProtection="1">
      <alignment horizontal="left" vertical="top"/>
      <protection locked="0"/>
    </xf>
    <xf numFmtId="0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2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/>
      <protection locked="0"/>
    </xf>
    <xf numFmtId="14" fontId="39" fillId="0" borderId="1" xfId="3" applyNumberFormat="1" applyFont="1" applyFill="1" applyBorder="1" applyAlignment="1" applyProtection="1">
      <alignment horizontal="center" vertical="center"/>
      <protection locked="0"/>
    </xf>
    <xf numFmtId="4" fontId="38" fillId="0" borderId="1" xfId="2" applyNumberFormat="1" applyFont="1" applyFill="1" applyBorder="1" applyAlignment="1" applyProtection="1">
      <alignment horizontal="left" vertical="top" wrapText="1"/>
      <protection locked="0"/>
    </xf>
    <xf numFmtId="1" fontId="38" fillId="0" borderId="7" xfId="2" applyNumberFormat="1" applyFont="1" applyFill="1" applyBorder="1" applyAlignment="1" applyProtection="1">
      <alignment horizontal="left" vertical="top" wrapText="1"/>
      <protection locked="0"/>
    </xf>
    <xf numFmtId="167" fontId="37" fillId="0" borderId="33" xfId="16" applyNumberFormat="1" applyFont="1" applyFill="1" applyBorder="1" applyAlignment="1" applyProtection="1">
      <alignment horizontal="center" vertical="center"/>
      <protection locked="0"/>
    </xf>
    <xf numFmtId="0" fontId="23" fillId="0" borderId="6" xfId="2" applyFont="1" applyFill="1" applyBorder="1" applyAlignment="1" applyProtection="1">
      <alignment horizontal="center" vertical="center" wrapText="1"/>
      <protection locked="0"/>
    </xf>
    <xf numFmtId="1" fontId="16" fillId="0" borderId="1" xfId="2" applyNumberFormat="1" applyFont="1" applyFill="1" applyBorder="1" applyAlignment="1" applyProtection="1">
      <alignment horizontal="center" vertical="top"/>
      <protection locked="0"/>
    </xf>
    <xf numFmtId="1" fontId="16" fillId="0" borderId="1" xfId="2" applyNumberFormat="1" applyFont="1" applyFill="1" applyBorder="1" applyAlignment="1" applyProtection="1">
      <alignment horizontal="center" vertical="center"/>
      <protection locked="0"/>
    </xf>
    <xf numFmtId="3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8" fillId="0" borderId="2" xfId="4" applyFont="1" applyFill="1" applyBorder="1" applyAlignment="1" applyProtection="1">
      <alignment vertical="center" wrapText="1"/>
      <protection locked="0"/>
    </xf>
    <xf numFmtId="0" fontId="18" fillId="0" borderId="1" xfId="4" applyFont="1" applyFill="1" applyBorder="1" applyAlignment="1" applyProtection="1">
      <alignment vertical="center" wrapText="1"/>
      <protection locked="0"/>
    </xf>
    <xf numFmtId="0" fontId="18" fillId="0" borderId="1" xfId="17" applyFont="1" applyFill="1" applyBorder="1" applyAlignment="1" applyProtection="1">
      <alignment vertical="center" wrapText="1"/>
      <protection locked="0"/>
    </xf>
    <xf numFmtId="0" fontId="18" fillId="0" borderId="2" xfId="17" applyFont="1" applyFill="1" applyBorder="1" applyAlignment="1" applyProtection="1">
      <alignment vertical="center" wrapText="1"/>
      <protection locked="0"/>
    </xf>
    <xf numFmtId="0" fontId="1" fillId="0" borderId="49" xfId="0" applyFont="1" applyBorder="1"/>
    <xf numFmtId="0" fontId="0" fillId="0" borderId="50" xfId="0" applyFont="1" applyBorder="1"/>
    <xf numFmtId="0" fontId="0" fillId="0" borderId="50" xfId="0" applyBorder="1" applyAlignment="1">
      <alignment vertical="center" wrapText="1"/>
    </xf>
    <xf numFmtId="3" fontId="21" fillId="6" borderId="50" xfId="1" applyNumberFormat="1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3" fontId="16" fillId="2" borderId="0" xfId="0" applyNumberFormat="1" applyFont="1" applyFill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4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4" xfId="10" applyNumberFormat="1" applyFont="1" applyFill="1" applyBorder="1" applyAlignment="1" applyProtection="1">
      <alignment horizontal="center" vertical="center"/>
    </xf>
    <xf numFmtId="14" fontId="20" fillId="2" borderId="34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18" fillId="0" borderId="33" xfId="18" applyFont="1" applyFill="1" applyBorder="1" applyAlignment="1" applyProtection="1">
      <alignment horizontal="center" vertical="center" wrapText="1"/>
      <protection locked="0"/>
    </xf>
    <xf numFmtId="0" fontId="18" fillId="0" borderId="2" xfId="18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49" fontId="18" fillId="0" borderId="33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0" fontId="18" fillId="0" borderId="33" xfId="17" applyFont="1" applyFill="1" applyBorder="1" applyAlignment="1" applyProtection="1">
      <alignment horizontal="center" vertical="center" wrapText="1"/>
      <protection locked="0"/>
    </xf>
    <xf numFmtId="0" fontId="18" fillId="0" borderId="31" xfId="17" applyFont="1" applyFill="1" applyBorder="1" applyAlignment="1" applyProtection="1">
      <alignment horizontal="center" vertical="center" wrapText="1"/>
      <protection locked="0"/>
    </xf>
    <xf numFmtId="0" fontId="18" fillId="0" borderId="2" xfId="17" applyFont="1" applyFill="1" applyBorder="1" applyAlignment="1" applyProtection="1">
      <alignment horizontal="center" vertical="center" wrapText="1"/>
      <protection locked="0"/>
    </xf>
    <xf numFmtId="0" fontId="18" fillId="0" borderId="33" xfId="17" applyFont="1" applyBorder="1" applyAlignment="1" applyProtection="1">
      <alignment horizontal="center" vertical="center" wrapText="1"/>
      <protection locked="0"/>
    </xf>
    <xf numFmtId="0" fontId="18" fillId="0" borderId="31" xfId="17" applyFont="1" applyBorder="1" applyAlignment="1" applyProtection="1">
      <alignment horizontal="center" vertical="center" wrapText="1"/>
      <protection locked="0"/>
    </xf>
    <xf numFmtId="0" fontId="18" fillId="0" borderId="2" xfId="17" applyFont="1" applyBorder="1" applyAlignment="1" applyProtection="1">
      <alignment horizontal="center" vertical="center" wrapText="1"/>
      <protection locked="0"/>
    </xf>
    <xf numFmtId="0" fontId="18" fillId="0" borderId="51" xfId="17" applyFont="1" applyFill="1" applyBorder="1" applyAlignment="1" applyProtection="1">
      <alignment horizontal="center" vertical="center" wrapText="1"/>
      <protection locked="0"/>
    </xf>
    <xf numFmtId="0" fontId="41" fillId="0" borderId="50" xfId="0" applyFont="1" applyFill="1" applyBorder="1" applyAlignment="1" applyProtection="1">
      <alignment wrapText="1"/>
    </xf>
    <xf numFmtId="0" fontId="41" fillId="0" borderId="50" xfId="0" applyFont="1" applyFill="1" applyBorder="1" applyProtection="1"/>
    <xf numFmtId="0" fontId="21" fillId="0" borderId="50" xfId="1" applyFont="1" applyFill="1" applyBorder="1" applyAlignment="1" applyProtection="1">
      <alignment horizontal="left" vertical="center" wrapText="1" indent="1"/>
    </xf>
    <xf numFmtId="168" fontId="33" fillId="2" borderId="2" xfId="21" applyNumberFormat="1" applyFont="1" applyFill="1" applyBorder="1" applyAlignment="1" applyProtection="1">
      <alignment horizontal="left" vertical="center" wrapText="1"/>
      <protection locked="0"/>
    </xf>
    <xf numFmtId="3" fontId="21" fillId="2" borderId="50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50" xfId="0" applyFont="1" applyFill="1" applyBorder="1" applyProtection="1">
      <protection locked="0"/>
    </xf>
    <xf numFmtId="3" fontId="21" fillId="5" borderId="50" xfId="0" applyNumberFormat="1" applyFont="1" applyFill="1" applyBorder="1" applyProtection="1"/>
    <xf numFmtId="14" fontId="20" fillId="2" borderId="0" xfId="21" applyNumberFormat="1" applyFont="1" applyFill="1" applyBorder="1" applyAlignment="1" applyProtection="1">
      <alignment horizontal="left" vertical="center" wrapText="1"/>
    </xf>
    <xf numFmtId="14" fontId="18" fillId="2" borderId="0" xfId="21" applyNumberFormat="1" applyFont="1" applyFill="1" applyBorder="1" applyAlignment="1" applyProtection="1">
      <alignment vertical="center"/>
    </xf>
    <xf numFmtId="0" fontId="18" fillId="2" borderId="0" xfId="21" applyFont="1" applyFill="1" applyBorder="1" applyAlignment="1" applyProtection="1">
      <alignment vertical="center"/>
      <protection locked="0"/>
    </xf>
    <xf numFmtId="14" fontId="18" fillId="2" borderId="0" xfId="21" applyNumberFormat="1" applyFont="1" applyFill="1" applyBorder="1" applyAlignment="1" applyProtection="1">
      <alignment horizontal="center" vertical="center"/>
    </xf>
    <xf numFmtId="14" fontId="20" fillId="2" borderId="34" xfId="21" applyNumberFormat="1" applyFont="1" applyFill="1" applyBorder="1" applyAlignment="1" applyProtection="1">
      <alignment horizontal="center" vertical="center"/>
    </xf>
    <xf numFmtId="14" fontId="20" fillId="2" borderId="0" xfId="21" applyNumberFormat="1" applyFont="1" applyFill="1" applyBorder="1" applyAlignment="1" applyProtection="1">
      <alignment horizontal="center" vertical="center"/>
    </xf>
    <xf numFmtId="14" fontId="20" fillId="2" borderId="0" xfId="21" applyNumberFormat="1" applyFont="1" applyFill="1" applyBorder="1" applyAlignment="1" applyProtection="1">
      <alignment vertical="center"/>
    </xf>
    <xf numFmtId="14" fontId="20" fillId="2" borderId="34" xfId="21" applyNumberFormat="1" applyFont="1" applyFill="1" applyBorder="1" applyAlignment="1" applyProtection="1">
      <alignment horizontal="center" vertical="center" wrapText="1"/>
    </xf>
    <xf numFmtId="14" fontId="20" fillId="2" borderId="0" xfId="21" applyNumberFormat="1" applyFont="1" applyFill="1" applyBorder="1" applyAlignment="1" applyProtection="1">
      <alignment vertical="center" wrapText="1"/>
    </xf>
    <xf numFmtId="14" fontId="20" fillId="2" borderId="0" xfId="21" applyNumberFormat="1" applyFont="1" applyFill="1" applyBorder="1" applyAlignment="1" applyProtection="1">
      <alignment horizontal="center" vertical="center" wrapText="1"/>
    </xf>
    <xf numFmtId="14" fontId="20" fillId="2" borderId="0" xfId="21" applyNumberFormat="1" applyFont="1" applyFill="1" applyBorder="1" applyAlignment="1" applyProtection="1">
      <alignment horizontal="center" vertical="center"/>
    </xf>
  </cellXfs>
  <cellStyles count="23">
    <cellStyle name="Normal" xfId="0" builtinId="0"/>
    <cellStyle name="Normal 2" xfId="2"/>
    <cellStyle name="Normal 3" xfId="3"/>
    <cellStyle name="Normal 4" xfId="4"/>
    <cellStyle name="Normal 4 2" xfId="17"/>
    <cellStyle name="Normal 4 2 2" xfId="18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2 3 2 2" xfId="22"/>
    <cellStyle name="Normal 5 2 3 3" xfId="20"/>
    <cellStyle name="Normal 5 3" xfId="9"/>
    <cellStyle name="Normal 5 3 2" xfId="10"/>
    <cellStyle name="Normal 5 3 2 2" xfId="21"/>
    <cellStyle name="Normal 5 3 3" xfId="15"/>
    <cellStyle name="Normal 6" xfId="12"/>
    <cellStyle name="Normal 7" xfId="13"/>
    <cellStyle name="Normal 8" xfId="1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.08-21.08.2017w%20mpg.%20q.o.%20irakliiiiiiiii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3"/>
  <sheetViews>
    <sheetView showGridLines="0" view="pageBreakPreview" zoomScale="80" zoomScaleNormal="100" zoomScaleSheetLayoutView="80" workbookViewId="0">
      <selection activeCell="E133" sqref="E133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6" width="19.140625" style="292" customWidth="1"/>
    <col min="7" max="7" width="25.7109375" style="292" customWidth="1"/>
    <col min="8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>
      <c r="A1" s="360" t="s">
        <v>307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109</v>
      </c>
    </row>
    <row r="2" spans="1:12" s="302" customFormat="1">
      <c r="A2" s="357" t="s">
        <v>140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953</v>
      </c>
    </row>
    <row r="3" spans="1:12" s="302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302" customFormat="1">
      <c r="A4" s="386" t="s">
        <v>274</v>
      </c>
      <c r="B4" s="340"/>
      <c r="C4" s="340"/>
      <c r="D4" s="390" t="s">
        <v>513</v>
      </c>
      <c r="E4" s="378"/>
      <c r="F4" s="301"/>
      <c r="G4" s="294"/>
      <c r="H4" s="379"/>
      <c r="I4" s="378"/>
      <c r="J4" s="380"/>
      <c r="K4" s="294"/>
      <c r="L4" s="381"/>
    </row>
    <row r="5" spans="1:12" s="302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512" t="s">
        <v>475</v>
      </c>
      <c r="J6" s="513"/>
      <c r="K6" s="514"/>
      <c r="L6" s="339"/>
    </row>
    <row r="7" spans="1:12" s="327" customFormat="1" ht="51.75" thickBot="1">
      <c r="A7" s="338" t="s">
        <v>64</v>
      </c>
      <c r="B7" s="337" t="s">
        <v>141</v>
      </c>
      <c r="C7" s="337" t="s">
        <v>474</v>
      </c>
      <c r="D7" s="336" t="s">
        <v>280</v>
      </c>
      <c r="E7" s="335" t="s">
        <v>473</v>
      </c>
      <c r="F7" s="334" t="s">
        <v>472</v>
      </c>
      <c r="G7" s="333" t="s">
        <v>228</v>
      </c>
      <c r="H7" s="332" t="s">
        <v>225</v>
      </c>
      <c r="I7" s="331" t="s">
        <v>471</v>
      </c>
      <c r="J7" s="330" t="s">
        <v>277</v>
      </c>
      <c r="K7" s="329" t="s">
        <v>229</v>
      </c>
      <c r="L7" s="328" t="s">
        <v>230</v>
      </c>
    </row>
    <row r="8" spans="1:12" s="322" customFormat="1" ht="15.75" thickBot="1">
      <c r="A8" s="326">
        <v>1</v>
      </c>
      <c r="B8" s="439">
        <v>2</v>
      </c>
      <c r="C8" s="438">
        <v>3</v>
      </c>
      <c r="D8" s="438">
        <v>4</v>
      </c>
      <c r="E8" s="457">
        <v>5</v>
      </c>
      <c r="F8" s="439">
        <v>6</v>
      </c>
      <c r="G8" s="438">
        <v>7</v>
      </c>
      <c r="H8" s="439">
        <v>8</v>
      </c>
      <c r="I8" s="326">
        <v>9</v>
      </c>
      <c r="J8" s="325">
        <v>10</v>
      </c>
      <c r="K8" s="324">
        <v>11</v>
      </c>
      <c r="L8" s="323">
        <v>12</v>
      </c>
    </row>
    <row r="9" spans="1:12" ht="25.5">
      <c r="A9" s="321">
        <v>1</v>
      </c>
      <c r="B9" s="440" t="s">
        <v>954</v>
      </c>
      <c r="C9" s="442" t="s">
        <v>956</v>
      </c>
      <c r="D9" s="440">
        <v>60000</v>
      </c>
      <c r="E9" s="440" t="s">
        <v>957</v>
      </c>
      <c r="F9" s="440" t="s">
        <v>961</v>
      </c>
      <c r="G9" s="440" t="s">
        <v>965</v>
      </c>
      <c r="H9" s="440" t="s">
        <v>969</v>
      </c>
      <c r="I9" s="444"/>
      <c r="J9" s="320"/>
      <c r="K9" s="319"/>
      <c r="L9" s="318"/>
    </row>
    <row r="10" spans="1:12" ht="25.5">
      <c r="A10" s="317">
        <v>2</v>
      </c>
      <c r="B10" s="440" t="s">
        <v>955</v>
      </c>
      <c r="C10" s="442" t="s">
        <v>956</v>
      </c>
      <c r="D10" s="440">
        <v>40000</v>
      </c>
      <c r="E10" s="440" t="s">
        <v>958</v>
      </c>
      <c r="F10" s="440" t="s">
        <v>962</v>
      </c>
      <c r="G10" s="440" t="s">
        <v>966</v>
      </c>
      <c r="H10" s="440" t="s">
        <v>969</v>
      </c>
      <c r="I10" s="445"/>
      <c r="J10" s="316"/>
      <c r="K10" s="315"/>
      <c r="L10" s="314"/>
    </row>
    <row r="11" spans="1:12" ht="25.5">
      <c r="A11" s="317">
        <v>3</v>
      </c>
      <c r="B11" s="440" t="s">
        <v>955</v>
      </c>
      <c r="C11" s="442" t="s">
        <v>956</v>
      </c>
      <c r="D11" s="440">
        <v>60000</v>
      </c>
      <c r="E11" s="440" t="s">
        <v>959</v>
      </c>
      <c r="F11" s="440" t="s">
        <v>963</v>
      </c>
      <c r="G11" s="440" t="s">
        <v>967</v>
      </c>
      <c r="H11" s="440" t="s">
        <v>969</v>
      </c>
      <c r="I11" s="445"/>
      <c r="J11" s="316"/>
      <c r="K11" s="315"/>
      <c r="L11" s="314"/>
    </row>
    <row r="12" spans="1:12" ht="25.5">
      <c r="A12" s="317">
        <v>4</v>
      </c>
      <c r="B12" s="440" t="s">
        <v>955</v>
      </c>
      <c r="C12" s="442" t="s">
        <v>956</v>
      </c>
      <c r="D12" s="440">
        <v>60000</v>
      </c>
      <c r="E12" s="440" t="s">
        <v>960</v>
      </c>
      <c r="F12" s="440" t="s">
        <v>964</v>
      </c>
      <c r="G12" s="440" t="s">
        <v>968</v>
      </c>
      <c r="H12" s="440" t="s">
        <v>969</v>
      </c>
      <c r="I12" s="445"/>
      <c r="J12" s="316"/>
      <c r="K12" s="315"/>
      <c r="L12" s="314"/>
    </row>
    <row r="13" spans="1:12" ht="25.5">
      <c r="A13" s="317">
        <v>5</v>
      </c>
      <c r="B13" s="440" t="s">
        <v>954</v>
      </c>
      <c r="C13" s="442" t="s">
        <v>956</v>
      </c>
      <c r="D13" s="440">
        <v>60000</v>
      </c>
      <c r="E13" s="441" t="s">
        <v>970</v>
      </c>
      <c r="F13" s="440" t="s">
        <v>971</v>
      </c>
      <c r="G13" s="440" t="s">
        <v>972</v>
      </c>
      <c r="H13" s="440" t="s">
        <v>969</v>
      </c>
      <c r="I13" s="445"/>
      <c r="J13" s="316"/>
      <c r="K13" s="315"/>
      <c r="L13" s="314"/>
    </row>
    <row r="14" spans="1:12" ht="25.5">
      <c r="A14" s="317">
        <v>6</v>
      </c>
      <c r="B14" s="440" t="s">
        <v>973</v>
      </c>
      <c r="C14" s="442" t="s">
        <v>956</v>
      </c>
      <c r="D14" s="440">
        <v>50000</v>
      </c>
      <c r="E14" s="458" t="s">
        <v>975</v>
      </c>
      <c r="F14" s="440" t="s">
        <v>989</v>
      </c>
      <c r="G14" s="440" t="s">
        <v>1003</v>
      </c>
      <c r="H14" s="440" t="s">
        <v>969</v>
      </c>
      <c r="I14" s="445"/>
      <c r="J14" s="316"/>
      <c r="K14" s="315"/>
      <c r="L14" s="314"/>
    </row>
    <row r="15" spans="1:12" ht="25.5">
      <c r="A15" s="317">
        <v>7</v>
      </c>
      <c r="B15" s="440" t="s">
        <v>973</v>
      </c>
      <c r="C15" s="442" t="s">
        <v>956</v>
      </c>
      <c r="D15" s="440">
        <v>60000</v>
      </c>
      <c r="E15" s="458" t="s">
        <v>976</v>
      </c>
      <c r="F15" s="440" t="s">
        <v>990</v>
      </c>
      <c r="G15" s="440" t="s">
        <v>1004</v>
      </c>
      <c r="H15" s="440" t="s">
        <v>969</v>
      </c>
      <c r="I15" s="445"/>
      <c r="J15" s="316"/>
      <c r="K15" s="315"/>
      <c r="L15" s="314"/>
    </row>
    <row r="16" spans="1:12" ht="25.5">
      <c r="A16" s="317">
        <v>8</v>
      </c>
      <c r="B16" s="440" t="s">
        <v>973</v>
      </c>
      <c r="C16" s="442" t="s">
        <v>956</v>
      </c>
      <c r="D16" s="440">
        <v>30000</v>
      </c>
      <c r="E16" s="458" t="s">
        <v>977</v>
      </c>
      <c r="F16" s="440" t="s">
        <v>991</v>
      </c>
      <c r="G16" s="440" t="s">
        <v>1005</v>
      </c>
      <c r="H16" s="440" t="s">
        <v>969</v>
      </c>
      <c r="I16" s="445"/>
      <c r="J16" s="316"/>
      <c r="K16" s="315"/>
      <c r="L16" s="314"/>
    </row>
    <row r="17" spans="1:12" ht="25.5">
      <c r="A17" s="317">
        <v>9</v>
      </c>
      <c r="B17" s="440" t="s">
        <v>973</v>
      </c>
      <c r="C17" s="442" t="s">
        <v>956</v>
      </c>
      <c r="D17" s="440">
        <v>60000</v>
      </c>
      <c r="E17" s="458" t="s">
        <v>978</v>
      </c>
      <c r="F17" s="440" t="s">
        <v>992</v>
      </c>
      <c r="G17" s="440" t="s">
        <v>1006</v>
      </c>
      <c r="H17" s="440" t="s">
        <v>969</v>
      </c>
      <c r="I17" s="445"/>
      <c r="J17" s="316"/>
      <c r="K17" s="315"/>
      <c r="L17" s="314"/>
    </row>
    <row r="18" spans="1:12" ht="25.5">
      <c r="A18" s="317">
        <v>10</v>
      </c>
      <c r="B18" s="440" t="s">
        <v>973</v>
      </c>
      <c r="C18" s="442" t="s">
        <v>956</v>
      </c>
      <c r="D18" s="440">
        <v>60000</v>
      </c>
      <c r="E18" s="458" t="s">
        <v>979</v>
      </c>
      <c r="F18" s="440" t="s">
        <v>993</v>
      </c>
      <c r="G18" s="440" t="s">
        <v>1007</v>
      </c>
      <c r="H18" s="440" t="s">
        <v>969</v>
      </c>
      <c r="I18" s="445"/>
      <c r="J18" s="316"/>
      <c r="K18" s="315"/>
      <c r="L18" s="314"/>
    </row>
    <row r="19" spans="1:12" ht="25.5">
      <c r="A19" s="317">
        <v>11</v>
      </c>
      <c r="B19" s="440" t="s">
        <v>973</v>
      </c>
      <c r="C19" s="442" t="s">
        <v>956</v>
      </c>
      <c r="D19" s="440">
        <v>60000</v>
      </c>
      <c r="E19" s="458" t="s">
        <v>980</v>
      </c>
      <c r="F19" s="440" t="s">
        <v>994</v>
      </c>
      <c r="G19" s="440" t="s">
        <v>1008</v>
      </c>
      <c r="H19" s="440" t="s">
        <v>969</v>
      </c>
      <c r="I19" s="445"/>
      <c r="J19" s="316"/>
      <c r="K19" s="315"/>
      <c r="L19" s="314"/>
    </row>
    <row r="20" spans="1:12" ht="25.5">
      <c r="A20" s="317">
        <v>12</v>
      </c>
      <c r="B20" s="440" t="s">
        <v>973</v>
      </c>
      <c r="C20" s="442" t="s">
        <v>956</v>
      </c>
      <c r="D20" s="440">
        <v>10000</v>
      </c>
      <c r="E20" s="458" t="s">
        <v>981</v>
      </c>
      <c r="F20" s="440" t="s">
        <v>995</v>
      </c>
      <c r="G20" s="440" t="s">
        <v>1009</v>
      </c>
      <c r="H20" s="440" t="s">
        <v>969</v>
      </c>
      <c r="I20" s="445"/>
      <c r="J20" s="316"/>
      <c r="K20" s="315"/>
      <c r="L20" s="314"/>
    </row>
    <row r="21" spans="1:12" ht="25.5">
      <c r="A21" s="317">
        <v>13</v>
      </c>
      <c r="B21" s="440" t="s">
        <v>973</v>
      </c>
      <c r="C21" s="442" t="s">
        <v>956</v>
      </c>
      <c r="D21" s="440">
        <v>30000</v>
      </c>
      <c r="E21" s="458" t="s">
        <v>982</v>
      </c>
      <c r="F21" s="440" t="s">
        <v>996</v>
      </c>
      <c r="G21" s="440" t="s">
        <v>1010</v>
      </c>
      <c r="H21" s="440" t="s">
        <v>969</v>
      </c>
      <c r="I21" s="445"/>
      <c r="J21" s="316"/>
      <c r="K21" s="315"/>
      <c r="L21" s="314"/>
    </row>
    <row r="22" spans="1:12" ht="25.5">
      <c r="A22" s="317">
        <v>14</v>
      </c>
      <c r="B22" s="440" t="s">
        <v>973</v>
      </c>
      <c r="C22" s="442" t="s">
        <v>956</v>
      </c>
      <c r="D22" s="440">
        <v>30000</v>
      </c>
      <c r="E22" s="458" t="s">
        <v>983</v>
      </c>
      <c r="F22" s="440" t="s">
        <v>997</v>
      </c>
      <c r="G22" s="440" t="s">
        <v>1011</v>
      </c>
      <c r="H22" s="440" t="s">
        <v>969</v>
      </c>
      <c r="I22" s="445"/>
      <c r="J22" s="316"/>
      <c r="K22" s="315"/>
      <c r="L22" s="314"/>
    </row>
    <row r="23" spans="1:12" ht="25.5">
      <c r="A23" s="317">
        <v>15</v>
      </c>
      <c r="B23" s="440" t="s">
        <v>973</v>
      </c>
      <c r="C23" s="442" t="s">
        <v>956</v>
      </c>
      <c r="D23" s="440">
        <v>60000</v>
      </c>
      <c r="E23" s="458" t="s">
        <v>984</v>
      </c>
      <c r="F23" s="440" t="s">
        <v>998</v>
      </c>
      <c r="G23" s="440" t="s">
        <v>1012</v>
      </c>
      <c r="H23" s="440" t="s">
        <v>969</v>
      </c>
      <c r="I23" s="445"/>
      <c r="J23" s="316"/>
      <c r="K23" s="315"/>
      <c r="L23" s="314"/>
    </row>
    <row r="24" spans="1:12" ht="25.5">
      <c r="A24" s="317">
        <v>16</v>
      </c>
      <c r="B24" s="440" t="s">
        <v>973</v>
      </c>
      <c r="C24" s="442" t="s">
        <v>956</v>
      </c>
      <c r="D24" s="440">
        <v>60000</v>
      </c>
      <c r="E24" s="458" t="s">
        <v>985</v>
      </c>
      <c r="F24" s="440" t="s">
        <v>999</v>
      </c>
      <c r="G24" s="440" t="s">
        <v>1013</v>
      </c>
      <c r="H24" s="440" t="s">
        <v>969</v>
      </c>
      <c r="I24" s="445"/>
      <c r="J24" s="316"/>
      <c r="K24" s="315"/>
      <c r="L24" s="314"/>
    </row>
    <row r="25" spans="1:12" ht="25.5">
      <c r="A25" s="317">
        <v>17</v>
      </c>
      <c r="B25" s="440" t="s">
        <v>973</v>
      </c>
      <c r="C25" s="442" t="s">
        <v>956</v>
      </c>
      <c r="D25" s="440">
        <v>60000</v>
      </c>
      <c r="E25" s="458" t="s">
        <v>986</v>
      </c>
      <c r="F25" s="440" t="s">
        <v>1000</v>
      </c>
      <c r="G25" s="440" t="s">
        <v>1014</v>
      </c>
      <c r="H25" s="440" t="s">
        <v>969</v>
      </c>
      <c r="I25" s="445"/>
      <c r="J25" s="316"/>
      <c r="K25" s="315"/>
      <c r="L25" s="314"/>
    </row>
    <row r="26" spans="1:12" ht="25.5">
      <c r="A26" s="317">
        <v>18</v>
      </c>
      <c r="B26" s="440" t="s">
        <v>974</v>
      </c>
      <c r="C26" s="442" t="s">
        <v>956</v>
      </c>
      <c r="D26" s="440">
        <v>60000</v>
      </c>
      <c r="E26" s="458" t="s">
        <v>987</v>
      </c>
      <c r="F26" s="440" t="s">
        <v>1001</v>
      </c>
      <c r="G26" s="440" t="s">
        <v>1015</v>
      </c>
      <c r="H26" s="440" t="s">
        <v>969</v>
      </c>
      <c r="I26" s="445"/>
      <c r="J26" s="316"/>
      <c r="K26" s="315"/>
      <c r="L26" s="314"/>
    </row>
    <row r="27" spans="1:12" ht="25.5">
      <c r="A27" s="317">
        <v>19</v>
      </c>
      <c r="B27" s="440" t="s">
        <v>974</v>
      </c>
      <c r="C27" s="442" t="s">
        <v>956</v>
      </c>
      <c r="D27" s="440">
        <v>20000</v>
      </c>
      <c r="E27" s="458" t="s">
        <v>988</v>
      </c>
      <c r="F27" s="440" t="s">
        <v>1002</v>
      </c>
      <c r="G27" s="440" t="s">
        <v>1016</v>
      </c>
      <c r="H27" s="440" t="s">
        <v>969</v>
      </c>
      <c r="I27" s="445"/>
      <c r="J27" s="316"/>
      <c r="K27" s="315"/>
      <c r="L27" s="314"/>
    </row>
    <row r="28" spans="1:12" ht="25.5">
      <c r="A28" s="317">
        <v>20</v>
      </c>
      <c r="B28" s="440" t="s">
        <v>973</v>
      </c>
      <c r="C28" s="442" t="s">
        <v>956</v>
      </c>
      <c r="D28" s="440">
        <v>40000</v>
      </c>
      <c r="E28" s="440" t="s">
        <v>1017</v>
      </c>
      <c r="F28" s="459" t="s">
        <v>1019</v>
      </c>
      <c r="G28" s="440" t="s">
        <v>1021</v>
      </c>
      <c r="H28" s="440" t="s">
        <v>1023</v>
      </c>
      <c r="I28" s="445"/>
      <c r="J28" s="316"/>
      <c r="K28" s="315"/>
      <c r="L28" s="314"/>
    </row>
    <row r="29" spans="1:12" ht="25.5">
      <c r="A29" s="317">
        <v>21</v>
      </c>
      <c r="B29" s="440" t="s">
        <v>974</v>
      </c>
      <c r="C29" s="442" t="s">
        <v>956</v>
      </c>
      <c r="D29" s="440">
        <v>40000</v>
      </c>
      <c r="E29" s="440" t="s">
        <v>1018</v>
      </c>
      <c r="F29" s="459" t="s">
        <v>1020</v>
      </c>
      <c r="G29" s="440" t="s">
        <v>1022</v>
      </c>
      <c r="H29" s="440" t="s">
        <v>1023</v>
      </c>
      <c r="I29" s="445"/>
      <c r="J29" s="316"/>
      <c r="K29" s="315"/>
      <c r="L29" s="314"/>
    </row>
    <row r="30" spans="1:12" ht="25.5">
      <c r="A30" s="317">
        <v>22</v>
      </c>
      <c r="B30" s="440" t="s">
        <v>1024</v>
      </c>
      <c r="C30" s="442" t="s">
        <v>956</v>
      </c>
      <c r="D30" s="440">
        <v>30000</v>
      </c>
      <c r="E30" s="458" t="s">
        <v>1028</v>
      </c>
      <c r="F30" s="440" t="s">
        <v>1062</v>
      </c>
      <c r="G30" s="440" t="s">
        <v>1096</v>
      </c>
      <c r="H30" s="440" t="s">
        <v>969</v>
      </c>
      <c r="I30" s="445"/>
      <c r="J30" s="316"/>
      <c r="K30" s="315"/>
      <c r="L30" s="314"/>
    </row>
    <row r="31" spans="1:12" ht="25.5">
      <c r="A31" s="317">
        <v>23</v>
      </c>
      <c r="B31" s="440" t="s">
        <v>1024</v>
      </c>
      <c r="C31" s="442" t="s">
        <v>956</v>
      </c>
      <c r="D31" s="440">
        <v>40000</v>
      </c>
      <c r="E31" s="458" t="s">
        <v>1029</v>
      </c>
      <c r="F31" s="440" t="s">
        <v>1063</v>
      </c>
      <c r="G31" s="440" t="s">
        <v>1097</v>
      </c>
      <c r="H31" s="440" t="s">
        <v>969</v>
      </c>
      <c r="I31" s="445"/>
      <c r="J31" s="316"/>
      <c r="K31" s="315"/>
      <c r="L31" s="314"/>
    </row>
    <row r="32" spans="1:12" ht="25.5">
      <c r="A32" s="317">
        <v>24</v>
      </c>
      <c r="B32" s="440" t="s">
        <v>1024</v>
      </c>
      <c r="C32" s="442" t="s">
        <v>956</v>
      </c>
      <c r="D32" s="440">
        <v>45000</v>
      </c>
      <c r="E32" s="458" t="s">
        <v>1030</v>
      </c>
      <c r="F32" s="440" t="s">
        <v>1064</v>
      </c>
      <c r="G32" s="440" t="s">
        <v>1098</v>
      </c>
      <c r="H32" s="440" t="s">
        <v>969</v>
      </c>
      <c r="I32" s="445"/>
      <c r="J32" s="316"/>
      <c r="K32" s="315"/>
      <c r="L32" s="314"/>
    </row>
    <row r="33" spans="1:12" ht="25.5">
      <c r="A33" s="317">
        <v>25</v>
      </c>
      <c r="B33" s="440" t="s">
        <v>1025</v>
      </c>
      <c r="C33" s="442" t="s">
        <v>956</v>
      </c>
      <c r="D33" s="440">
        <v>20000</v>
      </c>
      <c r="E33" s="458" t="s">
        <v>1031</v>
      </c>
      <c r="F33" s="440" t="s">
        <v>1065</v>
      </c>
      <c r="G33" s="440" t="s">
        <v>1099</v>
      </c>
      <c r="H33" s="440" t="s">
        <v>969</v>
      </c>
      <c r="I33" s="445"/>
      <c r="J33" s="316"/>
      <c r="K33" s="315"/>
      <c r="L33" s="314"/>
    </row>
    <row r="34" spans="1:12" ht="25.5">
      <c r="A34" s="317">
        <v>26</v>
      </c>
      <c r="B34" s="440" t="s">
        <v>1025</v>
      </c>
      <c r="C34" s="442" t="s">
        <v>956</v>
      </c>
      <c r="D34" s="440">
        <v>60000</v>
      </c>
      <c r="E34" s="458" t="s">
        <v>1032</v>
      </c>
      <c r="F34" s="440" t="s">
        <v>1066</v>
      </c>
      <c r="G34" s="440" t="s">
        <v>1100</v>
      </c>
      <c r="H34" s="440" t="s">
        <v>969</v>
      </c>
      <c r="I34" s="445"/>
      <c r="J34" s="316"/>
      <c r="K34" s="315"/>
      <c r="L34" s="314"/>
    </row>
    <row r="35" spans="1:12" ht="25.5">
      <c r="A35" s="317">
        <v>27</v>
      </c>
      <c r="B35" s="440" t="s">
        <v>1025</v>
      </c>
      <c r="C35" s="442" t="s">
        <v>956</v>
      </c>
      <c r="D35" s="440">
        <v>60000</v>
      </c>
      <c r="E35" s="458" t="s">
        <v>1033</v>
      </c>
      <c r="F35" s="440" t="s">
        <v>1067</v>
      </c>
      <c r="G35" s="440" t="s">
        <v>1101</v>
      </c>
      <c r="H35" s="440" t="s">
        <v>969</v>
      </c>
      <c r="I35" s="445"/>
      <c r="J35" s="316"/>
      <c r="K35" s="315"/>
      <c r="L35" s="314"/>
    </row>
    <row r="36" spans="1:12" ht="25.5">
      <c r="A36" s="317">
        <v>28</v>
      </c>
      <c r="B36" s="440" t="s">
        <v>1025</v>
      </c>
      <c r="C36" s="442" t="s">
        <v>956</v>
      </c>
      <c r="D36" s="440">
        <v>40000</v>
      </c>
      <c r="E36" s="458" t="s">
        <v>1034</v>
      </c>
      <c r="F36" s="440" t="s">
        <v>1068</v>
      </c>
      <c r="G36" s="440" t="s">
        <v>1102</v>
      </c>
      <c r="H36" s="440" t="s">
        <v>969</v>
      </c>
      <c r="I36" s="445"/>
      <c r="J36" s="316"/>
      <c r="K36" s="315"/>
      <c r="L36" s="314"/>
    </row>
    <row r="37" spans="1:12" ht="25.5">
      <c r="A37" s="317">
        <v>29</v>
      </c>
      <c r="B37" s="440" t="s">
        <v>1025</v>
      </c>
      <c r="C37" s="442" t="s">
        <v>956</v>
      </c>
      <c r="D37" s="440">
        <v>60000</v>
      </c>
      <c r="E37" s="458" t="s">
        <v>1035</v>
      </c>
      <c r="F37" s="440" t="s">
        <v>1069</v>
      </c>
      <c r="G37" s="440" t="s">
        <v>1103</v>
      </c>
      <c r="H37" s="440" t="s">
        <v>969</v>
      </c>
      <c r="I37" s="445"/>
      <c r="J37" s="316"/>
      <c r="K37" s="315"/>
      <c r="L37" s="314"/>
    </row>
    <row r="38" spans="1:12" ht="25.5">
      <c r="A38" s="317">
        <v>30</v>
      </c>
      <c r="B38" s="440" t="s">
        <v>1026</v>
      </c>
      <c r="C38" s="442" t="s">
        <v>956</v>
      </c>
      <c r="D38" s="440">
        <v>20000</v>
      </c>
      <c r="E38" s="458" t="s">
        <v>1036</v>
      </c>
      <c r="F38" s="440" t="s">
        <v>1070</v>
      </c>
      <c r="G38" s="440" t="s">
        <v>1104</v>
      </c>
      <c r="H38" s="440" t="s">
        <v>969</v>
      </c>
      <c r="I38" s="445"/>
      <c r="J38" s="316"/>
      <c r="K38" s="315"/>
      <c r="L38" s="314"/>
    </row>
    <row r="39" spans="1:12" ht="25.5">
      <c r="A39" s="317">
        <v>31</v>
      </c>
      <c r="B39" s="440" t="s">
        <v>1026</v>
      </c>
      <c r="C39" s="442" t="s">
        <v>956</v>
      </c>
      <c r="D39" s="440">
        <v>35000</v>
      </c>
      <c r="E39" s="458" t="s">
        <v>1037</v>
      </c>
      <c r="F39" s="440" t="s">
        <v>1071</v>
      </c>
      <c r="G39" s="440" t="s">
        <v>1105</v>
      </c>
      <c r="H39" s="440" t="s">
        <v>969</v>
      </c>
      <c r="I39" s="445"/>
      <c r="J39" s="316"/>
      <c r="K39" s="315"/>
      <c r="L39" s="314"/>
    </row>
    <row r="40" spans="1:12" ht="25.5">
      <c r="A40" s="317">
        <v>32</v>
      </c>
      <c r="B40" s="440" t="s">
        <v>1026</v>
      </c>
      <c r="C40" s="442" t="s">
        <v>956</v>
      </c>
      <c r="D40" s="440">
        <v>25000</v>
      </c>
      <c r="E40" s="458" t="s">
        <v>1038</v>
      </c>
      <c r="F40" s="440" t="s">
        <v>1072</v>
      </c>
      <c r="G40" s="440" t="s">
        <v>1106</v>
      </c>
      <c r="H40" s="440" t="s">
        <v>969</v>
      </c>
      <c r="I40" s="445"/>
      <c r="J40" s="316"/>
      <c r="K40" s="315"/>
      <c r="L40" s="314"/>
    </row>
    <row r="41" spans="1:12" ht="25.5">
      <c r="A41" s="317">
        <v>33</v>
      </c>
      <c r="B41" s="440" t="s">
        <v>1026</v>
      </c>
      <c r="C41" s="442" t="s">
        <v>956</v>
      </c>
      <c r="D41" s="440">
        <v>20000</v>
      </c>
      <c r="E41" s="458" t="s">
        <v>1039</v>
      </c>
      <c r="F41" s="440" t="s">
        <v>1073</v>
      </c>
      <c r="G41" s="440" t="s">
        <v>1107</v>
      </c>
      <c r="H41" s="440" t="s">
        <v>969</v>
      </c>
      <c r="I41" s="445"/>
      <c r="J41" s="316"/>
      <c r="K41" s="315"/>
      <c r="L41" s="314"/>
    </row>
    <row r="42" spans="1:12" ht="25.5">
      <c r="A42" s="317">
        <v>34</v>
      </c>
      <c r="B42" s="440" t="s">
        <v>1026</v>
      </c>
      <c r="C42" s="442" t="s">
        <v>956</v>
      </c>
      <c r="D42" s="440">
        <v>60000</v>
      </c>
      <c r="E42" s="458" t="s">
        <v>1040</v>
      </c>
      <c r="F42" s="440" t="s">
        <v>1074</v>
      </c>
      <c r="G42" s="440" t="s">
        <v>1108</v>
      </c>
      <c r="H42" s="440" t="s">
        <v>969</v>
      </c>
      <c r="I42" s="445"/>
      <c r="J42" s="316"/>
      <c r="K42" s="315"/>
      <c r="L42" s="314"/>
    </row>
    <row r="43" spans="1:12" ht="25.5">
      <c r="A43" s="317">
        <v>35</v>
      </c>
      <c r="B43" s="440" t="s">
        <v>1026</v>
      </c>
      <c r="C43" s="442" t="s">
        <v>956</v>
      </c>
      <c r="D43" s="440">
        <v>50000</v>
      </c>
      <c r="E43" s="458" t="s">
        <v>1041</v>
      </c>
      <c r="F43" s="440" t="s">
        <v>1075</v>
      </c>
      <c r="G43" s="440" t="s">
        <v>1109</v>
      </c>
      <c r="H43" s="440" t="s">
        <v>1023</v>
      </c>
      <c r="I43" s="445"/>
      <c r="J43" s="316"/>
      <c r="K43" s="315"/>
      <c r="L43" s="314"/>
    </row>
    <row r="44" spans="1:12" ht="25.5">
      <c r="A44" s="317">
        <v>36</v>
      </c>
      <c r="B44" s="440" t="s">
        <v>1026</v>
      </c>
      <c r="C44" s="442" t="s">
        <v>956</v>
      </c>
      <c r="D44" s="440">
        <v>50000</v>
      </c>
      <c r="E44" s="458" t="s">
        <v>1042</v>
      </c>
      <c r="F44" s="440" t="s">
        <v>1076</v>
      </c>
      <c r="G44" s="440" t="s">
        <v>1110</v>
      </c>
      <c r="H44" s="440" t="s">
        <v>1023</v>
      </c>
      <c r="I44" s="445"/>
      <c r="J44" s="316"/>
      <c r="K44" s="315"/>
      <c r="L44" s="314"/>
    </row>
    <row r="45" spans="1:12" ht="25.5">
      <c r="A45" s="317">
        <v>37</v>
      </c>
      <c r="B45" s="440" t="s">
        <v>1026</v>
      </c>
      <c r="C45" s="442" t="s">
        <v>956</v>
      </c>
      <c r="D45" s="440">
        <v>20000</v>
      </c>
      <c r="E45" s="458" t="s">
        <v>1043</v>
      </c>
      <c r="F45" s="440" t="s">
        <v>1077</v>
      </c>
      <c r="G45" s="440" t="s">
        <v>1111</v>
      </c>
      <c r="H45" s="440" t="s">
        <v>969</v>
      </c>
      <c r="I45" s="445"/>
      <c r="J45" s="316"/>
      <c r="K45" s="315"/>
      <c r="L45" s="314"/>
    </row>
    <row r="46" spans="1:12" ht="25.5">
      <c r="A46" s="317">
        <v>38</v>
      </c>
      <c r="B46" s="440" t="s">
        <v>1026</v>
      </c>
      <c r="C46" s="442" t="s">
        <v>956</v>
      </c>
      <c r="D46" s="440">
        <v>20000</v>
      </c>
      <c r="E46" s="458" t="s">
        <v>1044</v>
      </c>
      <c r="F46" s="440" t="s">
        <v>1078</v>
      </c>
      <c r="G46" s="440" t="s">
        <v>1112</v>
      </c>
      <c r="H46" s="440" t="s">
        <v>969</v>
      </c>
      <c r="I46" s="445"/>
      <c r="J46" s="316"/>
      <c r="K46" s="315"/>
      <c r="L46" s="314"/>
    </row>
    <row r="47" spans="1:12" ht="25.5">
      <c r="A47" s="317">
        <v>39</v>
      </c>
      <c r="B47" s="440" t="s">
        <v>1026</v>
      </c>
      <c r="C47" s="442" t="s">
        <v>956</v>
      </c>
      <c r="D47" s="440">
        <v>30000</v>
      </c>
      <c r="E47" s="458" t="s">
        <v>1045</v>
      </c>
      <c r="F47" s="440" t="s">
        <v>1079</v>
      </c>
      <c r="G47" s="440" t="s">
        <v>1113</v>
      </c>
      <c r="H47" s="440" t="s">
        <v>969</v>
      </c>
      <c r="I47" s="445"/>
      <c r="J47" s="316"/>
      <c r="K47" s="315"/>
      <c r="L47" s="314"/>
    </row>
    <row r="48" spans="1:12" ht="25.5">
      <c r="A48" s="317">
        <v>40</v>
      </c>
      <c r="B48" s="440" t="s">
        <v>1026</v>
      </c>
      <c r="C48" s="442" t="s">
        <v>956</v>
      </c>
      <c r="D48" s="440">
        <v>50000</v>
      </c>
      <c r="E48" s="458" t="s">
        <v>1046</v>
      </c>
      <c r="F48" s="440" t="s">
        <v>1080</v>
      </c>
      <c r="G48" s="440" t="s">
        <v>1114</v>
      </c>
      <c r="H48" s="440" t="s">
        <v>969</v>
      </c>
      <c r="I48" s="445"/>
      <c r="J48" s="316"/>
      <c r="K48" s="315"/>
      <c r="L48" s="314"/>
    </row>
    <row r="49" spans="1:12" ht="25.5">
      <c r="A49" s="317">
        <v>41</v>
      </c>
      <c r="B49" s="440" t="s">
        <v>1026</v>
      </c>
      <c r="C49" s="442" t="s">
        <v>956</v>
      </c>
      <c r="D49" s="440">
        <v>60000</v>
      </c>
      <c r="E49" s="458" t="s">
        <v>1047</v>
      </c>
      <c r="F49" s="440" t="s">
        <v>1081</v>
      </c>
      <c r="G49" s="440" t="s">
        <v>1115</v>
      </c>
      <c r="H49" s="440" t="s">
        <v>969</v>
      </c>
      <c r="I49" s="445"/>
      <c r="J49" s="316"/>
      <c r="K49" s="315"/>
      <c r="L49" s="314"/>
    </row>
    <row r="50" spans="1:12" ht="25.5">
      <c r="A50" s="317">
        <v>42</v>
      </c>
      <c r="B50" s="440" t="s">
        <v>1027</v>
      </c>
      <c r="C50" s="442" t="s">
        <v>956</v>
      </c>
      <c r="D50" s="440">
        <v>60000</v>
      </c>
      <c r="E50" s="458" t="s">
        <v>1048</v>
      </c>
      <c r="F50" s="440" t="s">
        <v>1082</v>
      </c>
      <c r="G50" s="440" t="s">
        <v>1116</v>
      </c>
      <c r="H50" s="440" t="s">
        <v>969</v>
      </c>
      <c r="I50" s="445"/>
      <c r="J50" s="316"/>
      <c r="K50" s="315"/>
      <c r="L50" s="314"/>
    </row>
    <row r="51" spans="1:12" ht="25.5">
      <c r="A51" s="317">
        <v>43</v>
      </c>
      <c r="B51" s="440" t="s">
        <v>1027</v>
      </c>
      <c r="C51" s="442" t="s">
        <v>956</v>
      </c>
      <c r="D51" s="440">
        <v>60000</v>
      </c>
      <c r="E51" s="458" t="s">
        <v>1049</v>
      </c>
      <c r="F51" s="440" t="s">
        <v>1083</v>
      </c>
      <c r="G51" s="440" t="s">
        <v>1117</v>
      </c>
      <c r="H51" s="440" t="s">
        <v>969</v>
      </c>
      <c r="I51" s="445"/>
      <c r="J51" s="316"/>
      <c r="K51" s="315"/>
      <c r="L51" s="314"/>
    </row>
    <row r="52" spans="1:12" ht="25.5">
      <c r="A52" s="317">
        <v>44</v>
      </c>
      <c r="B52" s="440" t="s">
        <v>1027</v>
      </c>
      <c r="C52" s="442" t="s">
        <v>956</v>
      </c>
      <c r="D52" s="440">
        <v>50000</v>
      </c>
      <c r="E52" s="458" t="s">
        <v>1050</v>
      </c>
      <c r="F52" s="440" t="s">
        <v>1084</v>
      </c>
      <c r="G52" s="440" t="s">
        <v>1118</v>
      </c>
      <c r="H52" s="440" t="s">
        <v>969</v>
      </c>
      <c r="I52" s="445"/>
      <c r="J52" s="316"/>
      <c r="K52" s="315"/>
      <c r="L52" s="314"/>
    </row>
    <row r="53" spans="1:12" ht="25.5">
      <c r="A53" s="317">
        <v>45</v>
      </c>
      <c r="B53" s="440" t="s">
        <v>1027</v>
      </c>
      <c r="C53" s="442" t="s">
        <v>956</v>
      </c>
      <c r="D53" s="440">
        <v>50000</v>
      </c>
      <c r="E53" s="458" t="s">
        <v>1051</v>
      </c>
      <c r="F53" s="440" t="s">
        <v>1085</v>
      </c>
      <c r="G53" s="440" t="s">
        <v>1119</v>
      </c>
      <c r="H53" s="440" t="s">
        <v>1023</v>
      </c>
      <c r="I53" s="445"/>
      <c r="J53" s="316"/>
      <c r="K53" s="315"/>
      <c r="L53" s="314"/>
    </row>
    <row r="54" spans="1:12" ht="25.5">
      <c r="A54" s="317">
        <v>46</v>
      </c>
      <c r="B54" s="440" t="s">
        <v>1027</v>
      </c>
      <c r="C54" s="442" t="s">
        <v>956</v>
      </c>
      <c r="D54" s="440">
        <v>50000</v>
      </c>
      <c r="E54" s="458" t="s">
        <v>1052</v>
      </c>
      <c r="F54" s="440" t="s">
        <v>1086</v>
      </c>
      <c r="G54" s="440" t="s">
        <v>1120</v>
      </c>
      <c r="H54" s="440" t="s">
        <v>1023</v>
      </c>
      <c r="I54" s="445"/>
      <c r="J54" s="316"/>
      <c r="K54" s="315"/>
      <c r="L54" s="314"/>
    </row>
    <row r="55" spans="1:12" ht="25.5">
      <c r="A55" s="317">
        <v>47</v>
      </c>
      <c r="B55" s="440" t="s">
        <v>1027</v>
      </c>
      <c r="C55" s="442" t="s">
        <v>956</v>
      </c>
      <c r="D55" s="440">
        <v>60000</v>
      </c>
      <c r="E55" s="458" t="s">
        <v>1053</v>
      </c>
      <c r="F55" s="440" t="s">
        <v>1087</v>
      </c>
      <c r="G55" s="440" t="s">
        <v>1121</v>
      </c>
      <c r="H55" s="440" t="s">
        <v>969</v>
      </c>
      <c r="I55" s="445"/>
      <c r="J55" s="316"/>
      <c r="K55" s="315"/>
      <c r="L55" s="314"/>
    </row>
    <row r="56" spans="1:12" ht="25.5">
      <c r="A56" s="317">
        <v>48</v>
      </c>
      <c r="B56" s="440" t="s">
        <v>1027</v>
      </c>
      <c r="C56" s="442" t="s">
        <v>956</v>
      </c>
      <c r="D56" s="440">
        <v>30000</v>
      </c>
      <c r="E56" s="458" t="s">
        <v>1054</v>
      </c>
      <c r="F56" s="440" t="s">
        <v>1088</v>
      </c>
      <c r="G56" s="440" t="s">
        <v>1122</v>
      </c>
      <c r="H56" s="440" t="s">
        <v>969</v>
      </c>
      <c r="I56" s="445"/>
      <c r="J56" s="316"/>
      <c r="K56" s="315"/>
      <c r="L56" s="314"/>
    </row>
    <row r="57" spans="1:12" ht="25.5">
      <c r="A57" s="317">
        <v>49</v>
      </c>
      <c r="B57" s="440" t="s">
        <v>1027</v>
      </c>
      <c r="C57" s="442" t="s">
        <v>956</v>
      </c>
      <c r="D57" s="440">
        <v>60000</v>
      </c>
      <c r="E57" s="458" t="s">
        <v>1055</v>
      </c>
      <c r="F57" s="440" t="s">
        <v>1089</v>
      </c>
      <c r="G57" s="440" t="s">
        <v>1123</v>
      </c>
      <c r="H57" s="440" t="s">
        <v>969</v>
      </c>
      <c r="I57" s="445"/>
      <c r="J57" s="316"/>
      <c r="K57" s="315"/>
      <c r="L57" s="314"/>
    </row>
    <row r="58" spans="1:12" ht="25.5">
      <c r="A58" s="317">
        <v>50</v>
      </c>
      <c r="B58" s="440" t="s">
        <v>1027</v>
      </c>
      <c r="C58" s="442" t="s">
        <v>956</v>
      </c>
      <c r="D58" s="440">
        <v>50000</v>
      </c>
      <c r="E58" s="458" t="s">
        <v>1056</v>
      </c>
      <c r="F58" s="440" t="s">
        <v>1090</v>
      </c>
      <c r="G58" s="440" t="s">
        <v>1124</v>
      </c>
      <c r="H58" s="440" t="s">
        <v>969</v>
      </c>
      <c r="I58" s="445"/>
      <c r="J58" s="316"/>
      <c r="K58" s="315"/>
      <c r="L58" s="314"/>
    </row>
    <row r="59" spans="1:12" ht="25.5">
      <c r="A59" s="317">
        <v>51</v>
      </c>
      <c r="B59" s="440" t="s">
        <v>1027</v>
      </c>
      <c r="C59" s="442" t="s">
        <v>956</v>
      </c>
      <c r="D59" s="440">
        <v>30000</v>
      </c>
      <c r="E59" s="458" t="s">
        <v>1057</v>
      </c>
      <c r="F59" s="440" t="s">
        <v>1091</v>
      </c>
      <c r="G59" s="440" t="s">
        <v>1125</v>
      </c>
      <c r="H59" s="440" t="s">
        <v>969</v>
      </c>
      <c r="I59" s="445"/>
      <c r="J59" s="316"/>
      <c r="K59" s="315"/>
      <c r="L59" s="314"/>
    </row>
    <row r="60" spans="1:12" ht="25.5">
      <c r="A60" s="317">
        <v>52</v>
      </c>
      <c r="B60" s="440" t="s">
        <v>1027</v>
      </c>
      <c r="C60" s="442" t="s">
        <v>956</v>
      </c>
      <c r="D60" s="440">
        <v>60000</v>
      </c>
      <c r="E60" s="458" t="s">
        <v>1058</v>
      </c>
      <c r="F60" s="440" t="s">
        <v>1092</v>
      </c>
      <c r="G60" s="440" t="s">
        <v>1126</v>
      </c>
      <c r="H60" s="440" t="s">
        <v>969</v>
      </c>
      <c r="I60" s="445"/>
      <c r="J60" s="316"/>
      <c r="K60" s="315"/>
      <c r="L60" s="314"/>
    </row>
    <row r="61" spans="1:12" ht="25.5">
      <c r="A61" s="317">
        <v>53</v>
      </c>
      <c r="B61" s="440" t="s">
        <v>1027</v>
      </c>
      <c r="C61" s="442" t="s">
        <v>956</v>
      </c>
      <c r="D61" s="440">
        <v>20000</v>
      </c>
      <c r="E61" s="458" t="s">
        <v>1059</v>
      </c>
      <c r="F61" s="440" t="s">
        <v>1093</v>
      </c>
      <c r="G61" s="440" t="s">
        <v>1127</v>
      </c>
      <c r="H61" s="440" t="s">
        <v>969</v>
      </c>
      <c r="I61" s="445"/>
      <c r="J61" s="316"/>
      <c r="K61" s="315"/>
      <c r="L61" s="314"/>
    </row>
    <row r="62" spans="1:12" ht="25.5">
      <c r="A62" s="317">
        <v>54</v>
      </c>
      <c r="B62" s="440" t="s">
        <v>1027</v>
      </c>
      <c r="C62" s="442" t="s">
        <v>956</v>
      </c>
      <c r="D62" s="440">
        <v>50000</v>
      </c>
      <c r="E62" s="458" t="s">
        <v>1060</v>
      </c>
      <c r="F62" s="440" t="s">
        <v>1094</v>
      </c>
      <c r="G62" s="440" t="s">
        <v>1128</v>
      </c>
      <c r="H62" s="440" t="s">
        <v>969</v>
      </c>
      <c r="I62" s="445"/>
      <c r="J62" s="316"/>
      <c r="K62" s="315"/>
      <c r="L62" s="314"/>
    </row>
    <row r="63" spans="1:12" ht="25.5">
      <c r="A63" s="317">
        <v>55</v>
      </c>
      <c r="B63" s="440" t="s">
        <v>1027</v>
      </c>
      <c r="C63" s="442" t="s">
        <v>956</v>
      </c>
      <c r="D63" s="440">
        <v>20000</v>
      </c>
      <c r="E63" s="458" t="s">
        <v>1061</v>
      </c>
      <c r="F63" s="440" t="s">
        <v>1095</v>
      </c>
      <c r="G63" s="440" t="s">
        <v>1129</v>
      </c>
      <c r="H63" s="440" t="s">
        <v>1023</v>
      </c>
      <c r="I63" s="445"/>
      <c r="J63" s="316"/>
      <c r="K63" s="315"/>
      <c r="L63" s="314"/>
    </row>
    <row r="64" spans="1:12" ht="25.5">
      <c r="A64" s="317">
        <v>56</v>
      </c>
      <c r="B64" s="440" t="s">
        <v>1024</v>
      </c>
      <c r="C64" s="442" t="s">
        <v>956</v>
      </c>
      <c r="D64" s="440">
        <v>20000</v>
      </c>
      <c r="E64" s="440" t="s">
        <v>1130</v>
      </c>
      <c r="F64" s="459" t="s">
        <v>1134</v>
      </c>
      <c r="G64" s="440" t="s">
        <v>1138</v>
      </c>
      <c r="H64" s="440" t="s">
        <v>1142</v>
      </c>
      <c r="I64" s="445"/>
      <c r="J64" s="316"/>
      <c r="K64" s="315"/>
      <c r="L64" s="314"/>
    </row>
    <row r="65" spans="1:12" ht="51">
      <c r="A65" s="317">
        <v>57</v>
      </c>
      <c r="B65" s="440" t="s">
        <v>1024</v>
      </c>
      <c r="C65" s="442" t="s">
        <v>956</v>
      </c>
      <c r="D65" s="440">
        <v>40000</v>
      </c>
      <c r="E65" s="440" t="s">
        <v>1131</v>
      </c>
      <c r="F65" s="459" t="s">
        <v>1135</v>
      </c>
      <c r="G65" s="440" t="s">
        <v>1139</v>
      </c>
      <c r="H65" s="461" t="s">
        <v>1143</v>
      </c>
      <c r="I65" s="445"/>
      <c r="J65" s="316"/>
      <c r="K65" s="315"/>
      <c r="L65" s="314"/>
    </row>
    <row r="66" spans="1:12" ht="51">
      <c r="A66" s="317">
        <v>58</v>
      </c>
      <c r="B66" s="440" t="s">
        <v>1025</v>
      </c>
      <c r="C66" s="442" t="s">
        <v>956</v>
      </c>
      <c r="D66" s="440">
        <v>10000</v>
      </c>
      <c r="E66" s="440" t="s">
        <v>1132</v>
      </c>
      <c r="F66" s="459" t="s">
        <v>1136</v>
      </c>
      <c r="G66" s="440" t="s">
        <v>1140</v>
      </c>
      <c r="H66" s="461" t="s">
        <v>1143</v>
      </c>
      <c r="I66" s="445"/>
      <c r="J66" s="316"/>
      <c r="K66" s="315"/>
      <c r="L66" s="314"/>
    </row>
    <row r="67" spans="1:12" ht="38.25">
      <c r="A67" s="317">
        <v>59</v>
      </c>
      <c r="B67" s="440" t="s">
        <v>1026</v>
      </c>
      <c r="C67" s="442" t="s">
        <v>956</v>
      </c>
      <c r="D67" s="440">
        <v>120000</v>
      </c>
      <c r="E67" s="440" t="s">
        <v>1133</v>
      </c>
      <c r="F67" s="459" t="s">
        <v>1137</v>
      </c>
      <c r="G67" s="440" t="s">
        <v>1141</v>
      </c>
      <c r="H67" s="461" t="s">
        <v>969</v>
      </c>
      <c r="I67" s="445"/>
      <c r="J67" s="316"/>
      <c r="K67" s="315"/>
      <c r="L67" s="314"/>
    </row>
    <row r="68" spans="1:12" ht="25.5">
      <c r="A68" s="317">
        <v>60</v>
      </c>
      <c r="B68" s="440" t="s">
        <v>1144</v>
      </c>
      <c r="C68" s="442" t="s">
        <v>956</v>
      </c>
      <c r="D68" s="440">
        <v>70000</v>
      </c>
      <c r="E68" s="440" t="s">
        <v>1145</v>
      </c>
      <c r="F68" s="459" t="s">
        <v>1146</v>
      </c>
      <c r="G68" s="440" t="s">
        <v>1147</v>
      </c>
      <c r="H68" s="440" t="s">
        <v>1023</v>
      </c>
      <c r="I68" s="445"/>
      <c r="J68" s="316"/>
      <c r="K68" s="315"/>
      <c r="L68" s="314"/>
    </row>
    <row r="69" spans="1:12" ht="25.5">
      <c r="A69" s="317">
        <v>61</v>
      </c>
      <c r="B69" s="440" t="s">
        <v>1148</v>
      </c>
      <c r="C69" s="442" t="s">
        <v>956</v>
      </c>
      <c r="D69" s="440">
        <v>8000</v>
      </c>
      <c r="E69" s="440" t="s">
        <v>1151</v>
      </c>
      <c r="F69" s="440" t="s">
        <v>1200</v>
      </c>
      <c r="G69" s="440" t="s">
        <v>1249</v>
      </c>
      <c r="H69" s="440" t="s">
        <v>969</v>
      </c>
      <c r="I69" s="445"/>
      <c r="J69" s="316"/>
      <c r="K69" s="315"/>
      <c r="L69" s="314"/>
    </row>
    <row r="70" spans="1:12" ht="25.5">
      <c r="A70" s="317">
        <v>62</v>
      </c>
      <c r="B70" s="440" t="s">
        <v>1148</v>
      </c>
      <c r="C70" s="442" t="s">
        <v>956</v>
      </c>
      <c r="D70" s="440">
        <v>60000</v>
      </c>
      <c r="E70" s="440" t="s">
        <v>1152</v>
      </c>
      <c r="F70" s="440" t="s">
        <v>1201</v>
      </c>
      <c r="G70" s="440" t="s">
        <v>1250</v>
      </c>
      <c r="H70" s="440" t="s">
        <v>969</v>
      </c>
      <c r="I70" s="445"/>
      <c r="J70" s="316"/>
      <c r="K70" s="315"/>
      <c r="L70" s="314"/>
    </row>
    <row r="71" spans="1:12" ht="25.5">
      <c r="A71" s="317">
        <v>63</v>
      </c>
      <c r="B71" s="440" t="s">
        <v>1148</v>
      </c>
      <c r="C71" s="442" t="s">
        <v>956</v>
      </c>
      <c r="D71" s="440">
        <v>2000</v>
      </c>
      <c r="E71" s="440" t="s">
        <v>1153</v>
      </c>
      <c r="F71" s="440" t="s">
        <v>1202</v>
      </c>
      <c r="G71" s="440" t="s">
        <v>1251</v>
      </c>
      <c r="H71" s="440" t="s">
        <v>969</v>
      </c>
      <c r="I71" s="445"/>
      <c r="J71" s="316"/>
      <c r="K71" s="315"/>
      <c r="L71" s="314"/>
    </row>
    <row r="72" spans="1:12" ht="25.5">
      <c r="A72" s="317">
        <v>64</v>
      </c>
      <c r="B72" s="440" t="s">
        <v>1148</v>
      </c>
      <c r="C72" s="442" t="s">
        <v>956</v>
      </c>
      <c r="D72" s="440">
        <v>3000</v>
      </c>
      <c r="E72" s="440" t="s">
        <v>1154</v>
      </c>
      <c r="F72" s="440" t="s">
        <v>1203</v>
      </c>
      <c r="G72" s="440" t="s">
        <v>1252</v>
      </c>
      <c r="H72" s="440" t="s">
        <v>969</v>
      </c>
      <c r="I72" s="445"/>
      <c r="J72" s="316"/>
      <c r="K72" s="315"/>
      <c r="L72" s="314"/>
    </row>
    <row r="73" spans="1:12" ht="25.5">
      <c r="A73" s="317">
        <v>65</v>
      </c>
      <c r="B73" s="440" t="s">
        <v>1148</v>
      </c>
      <c r="C73" s="442" t="s">
        <v>956</v>
      </c>
      <c r="D73" s="440">
        <v>3000</v>
      </c>
      <c r="E73" s="440" t="s">
        <v>1155</v>
      </c>
      <c r="F73" s="440" t="s">
        <v>1204</v>
      </c>
      <c r="G73" s="440" t="s">
        <v>1253</v>
      </c>
      <c r="H73" s="440" t="s">
        <v>969</v>
      </c>
      <c r="I73" s="445"/>
      <c r="J73" s="316"/>
      <c r="K73" s="315"/>
      <c r="L73" s="314"/>
    </row>
    <row r="74" spans="1:12" ht="25.5">
      <c r="A74" s="317">
        <v>66</v>
      </c>
      <c r="B74" s="440" t="s">
        <v>1148</v>
      </c>
      <c r="C74" s="442" t="s">
        <v>956</v>
      </c>
      <c r="D74" s="440">
        <v>60000</v>
      </c>
      <c r="E74" s="440" t="s">
        <v>1156</v>
      </c>
      <c r="F74" s="440" t="s">
        <v>1205</v>
      </c>
      <c r="G74" s="440" t="s">
        <v>1254</v>
      </c>
      <c r="H74" s="440" t="s">
        <v>969</v>
      </c>
      <c r="I74" s="445"/>
      <c r="J74" s="316"/>
      <c r="K74" s="315"/>
      <c r="L74" s="314"/>
    </row>
    <row r="75" spans="1:12" ht="25.5">
      <c r="A75" s="317">
        <v>67</v>
      </c>
      <c r="B75" s="440" t="s">
        <v>1148</v>
      </c>
      <c r="C75" s="442" t="s">
        <v>956</v>
      </c>
      <c r="D75" s="440">
        <v>5000</v>
      </c>
      <c r="E75" s="440" t="s">
        <v>1157</v>
      </c>
      <c r="F75" s="440" t="s">
        <v>1206</v>
      </c>
      <c r="G75" s="440" t="s">
        <v>1255</v>
      </c>
      <c r="H75" s="440" t="s">
        <v>969</v>
      </c>
      <c r="I75" s="445"/>
      <c r="J75" s="316"/>
      <c r="K75" s="315"/>
      <c r="L75" s="314"/>
    </row>
    <row r="76" spans="1:12" ht="25.5">
      <c r="A76" s="317">
        <v>68</v>
      </c>
      <c r="B76" s="440" t="s">
        <v>1148</v>
      </c>
      <c r="C76" s="442" t="s">
        <v>956</v>
      </c>
      <c r="D76" s="440">
        <v>4000</v>
      </c>
      <c r="E76" s="440" t="s">
        <v>1158</v>
      </c>
      <c r="F76" s="440" t="s">
        <v>1207</v>
      </c>
      <c r="G76" s="440" t="s">
        <v>1256</v>
      </c>
      <c r="H76" s="440" t="s">
        <v>969</v>
      </c>
      <c r="I76" s="445"/>
      <c r="J76" s="316"/>
      <c r="K76" s="315"/>
      <c r="L76" s="314"/>
    </row>
    <row r="77" spans="1:12" ht="25.5">
      <c r="A77" s="317">
        <v>69</v>
      </c>
      <c r="B77" s="440" t="s">
        <v>1148</v>
      </c>
      <c r="C77" s="442" t="s">
        <v>956</v>
      </c>
      <c r="D77" s="440">
        <v>3000</v>
      </c>
      <c r="E77" s="440" t="s">
        <v>1159</v>
      </c>
      <c r="F77" s="440" t="s">
        <v>1208</v>
      </c>
      <c r="G77" s="440" t="s">
        <v>1257</v>
      </c>
      <c r="H77" s="440" t="s">
        <v>969</v>
      </c>
      <c r="I77" s="445"/>
      <c r="J77" s="316"/>
      <c r="K77" s="315"/>
      <c r="L77" s="314"/>
    </row>
    <row r="78" spans="1:12" ht="25.5">
      <c r="A78" s="317">
        <v>70</v>
      </c>
      <c r="B78" s="440" t="s">
        <v>1148</v>
      </c>
      <c r="C78" s="442" t="s">
        <v>956</v>
      </c>
      <c r="D78" s="440">
        <v>4000</v>
      </c>
      <c r="E78" s="440" t="s">
        <v>1160</v>
      </c>
      <c r="F78" s="440" t="s">
        <v>1209</v>
      </c>
      <c r="G78" s="440" t="s">
        <v>1258</v>
      </c>
      <c r="H78" s="440" t="s">
        <v>969</v>
      </c>
      <c r="I78" s="445"/>
      <c r="J78" s="316"/>
      <c r="K78" s="315"/>
      <c r="L78" s="314"/>
    </row>
    <row r="79" spans="1:12" ht="25.5">
      <c r="A79" s="317">
        <v>71</v>
      </c>
      <c r="B79" s="440" t="s">
        <v>1148</v>
      </c>
      <c r="C79" s="442" t="s">
        <v>956</v>
      </c>
      <c r="D79" s="440">
        <v>3000</v>
      </c>
      <c r="E79" s="440" t="s">
        <v>1161</v>
      </c>
      <c r="F79" s="440" t="s">
        <v>1210</v>
      </c>
      <c r="G79" s="440" t="s">
        <v>1259</v>
      </c>
      <c r="H79" s="440" t="s">
        <v>969</v>
      </c>
      <c r="I79" s="445"/>
      <c r="J79" s="316"/>
      <c r="K79" s="315"/>
      <c r="L79" s="314"/>
    </row>
    <row r="80" spans="1:12" ht="25.5">
      <c r="A80" s="317">
        <v>72</v>
      </c>
      <c r="B80" s="440" t="s">
        <v>1148</v>
      </c>
      <c r="C80" s="442" t="s">
        <v>956</v>
      </c>
      <c r="D80" s="440">
        <v>4000</v>
      </c>
      <c r="E80" s="440" t="s">
        <v>1162</v>
      </c>
      <c r="F80" s="440" t="s">
        <v>1211</v>
      </c>
      <c r="G80" s="440" t="s">
        <v>1260</v>
      </c>
      <c r="H80" s="440" t="s">
        <v>969</v>
      </c>
      <c r="I80" s="445"/>
      <c r="J80" s="316"/>
      <c r="K80" s="315"/>
      <c r="L80" s="314"/>
    </row>
    <row r="81" spans="1:12" ht="25.5">
      <c r="A81" s="317">
        <v>73</v>
      </c>
      <c r="B81" s="440" t="s">
        <v>1148</v>
      </c>
      <c r="C81" s="442" t="s">
        <v>956</v>
      </c>
      <c r="D81" s="440">
        <v>5000</v>
      </c>
      <c r="E81" s="440" t="s">
        <v>1163</v>
      </c>
      <c r="F81" s="440" t="s">
        <v>1212</v>
      </c>
      <c r="G81" s="440" t="s">
        <v>1261</v>
      </c>
      <c r="H81" s="440" t="s">
        <v>969</v>
      </c>
      <c r="I81" s="445"/>
      <c r="J81" s="316"/>
      <c r="K81" s="315"/>
      <c r="L81" s="314"/>
    </row>
    <row r="82" spans="1:12" ht="25.5">
      <c r="A82" s="317">
        <v>74</v>
      </c>
      <c r="B82" s="440" t="s">
        <v>1149</v>
      </c>
      <c r="C82" s="442" t="s">
        <v>956</v>
      </c>
      <c r="D82" s="440">
        <v>30000</v>
      </c>
      <c r="E82" s="440" t="s">
        <v>1164</v>
      </c>
      <c r="F82" s="440" t="s">
        <v>1213</v>
      </c>
      <c r="G82" s="440" t="s">
        <v>1262</v>
      </c>
      <c r="H82" s="440" t="s">
        <v>969</v>
      </c>
      <c r="I82" s="445"/>
      <c r="J82" s="316"/>
      <c r="K82" s="315"/>
      <c r="L82" s="314"/>
    </row>
    <row r="83" spans="1:12" ht="25.5">
      <c r="A83" s="317">
        <v>75</v>
      </c>
      <c r="B83" s="440" t="s">
        <v>1149</v>
      </c>
      <c r="C83" s="442" t="s">
        <v>956</v>
      </c>
      <c r="D83" s="440">
        <v>15000</v>
      </c>
      <c r="E83" s="440" t="s">
        <v>1165</v>
      </c>
      <c r="F83" s="440" t="s">
        <v>1214</v>
      </c>
      <c r="G83" s="440" t="s">
        <v>1263</v>
      </c>
      <c r="H83" s="440" t="s">
        <v>969</v>
      </c>
      <c r="I83" s="445"/>
      <c r="J83" s="316"/>
      <c r="K83" s="315"/>
      <c r="L83" s="314"/>
    </row>
    <row r="84" spans="1:12" ht="25.5">
      <c r="A84" s="317">
        <v>76</v>
      </c>
      <c r="B84" s="440" t="s">
        <v>1149</v>
      </c>
      <c r="C84" s="442" t="s">
        <v>956</v>
      </c>
      <c r="D84" s="440">
        <v>3000</v>
      </c>
      <c r="E84" s="440" t="s">
        <v>1166</v>
      </c>
      <c r="F84" s="440" t="s">
        <v>1215</v>
      </c>
      <c r="G84" s="440" t="s">
        <v>1264</v>
      </c>
      <c r="H84" s="440" t="s">
        <v>969</v>
      </c>
      <c r="I84" s="445"/>
      <c r="J84" s="316"/>
      <c r="K84" s="315"/>
      <c r="L84" s="314"/>
    </row>
    <row r="85" spans="1:12" ht="25.5">
      <c r="A85" s="317">
        <v>77</v>
      </c>
      <c r="B85" s="440" t="s">
        <v>1149</v>
      </c>
      <c r="C85" s="442" t="s">
        <v>956</v>
      </c>
      <c r="D85" s="440">
        <v>3000</v>
      </c>
      <c r="E85" s="440" t="s">
        <v>1167</v>
      </c>
      <c r="F85" s="440" t="s">
        <v>1216</v>
      </c>
      <c r="G85" s="440" t="s">
        <v>1265</v>
      </c>
      <c r="H85" s="440" t="s">
        <v>969</v>
      </c>
      <c r="I85" s="445"/>
      <c r="J85" s="316"/>
      <c r="K85" s="315"/>
      <c r="L85" s="314"/>
    </row>
    <row r="86" spans="1:12" ht="25.5">
      <c r="A86" s="317">
        <v>78</v>
      </c>
      <c r="B86" s="440" t="s">
        <v>1149</v>
      </c>
      <c r="C86" s="442" t="s">
        <v>956</v>
      </c>
      <c r="D86" s="440">
        <v>4000</v>
      </c>
      <c r="E86" s="440" t="s">
        <v>1168</v>
      </c>
      <c r="F86" s="440" t="s">
        <v>1217</v>
      </c>
      <c r="G86" s="440" t="s">
        <v>1266</v>
      </c>
      <c r="H86" s="440" t="s">
        <v>969</v>
      </c>
      <c r="I86" s="445"/>
      <c r="J86" s="316"/>
      <c r="K86" s="315"/>
      <c r="L86" s="314"/>
    </row>
    <row r="87" spans="1:12" ht="25.5">
      <c r="A87" s="317">
        <v>79</v>
      </c>
      <c r="B87" s="440" t="s">
        <v>1149</v>
      </c>
      <c r="C87" s="442" t="s">
        <v>956</v>
      </c>
      <c r="D87" s="440">
        <v>3000</v>
      </c>
      <c r="E87" s="440" t="s">
        <v>1169</v>
      </c>
      <c r="F87" s="440" t="s">
        <v>1218</v>
      </c>
      <c r="G87" s="440" t="s">
        <v>1267</v>
      </c>
      <c r="H87" s="440" t="s">
        <v>969</v>
      </c>
      <c r="I87" s="445"/>
      <c r="J87" s="316"/>
      <c r="K87" s="315"/>
      <c r="L87" s="314"/>
    </row>
    <row r="88" spans="1:12" ht="25.5">
      <c r="A88" s="317">
        <v>80</v>
      </c>
      <c r="B88" s="440" t="s">
        <v>1149</v>
      </c>
      <c r="C88" s="442" t="s">
        <v>956</v>
      </c>
      <c r="D88" s="440">
        <v>3000</v>
      </c>
      <c r="E88" s="440" t="s">
        <v>1170</v>
      </c>
      <c r="F88" s="440" t="s">
        <v>1219</v>
      </c>
      <c r="G88" s="440" t="s">
        <v>1268</v>
      </c>
      <c r="H88" s="440" t="s">
        <v>969</v>
      </c>
      <c r="I88" s="445"/>
      <c r="J88" s="316"/>
      <c r="K88" s="315"/>
      <c r="L88" s="314"/>
    </row>
    <row r="89" spans="1:12" ht="25.5">
      <c r="A89" s="317">
        <v>81</v>
      </c>
      <c r="B89" s="440" t="s">
        <v>1149</v>
      </c>
      <c r="C89" s="442" t="s">
        <v>956</v>
      </c>
      <c r="D89" s="440">
        <v>4000</v>
      </c>
      <c r="E89" s="440" t="s">
        <v>1171</v>
      </c>
      <c r="F89" s="440" t="s">
        <v>1220</v>
      </c>
      <c r="G89" s="440" t="s">
        <v>1269</v>
      </c>
      <c r="H89" s="440" t="s">
        <v>969</v>
      </c>
      <c r="I89" s="445"/>
      <c r="J89" s="316"/>
      <c r="K89" s="315"/>
      <c r="L89" s="314"/>
    </row>
    <row r="90" spans="1:12" ht="25.5">
      <c r="A90" s="317">
        <v>82</v>
      </c>
      <c r="B90" s="440" t="s">
        <v>1149</v>
      </c>
      <c r="C90" s="442" t="s">
        <v>956</v>
      </c>
      <c r="D90" s="440">
        <v>5000</v>
      </c>
      <c r="E90" s="440" t="s">
        <v>1172</v>
      </c>
      <c r="F90" s="440" t="s">
        <v>1221</v>
      </c>
      <c r="G90" s="440" t="s">
        <v>1270</v>
      </c>
      <c r="H90" s="440" t="s">
        <v>969</v>
      </c>
      <c r="I90" s="445"/>
      <c r="J90" s="316"/>
      <c r="K90" s="315"/>
      <c r="L90" s="314"/>
    </row>
    <row r="91" spans="1:12" ht="25.5">
      <c r="A91" s="317">
        <v>83</v>
      </c>
      <c r="B91" s="440" t="s">
        <v>1149</v>
      </c>
      <c r="C91" s="442" t="s">
        <v>956</v>
      </c>
      <c r="D91" s="440">
        <v>3000</v>
      </c>
      <c r="E91" s="440" t="s">
        <v>1173</v>
      </c>
      <c r="F91" s="440" t="s">
        <v>1222</v>
      </c>
      <c r="G91" s="440" t="s">
        <v>1271</v>
      </c>
      <c r="H91" s="440" t="s">
        <v>969</v>
      </c>
      <c r="I91" s="445"/>
      <c r="J91" s="316"/>
      <c r="K91" s="315"/>
      <c r="L91" s="314"/>
    </row>
    <row r="92" spans="1:12" ht="25.5">
      <c r="A92" s="317">
        <v>84</v>
      </c>
      <c r="B92" s="440" t="s">
        <v>1149</v>
      </c>
      <c r="C92" s="442" t="s">
        <v>956</v>
      </c>
      <c r="D92" s="440">
        <v>5000</v>
      </c>
      <c r="E92" s="440" t="s">
        <v>1174</v>
      </c>
      <c r="F92" s="440" t="s">
        <v>1223</v>
      </c>
      <c r="G92" s="440" t="s">
        <v>1272</v>
      </c>
      <c r="H92" s="440" t="s">
        <v>969</v>
      </c>
      <c r="I92" s="445"/>
      <c r="J92" s="316"/>
      <c r="K92" s="315"/>
      <c r="L92" s="314"/>
    </row>
    <row r="93" spans="1:12" ht="25.5">
      <c r="A93" s="317">
        <v>85</v>
      </c>
      <c r="B93" s="440" t="s">
        <v>1149</v>
      </c>
      <c r="C93" s="442" t="s">
        <v>956</v>
      </c>
      <c r="D93" s="440">
        <v>10000</v>
      </c>
      <c r="E93" s="440" t="s">
        <v>1175</v>
      </c>
      <c r="F93" s="440" t="s">
        <v>1224</v>
      </c>
      <c r="G93" s="440" t="s">
        <v>1273</v>
      </c>
      <c r="H93" s="440" t="s">
        <v>1023</v>
      </c>
      <c r="I93" s="445"/>
      <c r="J93" s="316"/>
      <c r="K93" s="315"/>
      <c r="L93" s="314"/>
    </row>
    <row r="94" spans="1:12" ht="25.5">
      <c r="A94" s="317">
        <v>86</v>
      </c>
      <c r="B94" s="440" t="s">
        <v>1149</v>
      </c>
      <c r="C94" s="442" t="s">
        <v>956</v>
      </c>
      <c r="D94" s="440">
        <v>2000</v>
      </c>
      <c r="E94" s="440" t="s">
        <v>1176</v>
      </c>
      <c r="F94" s="440" t="s">
        <v>1225</v>
      </c>
      <c r="G94" s="440" t="s">
        <v>1274</v>
      </c>
      <c r="H94" s="440" t="s">
        <v>969</v>
      </c>
      <c r="I94" s="445"/>
      <c r="J94" s="316"/>
      <c r="K94" s="315"/>
      <c r="L94" s="314"/>
    </row>
    <row r="95" spans="1:12" ht="25.5">
      <c r="A95" s="317">
        <v>87</v>
      </c>
      <c r="B95" s="440" t="s">
        <v>1144</v>
      </c>
      <c r="C95" s="442" t="s">
        <v>956</v>
      </c>
      <c r="D95" s="440">
        <v>10000</v>
      </c>
      <c r="E95" s="440" t="s">
        <v>1177</v>
      </c>
      <c r="F95" s="440" t="s">
        <v>1226</v>
      </c>
      <c r="G95" s="440" t="s">
        <v>1275</v>
      </c>
      <c r="H95" s="440" t="s">
        <v>1298</v>
      </c>
      <c r="I95" s="445"/>
      <c r="J95" s="316"/>
      <c r="K95" s="315"/>
      <c r="L95" s="314"/>
    </row>
    <row r="96" spans="1:12" ht="25.5">
      <c r="A96" s="317">
        <v>88</v>
      </c>
      <c r="B96" s="440" t="s">
        <v>1144</v>
      </c>
      <c r="C96" s="442" t="s">
        <v>956</v>
      </c>
      <c r="D96" s="440">
        <v>15000</v>
      </c>
      <c r="E96" s="440" t="s">
        <v>1178</v>
      </c>
      <c r="F96" s="440" t="s">
        <v>1227</v>
      </c>
      <c r="G96" s="440" t="s">
        <v>1276</v>
      </c>
      <c r="H96" s="440" t="s">
        <v>969</v>
      </c>
      <c r="I96" s="445"/>
      <c r="J96" s="316"/>
      <c r="K96" s="315"/>
      <c r="L96" s="314"/>
    </row>
    <row r="97" spans="1:12" ht="25.5">
      <c r="A97" s="317">
        <v>89</v>
      </c>
      <c r="B97" s="440" t="s">
        <v>1144</v>
      </c>
      <c r="C97" s="442" t="s">
        <v>956</v>
      </c>
      <c r="D97" s="440">
        <v>15000</v>
      </c>
      <c r="E97" s="440" t="s">
        <v>1179</v>
      </c>
      <c r="F97" s="440" t="s">
        <v>1228</v>
      </c>
      <c r="G97" s="440" t="s">
        <v>1277</v>
      </c>
      <c r="H97" s="440" t="s">
        <v>969</v>
      </c>
      <c r="I97" s="445"/>
      <c r="J97" s="316"/>
      <c r="K97" s="315"/>
      <c r="L97" s="314"/>
    </row>
    <row r="98" spans="1:12" ht="25.5">
      <c r="A98" s="317">
        <v>90</v>
      </c>
      <c r="B98" s="440" t="s">
        <v>1144</v>
      </c>
      <c r="C98" s="442" t="s">
        <v>956</v>
      </c>
      <c r="D98" s="440">
        <v>40000</v>
      </c>
      <c r="E98" s="440" t="s">
        <v>1180</v>
      </c>
      <c r="F98" s="440" t="s">
        <v>1229</v>
      </c>
      <c r="G98" s="440" t="s">
        <v>1278</v>
      </c>
      <c r="H98" s="440" t="s">
        <v>969</v>
      </c>
      <c r="I98" s="445"/>
      <c r="J98" s="316"/>
      <c r="K98" s="315"/>
      <c r="L98" s="314"/>
    </row>
    <row r="99" spans="1:12" ht="25.5">
      <c r="A99" s="317">
        <v>91</v>
      </c>
      <c r="B99" s="440" t="s">
        <v>1144</v>
      </c>
      <c r="C99" s="442" t="s">
        <v>956</v>
      </c>
      <c r="D99" s="440">
        <v>40000</v>
      </c>
      <c r="E99" s="440" t="s">
        <v>1181</v>
      </c>
      <c r="F99" s="440" t="s">
        <v>1230</v>
      </c>
      <c r="G99" s="440" t="s">
        <v>1279</v>
      </c>
      <c r="H99" s="440" t="s">
        <v>969</v>
      </c>
      <c r="I99" s="445"/>
      <c r="J99" s="316"/>
      <c r="K99" s="315"/>
      <c r="L99" s="314"/>
    </row>
    <row r="100" spans="1:12" ht="25.5">
      <c r="A100" s="317">
        <v>92</v>
      </c>
      <c r="B100" s="440" t="s">
        <v>1144</v>
      </c>
      <c r="C100" s="442" t="s">
        <v>956</v>
      </c>
      <c r="D100" s="440">
        <v>40000</v>
      </c>
      <c r="E100" s="440" t="s">
        <v>1182</v>
      </c>
      <c r="F100" s="440" t="s">
        <v>1231</v>
      </c>
      <c r="G100" s="440" t="s">
        <v>1280</v>
      </c>
      <c r="H100" s="440" t="s">
        <v>969</v>
      </c>
      <c r="I100" s="445"/>
      <c r="J100" s="316"/>
      <c r="K100" s="315"/>
      <c r="L100" s="314"/>
    </row>
    <row r="101" spans="1:12" ht="25.5">
      <c r="A101" s="317">
        <v>93</v>
      </c>
      <c r="B101" s="440" t="s">
        <v>1144</v>
      </c>
      <c r="C101" s="442" t="s">
        <v>956</v>
      </c>
      <c r="D101" s="440">
        <v>30000</v>
      </c>
      <c r="E101" s="440" t="s">
        <v>1183</v>
      </c>
      <c r="F101" s="440" t="s">
        <v>1232</v>
      </c>
      <c r="G101" s="440" t="s">
        <v>1281</v>
      </c>
      <c r="H101" s="440" t="s">
        <v>969</v>
      </c>
      <c r="I101" s="445"/>
      <c r="J101" s="316"/>
      <c r="K101" s="315"/>
      <c r="L101" s="314"/>
    </row>
    <row r="102" spans="1:12" ht="25.5">
      <c r="A102" s="317">
        <v>94</v>
      </c>
      <c r="B102" s="440" t="s">
        <v>1150</v>
      </c>
      <c r="C102" s="442" t="s">
        <v>956</v>
      </c>
      <c r="D102" s="440">
        <v>2000</v>
      </c>
      <c r="E102" s="440" t="s">
        <v>1184</v>
      </c>
      <c r="F102" s="440" t="s">
        <v>1233</v>
      </c>
      <c r="G102" s="440" t="s">
        <v>1282</v>
      </c>
      <c r="H102" s="440" t="s">
        <v>969</v>
      </c>
      <c r="I102" s="445"/>
      <c r="J102" s="316"/>
      <c r="K102" s="315"/>
      <c r="L102" s="314"/>
    </row>
    <row r="103" spans="1:12" ht="25.5">
      <c r="A103" s="317">
        <v>95</v>
      </c>
      <c r="B103" s="440" t="s">
        <v>1150</v>
      </c>
      <c r="C103" s="442" t="s">
        <v>956</v>
      </c>
      <c r="D103" s="440">
        <v>2000</v>
      </c>
      <c r="E103" s="440" t="s">
        <v>1185</v>
      </c>
      <c r="F103" s="440" t="s">
        <v>1234</v>
      </c>
      <c r="G103" s="440" t="s">
        <v>1283</v>
      </c>
      <c r="H103" s="440" t="s">
        <v>969</v>
      </c>
      <c r="I103" s="445"/>
      <c r="J103" s="316"/>
      <c r="K103" s="315"/>
      <c r="L103" s="314"/>
    </row>
    <row r="104" spans="1:12" ht="25.5">
      <c r="A104" s="317">
        <v>96</v>
      </c>
      <c r="B104" s="440" t="s">
        <v>1150</v>
      </c>
      <c r="C104" s="442" t="s">
        <v>956</v>
      </c>
      <c r="D104" s="440">
        <v>5000</v>
      </c>
      <c r="E104" s="440" t="s">
        <v>1186</v>
      </c>
      <c r="F104" s="440" t="s">
        <v>1235</v>
      </c>
      <c r="G104" s="440" t="s">
        <v>1284</v>
      </c>
      <c r="H104" s="440" t="s">
        <v>969</v>
      </c>
      <c r="I104" s="445"/>
      <c r="J104" s="316"/>
      <c r="K104" s="315"/>
      <c r="L104" s="314"/>
    </row>
    <row r="105" spans="1:12" ht="25.5">
      <c r="A105" s="317">
        <v>97</v>
      </c>
      <c r="B105" s="440" t="s">
        <v>1150</v>
      </c>
      <c r="C105" s="442" t="s">
        <v>956</v>
      </c>
      <c r="D105" s="440">
        <v>3000</v>
      </c>
      <c r="E105" s="440" t="s">
        <v>1187</v>
      </c>
      <c r="F105" s="440" t="s">
        <v>1236</v>
      </c>
      <c r="G105" s="440" t="s">
        <v>1285</v>
      </c>
      <c r="H105" s="440" t="s">
        <v>969</v>
      </c>
      <c r="I105" s="445"/>
      <c r="J105" s="316"/>
      <c r="K105" s="315"/>
      <c r="L105" s="314"/>
    </row>
    <row r="106" spans="1:12" ht="25.5">
      <c r="A106" s="317">
        <v>98</v>
      </c>
      <c r="B106" s="440" t="s">
        <v>1150</v>
      </c>
      <c r="C106" s="442" t="s">
        <v>956</v>
      </c>
      <c r="D106" s="440">
        <v>2000</v>
      </c>
      <c r="E106" s="440" t="s">
        <v>1188</v>
      </c>
      <c r="F106" s="440" t="s">
        <v>1237</v>
      </c>
      <c r="G106" s="440" t="s">
        <v>1286</v>
      </c>
      <c r="H106" s="440" t="s">
        <v>969</v>
      </c>
      <c r="I106" s="445"/>
      <c r="J106" s="316"/>
      <c r="K106" s="315"/>
      <c r="L106" s="314"/>
    </row>
    <row r="107" spans="1:12" ht="25.5">
      <c r="A107" s="317">
        <v>99</v>
      </c>
      <c r="B107" s="440" t="s">
        <v>1150</v>
      </c>
      <c r="C107" s="442" t="s">
        <v>956</v>
      </c>
      <c r="D107" s="440">
        <v>3000</v>
      </c>
      <c r="E107" s="440" t="s">
        <v>1189</v>
      </c>
      <c r="F107" s="440" t="s">
        <v>1238</v>
      </c>
      <c r="G107" s="440" t="s">
        <v>1287</v>
      </c>
      <c r="H107" s="440" t="s">
        <v>969</v>
      </c>
      <c r="I107" s="445"/>
      <c r="J107" s="316"/>
      <c r="K107" s="315"/>
      <c r="L107" s="314"/>
    </row>
    <row r="108" spans="1:12" ht="25.5">
      <c r="A108" s="317">
        <v>100</v>
      </c>
      <c r="B108" s="440" t="s">
        <v>1150</v>
      </c>
      <c r="C108" s="442" t="s">
        <v>956</v>
      </c>
      <c r="D108" s="440">
        <v>2000</v>
      </c>
      <c r="E108" s="440" t="s">
        <v>1190</v>
      </c>
      <c r="F108" s="440" t="s">
        <v>1239</v>
      </c>
      <c r="G108" s="440" t="s">
        <v>1288</v>
      </c>
      <c r="H108" s="440" t="s">
        <v>969</v>
      </c>
      <c r="I108" s="445"/>
      <c r="J108" s="316"/>
      <c r="K108" s="315"/>
      <c r="L108" s="314"/>
    </row>
    <row r="109" spans="1:12" ht="25.5">
      <c r="A109" s="317">
        <v>101</v>
      </c>
      <c r="B109" s="440" t="s">
        <v>1150</v>
      </c>
      <c r="C109" s="442" t="s">
        <v>956</v>
      </c>
      <c r="D109" s="440">
        <v>3000</v>
      </c>
      <c r="E109" s="440" t="s">
        <v>1191</v>
      </c>
      <c r="F109" s="440" t="s">
        <v>1240</v>
      </c>
      <c r="G109" s="440" t="s">
        <v>1289</v>
      </c>
      <c r="H109" s="440" t="s">
        <v>969</v>
      </c>
      <c r="I109" s="445"/>
      <c r="J109" s="316"/>
      <c r="K109" s="315"/>
      <c r="L109" s="314"/>
    </row>
    <row r="110" spans="1:12" ht="25.5">
      <c r="A110" s="317">
        <v>102</v>
      </c>
      <c r="B110" s="440" t="s">
        <v>1150</v>
      </c>
      <c r="C110" s="442" t="s">
        <v>956</v>
      </c>
      <c r="D110" s="440">
        <v>3000</v>
      </c>
      <c r="E110" s="440" t="s">
        <v>1192</v>
      </c>
      <c r="F110" s="440" t="s">
        <v>1241</v>
      </c>
      <c r="G110" s="440" t="s">
        <v>1290</v>
      </c>
      <c r="H110" s="440" t="s">
        <v>969</v>
      </c>
      <c r="I110" s="445"/>
      <c r="J110" s="316"/>
      <c r="K110" s="315"/>
      <c r="L110" s="314"/>
    </row>
    <row r="111" spans="1:12" ht="25.5">
      <c r="A111" s="317">
        <v>103</v>
      </c>
      <c r="B111" s="440" t="s">
        <v>1150</v>
      </c>
      <c r="C111" s="442" t="s">
        <v>956</v>
      </c>
      <c r="D111" s="440">
        <v>10000</v>
      </c>
      <c r="E111" s="440" t="s">
        <v>1193</v>
      </c>
      <c r="F111" s="440" t="s">
        <v>1242</v>
      </c>
      <c r="G111" s="440" t="s">
        <v>1291</v>
      </c>
      <c r="H111" s="440" t="s">
        <v>969</v>
      </c>
      <c r="I111" s="445"/>
      <c r="J111" s="316"/>
      <c r="K111" s="315"/>
      <c r="L111" s="314"/>
    </row>
    <row r="112" spans="1:12" ht="25.5">
      <c r="A112" s="317">
        <v>104</v>
      </c>
      <c r="B112" s="440" t="s">
        <v>1150</v>
      </c>
      <c r="C112" s="442" t="s">
        <v>956</v>
      </c>
      <c r="D112" s="440">
        <v>2000</v>
      </c>
      <c r="E112" s="440" t="s">
        <v>1194</v>
      </c>
      <c r="F112" s="440" t="s">
        <v>1243</v>
      </c>
      <c r="G112" s="440" t="s">
        <v>1292</v>
      </c>
      <c r="H112" s="440" t="s">
        <v>969</v>
      </c>
      <c r="I112" s="445"/>
      <c r="J112" s="316"/>
      <c r="K112" s="315"/>
      <c r="L112" s="314"/>
    </row>
    <row r="113" spans="1:12" ht="25.5">
      <c r="A113" s="317">
        <v>105</v>
      </c>
      <c r="B113" s="440" t="s">
        <v>1150</v>
      </c>
      <c r="C113" s="442" t="s">
        <v>956</v>
      </c>
      <c r="D113" s="440">
        <v>2000</v>
      </c>
      <c r="E113" s="440" t="s">
        <v>1195</v>
      </c>
      <c r="F113" s="440" t="s">
        <v>1244</v>
      </c>
      <c r="G113" s="440" t="s">
        <v>1293</v>
      </c>
      <c r="H113" s="440" t="s">
        <v>969</v>
      </c>
      <c r="I113" s="445"/>
      <c r="J113" s="316"/>
      <c r="K113" s="315"/>
      <c r="L113" s="314"/>
    </row>
    <row r="114" spans="1:12" ht="25.5">
      <c r="A114" s="317">
        <v>106</v>
      </c>
      <c r="B114" s="440" t="s">
        <v>1150</v>
      </c>
      <c r="C114" s="442" t="s">
        <v>956</v>
      </c>
      <c r="D114" s="440">
        <v>2000</v>
      </c>
      <c r="E114" s="440" t="s">
        <v>1196</v>
      </c>
      <c r="F114" s="440" t="s">
        <v>1245</v>
      </c>
      <c r="G114" s="440" t="s">
        <v>1294</v>
      </c>
      <c r="H114" s="440" t="s">
        <v>969</v>
      </c>
      <c r="I114" s="445"/>
      <c r="J114" s="316"/>
      <c r="K114" s="315"/>
      <c r="L114" s="314"/>
    </row>
    <row r="115" spans="1:12" ht="25.5">
      <c r="A115" s="317">
        <v>107</v>
      </c>
      <c r="B115" s="440" t="s">
        <v>1150</v>
      </c>
      <c r="C115" s="442" t="s">
        <v>956</v>
      </c>
      <c r="D115" s="440">
        <v>5000</v>
      </c>
      <c r="E115" s="440" t="s">
        <v>1197</v>
      </c>
      <c r="F115" s="440" t="s">
        <v>1246</v>
      </c>
      <c r="G115" s="440" t="s">
        <v>1295</v>
      </c>
      <c r="H115" s="440" t="s">
        <v>969</v>
      </c>
      <c r="I115" s="445"/>
      <c r="J115" s="316"/>
      <c r="K115" s="315"/>
      <c r="L115" s="314"/>
    </row>
    <row r="116" spans="1:12" ht="15.75" customHeight="1">
      <c r="A116" s="317">
        <v>108</v>
      </c>
      <c r="B116" s="440" t="s">
        <v>1150</v>
      </c>
      <c r="C116" s="442" t="s">
        <v>956</v>
      </c>
      <c r="D116" s="440">
        <v>3000</v>
      </c>
      <c r="E116" s="440" t="s">
        <v>1198</v>
      </c>
      <c r="F116" s="440" t="s">
        <v>1247</v>
      </c>
      <c r="G116" s="440" t="s">
        <v>1296</v>
      </c>
      <c r="H116" s="440" t="s">
        <v>969</v>
      </c>
      <c r="I116" s="445"/>
      <c r="J116" s="316"/>
      <c r="K116" s="315"/>
      <c r="L116" s="314"/>
    </row>
    <row r="117" spans="1:12" ht="25.5">
      <c r="A117" s="317">
        <v>109</v>
      </c>
      <c r="B117" s="440" t="s">
        <v>1150</v>
      </c>
      <c r="C117" s="442" t="s">
        <v>956</v>
      </c>
      <c r="D117" s="440">
        <v>3000</v>
      </c>
      <c r="E117" s="440" t="s">
        <v>1199</v>
      </c>
      <c r="F117" s="440" t="s">
        <v>1248</v>
      </c>
      <c r="G117" s="440" t="s">
        <v>1297</v>
      </c>
      <c r="H117" s="440" t="s">
        <v>969</v>
      </c>
      <c r="I117" s="445"/>
      <c r="J117" s="316"/>
      <c r="K117" s="315"/>
      <c r="L117" s="314"/>
    </row>
    <row r="118" spans="1:12" ht="25.5">
      <c r="A118" s="317">
        <v>110</v>
      </c>
      <c r="B118" s="440" t="s">
        <v>1299</v>
      </c>
      <c r="C118" s="442" t="s">
        <v>956</v>
      </c>
      <c r="D118" s="440">
        <v>10000</v>
      </c>
      <c r="E118" s="460" t="s">
        <v>1301</v>
      </c>
      <c r="F118" s="440" t="s">
        <v>1307</v>
      </c>
      <c r="G118" s="440" t="s">
        <v>1313</v>
      </c>
      <c r="H118" s="440" t="s">
        <v>969</v>
      </c>
      <c r="I118" s="445"/>
      <c r="J118" s="316"/>
      <c r="K118" s="315"/>
      <c r="L118" s="314"/>
    </row>
    <row r="119" spans="1:12" ht="25.5">
      <c r="A119" s="317">
        <v>111</v>
      </c>
      <c r="B119" s="440" t="s">
        <v>1300</v>
      </c>
      <c r="C119" s="442" t="s">
        <v>956</v>
      </c>
      <c r="D119" s="440">
        <v>3500</v>
      </c>
      <c r="E119" s="460" t="s">
        <v>1302</v>
      </c>
      <c r="F119" s="440" t="s">
        <v>1308</v>
      </c>
      <c r="G119" s="440" t="s">
        <v>1314</v>
      </c>
      <c r="H119" s="440" t="s">
        <v>969</v>
      </c>
      <c r="I119" s="445"/>
      <c r="J119" s="316"/>
      <c r="K119" s="315"/>
      <c r="L119" s="314"/>
    </row>
    <row r="120" spans="1:12" ht="25.5">
      <c r="A120" s="317">
        <v>112</v>
      </c>
      <c r="B120" s="440" t="s">
        <v>1300</v>
      </c>
      <c r="C120" s="442" t="s">
        <v>956</v>
      </c>
      <c r="D120" s="440">
        <v>3500</v>
      </c>
      <c r="E120" s="460" t="s">
        <v>1303</v>
      </c>
      <c r="F120" s="440" t="s">
        <v>1309</v>
      </c>
      <c r="G120" s="440" t="s">
        <v>1315</v>
      </c>
      <c r="H120" s="440" t="s">
        <v>969</v>
      </c>
      <c r="I120" s="445"/>
      <c r="J120" s="316"/>
      <c r="K120" s="315"/>
      <c r="L120" s="314"/>
    </row>
    <row r="121" spans="1:12" ht="25.5">
      <c r="A121" s="317">
        <v>113</v>
      </c>
      <c r="B121" s="440" t="s">
        <v>1300</v>
      </c>
      <c r="C121" s="442" t="s">
        <v>956</v>
      </c>
      <c r="D121" s="440">
        <v>5000</v>
      </c>
      <c r="E121" s="460" t="s">
        <v>1304</v>
      </c>
      <c r="F121" s="440" t="s">
        <v>1310</v>
      </c>
      <c r="G121" s="440" t="s">
        <v>1316</v>
      </c>
      <c r="H121" s="440" t="s">
        <v>969</v>
      </c>
      <c r="I121" s="445"/>
      <c r="J121" s="316"/>
      <c r="K121" s="315"/>
      <c r="L121" s="314"/>
    </row>
    <row r="122" spans="1:12" ht="25.5">
      <c r="A122" s="317">
        <v>114</v>
      </c>
      <c r="B122" s="440" t="s">
        <v>1300</v>
      </c>
      <c r="C122" s="442" t="s">
        <v>956</v>
      </c>
      <c r="D122" s="440">
        <v>4000</v>
      </c>
      <c r="E122" s="460" t="s">
        <v>1305</v>
      </c>
      <c r="F122" s="440" t="s">
        <v>1311</v>
      </c>
      <c r="G122" s="440" t="s">
        <v>1317</v>
      </c>
      <c r="H122" s="440" t="s">
        <v>969</v>
      </c>
      <c r="I122" s="445"/>
      <c r="J122" s="316"/>
      <c r="K122" s="315"/>
      <c r="L122" s="314"/>
    </row>
    <row r="123" spans="1:12" ht="25.5">
      <c r="A123" s="317">
        <v>115</v>
      </c>
      <c r="B123" s="440" t="s">
        <v>1300</v>
      </c>
      <c r="C123" s="442" t="s">
        <v>956</v>
      </c>
      <c r="D123" s="440">
        <v>2000</v>
      </c>
      <c r="E123" s="460" t="s">
        <v>1306</v>
      </c>
      <c r="F123" s="440" t="s">
        <v>1312</v>
      </c>
      <c r="G123" s="440" t="s">
        <v>1318</v>
      </c>
      <c r="H123" s="440" t="s">
        <v>969</v>
      </c>
      <c r="I123" s="445"/>
      <c r="J123" s="316"/>
      <c r="K123" s="315"/>
      <c r="L123" s="314"/>
    </row>
    <row r="124" spans="1:12">
      <c r="A124" s="430"/>
      <c r="B124" s="431"/>
      <c r="C124" s="432"/>
      <c r="D124" s="443"/>
      <c r="E124" s="462"/>
      <c r="F124" s="433"/>
      <c r="G124" s="433"/>
      <c r="H124" s="433"/>
      <c r="I124" s="434"/>
      <c r="J124" s="435"/>
      <c r="K124" s="436"/>
      <c r="L124" s="437"/>
    </row>
    <row r="125" spans="1:12" ht="15.75" thickBot="1">
      <c r="A125" s="313" t="s">
        <v>276</v>
      </c>
      <c r="B125" s="312"/>
      <c r="C125" s="311"/>
      <c r="D125" s="310"/>
      <c r="E125" s="309"/>
      <c r="F125" s="308"/>
      <c r="G125" s="308"/>
      <c r="H125" s="308"/>
      <c r="I125" s="307"/>
      <c r="J125" s="306"/>
      <c r="K125" s="305"/>
      <c r="L125" s="304"/>
    </row>
    <row r="126" spans="1:12" s="302" customFormat="1">
      <c r="A126" s="511" t="s">
        <v>433</v>
      </c>
      <c r="B126" s="511"/>
      <c r="C126" s="511"/>
      <c r="D126" s="511"/>
      <c r="E126" s="511"/>
      <c r="F126" s="511"/>
      <c r="G126" s="511"/>
      <c r="H126" s="511"/>
      <c r="I126" s="511"/>
      <c r="J126" s="511"/>
      <c r="K126" s="511"/>
      <c r="L126" s="511"/>
    </row>
    <row r="127" spans="1:12" s="303" customFormat="1" ht="12.75">
      <c r="A127" s="511" t="s">
        <v>470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511"/>
      <c r="L127" s="511"/>
    </row>
    <row r="128" spans="1:12" s="303" customFormat="1" ht="12.75">
      <c r="A128" s="511"/>
      <c r="B128" s="511"/>
      <c r="C128" s="511"/>
      <c r="D128" s="511"/>
      <c r="E128" s="511"/>
      <c r="F128" s="511"/>
      <c r="G128" s="511"/>
      <c r="H128" s="511"/>
      <c r="I128" s="511"/>
      <c r="J128" s="511"/>
      <c r="K128" s="511"/>
      <c r="L128" s="511"/>
    </row>
    <row r="129" spans="1:12" s="302" customFormat="1">
      <c r="A129" s="511" t="s">
        <v>469</v>
      </c>
      <c r="B129" s="511"/>
      <c r="C129" s="511"/>
      <c r="D129" s="511"/>
      <c r="E129" s="511"/>
      <c r="F129" s="511"/>
      <c r="G129" s="511"/>
      <c r="H129" s="511"/>
      <c r="I129" s="511"/>
      <c r="J129" s="511"/>
      <c r="K129" s="511"/>
      <c r="L129" s="511"/>
    </row>
    <row r="130" spans="1:12" s="302" customFormat="1">
      <c r="A130" s="511"/>
      <c r="B130" s="511"/>
      <c r="C130" s="511"/>
      <c r="D130" s="511"/>
      <c r="E130" s="511"/>
      <c r="F130" s="511"/>
      <c r="G130" s="511"/>
      <c r="H130" s="511"/>
      <c r="I130" s="511"/>
      <c r="J130" s="511"/>
      <c r="K130" s="511"/>
      <c r="L130" s="511"/>
    </row>
    <row r="131" spans="1:12" s="302" customFormat="1">
      <c r="A131" s="511" t="s">
        <v>468</v>
      </c>
      <c r="B131" s="511"/>
      <c r="C131" s="511"/>
      <c r="D131" s="511"/>
      <c r="E131" s="511"/>
      <c r="F131" s="511"/>
      <c r="G131" s="511"/>
      <c r="H131" s="511"/>
      <c r="I131" s="511"/>
      <c r="J131" s="511"/>
      <c r="K131" s="511"/>
      <c r="L131" s="511"/>
    </row>
    <row r="132" spans="1:12" s="302" customFormat="1">
      <c r="A132" s="294"/>
      <c r="B132" s="295"/>
      <c r="C132" s="294"/>
      <c r="D132" s="295"/>
      <c r="E132" s="294"/>
      <c r="F132" s="295"/>
      <c r="G132" s="294"/>
      <c r="H132" s="295"/>
      <c r="I132" s="294"/>
      <c r="J132" s="295"/>
      <c r="K132" s="294"/>
      <c r="L132" s="295"/>
    </row>
    <row r="133" spans="1:12">
      <c r="A133" s="294"/>
      <c r="B133" s="301"/>
      <c r="C133" s="294"/>
      <c r="D133" s="301"/>
      <c r="E133" s="294"/>
      <c r="F133" s="301"/>
      <c r="G133" s="294"/>
      <c r="H133" s="301"/>
      <c r="I133" s="294"/>
      <c r="J133" s="301"/>
      <c r="K133" s="294"/>
      <c r="L133" s="301"/>
    </row>
    <row r="134" spans="1:12" s="296" customFormat="1">
      <c r="A134" s="517" t="s">
        <v>107</v>
      </c>
      <c r="B134" s="517"/>
      <c r="C134" s="295"/>
      <c r="D134" s="294"/>
      <c r="E134" s="295"/>
      <c r="F134" s="295"/>
      <c r="G134" s="294"/>
      <c r="H134" s="295"/>
      <c r="I134" s="295"/>
      <c r="J134" s="294"/>
      <c r="K134" s="295"/>
      <c r="L134" s="294"/>
    </row>
    <row r="135" spans="1:12" s="296" customFormat="1">
      <c r="A135" s="295"/>
      <c r="B135" s="294"/>
      <c r="C135" s="299"/>
      <c r="D135" s="300"/>
      <c r="E135" s="299"/>
      <c r="F135" s="295"/>
      <c r="G135" s="294"/>
      <c r="H135" s="298"/>
      <c r="I135" s="295"/>
      <c r="J135" s="294"/>
      <c r="K135" s="295"/>
      <c r="L135" s="294"/>
    </row>
    <row r="136" spans="1:12" s="296" customFormat="1" ht="15" customHeight="1">
      <c r="A136" s="295"/>
      <c r="B136" s="294"/>
      <c r="C136" s="510" t="s">
        <v>268</v>
      </c>
      <c r="D136" s="510"/>
      <c r="E136" s="510"/>
      <c r="F136" s="295"/>
      <c r="G136" s="294"/>
      <c r="H136" s="515" t="s">
        <v>467</v>
      </c>
      <c r="I136" s="297"/>
      <c r="J136" s="294"/>
      <c r="K136" s="295"/>
      <c r="L136" s="294"/>
    </row>
    <row r="137" spans="1:12" s="296" customFormat="1">
      <c r="A137" s="295"/>
      <c r="B137" s="294"/>
      <c r="C137" s="295"/>
      <c r="D137" s="294"/>
      <c r="E137" s="295"/>
      <c r="F137" s="295"/>
      <c r="G137" s="294"/>
      <c r="H137" s="516"/>
      <c r="I137" s="297"/>
      <c r="J137" s="294"/>
      <c r="K137" s="295"/>
      <c r="L137" s="294"/>
    </row>
    <row r="138" spans="1:12" s="293" customFormat="1">
      <c r="A138" s="295"/>
      <c r="B138" s="294"/>
      <c r="C138" s="510" t="s">
        <v>139</v>
      </c>
      <c r="D138" s="510"/>
      <c r="E138" s="510"/>
      <c r="F138" s="295"/>
      <c r="G138" s="294"/>
      <c r="H138" s="295"/>
      <c r="I138" s="295"/>
      <c r="J138" s="294"/>
      <c r="K138" s="295"/>
      <c r="L138" s="294"/>
    </row>
    <row r="139" spans="1:12" s="293" customFormat="1">
      <c r="E139" s="291"/>
    </row>
    <row r="140" spans="1:12" s="293" customFormat="1">
      <c r="E140" s="291"/>
    </row>
    <row r="141" spans="1:12" s="293" customFormat="1">
      <c r="E141" s="291"/>
    </row>
    <row r="142" spans="1:12" s="293" customFormat="1">
      <c r="E142" s="291"/>
    </row>
    <row r="143" spans="1:12" s="293" customFormat="1"/>
  </sheetData>
  <mergeCells count="9">
    <mergeCell ref="C138:E138"/>
    <mergeCell ref="A127:L128"/>
    <mergeCell ref="A129:L130"/>
    <mergeCell ref="A131:L131"/>
    <mergeCell ref="I6:K6"/>
    <mergeCell ref="H136:H137"/>
    <mergeCell ref="A134:B134"/>
    <mergeCell ref="A126:L126"/>
    <mergeCell ref="C136:E13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 G9:H9 H10 F12:F1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5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520" t="s">
        <v>109</v>
      </c>
      <c r="D1" s="520"/>
      <c r="E1" s="153"/>
    </row>
    <row r="2" spans="1:12">
      <c r="A2" s="77" t="s">
        <v>140</v>
      </c>
      <c r="B2" s="115"/>
      <c r="C2" s="518" t="s">
        <v>953</v>
      </c>
      <c r="D2" s="519"/>
      <c r="E2" s="153"/>
    </row>
    <row r="3" spans="1:12">
      <c r="A3" s="77"/>
      <c r="B3" s="115"/>
      <c r="C3" s="362"/>
      <c r="D3" s="362"/>
      <c r="E3" s="153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8"/>
      <c r="D5" s="58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1"/>
      <c r="B7" s="361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5"/>
    </row>
    <row r="12" spans="1:12" ht="16.5" customHeight="1">
      <c r="A12" s="16" t="s">
        <v>31</v>
      </c>
      <c r="B12" s="16" t="s">
        <v>0</v>
      </c>
      <c r="C12" s="32"/>
      <c r="D12" s="33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4"/>
      <c r="D15" s="35"/>
      <c r="E15" s="153"/>
    </row>
    <row r="16" spans="1:12" ht="17.25" customHeight="1">
      <c r="A16" s="17" t="s">
        <v>99</v>
      </c>
      <c r="B16" s="17" t="s">
        <v>62</v>
      </c>
      <c r="C16" s="34"/>
      <c r="D16" s="35"/>
      <c r="E16" s="153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3"/>
    </row>
    <row r="18" spans="1:5" ht="30">
      <c r="A18" s="17" t="s">
        <v>12</v>
      </c>
      <c r="B18" s="17" t="s">
        <v>250</v>
      </c>
      <c r="C18" s="36"/>
      <c r="D18" s="37"/>
      <c r="E18" s="153"/>
    </row>
    <row r="19" spans="1:5">
      <c r="A19" s="17" t="s">
        <v>13</v>
      </c>
      <c r="B19" s="17" t="s">
        <v>14</v>
      </c>
      <c r="C19" s="36"/>
      <c r="D19" s="38"/>
      <c r="E19" s="153"/>
    </row>
    <row r="20" spans="1:5" ht="30">
      <c r="A20" s="17" t="s">
        <v>281</v>
      </c>
      <c r="B20" s="17" t="s">
        <v>22</v>
      </c>
      <c r="C20" s="36"/>
      <c r="D20" s="39"/>
      <c r="E20" s="153"/>
    </row>
    <row r="21" spans="1:5">
      <c r="A21" s="17" t="s">
        <v>282</v>
      </c>
      <c r="B21" s="17" t="s">
        <v>15</v>
      </c>
      <c r="C21" s="36"/>
      <c r="D21" s="39"/>
      <c r="E21" s="153"/>
    </row>
    <row r="22" spans="1:5">
      <c r="A22" s="17" t="s">
        <v>283</v>
      </c>
      <c r="B22" s="17" t="s">
        <v>16</v>
      </c>
      <c r="C22" s="36"/>
      <c r="D22" s="39"/>
      <c r="E22" s="153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3"/>
    </row>
    <row r="24" spans="1:5" ht="16.5" customHeight="1">
      <c r="A24" s="18" t="s">
        <v>285</v>
      </c>
      <c r="B24" s="18" t="s">
        <v>18</v>
      </c>
      <c r="C24" s="36"/>
      <c r="D24" s="39"/>
      <c r="E24" s="153"/>
    </row>
    <row r="25" spans="1:5" ht="16.5" customHeight="1">
      <c r="A25" s="18" t="s">
        <v>286</v>
      </c>
      <c r="B25" s="18" t="s">
        <v>19</v>
      </c>
      <c r="C25" s="36"/>
      <c r="D25" s="39"/>
      <c r="E25" s="153"/>
    </row>
    <row r="26" spans="1:5" ht="16.5" customHeight="1">
      <c r="A26" s="18" t="s">
        <v>287</v>
      </c>
      <c r="B26" s="18" t="s">
        <v>20</v>
      </c>
      <c r="C26" s="36"/>
      <c r="D26" s="39"/>
      <c r="E26" s="153"/>
    </row>
    <row r="27" spans="1:5" ht="16.5" customHeight="1">
      <c r="A27" s="18" t="s">
        <v>288</v>
      </c>
      <c r="B27" s="18" t="s">
        <v>23</v>
      </c>
      <c r="C27" s="36"/>
      <c r="D27" s="40"/>
      <c r="E27" s="153"/>
    </row>
    <row r="28" spans="1:5">
      <c r="A28" s="17" t="s">
        <v>289</v>
      </c>
      <c r="B28" s="17" t="s">
        <v>21</v>
      </c>
      <c r="C28" s="36"/>
      <c r="D28" s="40"/>
      <c r="E28" s="153"/>
    </row>
    <row r="29" spans="1:5">
      <c r="A29" s="16" t="s">
        <v>34</v>
      </c>
      <c r="B29" s="16" t="s">
        <v>3</v>
      </c>
      <c r="C29" s="32"/>
      <c r="D29" s="33"/>
      <c r="E29" s="153"/>
    </row>
    <row r="30" spans="1:5">
      <c r="A30" s="16" t="s">
        <v>35</v>
      </c>
      <c r="B30" s="16" t="s">
        <v>4</v>
      </c>
      <c r="C30" s="32"/>
      <c r="D30" s="33"/>
      <c r="E30" s="153"/>
    </row>
    <row r="31" spans="1:5">
      <c r="A31" s="16" t="s">
        <v>36</v>
      </c>
      <c r="B31" s="16" t="s">
        <v>5</v>
      </c>
      <c r="C31" s="32"/>
      <c r="D31" s="33"/>
      <c r="E31" s="153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</row>
    <row r="33" spans="1:5">
      <c r="A33" s="17" t="s">
        <v>290</v>
      </c>
      <c r="B33" s="17" t="s">
        <v>56</v>
      </c>
      <c r="C33" s="32"/>
      <c r="D33" s="33"/>
      <c r="E33" s="153"/>
    </row>
    <row r="34" spans="1:5">
      <c r="A34" s="17" t="s">
        <v>291</v>
      </c>
      <c r="B34" s="17" t="s">
        <v>55</v>
      </c>
      <c r="C34" s="32"/>
      <c r="D34" s="33"/>
      <c r="E34" s="153"/>
    </row>
    <row r="35" spans="1:5">
      <c r="A35" s="16" t="s">
        <v>38</v>
      </c>
      <c r="B35" s="16" t="s">
        <v>49</v>
      </c>
      <c r="C35" s="32"/>
      <c r="D35" s="33"/>
      <c r="E35" s="153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3"/>
    </row>
    <row r="37" spans="1:5">
      <c r="A37" s="17" t="s">
        <v>355</v>
      </c>
      <c r="B37" s="17" t="s">
        <v>359</v>
      </c>
      <c r="C37" s="32"/>
      <c r="D37" s="32"/>
      <c r="E37" s="153"/>
    </row>
    <row r="38" spans="1:5">
      <c r="A38" s="17" t="s">
        <v>356</v>
      </c>
      <c r="B38" s="17" t="s">
        <v>360</v>
      </c>
      <c r="C38" s="32"/>
      <c r="D38" s="32"/>
      <c r="E38" s="153"/>
    </row>
    <row r="39" spans="1:5">
      <c r="A39" s="17" t="s">
        <v>357</v>
      </c>
      <c r="B39" s="17" t="s">
        <v>363</v>
      </c>
      <c r="C39" s="32"/>
      <c r="D39" s="33"/>
      <c r="E39" s="153"/>
    </row>
    <row r="40" spans="1:5">
      <c r="A40" s="17" t="s">
        <v>362</v>
      </c>
      <c r="B40" s="17" t="s">
        <v>364</v>
      </c>
      <c r="C40" s="32"/>
      <c r="D40" s="33"/>
      <c r="E40" s="153"/>
    </row>
    <row r="41" spans="1:5">
      <c r="A41" s="17" t="s">
        <v>365</v>
      </c>
      <c r="B41" s="17" t="s">
        <v>499</v>
      </c>
      <c r="C41" s="32"/>
      <c r="D41" s="33"/>
      <c r="E41" s="153"/>
    </row>
    <row r="42" spans="1:5">
      <c r="A42" s="17" t="s">
        <v>500</v>
      </c>
      <c r="B42" s="17" t="s">
        <v>361</v>
      </c>
      <c r="C42" s="32"/>
      <c r="D42" s="33"/>
      <c r="E42" s="153"/>
    </row>
    <row r="43" spans="1:5" ht="30">
      <c r="A43" s="16" t="s">
        <v>40</v>
      </c>
      <c r="B43" s="16" t="s">
        <v>28</v>
      </c>
      <c r="C43" s="32"/>
      <c r="D43" s="33"/>
      <c r="E43" s="153"/>
    </row>
    <row r="44" spans="1:5">
      <c r="A44" s="16" t="s">
        <v>41</v>
      </c>
      <c r="B44" s="16" t="s">
        <v>24</v>
      </c>
      <c r="C44" s="32"/>
      <c r="D44" s="33"/>
      <c r="E44" s="153"/>
    </row>
    <row r="45" spans="1:5">
      <c r="A45" s="16" t="s">
        <v>42</v>
      </c>
      <c r="B45" s="16" t="s">
        <v>25</v>
      </c>
      <c r="C45" s="32"/>
      <c r="D45" s="33"/>
      <c r="E45" s="153"/>
    </row>
    <row r="46" spans="1:5">
      <c r="A46" s="16" t="s">
        <v>43</v>
      </c>
      <c r="B46" s="16" t="s">
        <v>26</v>
      </c>
      <c r="C46" s="32"/>
      <c r="D46" s="33"/>
      <c r="E46" s="153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3"/>
    </row>
    <row r="48" spans="1:5">
      <c r="A48" s="98" t="s">
        <v>371</v>
      </c>
      <c r="B48" s="98" t="s">
        <v>374</v>
      </c>
      <c r="C48" s="32"/>
      <c r="D48" s="33"/>
      <c r="E48" s="153"/>
    </row>
    <row r="49" spans="1:5">
      <c r="A49" s="98" t="s">
        <v>372</v>
      </c>
      <c r="B49" s="98" t="s">
        <v>373</v>
      </c>
      <c r="C49" s="32"/>
      <c r="D49" s="33"/>
      <c r="E49" s="153"/>
    </row>
    <row r="50" spans="1:5">
      <c r="A50" s="98" t="s">
        <v>375</v>
      </c>
      <c r="B50" s="98" t="s">
        <v>376</v>
      </c>
      <c r="C50" s="32"/>
      <c r="D50" s="33"/>
      <c r="E50" s="153"/>
    </row>
    <row r="51" spans="1:5" ht="26.25" customHeight="1">
      <c r="A51" s="16" t="s">
        <v>45</v>
      </c>
      <c r="B51" s="16" t="s">
        <v>29</v>
      </c>
      <c r="C51" s="32"/>
      <c r="D51" s="33"/>
      <c r="E51" s="153"/>
    </row>
    <row r="52" spans="1:5">
      <c r="A52" s="16" t="s">
        <v>46</v>
      </c>
      <c r="B52" s="16" t="s">
        <v>6</v>
      </c>
      <c r="C52" s="32"/>
      <c r="D52" s="33"/>
      <c r="E52" s="153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2"/>
      <c r="D54" s="33"/>
      <c r="E54" s="153"/>
    </row>
    <row r="55" spans="1:5">
      <c r="A55" s="16" t="s">
        <v>51</v>
      </c>
      <c r="B55" s="16" t="s">
        <v>47</v>
      </c>
      <c r="C55" s="32"/>
      <c r="D55" s="33"/>
      <c r="E55" s="153"/>
    </row>
    <row r="56" spans="1:5">
      <c r="A56" s="14">
        <v>1.4</v>
      </c>
      <c r="B56" s="14" t="s">
        <v>417</v>
      </c>
      <c r="C56" s="32"/>
      <c r="D56" s="33"/>
      <c r="E56" s="153"/>
    </row>
    <row r="57" spans="1:5">
      <c r="A57" s="14">
        <v>1.5</v>
      </c>
      <c r="B57" s="14" t="s">
        <v>7</v>
      </c>
      <c r="C57" s="36"/>
      <c r="D57" s="39"/>
      <c r="E57" s="153"/>
    </row>
    <row r="58" spans="1:5">
      <c r="A58" s="14">
        <v>1.6</v>
      </c>
      <c r="B58" s="44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297</v>
      </c>
      <c r="B59" s="45" t="s">
        <v>52</v>
      </c>
      <c r="C59" s="36"/>
      <c r="D59" s="39"/>
      <c r="E59" s="153"/>
    </row>
    <row r="60" spans="1:5" ht="30">
      <c r="A60" s="16" t="s">
        <v>298</v>
      </c>
      <c r="B60" s="45" t="s">
        <v>54</v>
      </c>
      <c r="C60" s="36"/>
      <c r="D60" s="39"/>
      <c r="E60" s="153"/>
    </row>
    <row r="61" spans="1:5">
      <c r="A61" s="16" t="s">
        <v>299</v>
      </c>
      <c r="B61" s="45" t="s">
        <v>53</v>
      </c>
      <c r="C61" s="39"/>
      <c r="D61" s="39"/>
      <c r="E61" s="153"/>
    </row>
    <row r="62" spans="1:5">
      <c r="A62" s="16" t="s">
        <v>300</v>
      </c>
      <c r="B62" s="45" t="s">
        <v>27</v>
      </c>
      <c r="C62" s="36"/>
      <c r="D62" s="39"/>
      <c r="E62" s="153"/>
    </row>
    <row r="63" spans="1:5">
      <c r="A63" s="16" t="s">
        <v>337</v>
      </c>
      <c r="B63" s="218" t="s">
        <v>338</v>
      </c>
      <c r="C63" s="36"/>
      <c r="D63" s="219"/>
      <c r="E63" s="153"/>
    </row>
    <row r="64" spans="1:5">
      <c r="A64" s="13">
        <v>2</v>
      </c>
      <c r="B64" s="46" t="s">
        <v>106</v>
      </c>
      <c r="C64" s="282"/>
      <c r="D64" s="119">
        <f>SUM(D65:D70)</f>
        <v>0</v>
      </c>
      <c r="E64" s="153"/>
    </row>
    <row r="65" spans="1:5">
      <c r="A65" s="15">
        <v>2.1</v>
      </c>
      <c r="B65" s="47" t="s">
        <v>100</v>
      </c>
      <c r="C65" s="282"/>
      <c r="D65" s="41"/>
      <c r="E65" s="153"/>
    </row>
    <row r="66" spans="1:5">
      <c r="A66" s="15">
        <v>2.2000000000000002</v>
      </c>
      <c r="B66" s="47" t="s">
        <v>104</v>
      </c>
      <c r="C66" s="284"/>
      <c r="D66" s="42"/>
      <c r="E66" s="153"/>
    </row>
    <row r="67" spans="1:5">
      <c r="A67" s="15">
        <v>2.2999999999999998</v>
      </c>
      <c r="B67" s="47" t="s">
        <v>103</v>
      </c>
      <c r="C67" s="284"/>
      <c r="D67" s="42"/>
      <c r="E67" s="153"/>
    </row>
    <row r="68" spans="1:5">
      <c r="A68" s="15">
        <v>2.4</v>
      </c>
      <c r="B68" s="47" t="s">
        <v>105</v>
      </c>
      <c r="C68" s="284"/>
      <c r="D68" s="42"/>
      <c r="E68" s="153"/>
    </row>
    <row r="69" spans="1:5">
      <c r="A69" s="15">
        <v>2.5</v>
      </c>
      <c r="B69" s="47" t="s">
        <v>101</v>
      </c>
      <c r="C69" s="284"/>
      <c r="D69" s="42"/>
      <c r="E69" s="153"/>
    </row>
    <row r="70" spans="1:5">
      <c r="A70" s="15">
        <v>2.6</v>
      </c>
      <c r="B70" s="47" t="s">
        <v>102</v>
      </c>
      <c r="C70" s="284"/>
      <c r="D70" s="42"/>
      <c r="E70" s="153"/>
    </row>
    <row r="71" spans="1:5" s="2" customFormat="1">
      <c r="A71" s="13">
        <v>3</v>
      </c>
      <c r="B71" s="280" t="s">
        <v>451</v>
      </c>
      <c r="C71" s="283"/>
      <c r="D71" s="281"/>
      <c r="E71" s="106"/>
    </row>
    <row r="72" spans="1:5" s="2" customFormat="1">
      <c r="A72" s="13">
        <v>4</v>
      </c>
      <c r="B72" s="13" t="s">
        <v>252</v>
      </c>
      <c r="C72" s="283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78" t="s">
        <v>279</v>
      </c>
      <c r="C75" s="8"/>
      <c r="D75" s="86"/>
      <c r="E75" s="106"/>
    </row>
    <row r="76" spans="1:5" s="2" customFormat="1">
      <c r="A76" s="371"/>
      <c r="B76" s="371"/>
      <c r="C76" s="12"/>
      <c r="D76" s="12"/>
      <c r="E76" s="106"/>
    </row>
    <row r="77" spans="1:5" s="2" customFormat="1">
      <c r="A77" s="523" t="s">
        <v>501</v>
      </c>
      <c r="B77" s="523"/>
      <c r="C77" s="523"/>
      <c r="D77" s="523"/>
      <c r="E77" s="106"/>
    </row>
    <row r="78" spans="1:5" s="2" customFormat="1">
      <c r="A78" s="371"/>
      <c r="B78" s="371"/>
      <c r="C78" s="12"/>
      <c r="D78" s="12"/>
      <c r="E78" s="106"/>
    </row>
    <row r="79" spans="1:5" s="22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502</v>
      </c>
      <c r="D83" s="12"/>
      <c r="E83"/>
      <c r="F83"/>
      <c r="G83"/>
      <c r="H83"/>
      <c r="I83"/>
    </row>
    <row r="84" spans="1:9" s="2" customFormat="1">
      <c r="A84"/>
      <c r="B84" s="531" t="s">
        <v>503</v>
      </c>
      <c r="C84" s="531"/>
      <c r="D84" s="531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531" t="s">
        <v>505</v>
      </c>
      <c r="C86" s="531"/>
      <c r="D86" s="531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520" t="s">
        <v>109</v>
      </c>
      <c r="D1" s="520"/>
      <c r="E1" s="92"/>
    </row>
    <row r="2" spans="1:5" s="6" customFormat="1">
      <c r="A2" s="75" t="s">
        <v>328</v>
      </c>
      <c r="B2" s="78"/>
      <c r="C2" s="518" t="s">
        <v>953</v>
      </c>
      <c r="D2" s="51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3"/>
      <c r="B26" s="43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89"/>
      <c r="H1" s="289"/>
      <c r="I1" s="520" t="s">
        <v>109</v>
      </c>
      <c r="J1" s="520"/>
    </row>
    <row r="2" spans="1:10" ht="15">
      <c r="A2" s="77" t="s">
        <v>140</v>
      </c>
      <c r="B2" s="75"/>
      <c r="C2" s="78"/>
      <c r="D2" s="78"/>
      <c r="E2" s="78"/>
      <c r="F2" s="78"/>
      <c r="G2" s="289"/>
      <c r="H2" s="289"/>
      <c r="I2" s="518" t="s">
        <v>953</v>
      </c>
      <c r="J2" s="519"/>
    </row>
    <row r="3" spans="1:10" ht="15">
      <c r="A3" s="77"/>
      <c r="B3" s="77"/>
      <c r="C3" s="75"/>
      <c r="D3" s="75"/>
      <c r="E3" s="75"/>
      <c r="F3" s="75"/>
      <c r="G3" s="289"/>
      <c r="H3" s="289"/>
      <c r="I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8"/>
      <c r="B7" s="288"/>
      <c r="C7" s="288"/>
      <c r="D7" s="288"/>
      <c r="E7" s="288"/>
      <c r="F7" s="288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477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520" t="s">
        <v>109</v>
      </c>
      <c r="H1" s="520"/>
      <c r="I1" s="376"/>
    </row>
    <row r="2" spans="1:9" ht="15">
      <c r="A2" s="77" t="s">
        <v>140</v>
      </c>
      <c r="B2" s="78"/>
      <c r="C2" s="78"/>
      <c r="D2" s="78"/>
      <c r="E2" s="78"/>
      <c r="F2" s="78"/>
      <c r="G2" s="518" t="s">
        <v>953</v>
      </c>
      <c r="H2" s="519"/>
      <c r="I2" s="77"/>
    </row>
    <row r="3" spans="1:9" ht="15">
      <c r="A3" s="77"/>
      <c r="B3" s="77"/>
      <c r="C3" s="77"/>
      <c r="D3" s="77"/>
      <c r="E3" s="77"/>
      <c r="F3" s="77"/>
      <c r="G3" s="289"/>
      <c r="H3" s="289"/>
      <c r="I3" s="376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8"/>
      <c r="B7" s="288"/>
      <c r="C7" s="288"/>
      <c r="D7" s="288"/>
      <c r="E7" s="288"/>
      <c r="F7" s="288"/>
      <c r="G7" s="79"/>
      <c r="H7" s="79"/>
      <c r="I7" s="376"/>
    </row>
    <row r="8" spans="1:9" ht="45">
      <c r="A8" s="37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73"/>
      <c r="B9" s="374"/>
      <c r="C9" s="99"/>
      <c r="D9" s="99"/>
      <c r="E9" s="99"/>
      <c r="F9" s="99"/>
      <c r="G9" s="99"/>
      <c r="H9" s="4"/>
      <c r="I9" s="4"/>
    </row>
    <row r="10" spans="1:9" ht="15">
      <c r="A10" s="373"/>
      <c r="B10" s="374"/>
      <c r="C10" s="99"/>
      <c r="D10" s="99"/>
      <c r="E10" s="99"/>
      <c r="F10" s="99"/>
      <c r="G10" s="99"/>
      <c r="H10" s="4"/>
      <c r="I10" s="4"/>
    </row>
    <row r="11" spans="1:9" ht="15">
      <c r="A11" s="373"/>
      <c r="B11" s="374"/>
      <c r="C11" s="88"/>
      <c r="D11" s="88"/>
      <c r="E11" s="88"/>
      <c r="F11" s="88"/>
      <c r="G11" s="88"/>
      <c r="H11" s="4"/>
      <c r="I11" s="4"/>
    </row>
    <row r="12" spans="1:9" ht="15">
      <c r="A12" s="373"/>
      <c r="B12" s="374"/>
      <c r="C12" s="88"/>
      <c r="D12" s="88"/>
      <c r="E12" s="88"/>
      <c r="F12" s="88"/>
      <c r="G12" s="88"/>
      <c r="H12" s="4"/>
      <c r="I12" s="4"/>
    </row>
    <row r="13" spans="1:9" ht="15">
      <c r="A13" s="373"/>
      <c r="B13" s="374"/>
      <c r="C13" s="88"/>
      <c r="D13" s="88"/>
      <c r="E13" s="88"/>
      <c r="F13" s="88"/>
      <c r="G13" s="88"/>
      <c r="H13" s="4"/>
      <c r="I13" s="4"/>
    </row>
    <row r="14" spans="1:9" ht="15">
      <c r="A14" s="373"/>
      <c r="B14" s="374"/>
      <c r="C14" s="88"/>
      <c r="D14" s="88"/>
      <c r="E14" s="88"/>
      <c r="F14" s="88"/>
      <c r="G14" s="88"/>
      <c r="H14" s="4"/>
      <c r="I14" s="4"/>
    </row>
    <row r="15" spans="1:9" ht="15">
      <c r="A15" s="373"/>
      <c r="B15" s="374"/>
      <c r="C15" s="88"/>
      <c r="D15" s="88"/>
      <c r="E15" s="88"/>
      <c r="F15" s="88"/>
      <c r="G15" s="88"/>
      <c r="H15" s="4"/>
      <c r="I15" s="4"/>
    </row>
    <row r="16" spans="1:9" ht="15">
      <c r="A16" s="373"/>
      <c r="B16" s="374"/>
      <c r="C16" s="88"/>
      <c r="D16" s="88"/>
      <c r="E16" s="88"/>
      <c r="F16" s="88"/>
      <c r="G16" s="88"/>
      <c r="H16" s="4"/>
      <c r="I16" s="4"/>
    </row>
    <row r="17" spans="1:9" ht="15">
      <c r="A17" s="373"/>
      <c r="B17" s="374"/>
      <c r="C17" s="88"/>
      <c r="D17" s="88"/>
      <c r="E17" s="88"/>
      <c r="F17" s="88"/>
      <c r="G17" s="88"/>
      <c r="H17" s="4"/>
      <c r="I17" s="4"/>
    </row>
    <row r="18" spans="1:9" ht="15">
      <c r="A18" s="373"/>
      <c r="B18" s="374"/>
      <c r="C18" s="88"/>
      <c r="D18" s="88"/>
      <c r="E18" s="88"/>
      <c r="F18" s="88"/>
      <c r="G18" s="88"/>
      <c r="H18" s="4"/>
      <c r="I18" s="4"/>
    </row>
    <row r="19" spans="1:9" ht="15">
      <c r="A19" s="373"/>
      <c r="B19" s="374"/>
      <c r="C19" s="88"/>
      <c r="D19" s="88"/>
      <c r="E19" s="88"/>
      <c r="F19" s="88"/>
      <c r="G19" s="88"/>
      <c r="H19" s="4"/>
      <c r="I19" s="4"/>
    </row>
    <row r="20" spans="1:9" ht="15">
      <c r="A20" s="373"/>
      <c r="B20" s="374"/>
      <c r="C20" s="88"/>
      <c r="D20" s="88"/>
      <c r="E20" s="88"/>
      <c r="F20" s="88"/>
      <c r="G20" s="88"/>
      <c r="H20" s="4"/>
      <c r="I20" s="4"/>
    </row>
    <row r="21" spans="1:9" ht="15">
      <c r="A21" s="373"/>
      <c r="B21" s="374"/>
      <c r="C21" s="88"/>
      <c r="D21" s="88"/>
      <c r="E21" s="88"/>
      <c r="F21" s="88"/>
      <c r="G21" s="88"/>
      <c r="H21" s="4"/>
      <c r="I21" s="4"/>
    </row>
    <row r="22" spans="1:9" ht="15">
      <c r="A22" s="373"/>
      <c r="B22" s="374"/>
      <c r="C22" s="88"/>
      <c r="D22" s="88"/>
      <c r="E22" s="88"/>
      <c r="F22" s="88"/>
      <c r="G22" s="88"/>
      <c r="H22" s="4"/>
      <c r="I22" s="4"/>
    </row>
    <row r="23" spans="1:9" ht="15">
      <c r="A23" s="373"/>
      <c r="B23" s="374"/>
      <c r="C23" s="88"/>
      <c r="D23" s="88"/>
      <c r="E23" s="88"/>
      <c r="F23" s="88"/>
      <c r="G23" s="88"/>
      <c r="H23" s="4"/>
      <c r="I23" s="4"/>
    </row>
    <row r="24" spans="1:9" ht="15">
      <c r="A24" s="373"/>
      <c r="B24" s="374"/>
      <c r="C24" s="88"/>
      <c r="D24" s="88"/>
      <c r="E24" s="88"/>
      <c r="F24" s="88"/>
      <c r="G24" s="88"/>
      <c r="H24" s="4"/>
      <c r="I24" s="4"/>
    </row>
    <row r="25" spans="1:9" ht="15">
      <c r="A25" s="373"/>
      <c r="B25" s="374"/>
      <c r="C25" s="88"/>
      <c r="D25" s="88"/>
      <c r="E25" s="88"/>
      <c r="F25" s="88"/>
      <c r="G25" s="88"/>
      <c r="H25" s="4"/>
      <c r="I25" s="4"/>
    </row>
    <row r="26" spans="1:9" ht="15">
      <c r="A26" s="373"/>
      <c r="B26" s="374"/>
      <c r="C26" s="88"/>
      <c r="D26" s="88"/>
      <c r="E26" s="88"/>
      <c r="F26" s="88"/>
      <c r="G26" s="88"/>
      <c r="H26" s="4"/>
      <c r="I26" s="4"/>
    </row>
    <row r="27" spans="1:9" ht="15">
      <c r="A27" s="373"/>
      <c r="B27" s="374"/>
      <c r="C27" s="88"/>
      <c r="D27" s="88"/>
      <c r="E27" s="88"/>
      <c r="F27" s="88"/>
      <c r="G27" s="88"/>
      <c r="H27" s="4"/>
      <c r="I27" s="4"/>
    </row>
    <row r="28" spans="1:9" ht="15">
      <c r="A28" s="373"/>
      <c r="B28" s="374"/>
      <c r="C28" s="88"/>
      <c r="D28" s="88"/>
      <c r="E28" s="88"/>
      <c r="F28" s="88"/>
      <c r="G28" s="88"/>
      <c r="H28" s="4"/>
      <c r="I28" s="4"/>
    </row>
    <row r="29" spans="1:9" ht="15">
      <c r="A29" s="373"/>
      <c r="B29" s="374"/>
      <c r="C29" s="88"/>
      <c r="D29" s="88"/>
      <c r="E29" s="88"/>
      <c r="F29" s="88"/>
      <c r="G29" s="88"/>
      <c r="H29" s="4"/>
      <c r="I29" s="4"/>
    </row>
    <row r="30" spans="1:9" ht="15">
      <c r="A30" s="373"/>
      <c r="B30" s="374"/>
      <c r="C30" s="88"/>
      <c r="D30" s="88"/>
      <c r="E30" s="88"/>
      <c r="F30" s="88"/>
      <c r="G30" s="88"/>
      <c r="H30" s="4"/>
      <c r="I30" s="4"/>
    </row>
    <row r="31" spans="1:9" ht="15">
      <c r="A31" s="373"/>
      <c r="B31" s="374"/>
      <c r="C31" s="88"/>
      <c r="D31" s="88"/>
      <c r="E31" s="88"/>
      <c r="F31" s="88"/>
      <c r="G31" s="88"/>
      <c r="H31" s="4"/>
      <c r="I31" s="4"/>
    </row>
    <row r="32" spans="1:9" ht="15">
      <c r="A32" s="373"/>
      <c r="B32" s="374"/>
      <c r="C32" s="88"/>
      <c r="D32" s="88"/>
      <c r="E32" s="88"/>
      <c r="F32" s="88"/>
      <c r="G32" s="88"/>
      <c r="H32" s="4"/>
      <c r="I32" s="4"/>
    </row>
    <row r="33" spans="1:9" ht="15">
      <c r="A33" s="373"/>
      <c r="B33" s="374"/>
      <c r="C33" s="88"/>
      <c r="D33" s="88"/>
      <c r="E33" s="88"/>
      <c r="F33" s="88"/>
      <c r="G33" s="88"/>
      <c r="H33" s="4"/>
      <c r="I33" s="4"/>
    </row>
    <row r="34" spans="1:9" ht="15">
      <c r="A34" s="373"/>
      <c r="B34" s="375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7" t="s">
        <v>479</v>
      </c>
      <c r="B36" s="43"/>
      <c r="C36" s="43"/>
      <c r="D36" s="43"/>
      <c r="E36" s="43"/>
      <c r="F36" s="43"/>
      <c r="G36" s="2"/>
      <c r="H36" s="2"/>
    </row>
    <row r="37" spans="1:9" ht="15">
      <c r="A37" s="217"/>
      <c r="B37" s="43"/>
      <c r="C37" s="43"/>
      <c r="D37" s="43"/>
      <c r="E37" s="43"/>
      <c r="F37" s="43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520" t="s">
        <v>109</v>
      </c>
      <c r="H1" s="520"/>
    </row>
    <row r="2" spans="1:10" ht="15">
      <c r="A2" s="77" t="s">
        <v>140</v>
      </c>
      <c r="B2" s="75"/>
      <c r="C2" s="78"/>
      <c r="D2" s="78"/>
      <c r="E2" s="78"/>
      <c r="F2" s="78"/>
      <c r="G2" s="518" t="s">
        <v>953</v>
      </c>
      <c r="H2" s="519"/>
    </row>
    <row r="3" spans="1:10" ht="15">
      <c r="A3" s="77"/>
      <c r="B3" s="77"/>
      <c r="C3" s="77"/>
      <c r="D3" s="77"/>
      <c r="E3" s="77"/>
      <c r="F3" s="77"/>
      <c r="G3" s="289"/>
      <c r="H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8"/>
      <c r="B7" s="288"/>
      <c r="C7" s="288"/>
      <c r="D7" s="288"/>
      <c r="E7" s="288"/>
      <c r="F7" s="288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481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activeCellId="1" sqref="K3:L3 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25" t="s">
        <v>482</v>
      </c>
      <c r="B2" s="525"/>
      <c r="C2" s="525"/>
      <c r="D2" s="525"/>
      <c r="E2" s="363"/>
      <c r="F2" s="78"/>
      <c r="G2" s="78"/>
      <c r="H2" s="78"/>
      <c r="I2" s="78"/>
      <c r="J2" s="289"/>
      <c r="K2" s="290"/>
      <c r="L2" s="290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89"/>
      <c r="K3" s="518" t="s">
        <v>953</v>
      </c>
      <c r="L3" s="51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9"/>
      <c r="K4" s="289"/>
      <c r="L4" s="289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6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6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4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494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495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496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530" t="s">
        <v>512</v>
      </c>
      <c r="B41" s="530"/>
      <c r="C41" s="530"/>
      <c r="D41" s="530"/>
      <c r="E41" s="530"/>
      <c r="F41" s="530"/>
      <c r="G41" s="530"/>
      <c r="H41" s="530"/>
      <c r="I41" s="530"/>
      <c r="J41" s="530"/>
      <c r="K41" s="530"/>
    </row>
    <row r="42" spans="1:12" ht="15" customHeight="1">
      <c r="A42" s="530"/>
      <c r="B42" s="530"/>
      <c r="C42" s="530"/>
      <c r="D42" s="530"/>
      <c r="E42" s="530"/>
      <c r="F42" s="530"/>
      <c r="G42" s="530"/>
      <c r="H42" s="530"/>
      <c r="I42" s="530"/>
      <c r="J42" s="530"/>
      <c r="K42" s="530"/>
    </row>
    <row r="43" spans="1:12" ht="12.75" customHeight="1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</row>
    <row r="44" spans="1:12" ht="15">
      <c r="A44" s="526" t="s">
        <v>107</v>
      </c>
      <c r="B44" s="526"/>
      <c r="C44" s="365"/>
      <c r="D44" s="366"/>
      <c r="E44" s="366"/>
      <c r="F44" s="365"/>
      <c r="G44" s="365"/>
      <c r="H44" s="365"/>
      <c r="I44" s="365"/>
      <c r="J44" s="365"/>
      <c r="K44" s="186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6"/>
    </row>
    <row r="46" spans="1:12" ht="15" customHeight="1">
      <c r="A46" s="365"/>
      <c r="B46" s="366"/>
      <c r="C46" s="527" t="s">
        <v>268</v>
      </c>
      <c r="D46" s="527"/>
      <c r="E46" s="368"/>
      <c r="F46" s="369"/>
      <c r="G46" s="528" t="s">
        <v>498</v>
      </c>
      <c r="H46" s="528"/>
      <c r="I46" s="528"/>
      <c r="J46" s="370"/>
      <c r="K46" s="186"/>
    </row>
    <row r="47" spans="1:12" ht="15">
      <c r="A47" s="365"/>
      <c r="B47" s="366"/>
      <c r="C47" s="365"/>
      <c r="D47" s="366"/>
      <c r="E47" s="366"/>
      <c r="F47" s="365"/>
      <c r="G47" s="529"/>
      <c r="H47" s="529"/>
      <c r="I47" s="529"/>
      <c r="J47" s="370"/>
      <c r="K47" s="186"/>
    </row>
    <row r="48" spans="1:12" ht="15">
      <c r="A48" s="365"/>
      <c r="B48" s="366"/>
      <c r="C48" s="524" t="s">
        <v>139</v>
      </c>
      <c r="D48" s="524"/>
      <c r="E48" s="368"/>
      <c r="F48" s="369"/>
      <c r="G48" s="365"/>
      <c r="H48" s="365"/>
      <c r="I48" s="365"/>
      <c r="J48" s="36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532" t="s">
        <v>109</v>
      </c>
      <c r="D1" s="532"/>
    </row>
    <row r="2" spans="1:5">
      <c r="A2" s="75" t="s">
        <v>459</v>
      </c>
      <c r="B2" s="77"/>
      <c r="C2" s="518" t="s">
        <v>953</v>
      </c>
      <c r="D2" s="519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მ.პ.გ. ქართული ოცნება - დემოკრატიული საქართველო</v>
      </c>
      <c r="B6" s="121"/>
      <c r="C6" s="121"/>
      <c r="D6" s="58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520" t="s">
        <v>109</v>
      </c>
      <c r="D1" s="520"/>
      <c r="E1" s="92"/>
    </row>
    <row r="2" spans="1:5" s="6" customFormat="1">
      <c r="A2" s="75" t="s">
        <v>457</v>
      </c>
      <c r="B2" s="78"/>
      <c r="C2" s="518" t="s">
        <v>953</v>
      </c>
      <c r="D2" s="51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3"/>
      <c r="B18" s="43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9" zoomScale="80" zoomScaleNormal="100" zoomScaleSheetLayoutView="80" workbookViewId="0">
      <selection activeCell="H16" sqref="H1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75" t="s">
        <v>224</v>
      </c>
      <c r="B1" s="122"/>
      <c r="C1" s="533" t="s">
        <v>198</v>
      </c>
      <c r="D1" s="533"/>
      <c r="E1" s="106"/>
    </row>
    <row r="2" spans="1:8">
      <c r="A2" s="77" t="s">
        <v>140</v>
      </c>
      <c r="B2" s="122"/>
      <c r="C2" s="78"/>
      <c r="D2" s="518" t="s">
        <v>953</v>
      </c>
      <c r="E2" s="519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8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8">
      <c r="A9" s="48"/>
      <c r="B9" s="49"/>
      <c r="C9" s="158"/>
      <c r="D9" s="158"/>
      <c r="E9" s="106"/>
    </row>
    <row r="10" spans="1:8">
      <c r="A10" s="50" t="s">
        <v>191</v>
      </c>
      <c r="B10" s="51"/>
      <c r="C10" s="402">
        <f>SUM(C11,C34)</f>
        <v>3518743.64</v>
      </c>
      <c r="D10" s="402">
        <f>SUM(D11,D34)</f>
        <v>6866318.46</v>
      </c>
      <c r="E10" s="106"/>
      <c r="G10" s="404">
        <f>C10+'ფორმა N2'!C9+'ფორმა N3'!C9-'ფორმა N4'!C11-'ფორმა N5'!C9</f>
        <v>6881560.7000000002</v>
      </c>
      <c r="H10" s="404">
        <f>G10+G47-D10</f>
        <v>0.32000000029802322</v>
      </c>
    </row>
    <row r="11" spans="1:8">
      <c r="A11" s="52" t="s">
        <v>192</v>
      </c>
      <c r="B11" s="53"/>
      <c r="C11" s="403">
        <f>SUM(C12:C32)</f>
        <v>2677223.9300000002</v>
      </c>
      <c r="D11" s="403">
        <f>SUM(D12:D32)</f>
        <v>6014848.7599999998</v>
      </c>
      <c r="E11" s="106"/>
      <c r="G11" s="404">
        <f>C10+'ფორმა N2'!C9+'ფორმა N3'!C9-'ფორმა N4'!C11-'ფორმა N5'!C9+'ფორმა N7'!G47-'ფორმა N7'!D10</f>
        <v>0.32000000029802322</v>
      </c>
    </row>
    <row r="12" spans="1:8">
      <c r="A12" s="56">
        <v>1110</v>
      </c>
      <c r="B12" s="55" t="s">
        <v>142</v>
      </c>
      <c r="C12" s="8"/>
      <c r="D12" s="401"/>
      <c r="E12" s="106"/>
    </row>
    <row r="13" spans="1:8">
      <c r="A13" s="56">
        <v>1120</v>
      </c>
      <c r="B13" s="55" t="s">
        <v>143</v>
      </c>
      <c r="C13" s="8"/>
      <c r="D13" s="466"/>
      <c r="E13" s="106"/>
    </row>
    <row r="14" spans="1:8">
      <c r="A14" s="56">
        <v>1211</v>
      </c>
      <c r="B14" s="55" t="s">
        <v>144</v>
      </c>
      <c r="C14" s="401">
        <v>2340082</v>
      </c>
      <c r="D14" s="466">
        <v>2509092</v>
      </c>
      <c r="E14" s="106"/>
      <c r="G14" s="404">
        <f>C14+C18+C21+'ფორმა N2'!D9+'ფორმა N3'!D9-'ფორმა N4'!D11-'ფორმა N5'!D9</f>
        <v>2509413.9</v>
      </c>
      <c r="H14" s="404">
        <f>G14-D14-D18-D21</f>
        <v>-2.9000000000931436</v>
      </c>
    </row>
    <row r="15" spans="1:8">
      <c r="A15" s="56">
        <v>1212</v>
      </c>
      <c r="B15" s="55" t="s">
        <v>145</v>
      </c>
      <c r="C15" s="401"/>
      <c r="D15" s="466"/>
      <c r="E15" s="106"/>
      <c r="G15" s="404">
        <f>C14+C18+C21+'ფორმა N2'!D9-'ფორმა N4'!D11-'ფორმა N7'!D14-'ფორმა N7'!D18-'ფორმა N7'!D21</f>
        <v>-2.9000000000931436</v>
      </c>
    </row>
    <row r="16" spans="1:8">
      <c r="A16" s="56">
        <v>1213</v>
      </c>
      <c r="B16" s="55" t="s">
        <v>146</v>
      </c>
      <c r="C16" s="401"/>
      <c r="D16" s="466"/>
      <c r="E16" s="106"/>
    </row>
    <row r="17" spans="1:5">
      <c r="A17" s="56">
        <v>1214</v>
      </c>
      <c r="B17" s="55" t="s">
        <v>147</v>
      </c>
      <c r="C17" s="401"/>
      <c r="D17" s="466"/>
      <c r="E17" s="106"/>
    </row>
    <row r="18" spans="1:5">
      <c r="A18" s="56">
        <v>1215</v>
      </c>
      <c r="B18" s="55" t="s">
        <v>148</v>
      </c>
      <c r="C18" s="401">
        <v>206</v>
      </c>
      <c r="D18" s="466">
        <v>204.8</v>
      </c>
      <c r="E18" s="106"/>
    </row>
    <row r="19" spans="1:5">
      <c r="A19" s="56">
        <v>1300</v>
      </c>
      <c r="B19" s="55" t="s">
        <v>149</v>
      </c>
      <c r="C19" s="401"/>
      <c r="D19" s="466"/>
      <c r="E19" s="106"/>
    </row>
    <row r="20" spans="1:5">
      <c r="A20" s="56">
        <v>1410</v>
      </c>
      <c r="B20" s="55" t="s">
        <v>150</v>
      </c>
      <c r="C20" s="401"/>
      <c r="D20" s="466"/>
      <c r="E20" s="106"/>
    </row>
    <row r="21" spans="1:5">
      <c r="A21" s="56">
        <v>1421</v>
      </c>
      <c r="B21" s="55" t="s">
        <v>151</v>
      </c>
      <c r="C21" s="401">
        <v>120</v>
      </c>
      <c r="D21" s="466">
        <v>120</v>
      </c>
      <c r="E21" s="106"/>
    </row>
    <row r="22" spans="1:5">
      <c r="A22" s="56">
        <v>1422</v>
      </c>
      <c r="B22" s="55" t="s">
        <v>152</v>
      </c>
      <c r="C22" s="401"/>
      <c r="D22" s="466"/>
      <c r="E22" s="106"/>
    </row>
    <row r="23" spans="1:5">
      <c r="A23" s="56">
        <v>1423</v>
      </c>
      <c r="B23" s="55" t="s">
        <v>153</v>
      </c>
      <c r="C23" s="401"/>
      <c r="D23" s="466"/>
      <c r="E23" s="106"/>
    </row>
    <row r="24" spans="1:5">
      <c r="A24" s="56">
        <v>1431</v>
      </c>
      <c r="B24" s="55" t="s">
        <v>154</v>
      </c>
      <c r="C24" s="401"/>
      <c r="D24" s="466"/>
      <c r="E24" s="106"/>
    </row>
    <row r="25" spans="1:5">
      <c r="A25" s="56">
        <v>1432</v>
      </c>
      <c r="B25" s="55" t="s">
        <v>155</v>
      </c>
      <c r="C25" s="401"/>
      <c r="D25" s="466"/>
      <c r="E25" s="106"/>
    </row>
    <row r="26" spans="1:5">
      <c r="A26" s="56">
        <v>1433</v>
      </c>
      <c r="B26" s="55" t="s">
        <v>156</v>
      </c>
      <c r="C26" s="401">
        <v>9199.7199999999993</v>
      </c>
      <c r="D26" s="466">
        <v>9199.7199999999993</v>
      </c>
      <c r="E26" s="106"/>
    </row>
    <row r="27" spans="1:5">
      <c r="A27" s="56">
        <v>1441</v>
      </c>
      <c r="B27" s="55" t="s">
        <v>157</v>
      </c>
      <c r="C27" s="401">
        <f>0+17815.61</f>
        <v>17815.61</v>
      </c>
      <c r="D27" s="466">
        <f>4500+26776.24</f>
        <v>31276.240000000002</v>
      </c>
      <c r="E27" s="106"/>
    </row>
    <row r="28" spans="1:5">
      <c r="A28" s="56">
        <v>1442</v>
      </c>
      <c r="B28" s="55" t="s">
        <v>158</v>
      </c>
      <c r="C28" s="401">
        <f>308700.6+1100</f>
        <v>309800.59999999998</v>
      </c>
      <c r="D28" s="466">
        <f>3458856+5000+1100</f>
        <v>3464956</v>
      </c>
      <c r="E28" s="106"/>
    </row>
    <row r="29" spans="1:5">
      <c r="A29" s="56">
        <v>1443</v>
      </c>
      <c r="B29" s="55" t="s">
        <v>159</v>
      </c>
      <c r="C29" s="401"/>
      <c r="D29" s="466"/>
      <c r="E29" s="106"/>
    </row>
    <row r="30" spans="1:5">
      <c r="A30" s="56">
        <v>1444</v>
      </c>
      <c r="B30" s="55" t="s">
        <v>160</v>
      </c>
      <c r="C30" s="401"/>
      <c r="D30" s="401"/>
      <c r="E30" s="106"/>
    </row>
    <row r="31" spans="1:5">
      <c r="A31" s="56">
        <v>1445</v>
      </c>
      <c r="B31" s="55" t="s">
        <v>161</v>
      </c>
      <c r="C31" s="401"/>
      <c r="D31" s="401"/>
      <c r="E31" s="106"/>
    </row>
    <row r="32" spans="1:5">
      <c r="A32" s="56">
        <v>1446</v>
      </c>
      <c r="B32" s="55" t="s">
        <v>162</v>
      </c>
      <c r="C32" s="401"/>
      <c r="D32" s="401"/>
      <c r="E32" s="106"/>
    </row>
    <row r="33" spans="1:7">
      <c r="A33" s="29"/>
      <c r="E33" s="106"/>
    </row>
    <row r="34" spans="1:7">
      <c r="A34" s="57" t="s">
        <v>193</v>
      </c>
      <c r="B34" s="55"/>
      <c r="C34" s="403">
        <f>SUM(C35:C42)</f>
        <v>841519.71</v>
      </c>
      <c r="D34" s="403">
        <f>SUM(D35:D42)</f>
        <v>851469.7</v>
      </c>
      <c r="E34" s="106"/>
    </row>
    <row r="35" spans="1:7">
      <c r="A35" s="56">
        <v>2110</v>
      </c>
      <c r="B35" s="55" t="s">
        <v>100</v>
      </c>
      <c r="C35" s="401"/>
      <c r="D35" s="401"/>
      <c r="E35" s="106"/>
    </row>
    <row r="36" spans="1:7">
      <c r="A36" s="56">
        <v>2120</v>
      </c>
      <c r="B36" s="55" t="s">
        <v>163</v>
      </c>
      <c r="C36" s="401">
        <f>329432.8-470.42</f>
        <v>328962.38</v>
      </c>
      <c r="D36" s="401">
        <f>329432.8-470.42</f>
        <v>328962.38</v>
      </c>
      <c r="E36" s="106"/>
    </row>
    <row r="37" spans="1:7">
      <c r="A37" s="56">
        <v>2130</v>
      </c>
      <c r="B37" s="55" t="s">
        <v>101</v>
      </c>
      <c r="C37" s="401"/>
      <c r="D37" s="401"/>
      <c r="E37" s="106"/>
    </row>
    <row r="38" spans="1:7">
      <c r="A38" s="56">
        <v>2140</v>
      </c>
      <c r="B38" s="55" t="s">
        <v>412</v>
      </c>
      <c r="C38" s="401"/>
      <c r="D38" s="401"/>
      <c r="E38" s="106"/>
    </row>
    <row r="39" spans="1:7">
      <c r="A39" s="56">
        <v>2150</v>
      </c>
      <c r="B39" s="55" t="s">
        <v>416</v>
      </c>
      <c r="C39" s="401">
        <v>470.42</v>
      </c>
      <c r="D39" s="401">
        <v>470.42</v>
      </c>
      <c r="E39" s="106"/>
    </row>
    <row r="40" spans="1:7">
      <c r="A40" s="56">
        <v>2220</v>
      </c>
      <c r="B40" s="55" t="s">
        <v>102</v>
      </c>
      <c r="C40" s="401">
        <f>515470.4-3383.49</f>
        <v>512086.91000000003</v>
      </c>
      <c r="D40" s="401">
        <v>522036.9</v>
      </c>
      <c r="E40" s="106"/>
    </row>
    <row r="41" spans="1:7">
      <c r="A41" s="56">
        <v>2300</v>
      </c>
      <c r="B41" s="55" t="s">
        <v>164</v>
      </c>
      <c r="C41" s="401"/>
      <c r="D41" s="401"/>
      <c r="E41" s="106"/>
    </row>
    <row r="42" spans="1:7">
      <c r="A42" s="56">
        <v>2400</v>
      </c>
      <c r="B42" s="55" t="s">
        <v>165</v>
      </c>
      <c r="C42" s="401"/>
      <c r="D42" s="401"/>
      <c r="E42" s="106"/>
    </row>
    <row r="43" spans="1:7">
      <c r="A43" s="30"/>
      <c r="E43" s="106"/>
    </row>
    <row r="44" spans="1:7">
      <c r="A44" s="54" t="s">
        <v>197</v>
      </c>
      <c r="B44" s="55"/>
      <c r="C44" s="403">
        <f>SUM(C45,C64)</f>
        <v>3518742.76</v>
      </c>
      <c r="D44" s="403">
        <f>SUM(D45,D64)</f>
        <v>6866317.7699999996</v>
      </c>
      <c r="E44" s="106"/>
    </row>
    <row r="45" spans="1:7">
      <c r="A45" s="57" t="s">
        <v>194</v>
      </c>
      <c r="B45" s="55"/>
      <c r="C45" s="403">
        <f>SUM(C46:C61)</f>
        <v>1395249.69</v>
      </c>
      <c r="D45" s="403">
        <f>SUM(D46:D61)</f>
        <v>1380007.7699999998</v>
      </c>
      <c r="E45" s="106"/>
    </row>
    <row r="46" spans="1:7">
      <c r="A46" s="56">
        <v>3100</v>
      </c>
      <c r="B46" s="55" t="s">
        <v>166</v>
      </c>
      <c r="C46" s="401"/>
      <c r="D46" s="401"/>
      <c r="E46" s="106"/>
    </row>
    <row r="47" spans="1:7">
      <c r="A47" s="56">
        <v>3210</v>
      </c>
      <c r="B47" s="55" t="s">
        <v>167</v>
      </c>
      <c r="C47" s="401">
        <f>1361105+7214.78+9545+16480.76+812.5</f>
        <v>1395158.04</v>
      </c>
      <c r="D47" s="401">
        <f>1348896+7214.78+9844.68+13148.16+812.5</f>
        <v>1379916.1199999999</v>
      </c>
      <c r="E47" s="106"/>
      <c r="G47" s="404">
        <f>D47-C47</f>
        <v>-15241.920000000158</v>
      </c>
    </row>
    <row r="48" spans="1:7">
      <c r="A48" s="56">
        <v>3221</v>
      </c>
      <c r="B48" s="55" t="s">
        <v>168</v>
      </c>
      <c r="C48" s="401"/>
      <c r="D48" s="401"/>
      <c r="E48" s="106"/>
    </row>
    <row r="49" spans="1:5">
      <c r="A49" s="56">
        <v>3222</v>
      </c>
      <c r="B49" s="55" t="s">
        <v>169</v>
      </c>
      <c r="C49" s="401"/>
      <c r="D49" s="401"/>
      <c r="E49" s="106"/>
    </row>
    <row r="50" spans="1:5">
      <c r="A50" s="56">
        <v>3223</v>
      </c>
      <c r="B50" s="55" t="s">
        <v>170</v>
      </c>
      <c r="C50" s="401"/>
      <c r="D50" s="401"/>
      <c r="E50" s="106"/>
    </row>
    <row r="51" spans="1:5">
      <c r="A51" s="56">
        <v>3224</v>
      </c>
      <c r="B51" s="55" t="s">
        <v>171</v>
      </c>
      <c r="C51" s="401"/>
      <c r="D51" s="401"/>
      <c r="E51" s="106"/>
    </row>
    <row r="52" spans="1:5">
      <c r="A52" s="56">
        <v>3231</v>
      </c>
      <c r="B52" s="55" t="s">
        <v>172</v>
      </c>
      <c r="C52" s="401"/>
      <c r="D52" s="401"/>
      <c r="E52" s="106"/>
    </row>
    <row r="53" spans="1:5">
      <c r="A53" s="56">
        <v>3232</v>
      </c>
      <c r="B53" s="55" t="s">
        <v>173</v>
      </c>
      <c r="C53" s="401"/>
      <c r="D53" s="401"/>
      <c r="E53" s="106"/>
    </row>
    <row r="54" spans="1:5">
      <c r="A54" s="56">
        <v>3234</v>
      </c>
      <c r="B54" s="55" t="s">
        <v>174</v>
      </c>
      <c r="C54" s="401">
        <v>91.65</v>
      </c>
      <c r="D54" s="401">
        <v>91.65</v>
      </c>
      <c r="E54" s="106"/>
    </row>
    <row r="55" spans="1:5" ht="30">
      <c r="A55" s="56">
        <v>3236</v>
      </c>
      <c r="B55" s="55" t="s">
        <v>189</v>
      </c>
      <c r="C55" s="401"/>
      <c r="D55" s="401"/>
      <c r="E55" s="106"/>
    </row>
    <row r="56" spans="1:5" ht="45">
      <c r="A56" s="56">
        <v>3237</v>
      </c>
      <c r="B56" s="55" t="s">
        <v>175</v>
      </c>
      <c r="C56" s="401"/>
      <c r="D56" s="401"/>
      <c r="E56" s="106"/>
    </row>
    <row r="57" spans="1:5">
      <c r="A57" s="56">
        <v>3241</v>
      </c>
      <c r="B57" s="55" t="s">
        <v>176</v>
      </c>
      <c r="C57" s="401"/>
      <c r="D57" s="401"/>
      <c r="E57" s="106"/>
    </row>
    <row r="58" spans="1:5">
      <c r="A58" s="56">
        <v>3242</v>
      </c>
      <c r="B58" s="55" t="s">
        <v>177</v>
      </c>
      <c r="C58" s="401"/>
      <c r="D58" s="401"/>
      <c r="E58" s="106"/>
    </row>
    <row r="59" spans="1:5">
      <c r="A59" s="56">
        <v>3243</v>
      </c>
      <c r="B59" s="55" t="s">
        <v>178</v>
      </c>
      <c r="C59" s="401"/>
      <c r="D59" s="401"/>
      <c r="E59" s="106"/>
    </row>
    <row r="60" spans="1:5">
      <c r="A60" s="56">
        <v>3245</v>
      </c>
      <c r="B60" s="55" t="s">
        <v>179</v>
      </c>
      <c r="C60" s="401"/>
      <c r="D60" s="401"/>
      <c r="E60" s="106"/>
    </row>
    <row r="61" spans="1:5">
      <c r="A61" s="56">
        <v>3246</v>
      </c>
      <c r="B61" s="55" t="s">
        <v>180</v>
      </c>
      <c r="C61" s="401"/>
      <c r="D61" s="401"/>
      <c r="E61" s="106"/>
    </row>
    <row r="62" spans="1:5">
      <c r="A62" s="30"/>
      <c r="E62" s="106"/>
    </row>
    <row r="63" spans="1:5">
      <c r="A63" s="31"/>
      <c r="E63" s="106"/>
    </row>
    <row r="64" spans="1:5">
      <c r="A64" s="57" t="s">
        <v>195</v>
      </c>
      <c r="B64" s="55"/>
      <c r="C64" s="86">
        <f>SUM(C65:C67)</f>
        <v>2123493.0699999998</v>
      </c>
      <c r="D64" s="86">
        <f>SUM(D65:D67)</f>
        <v>5486310</v>
      </c>
      <c r="E64" s="106"/>
    </row>
    <row r="65" spans="1:5">
      <c r="A65" s="56">
        <v>5100</v>
      </c>
      <c r="B65" s="55" t="s">
        <v>255</v>
      </c>
      <c r="C65" s="8"/>
      <c r="D65" s="8"/>
      <c r="E65" s="106"/>
    </row>
    <row r="66" spans="1:5">
      <c r="A66" s="56">
        <v>5220</v>
      </c>
      <c r="B66" s="55" t="s">
        <v>436</v>
      </c>
      <c r="C66" s="8"/>
      <c r="D66" s="8"/>
      <c r="E66" s="106"/>
    </row>
    <row r="67" spans="1:5">
      <c r="A67" s="56">
        <v>5230</v>
      </c>
      <c r="B67" s="55" t="s">
        <v>437</v>
      </c>
      <c r="C67" s="8">
        <v>2123493.0699999998</v>
      </c>
      <c r="D67" s="8">
        <v>5486310</v>
      </c>
      <c r="E67" s="106"/>
    </row>
    <row r="68" spans="1:5">
      <c r="A68" s="30"/>
      <c r="E68" s="106"/>
    </row>
    <row r="69" spans="1:5">
      <c r="A69" s="2"/>
      <c r="E69" s="106"/>
    </row>
    <row r="70" spans="1:5">
      <c r="A70" s="54" t="s">
        <v>196</v>
      </c>
      <c r="B70" s="55"/>
      <c r="C70" s="8"/>
      <c r="D70" s="8"/>
      <c r="E70" s="106"/>
    </row>
    <row r="71" spans="1:5" ht="30">
      <c r="A71" s="56">
        <v>1</v>
      </c>
      <c r="B71" s="55" t="s">
        <v>181</v>
      </c>
      <c r="C71" s="8"/>
      <c r="D71" s="8"/>
      <c r="E71" s="106"/>
    </row>
    <row r="72" spans="1:5">
      <c r="A72" s="56">
        <v>2</v>
      </c>
      <c r="B72" s="55" t="s">
        <v>182</v>
      </c>
      <c r="C72" s="8"/>
      <c r="D72" s="8"/>
      <c r="E72" s="106"/>
    </row>
    <row r="73" spans="1:5">
      <c r="A73" s="56">
        <v>3</v>
      </c>
      <c r="B73" s="55" t="s">
        <v>183</v>
      </c>
      <c r="C73" s="8"/>
      <c r="D73" s="8"/>
      <c r="E73" s="106"/>
    </row>
    <row r="74" spans="1:5">
      <c r="A74" s="56">
        <v>4</v>
      </c>
      <c r="B74" s="55" t="s">
        <v>367</v>
      </c>
      <c r="C74" s="8"/>
      <c r="D74" s="8"/>
      <c r="E74" s="106"/>
    </row>
    <row r="75" spans="1:5">
      <c r="A75" s="56">
        <v>5</v>
      </c>
      <c r="B75" s="55" t="s">
        <v>184</v>
      </c>
      <c r="C75" s="8"/>
      <c r="D75" s="8"/>
      <c r="E75" s="106"/>
    </row>
    <row r="76" spans="1:5">
      <c r="A76" s="56">
        <v>6</v>
      </c>
      <c r="B76" s="55" t="s">
        <v>185</v>
      </c>
      <c r="C76" s="8"/>
      <c r="D76" s="8"/>
      <c r="E76" s="106"/>
    </row>
    <row r="77" spans="1:5">
      <c r="A77" s="56">
        <v>7</v>
      </c>
      <c r="B77" s="55" t="s">
        <v>186</v>
      </c>
      <c r="C77" s="8"/>
      <c r="D77" s="8"/>
      <c r="E77" s="106"/>
    </row>
    <row r="78" spans="1:5">
      <c r="A78" s="56">
        <v>8</v>
      </c>
      <c r="B78" s="55" t="s">
        <v>187</v>
      </c>
      <c r="C78" s="8"/>
      <c r="D78" s="8"/>
      <c r="E78" s="106"/>
    </row>
    <row r="79" spans="1:5">
      <c r="A79" s="56">
        <v>9</v>
      </c>
      <c r="B79" s="55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2"/>
  <sheetViews>
    <sheetView showGridLines="0" view="pageBreakPreview" zoomScale="80" zoomScaleNormal="100" zoomScaleSheetLayoutView="80" workbookViewId="0">
      <selection activeCell="H10" sqref="H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520" t="s">
        <v>109</v>
      </c>
      <c r="J1" s="520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518" t="s">
        <v>953</v>
      </c>
      <c r="J2" s="519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24" t="str">
        <f>'ფორმა N1'!D4</f>
        <v>მ.პ.გ. ქართული ოცნება - დემოკრატიული საქართველო</v>
      </c>
      <c r="B5" s="384"/>
      <c r="C5" s="384"/>
      <c r="D5" s="384"/>
      <c r="E5" s="384"/>
      <c r="F5" s="385"/>
      <c r="G5" s="384"/>
      <c r="H5" s="384"/>
      <c r="I5" s="384"/>
      <c r="J5" s="384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6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6"/>
    </row>
    <row r="9" spans="1:11" s="26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6" customFormat="1" ht="30">
      <c r="A10" s="160">
        <v>1</v>
      </c>
      <c r="B10" s="416" t="s">
        <v>532</v>
      </c>
      <c r="C10" s="409" t="s">
        <v>522</v>
      </c>
      <c r="D10" s="410" t="s">
        <v>523</v>
      </c>
      <c r="E10" s="411" t="s">
        <v>524</v>
      </c>
      <c r="F10" s="161">
        <v>2340082</v>
      </c>
      <c r="G10" s="412">
        <v>3592420</v>
      </c>
      <c r="H10" s="412">
        <v>3423410.66</v>
      </c>
      <c r="I10" s="161">
        <f>F10+G10-H10</f>
        <v>2509091.34</v>
      </c>
      <c r="J10" s="161"/>
      <c r="K10" s="106"/>
    </row>
    <row r="11" spans="1:11" s="26" customFormat="1" ht="30">
      <c r="A11" s="160">
        <v>2</v>
      </c>
      <c r="B11" s="417" t="s">
        <v>532</v>
      </c>
      <c r="C11" s="407" t="s">
        <v>525</v>
      </c>
      <c r="D11" s="413" t="s">
        <v>526</v>
      </c>
      <c r="E11" s="414" t="s">
        <v>524</v>
      </c>
      <c r="F11" s="161">
        <v>0</v>
      </c>
      <c r="G11" s="412">
        <v>0</v>
      </c>
      <c r="H11" s="412">
        <v>0</v>
      </c>
      <c r="I11" s="161">
        <v>0</v>
      </c>
      <c r="J11" s="161"/>
      <c r="K11" s="106"/>
    </row>
    <row r="12" spans="1:11" s="26" customFormat="1" ht="30">
      <c r="A12" s="160">
        <v>3</v>
      </c>
      <c r="B12" s="417" t="s">
        <v>532</v>
      </c>
      <c r="C12" s="407" t="s">
        <v>525</v>
      </c>
      <c r="D12" s="413" t="s">
        <v>527</v>
      </c>
      <c r="E12" s="414" t="s">
        <v>524</v>
      </c>
      <c r="F12" s="161">
        <v>0</v>
      </c>
      <c r="G12" s="412">
        <v>3166.88</v>
      </c>
      <c r="H12" s="412">
        <v>3167</v>
      </c>
      <c r="I12" s="161">
        <f>F12+G12-H12</f>
        <v>-0.11999999999989086</v>
      </c>
      <c r="J12" s="161"/>
      <c r="K12" s="106"/>
    </row>
    <row r="13" spans="1:11" s="26" customFormat="1" ht="30">
      <c r="A13" s="160">
        <v>4</v>
      </c>
      <c r="B13" s="417" t="s">
        <v>532</v>
      </c>
      <c r="C13" s="409" t="s">
        <v>528</v>
      </c>
      <c r="D13" s="410" t="s">
        <v>523</v>
      </c>
      <c r="E13" s="414" t="s">
        <v>529</v>
      </c>
      <c r="F13" s="161">
        <v>0</v>
      </c>
      <c r="G13" s="412">
        <v>0</v>
      </c>
      <c r="H13" s="412">
        <v>0</v>
      </c>
      <c r="I13" s="161">
        <v>0</v>
      </c>
      <c r="J13" s="161"/>
      <c r="K13" s="106"/>
    </row>
    <row r="14" spans="1:11" s="26" customFormat="1" ht="30">
      <c r="A14" s="160">
        <v>5</v>
      </c>
      <c r="B14" s="417" t="s">
        <v>532</v>
      </c>
      <c r="C14" s="407" t="s">
        <v>530</v>
      </c>
      <c r="D14" s="413" t="s">
        <v>526</v>
      </c>
      <c r="E14" s="414" t="s">
        <v>529</v>
      </c>
      <c r="F14" s="161">
        <v>205</v>
      </c>
      <c r="G14" s="412">
        <v>0</v>
      </c>
      <c r="H14" s="412">
        <v>0.98</v>
      </c>
      <c r="I14" s="161">
        <f>F14+G14-H14</f>
        <v>204.02</v>
      </c>
      <c r="J14" s="161"/>
      <c r="K14" s="106"/>
    </row>
    <row r="15" spans="1:11" s="26" customFormat="1" ht="30">
      <c r="A15" s="160">
        <v>6</v>
      </c>
      <c r="B15" s="417" t="s">
        <v>532</v>
      </c>
      <c r="C15" s="407" t="s">
        <v>531</v>
      </c>
      <c r="D15" s="413" t="s">
        <v>527</v>
      </c>
      <c r="E15" s="414" t="s">
        <v>529</v>
      </c>
      <c r="F15" s="415">
        <v>0</v>
      </c>
      <c r="G15" s="408">
        <v>0</v>
      </c>
      <c r="H15" s="408">
        <v>0</v>
      </c>
      <c r="I15" s="408">
        <f>F15+G15-H15</f>
        <v>0</v>
      </c>
      <c r="J15" s="161"/>
      <c r="K15" s="106"/>
    </row>
    <row r="16" spans="1:11" s="26" customFormat="1">
      <c r="A16" s="160">
        <v>7</v>
      </c>
      <c r="B16" s="405"/>
      <c r="C16" s="406"/>
      <c r="D16" s="161"/>
      <c r="E16" s="406"/>
      <c r="F16" s="161"/>
      <c r="G16" s="161"/>
      <c r="H16" s="161"/>
      <c r="I16" s="161"/>
      <c r="J16" s="161"/>
      <c r="K16" s="106"/>
    </row>
    <row r="17" spans="1:11" s="26" customFormat="1" ht="15.75">
      <c r="A17" s="160">
        <v>8</v>
      </c>
      <c r="B17" s="62"/>
      <c r="C17" s="159"/>
      <c r="D17" s="407"/>
      <c r="E17" s="157"/>
      <c r="F17" s="408"/>
      <c r="G17" s="408"/>
      <c r="H17" s="408"/>
      <c r="I17" s="408"/>
      <c r="J17" s="408"/>
      <c r="K17" s="106"/>
    </row>
    <row r="18" spans="1:11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1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1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1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1">
      <c r="A22" s="105"/>
      <c r="B22" s="235" t="s">
        <v>107</v>
      </c>
      <c r="C22" s="105"/>
      <c r="D22" s="105"/>
      <c r="E22" s="105"/>
      <c r="F22" s="236"/>
      <c r="G22" s="105"/>
      <c r="H22" s="105"/>
      <c r="I22" s="105"/>
      <c r="J22" s="105"/>
    </row>
    <row r="23" spans="1:11">
      <c r="A23" s="105"/>
      <c r="B23" s="105"/>
      <c r="C23" s="105"/>
      <c r="D23" s="105"/>
      <c r="E23" s="105"/>
      <c r="F23" s="102"/>
      <c r="G23" s="102"/>
      <c r="H23" s="102"/>
      <c r="I23" s="102"/>
      <c r="J23" s="102"/>
    </row>
    <row r="24" spans="1:11">
      <c r="A24" s="105"/>
      <c r="B24" s="105"/>
      <c r="C24" s="286"/>
      <c r="D24" s="105"/>
      <c r="E24" s="105"/>
      <c r="F24" s="286"/>
      <c r="G24" s="287"/>
      <c r="H24" s="287"/>
      <c r="I24" s="102"/>
      <c r="J24" s="102"/>
    </row>
    <row r="25" spans="1:11">
      <c r="A25" s="102"/>
      <c r="B25" s="105"/>
      <c r="C25" s="237" t="s">
        <v>268</v>
      </c>
      <c r="D25" s="237"/>
      <c r="E25" s="105"/>
      <c r="F25" s="105" t="s">
        <v>273</v>
      </c>
      <c r="G25" s="102"/>
      <c r="H25" s="102"/>
      <c r="I25" s="102"/>
      <c r="J25" s="102"/>
    </row>
    <row r="26" spans="1:11">
      <c r="A26" s="102"/>
      <c r="B26" s="105"/>
      <c r="C26" s="238" t="s">
        <v>139</v>
      </c>
      <c r="D26" s="105"/>
      <c r="E26" s="105"/>
      <c r="F26" s="105" t="s">
        <v>269</v>
      </c>
      <c r="G26" s="102"/>
      <c r="H26" s="102"/>
      <c r="I26" s="102"/>
      <c r="J26" s="102"/>
    </row>
    <row r="27" spans="1:11" customFormat="1">
      <c r="A27" s="102"/>
      <c r="B27" s="105"/>
      <c r="C27" s="105"/>
      <c r="D27" s="238"/>
      <c r="E27" s="102"/>
      <c r="F27" s="102"/>
      <c r="G27" s="102"/>
      <c r="H27" s="102"/>
      <c r="I27" s="102"/>
      <c r="J27" s="102"/>
    </row>
    <row r="28" spans="1:11" customFormat="1" ht="12.75">
      <c r="A28" s="102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11" customFormat="1" ht="12.75"/>
    <row r="30" spans="1:11" customFormat="1" ht="12.75"/>
    <row r="31" spans="1:11" customFormat="1" ht="12.75"/>
    <row r="32" spans="1:11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7 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7 E10:E15"/>
    <dataValidation allowBlank="1" showInputMessage="1" showErrorMessage="1" prompt="თვე/დღე/წელი" sqref="J17"/>
  </dataValidations>
  <printOptions gridLines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1" sqref="C2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520" t="s">
        <v>109</v>
      </c>
      <c r="D1" s="520"/>
      <c r="E1" s="109"/>
    </row>
    <row r="2" spans="1:7">
      <c r="A2" s="77" t="s">
        <v>140</v>
      </c>
      <c r="B2" s="77"/>
      <c r="C2" s="518" t="s">
        <v>953</v>
      </c>
      <c r="D2" s="519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387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2">
        <v>1</v>
      </c>
      <c r="B9" s="242" t="s">
        <v>65</v>
      </c>
      <c r="C9" s="86">
        <f>SUM(C10,C26)</f>
        <v>3412420</v>
      </c>
      <c r="D9" s="86">
        <f>SUM(D10,D26)</f>
        <v>3412420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SUM(C11,C12,C16,C19,C25)</f>
        <v>3412420</v>
      </c>
      <c r="D10" s="86">
        <f>SUM(D11,D12,D16,D19,D24,D25)</f>
        <v>3412420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SUM(C13:C15)</f>
        <v>3239000</v>
      </c>
      <c r="D12" s="108">
        <f>SUM(D13:D15)</f>
        <v>3239000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>
        <f>D13</f>
        <v>2899000</v>
      </c>
      <c r="D13" s="8">
        <f>3239000-340000</f>
        <v>2899000</v>
      </c>
      <c r="E13" s="109"/>
    </row>
    <row r="14" spans="1:7" s="3" customFormat="1" ht="16.5" customHeight="1">
      <c r="A14" s="98" t="s">
        <v>507</v>
      </c>
      <c r="B14" s="98" t="s">
        <v>506</v>
      </c>
      <c r="C14" s="8">
        <f>D14</f>
        <v>340000</v>
      </c>
      <c r="D14" s="8">
        <v>340000</v>
      </c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173420</v>
      </c>
      <c r="D16" s="108">
        <f>SUM(D17:D18)</f>
        <v>173420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f>D17</f>
        <v>173420</v>
      </c>
      <c r="D17" s="8">
        <v>173420</v>
      </c>
      <c r="E17" s="109"/>
    </row>
    <row r="18" spans="1:5" s="3" customFormat="1" ht="30">
      <c r="A18" s="98" t="s">
        <v>85</v>
      </c>
      <c r="B18" s="98" t="s">
        <v>110</v>
      </c>
      <c r="C18" s="8">
        <f>D18</f>
        <v>0</v>
      </c>
      <c r="D18" s="8">
        <v>0</v>
      </c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77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49" t="s">
        <v>98</v>
      </c>
      <c r="B28" s="249" t="s">
        <v>309</v>
      </c>
      <c r="C28" s="8"/>
      <c r="D28" s="8"/>
      <c r="E28" s="109"/>
    </row>
    <row r="29" spans="1:5">
      <c r="A29" s="249" t="s">
        <v>99</v>
      </c>
      <c r="B29" s="249" t="s">
        <v>312</v>
      </c>
      <c r="C29" s="8"/>
      <c r="D29" s="8"/>
      <c r="E29" s="109"/>
    </row>
    <row r="30" spans="1:5">
      <c r="A30" s="249" t="s">
        <v>455</v>
      </c>
      <c r="B30" s="249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49" t="s">
        <v>12</v>
      </c>
      <c r="B32" s="249" t="s">
        <v>509</v>
      </c>
      <c r="C32" s="8"/>
      <c r="D32" s="8"/>
      <c r="E32" s="109"/>
    </row>
    <row r="33" spans="1:9">
      <c r="A33" s="249" t="s">
        <v>13</v>
      </c>
      <c r="B33" s="249" t="s">
        <v>510</v>
      </c>
      <c r="C33" s="8"/>
      <c r="D33" s="8"/>
      <c r="E33" s="109"/>
    </row>
    <row r="34" spans="1:9">
      <c r="A34" s="249" t="s">
        <v>281</v>
      </c>
      <c r="B34" s="249" t="s">
        <v>511</v>
      </c>
      <c r="C34" s="8"/>
      <c r="D34" s="8"/>
      <c r="E34" s="109"/>
    </row>
    <row r="35" spans="1:9">
      <c r="A35" s="89" t="s">
        <v>34</v>
      </c>
      <c r="B35" s="263" t="s">
        <v>452</v>
      </c>
      <c r="C35" s="8">
        <v>0</v>
      </c>
      <c r="D35" s="8"/>
      <c r="E35" s="109"/>
    </row>
    <row r="36" spans="1:9">
      <c r="D36" s="26"/>
      <c r="E36" s="110"/>
      <c r="F36" s="26"/>
    </row>
    <row r="37" spans="1:9">
      <c r="A37" s="1"/>
      <c r="D37" s="26"/>
      <c r="E37" s="110"/>
      <c r="F37" s="26"/>
    </row>
    <row r="38" spans="1:9">
      <c r="D38" s="26"/>
      <c r="E38" s="110"/>
      <c r="F38" s="26"/>
    </row>
    <row r="39" spans="1:9">
      <c r="D39" s="26"/>
      <c r="E39" s="110"/>
      <c r="F39" s="26"/>
    </row>
    <row r="40" spans="1:9">
      <c r="A40" s="70" t="s">
        <v>107</v>
      </c>
      <c r="D40" s="26"/>
      <c r="E40" s="110"/>
      <c r="F40" s="26"/>
    </row>
    <row r="41" spans="1:9">
      <c r="D41" s="26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6"/>
      <c r="E46" s="110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518" t="s">
        <v>953</v>
      </c>
      <c r="H2" s="519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7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7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7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7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7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7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7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7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7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7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7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7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7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7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7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7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7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7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7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7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7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7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7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7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7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7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7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7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7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7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O17" sqref="O17"/>
    </sheetView>
  </sheetViews>
  <sheetFormatPr defaultRowHeight="1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>
      <c r="A1" s="137" t="s">
        <v>304</v>
      </c>
      <c r="B1" s="138"/>
      <c r="C1" s="138"/>
      <c r="D1" s="138"/>
      <c r="E1" s="138"/>
      <c r="F1" s="79"/>
      <c r="G1" s="79"/>
      <c r="H1" s="79"/>
      <c r="I1" s="532" t="s">
        <v>109</v>
      </c>
      <c r="J1" s="532"/>
      <c r="K1" s="144"/>
    </row>
    <row r="2" spans="1:12" s="22" customFormat="1">
      <c r="A2" s="106" t="s">
        <v>140</v>
      </c>
      <c r="B2" s="138"/>
      <c r="C2" s="138"/>
      <c r="D2" s="138"/>
      <c r="E2" s="138"/>
      <c r="F2" s="139"/>
      <c r="G2" s="140"/>
      <c r="H2" s="140"/>
      <c r="I2" s="518" t="s">
        <v>953</v>
      </c>
      <c r="J2" s="519"/>
      <c r="K2" s="144"/>
    </row>
    <row r="3" spans="1:12" s="22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8"/>
      <c r="G5" s="58"/>
      <c r="H5" s="58"/>
      <c r="I5" s="132"/>
      <c r="J5" s="58"/>
      <c r="K5" s="106"/>
    </row>
    <row r="6" spans="1:12" s="22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34" t="s">
        <v>220</v>
      </c>
      <c r="C7" s="534"/>
      <c r="D7" s="534" t="s">
        <v>292</v>
      </c>
      <c r="E7" s="534"/>
      <c r="F7" s="534" t="s">
        <v>293</v>
      </c>
      <c r="G7" s="534"/>
      <c r="H7" s="156" t="s">
        <v>279</v>
      </c>
      <c r="I7" s="534" t="s">
        <v>223</v>
      </c>
      <c r="J7" s="534"/>
      <c r="K7" s="145"/>
    </row>
    <row r="8" spans="1:12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>
      <c r="A9" s="59" t="s">
        <v>116</v>
      </c>
      <c r="B9" s="83">
        <f>SUM(B10,B14,B17)</f>
        <v>3606</v>
      </c>
      <c r="C9" s="83">
        <f>SUM(C10,C14,C17)</f>
        <v>329432.48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3606</v>
      </c>
      <c r="J9" s="83">
        <f t="shared" si="0"/>
        <v>329432.48</v>
      </c>
      <c r="K9" s="145"/>
    </row>
    <row r="10" spans="1:12">
      <c r="A10" s="60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>
      <c r="A14" s="60" t="s">
        <v>121</v>
      </c>
      <c r="B14" s="133">
        <f>SUM(B15:B16)</f>
        <v>3605</v>
      </c>
      <c r="C14" s="133">
        <f>SUM(C15:C16)</f>
        <v>328962.32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3605</v>
      </c>
      <c r="J14" s="133">
        <f t="shared" si="2"/>
        <v>328962.32</v>
      </c>
      <c r="K14" s="145"/>
    </row>
    <row r="15" spans="1:12">
      <c r="A15" s="60" t="s">
        <v>122</v>
      </c>
      <c r="B15" s="25">
        <v>11</v>
      </c>
      <c r="C15" s="418">
        <v>225663.32</v>
      </c>
      <c r="D15" s="25"/>
      <c r="E15" s="25"/>
      <c r="F15" s="25"/>
      <c r="G15" s="25"/>
      <c r="H15" s="25"/>
      <c r="I15" s="25">
        <f>B15+D15-F15</f>
        <v>11</v>
      </c>
      <c r="J15" s="418">
        <f>C15+E15-G15-H15</f>
        <v>225663.32</v>
      </c>
      <c r="K15" s="145"/>
    </row>
    <row r="16" spans="1:12">
      <c r="A16" s="60" t="s">
        <v>123</v>
      </c>
      <c r="B16" s="25">
        <v>3594</v>
      </c>
      <c r="C16" s="418">
        <v>103299</v>
      </c>
      <c r="D16" s="25">
        <v>0</v>
      </c>
      <c r="E16" s="25">
        <v>0</v>
      </c>
      <c r="F16" s="25"/>
      <c r="G16" s="25"/>
      <c r="H16" s="25"/>
      <c r="I16" s="25">
        <f>B16+D16-F16</f>
        <v>3594</v>
      </c>
      <c r="J16" s="418">
        <f>C16+E16-G16-H16</f>
        <v>103299</v>
      </c>
      <c r="K16" s="145"/>
    </row>
    <row r="17" spans="1:11">
      <c r="A17" s="60" t="s">
        <v>124</v>
      </c>
      <c r="B17" s="133">
        <f>SUM(B18:B19,B22,B23)</f>
        <v>1</v>
      </c>
      <c r="C17" s="133">
        <f>SUM(C18:C19,C22,C23)</f>
        <v>470.16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470.16</v>
      </c>
      <c r="K17" s="145"/>
    </row>
    <row r="18" spans="1:11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>
      <c r="A19" s="60" t="s">
        <v>126</v>
      </c>
      <c r="B19" s="133">
        <f>SUM(B20:B21)</f>
        <v>1</v>
      </c>
      <c r="C19" s="133">
        <f>SUM(C20:C21)</f>
        <v>470.16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470.16</v>
      </c>
      <c r="K19" s="145"/>
    </row>
    <row r="20" spans="1:11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>
      <c r="A21" s="60" t="s">
        <v>128</v>
      </c>
      <c r="B21" s="25">
        <v>1</v>
      </c>
      <c r="C21" s="418">
        <v>470.16</v>
      </c>
      <c r="D21" s="25"/>
      <c r="E21" s="25"/>
      <c r="F21" s="25"/>
      <c r="G21" s="25"/>
      <c r="H21" s="25"/>
      <c r="I21" s="25">
        <f>B21+D21-F21</f>
        <v>1</v>
      </c>
      <c r="J21" s="418">
        <f>C21+E21-G21-H21</f>
        <v>470.16</v>
      </c>
      <c r="K21" s="145"/>
    </row>
    <row r="22" spans="1:11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>
      <c r="A24" s="59" t="s">
        <v>131</v>
      </c>
      <c r="B24" s="83">
        <f>SUM(B25:B31)</f>
        <v>324650</v>
      </c>
      <c r="C24" s="83">
        <f t="shared" ref="C24:J24" si="5">SUM(C25:C31)</f>
        <v>512086.99</v>
      </c>
      <c r="D24" s="83">
        <f t="shared" si="5"/>
        <v>5000</v>
      </c>
      <c r="E24" s="83">
        <f t="shared" si="5"/>
        <v>9950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329650</v>
      </c>
      <c r="J24" s="83">
        <f t="shared" si="5"/>
        <v>522036.99</v>
      </c>
      <c r="K24" s="145"/>
    </row>
    <row r="25" spans="1:11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>
      <c r="A31" s="60" t="s">
        <v>264</v>
      </c>
      <c r="B31" s="25">
        <v>324650</v>
      </c>
      <c r="C31" s="25">
        <v>512086.99</v>
      </c>
      <c r="D31" s="25">
        <v>5000</v>
      </c>
      <c r="E31" s="25">
        <v>9950</v>
      </c>
      <c r="F31" s="25">
        <v>0</v>
      </c>
      <c r="G31" s="25">
        <v>0</v>
      </c>
      <c r="H31" s="25"/>
      <c r="I31" s="25">
        <f>B31+D31-F31</f>
        <v>329650</v>
      </c>
      <c r="J31" s="25">
        <f>C31+E31-G31-H31</f>
        <v>522036.99</v>
      </c>
      <c r="K31" s="145"/>
    </row>
    <row r="32" spans="1:11">
      <c r="A32" s="59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>
      <c r="A35" s="60" t="s">
        <v>267</v>
      </c>
      <c r="B35" s="25">
        <v>0</v>
      </c>
      <c r="C35" s="418">
        <v>0</v>
      </c>
      <c r="D35" s="25"/>
      <c r="E35" s="25"/>
      <c r="F35" s="25"/>
      <c r="G35" s="25"/>
      <c r="H35" s="25"/>
      <c r="I35" s="25">
        <f>B35+D35-F35</f>
        <v>0</v>
      </c>
      <c r="J35" s="418">
        <f>C35+E35-G35-H35</f>
        <v>0</v>
      </c>
      <c r="K35" s="145"/>
    </row>
    <row r="36" spans="1:11">
      <c r="A36" s="59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>
      <c r="A39" s="60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0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ht="12.75"/>
    <row r="45" spans="1:11" s="22" customFormat="1">
      <c r="A45" s="24"/>
    </row>
    <row r="46" spans="1:11" s="2" customFormat="1">
      <c r="A46" s="72" t="s">
        <v>107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268</v>
      </c>
      <c r="F49" s="12" t="s">
        <v>273</v>
      </c>
      <c r="G49" s="73"/>
      <c r="I49"/>
      <c r="J49"/>
    </row>
    <row r="50" spans="1:10" s="2" customFormat="1">
      <c r="B50" s="66" t="s">
        <v>139</v>
      </c>
      <c r="F50" s="2" t="s">
        <v>269</v>
      </c>
      <c r="G50"/>
      <c r="I50"/>
      <c r="J50"/>
    </row>
    <row r="51" spans="1:10" customFormat="1">
      <c r="A51" s="2"/>
      <c r="B51" s="24"/>
      <c r="H51" s="24"/>
    </row>
    <row r="52" spans="1:10" s="2" customFormat="1">
      <c r="A52" s="11"/>
      <c r="B52" s="11"/>
      <c r="C52" s="11"/>
    </row>
    <row r="53" spans="1:10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>
      <c r="A1" s="137" t="s">
        <v>305</v>
      </c>
      <c r="B1" s="138"/>
      <c r="C1" s="138"/>
      <c r="D1" s="138"/>
      <c r="E1" s="138"/>
      <c r="F1" s="138"/>
      <c r="G1" s="144"/>
      <c r="H1" s="101" t="s">
        <v>198</v>
      </c>
      <c r="I1" s="144"/>
      <c r="J1" s="67"/>
      <c r="K1" s="67"/>
      <c r="L1" s="67"/>
    </row>
    <row r="2" spans="1:12" s="22" customFormat="1">
      <c r="A2" s="106" t="s">
        <v>140</v>
      </c>
      <c r="B2" s="138"/>
      <c r="C2" s="138"/>
      <c r="D2" s="138"/>
      <c r="E2" s="138"/>
      <c r="F2" s="138"/>
      <c r="G2" s="146"/>
      <c r="H2" s="518" t="s">
        <v>953</v>
      </c>
      <c r="I2" s="519"/>
      <c r="J2" s="67"/>
      <c r="K2" s="67"/>
      <c r="L2" s="67"/>
    </row>
    <row r="3" spans="1:12" s="22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5"/>
      <c r="C9" s="25"/>
      <c r="D9" s="25"/>
      <c r="E9" s="25"/>
      <c r="F9" s="25"/>
      <c r="G9" s="157"/>
      <c r="H9" s="25"/>
      <c r="I9" s="144"/>
    </row>
    <row r="10" spans="1:12" ht="15.75">
      <c r="A10" s="68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.75">
      <c r="A11" s="68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.75">
      <c r="A12" s="68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.75">
      <c r="A13" s="68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.75">
      <c r="A14" s="68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>
      <c r="A15" s="68">
        <v>7</v>
      </c>
      <c r="B15" s="25"/>
      <c r="C15" s="25"/>
      <c r="D15" s="25"/>
      <c r="E15" s="25"/>
      <c r="F15" s="25"/>
      <c r="G15" s="157"/>
      <c r="H15" s="25"/>
      <c r="I15" s="144"/>
      <c r="J15" s="64"/>
      <c r="K15" s="64"/>
      <c r="L15" s="64"/>
    </row>
    <row r="16" spans="1:12" s="22" customFormat="1">
      <c r="A16" s="68">
        <v>8</v>
      </c>
      <c r="B16" s="25"/>
      <c r="C16" s="25"/>
      <c r="D16" s="25"/>
      <c r="E16" s="25"/>
      <c r="F16" s="25"/>
      <c r="G16" s="157"/>
      <c r="H16" s="25"/>
      <c r="I16" s="144"/>
      <c r="J16" s="64"/>
      <c r="K16" s="64"/>
      <c r="L16" s="64"/>
    </row>
    <row r="17" spans="1:12" s="22" customFormat="1">
      <c r="A17" s="68">
        <v>9</v>
      </c>
      <c r="B17" s="25"/>
      <c r="C17" s="25"/>
      <c r="D17" s="25"/>
      <c r="E17" s="25"/>
      <c r="F17" s="25"/>
      <c r="G17" s="157"/>
      <c r="H17" s="25"/>
      <c r="I17" s="144"/>
      <c r="J17" s="64"/>
      <c r="K17" s="64"/>
      <c r="L17" s="64"/>
    </row>
    <row r="18" spans="1:12" s="22" customFormat="1">
      <c r="A18" s="68">
        <v>10</v>
      </c>
      <c r="B18" s="25"/>
      <c r="C18" s="25"/>
      <c r="D18" s="25"/>
      <c r="E18" s="25"/>
      <c r="F18" s="25"/>
      <c r="G18" s="157"/>
      <c r="H18" s="25"/>
      <c r="I18" s="144"/>
      <c r="J18" s="64"/>
      <c r="K18" s="64"/>
      <c r="L18" s="64"/>
    </row>
    <row r="19" spans="1:12" s="22" customFormat="1">
      <c r="A19" s="68">
        <v>11</v>
      </c>
      <c r="B19" s="25"/>
      <c r="C19" s="25"/>
      <c r="D19" s="25"/>
      <c r="E19" s="25"/>
      <c r="F19" s="25"/>
      <c r="G19" s="157"/>
      <c r="H19" s="25"/>
      <c r="I19" s="144"/>
      <c r="J19" s="64"/>
      <c r="K19" s="64"/>
      <c r="L19" s="64"/>
    </row>
    <row r="20" spans="1:12" s="22" customFormat="1">
      <c r="A20" s="68">
        <v>12</v>
      </c>
      <c r="B20" s="25"/>
      <c r="C20" s="25"/>
      <c r="D20" s="25"/>
      <c r="E20" s="25"/>
      <c r="F20" s="25"/>
      <c r="G20" s="157"/>
      <c r="H20" s="25"/>
      <c r="I20" s="144"/>
      <c r="J20" s="64"/>
      <c r="K20" s="64"/>
      <c r="L20" s="64"/>
    </row>
    <row r="21" spans="1:12" s="22" customFormat="1">
      <c r="A21" s="68">
        <v>13</v>
      </c>
      <c r="B21" s="25"/>
      <c r="C21" s="25"/>
      <c r="D21" s="25"/>
      <c r="E21" s="25"/>
      <c r="F21" s="25"/>
      <c r="G21" s="157"/>
      <c r="H21" s="25"/>
      <c r="I21" s="144"/>
      <c r="J21" s="64"/>
      <c r="K21" s="64"/>
      <c r="L21" s="64"/>
    </row>
    <row r="22" spans="1:12" s="22" customFormat="1">
      <c r="A22" s="68">
        <v>14</v>
      </c>
      <c r="B22" s="25"/>
      <c r="C22" s="25"/>
      <c r="D22" s="25"/>
      <c r="E22" s="25"/>
      <c r="F22" s="25"/>
      <c r="G22" s="157"/>
      <c r="H22" s="25"/>
      <c r="I22" s="144"/>
      <c r="J22" s="64"/>
      <c r="K22" s="64"/>
      <c r="L22" s="64"/>
    </row>
    <row r="23" spans="1:12" s="22" customFormat="1">
      <c r="A23" s="68">
        <v>15</v>
      </c>
      <c r="B23" s="25"/>
      <c r="C23" s="25"/>
      <c r="D23" s="25"/>
      <c r="E23" s="25"/>
      <c r="F23" s="25"/>
      <c r="G23" s="157"/>
      <c r="H23" s="25"/>
      <c r="I23" s="144"/>
      <c r="J23" s="64"/>
      <c r="K23" s="64"/>
      <c r="L23" s="64"/>
    </row>
    <row r="24" spans="1:12" s="22" customFormat="1">
      <c r="A24" s="68">
        <v>16</v>
      </c>
      <c r="B24" s="25"/>
      <c r="C24" s="25"/>
      <c r="D24" s="25"/>
      <c r="E24" s="25"/>
      <c r="F24" s="25"/>
      <c r="G24" s="157"/>
      <c r="H24" s="25"/>
      <c r="I24" s="144"/>
      <c r="J24" s="64"/>
      <c r="K24" s="64"/>
      <c r="L24" s="64"/>
    </row>
    <row r="25" spans="1:12" s="22" customFormat="1">
      <c r="A25" s="68">
        <v>17</v>
      </c>
      <c r="B25" s="25"/>
      <c r="C25" s="25"/>
      <c r="D25" s="25"/>
      <c r="E25" s="25"/>
      <c r="F25" s="25"/>
      <c r="G25" s="157"/>
      <c r="H25" s="25"/>
      <c r="I25" s="144"/>
      <c r="J25" s="64"/>
      <c r="K25" s="64"/>
      <c r="L25" s="64"/>
    </row>
    <row r="26" spans="1:12" s="22" customFormat="1">
      <c r="A26" s="68">
        <v>18</v>
      </c>
      <c r="B26" s="25"/>
      <c r="C26" s="25"/>
      <c r="D26" s="25"/>
      <c r="E26" s="25"/>
      <c r="F26" s="25"/>
      <c r="G26" s="157"/>
      <c r="H26" s="25"/>
      <c r="I26" s="144"/>
      <c r="J26" s="64"/>
      <c r="K26" s="64"/>
      <c r="L26" s="64"/>
    </row>
    <row r="27" spans="1:12" s="22" customFormat="1">
      <c r="A27" s="68" t="s">
        <v>278</v>
      </c>
      <c r="B27" s="25"/>
      <c r="C27" s="25"/>
      <c r="D27" s="25"/>
      <c r="E27" s="25"/>
      <c r="F27" s="25"/>
      <c r="G27" s="157"/>
      <c r="H27" s="25"/>
      <c r="I27" s="144"/>
      <c r="J27" s="64"/>
      <c r="K27" s="64"/>
      <c r="L27" s="64"/>
    </row>
    <row r="28" spans="1:12" s="22" customFormat="1" ht="12.75">
      <c r="J28" s="64"/>
      <c r="K28" s="64"/>
      <c r="L28" s="64"/>
    </row>
    <row r="29" spans="1:12" s="22" customFormat="1" ht="12.75"/>
    <row r="30" spans="1:12" s="22" customFormat="1">
      <c r="A30" s="24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>
      <c r="A34"/>
      <c r="C34" s="66" t="s">
        <v>139</v>
      </c>
      <c r="E34" s="2" t="s">
        <v>269</v>
      </c>
      <c r="F34"/>
      <c r="G34"/>
      <c r="H34"/>
      <c r="I34"/>
    </row>
    <row r="35" spans="1:9" customFormat="1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>
      <c r="A1" s="137" t="s">
        <v>306</v>
      </c>
      <c r="B1" s="138"/>
      <c r="C1" s="138"/>
      <c r="D1" s="138"/>
      <c r="E1" s="138"/>
      <c r="F1" s="138"/>
      <c r="G1" s="138"/>
      <c r="H1" s="144"/>
      <c r="I1" s="377" t="s">
        <v>198</v>
      </c>
      <c r="J1" s="151"/>
    </row>
    <row r="2" spans="1:12" s="22" customFormat="1">
      <c r="A2" s="106" t="s">
        <v>140</v>
      </c>
      <c r="B2" s="138"/>
      <c r="C2" s="138"/>
      <c r="D2" s="138"/>
      <c r="E2" s="138"/>
      <c r="F2" s="138"/>
      <c r="G2" s="138"/>
      <c r="H2" s="144"/>
      <c r="I2" s="518" t="s">
        <v>953</v>
      </c>
      <c r="J2" s="519"/>
    </row>
    <row r="3" spans="1:12" s="22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19" t="s">
        <v>533</v>
      </c>
      <c r="C9" s="420" t="s">
        <v>534</v>
      </c>
      <c r="D9" s="421" t="s">
        <v>535</v>
      </c>
      <c r="E9" s="421">
        <v>2012</v>
      </c>
      <c r="F9" s="421" t="s">
        <v>536</v>
      </c>
      <c r="G9" s="421">
        <v>66066.13</v>
      </c>
      <c r="H9" s="422" t="s">
        <v>537</v>
      </c>
      <c r="I9" s="25"/>
      <c r="J9" s="152"/>
    </row>
    <row r="10" spans="1:12" ht="15.75">
      <c r="A10" s="68">
        <v>2</v>
      </c>
      <c r="B10" s="423" t="s">
        <v>538</v>
      </c>
      <c r="C10" s="423" t="s">
        <v>539</v>
      </c>
      <c r="D10" s="424" t="s">
        <v>540</v>
      </c>
      <c r="E10" s="424">
        <v>2016</v>
      </c>
      <c r="F10" s="424" t="s">
        <v>541</v>
      </c>
      <c r="G10" s="425">
        <v>24874.959999999999</v>
      </c>
      <c r="H10" s="426">
        <v>42406</v>
      </c>
      <c r="I10" s="25"/>
      <c r="J10" s="152"/>
    </row>
    <row r="11" spans="1:12" ht="15.75">
      <c r="A11" s="68">
        <v>3</v>
      </c>
      <c r="B11" s="423" t="s">
        <v>538</v>
      </c>
      <c r="C11" s="423" t="s">
        <v>539</v>
      </c>
      <c r="D11" s="424" t="s">
        <v>540</v>
      </c>
      <c r="E11" s="424">
        <v>2016</v>
      </c>
      <c r="F11" s="424" t="s">
        <v>542</v>
      </c>
      <c r="G11" s="425">
        <v>24874.959999999999</v>
      </c>
      <c r="H11" s="426">
        <v>42406</v>
      </c>
      <c r="I11" s="25"/>
      <c r="J11" s="152"/>
    </row>
    <row r="12" spans="1:12" ht="15.75">
      <c r="A12" s="68">
        <v>4</v>
      </c>
      <c r="B12" s="423" t="s">
        <v>538</v>
      </c>
      <c r="C12" s="423" t="s">
        <v>539</v>
      </c>
      <c r="D12" s="424" t="s">
        <v>540</v>
      </c>
      <c r="E12" s="424">
        <v>2016</v>
      </c>
      <c r="F12" s="424" t="s">
        <v>543</v>
      </c>
      <c r="G12" s="425">
        <v>24874.959999999999</v>
      </c>
      <c r="H12" s="426">
        <v>42406</v>
      </c>
      <c r="I12" s="25"/>
      <c r="J12" s="152"/>
    </row>
    <row r="13" spans="1:12" ht="15.75">
      <c r="A13" s="68">
        <v>5</v>
      </c>
      <c r="B13" s="423" t="s">
        <v>538</v>
      </c>
      <c r="C13" s="423" t="s">
        <v>539</v>
      </c>
      <c r="D13" s="424" t="s">
        <v>540</v>
      </c>
      <c r="E13" s="424">
        <v>2016</v>
      </c>
      <c r="F13" s="424" t="s">
        <v>544</v>
      </c>
      <c r="G13" s="425">
        <v>24874.959999999999</v>
      </c>
      <c r="H13" s="426">
        <v>42406</v>
      </c>
      <c r="I13" s="25"/>
      <c r="J13" s="152"/>
    </row>
    <row r="14" spans="1:12" ht="15.75">
      <c r="A14" s="68">
        <v>6</v>
      </c>
      <c r="B14" s="420" t="s">
        <v>538</v>
      </c>
      <c r="C14" s="420" t="s">
        <v>539</v>
      </c>
      <c r="D14" s="425" t="s">
        <v>540</v>
      </c>
      <c r="E14" s="425">
        <v>2016</v>
      </c>
      <c r="F14" s="425" t="s">
        <v>545</v>
      </c>
      <c r="G14" s="425">
        <v>23250.45</v>
      </c>
      <c r="H14" s="427">
        <v>42649</v>
      </c>
      <c r="I14" s="25"/>
      <c r="J14" s="152"/>
    </row>
    <row r="15" spans="1:12" s="22" customFormat="1">
      <c r="A15" s="68">
        <v>7</v>
      </c>
      <c r="B15" s="420" t="s">
        <v>538</v>
      </c>
      <c r="C15" s="420" t="s">
        <v>539</v>
      </c>
      <c r="D15" s="425" t="s">
        <v>540</v>
      </c>
      <c r="E15" s="425">
        <v>2016</v>
      </c>
      <c r="F15" s="425" t="s">
        <v>546</v>
      </c>
      <c r="G15" s="425">
        <v>23250.45</v>
      </c>
      <c r="H15" s="427">
        <v>42649</v>
      </c>
      <c r="I15" s="25"/>
      <c r="J15" s="146"/>
    </row>
    <row r="16" spans="1:12" s="22" customFormat="1">
      <c r="A16" s="68">
        <v>8</v>
      </c>
      <c r="B16" s="420" t="s">
        <v>538</v>
      </c>
      <c r="C16" s="420" t="s">
        <v>539</v>
      </c>
      <c r="D16" s="425" t="s">
        <v>540</v>
      </c>
      <c r="E16" s="425">
        <v>2016</v>
      </c>
      <c r="F16" s="425" t="s">
        <v>547</v>
      </c>
      <c r="G16" s="425">
        <v>23250.45</v>
      </c>
      <c r="H16" s="427">
        <v>42649</v>
      </c>
      <c r="I16" s="25"/>
      <c r="J16" s="146"/>
    </row>
    <row r="17" spans="1:10" s="22" customFormat="1">
      <c r="A17" s="68">
        <v>9</v>
      </c>
      <c r="B17" s="420" t="s">
        <v>538</v>
      </c>
      <c r="C17" s="420" t="s">
        <v>539</v>
      </c>
      <c r="D17" s="425" t="s">
        <v>540</v>
      </c>
      <c r="E17" s="425">
        <v>2016</v>
      </c>
      <c r="F17" s="425" t="s">
        <v>548</v>
      </c>
      <c r="G17" s="425">
        <v>23250.45</v>
      </c>
      <c r="H17" s="427">
        <v>42649</v>
      </c>
      <c r="I17" s="25"/>
      <c r="J17" s="146"/>
    </row>
    <row r="18" spans="1:10" s="22" customFormat="1">
      <c r="A18" s="68">
        <v>10</v>
      </c>
      <c r="B18" s="420" t="s">
        <v>538</v>
      </c>
      <c r="C18" s="420" t="s">
        <v>539</v>
      </c>
      <c r="D18" s="425" t="s">
        <v>540</v>
      </c>
      <c r="E18" s="425">
        <v>2016</v>
      </c>
      <c r="F18" s="425" t="s">
        <v>549</v>
      </c>
      <c r="G18" s="425">
        <v>23250.45</v>
      </c>
      <c r="H18" s="427">
        <v>42649</v>
      </c>
      <c r="I18" s="25"/>
      <c r="J18" s="146"/>
    </row>
    <row r="19" spans="1:10" s="22" customFormat="1">
      <c r="A19" s="68">
        <v>11</v>
      </c>
      <c r="B19" s="420" t="s">
        <v>538</v>
      </c>
      <c r="C19" s="420" t="s">
        <v>539</v>
      </c>
      <c r="D19" s="425" t="s">
        <v>540</v>
      </c>
      <c r="E19" s="425">
        <v>2016</v>
      </c>
      <c r="F19" s="425" t="s">
        <v>550</v>
      </c>
      <c r="G19" s="425">
        <v>24757.46</v>
      </c>
      <c r="H19" s="427">
        <v>42649</v>
      </c>
      <c r="I19" s="25"/>
      <c r="J19" s="146"/>
    </row>
    <row r="20" spans="1:10" s="22" customFormat="1">
      <c r="A20" s="68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>
      <c r="A21" s="68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>
      <c r="A22" s="68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>
      <c r="A23" s="68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>
      <c r="A24" s="68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>
      <c r="A25" s="68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>
      <c r="A26" s="68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>
      <c r="A27" s="68" t="s">
        <v>278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 ht="12.75">
      <c r="J28" s="64"/>
    </row>
    <row r="29" spans="1:10" s="22" customFormat="1" ht="12.75"/>
    <row r="30" spans="1:10" s="22" customFormat="1">
      <c r="A30" s="24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>
      <c r="A34"/>
      <c r="C34" s="66" t="s">
        <v>139</v>
      </c>
      <c r="E34" s="2" t="s">
        <v>269</v>
      </c>
      <c r="F34"/>
      <c r="G34"/>
      <c r="H34"/>
      <c r="I34"/>
    </row>
    <row r="35" spans="1:10" customFormat="1">
      <c r="B35" s="2"/>
      <c r="C35" s="24"/>
    </row>
    <row r="36" spans="1:10" customFormat="1" ht="12.75"/>
    <row r="37" spans="1:10" s="22" customFormat="1" ht="12.75">
      <c r="J37" s="64"/>
    </row>
    <row r="38" spans="1:10" s="22" customFormat="1" ht="12.75">
      <c r="J38" s="64"/>
    </row>
    <row r="39" spans="1:10" s="22" customFormat="1" ht="12.75">
      <c r="J39" s="64"/>
    </row>
    <row r="40" spans="1:10" s="22" customFormat="1" ht="12.75">
      <c r="J40" s="64"/>
    </row>
    <row r="41" spans="1:10" s="22" customFormat="1" ht="12.75">
      <c r="J41" s="64"/>
    </row>
    <row r="42" spans="1:10" s="22" customFormat="1" ht="12.75">
      <c r="J42" s="64"/>
    </row>
    <row r="43" spans="1:10" s="22" customFormat="1" ht="12.75">
      <c r="J43" s="64"/>
    </row>
    <row r="44" spans="1:10" s="22" customFormat="1" ht="12.75">
      <c r="J44" s="64"/>
    </row>
    <row r="45" spans="1:10" s="22" customFormat="1" ht="12.75">
      <c r="J45" s="64"/>
    </row>
    <row r="46" spans="1:10" s="22" customFormat="1" ht="12.75">
      <c r="J46" s="64"/>
    </row>
    <row r="47" spans="1:10" s="22" customFormat="1" ht="12.75">
      <c r="J47" s="64"/>
    </row>
    <row r="48" spans="1:10" s="22" customFormat="1" ht="12.75">
      <c r="J48" s="64"/>
    </row>
    <row r="49" spans="10:10" s="22" customFormat="1" ht="12.75">
      <c r="J49" s="64"/>
    </row>
    <row r="50" spans="10:10" s="22" customFormat="1" ht="12.75">
      <c r="J50" s="64"/>
    </row>
    <row r="51" spans="10:10" s="22" customFormat="1" ht="12.75">
      <c r="J51" s="64"/>
    </row>
    <row r="52" spans="10:10" s="22" customFormat="1" ht="12.75">
      <c r="J52" s="64"/>
    </row>
    <row r="53" spans="10:10" s="22" customFormat="1" ht="12.75">
      <c r="J53" s="64"/>
    </row>
    <row r="54" spans="10:10" s="22" customFormat="1" ht="12.75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518" t="s">
        <v>953</v>
      </c>
      <c r="H2" s="51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view="pageBreakPreview" topLeftCell="A94" zoomScale="80" zoomScaleNormal="80" zoomScaleSheetLayoutView="80" workbookViewId="0"/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109</v>
      </c>
    </row>
    <row r="2" spans="1:12" ht="15">
      <c r="A2" s="106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518" t="s">
        <v>953</v>
      </c>
      <c r="L2" s="519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7" customFormat="1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2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30">
      <c r="A9" s="428">
        <v>1</v>
      </c>
      <c r="B9" s="468" t="s">
        <v>551</v>
      </c>
      <c r="C9" s="446" t="s">
        <v>552</v>
      </c>
      <c r="D9" s="469" t="s">
        <v>1955</v>
      </c>
      <c r="E9" s="447">
        <v>1000</v>
      </c>
      <c r="F9" s="470">
        <v>36237</v>
      </c>
      <c r="G9" s="448"/>
      <c r="H9" s="449"/>
      <c r="I9" s="450"/>
      <c r="J9" s="451" t="s">
        <v>553</v>
      </c>
      <c r="K9" s="452" t="s">
        <v>554</v>
      </c>
    </row>
    <row r="10" spans="1:12" ht="30">
      <c r="A10" s="428">
        <v>2</v>
      </c>
      <c r="B10" s="468" t="s">
        <v>551</v>
      </c>
      <c r="C10" s="446" t="s">
        <v>552</v>
      </c>
      <c r="D10" s="469" t="s">
        <v>1955</v>
      </c>
      <c r="E10" s="447">
        <v>200</v>
      </c>
      <c r="F10" s="470">
        <v>7247.4</v>
      </c>
      <c r="G10" s="448"/>
      <c r="H10" s="449"/>
      <c r="I10" s="450"/>
      <c r="J10" s="451" t="s">
        <v>894</v>
      </c>
      <c r="K10" s="452" t="s">
        <v>893</v>
      </c>
    </row>
    <row r="11" spans="1:12" ht="30">
      <c r="A11" s="428">
        <v>3</v>
      </c>
      <c r="B11" s="468" t="s">
        <v>947</v>
      </c>
      <c r="C11" s="446" t="s">
        <v>552</v>
      </c>
      <c r="D11" s="469" t="s">
        <v>1956</v>
      </c>
      <c r="E11" s="447">
        <v>290</v>
      </c>
      <c r="F11" s="470">
        <v>4720</v>
      </c>
      <c r="G11" s="448"/>
      <c r="H11" s="449"/>
      <c r="I11" s="450"/>
      <c r="J11" s="451" t="s">
        <v>948</v>
      </c>
      <c r="K11" s="452" t="s">
        <v>949</v>
      </c>
    </row>
    <row r="12" spans="1:12" ht="45">
      <c r="A12" s="428">
        <v>4</v>
      </c>
      <c r="B12" s="468" t="s">
        <v>1957</v>
      </c>
      <c r="C12" s="446" t="s">
        <v>552</v>
      </c>
      <c r="D12" s="469" t="s">
        <v>1958</v>
      </c>
      <c r="E12" s="447">
        <v>315</v>
      </c>
      <c r="F12" s="470">
        <v>15702.699999999999</v>
      </c>
      <c r="G12" s="448"/>
      <c r="H12" s="449"/>
      <c r="I12" s="450"/>
      <c r="J12" s="451" t="s">
        <v>1959</v>
      </c>
      <c r="K12" s="452" t="s">
        <v>1960</v>
      </c>
    </row>
    <row r="13" spans="1:12" ht="45">
      <c r="A13" s="428">
        <v>5</v>
      </c>
      <c r="B13" s="468" t="s">
        <v>565</v>
      </c>
      <c r="C13" s="446" t="s">
        <v>552</v>
      </c>
      <c r="D13" s="469" t="s">
        <v>1961</v>
      </c>
      <c r="E13" s="447">
        <v>364.1</v>
      </c>
      <c r="F13" s="470">
        <v>5556.34</v>
      </c>
      <c r="G13" s="448"/>
      <c r="H13" s="449"/>
      <c r="I13" s="450"/>
      <c r="J13" s="451" t="s">
        <v>566</v>
      </c>
      <c r="K13" s="452" t="s">
        <v>567</v>
      </c>
    </row>
    <row r="14" spans="1:12" ht="45">
      <c r="A14" s="428">
        <v>6</v>
      </c>
      <c r="B14" s="468" t="s">
        <v>565</v>
      </c>
      <c r="C14" s="446" t="s">
        <v>552</v>
      </c>
      <c r="D14" s="469" t="s">
        <v>1961</v>
      </c>
      <c r="E14" s="447">
        <v>304.43</v>
      </c>
      <c r="F14" s="470">
        <v>5024.8639999999996</v>
      </c>
      <c r="G14" s="448"/>
      <c r="H14" s="449"/>
      <c r="I14" s="450"/>
      <c r="J14" s="451" t="s">
        <v>566</v>
      </c>
      <c r="K14" s="452" t="s">
        <v>567</v>
      </c>
    </row>
    <row r="15" spans="1:12" ht="30">
      <c r="A15" s="428">
        <v>7</v>
      </c>
      <c r="B15" s="468" t="s">
        <v>1962</v>
      </c>
      <c r="C15" s="446" t="s">
        <v>552</v>
      </c>
      <c r="D15" s="469" t="s">
        <v>1955</v>
      </c>
      <c r="E15" s="447">
        <v>179</v>
      </c>
      <c r="F15" s="470">
        <v>2250</v>
      </c>
      <c r="G15" s="448"/>
      <c r="H15" s="449"/>
      <c r="I15" s="450"/>
      <c r="J15" s="451" t="s">
        <v>1963</v>
      </c>
      <c r="K15" s="452" t="s">
        <v>1964</v>
      </c>
    </row>
    <row r="16" spans="1:12" ht="15">
      <c r="A16" s="536">
        <v>8</v>
      </c>
      <c r="B16" s="538" t="s">
        <v>572</v>
      </c>
      <c r="C16" s="540" t="s">
        <v>552</v>
      </c>
      <c r="D16" s="542" t="s">
        <v>1955</v>
      </c>
      <c r="E16" s="544">
        <v>331.82</v>
      </c>
      <c r="F16" s="470">
        <v>1570.27</v>
      </c>
      <c r="G16" s="448"/>
      <c r="H16" s="449"/>
      <c r="I16" s="450"/>
      <c r="J16" s="451" t="s">
        <v>573</v>
      </c>
      <c r="K16" s="452" t="s">
        <v>574</v>
      </c>
    </row>
    <row r="17" spans="1:11" ht="15">
      <c r="A17" s="537"/>
      <c r="B17" s="539"/>
      <c r="C17" s="541"/>
      <c r="D17" s="543"/>
      <c r="E17" s="545"/>
      <c r="F17" s="470">
        <v>1570.27</v>
      </c>
      <c r="G17" s="448"/>
      <c r="H17" s="449"/>
      <c r="I17" s="450"/>
      <c r="J17" s="451" t="s">
        <v>575</v>
      </c>
      <c r="K17" s="452" t="s">
        <v>576</v>
      </c>
    </row>
    <row r="18" spans="1:11" ht="30">
      <c r="A18" s="428">
        <v>9</v>
      </c>
      <c r="B18" s="468" t="s">
        <v>1965</v>
      </c>
      <c r="C18" s="446" t="s">
        <v>552</v>
      </c>
      <c r="D18" s="469" t="s">
        <v>1966</v>
      </c>
      <c r="E18" s="447">
        <v>170.55</v>
      </c>
      <c r="F18" s="470">
        <v>3623.7</v>
      </c>
      <c r="G18" s="448"/>
      <c r="H18" s="449"/>
      <c r="I18" s="450"/>
      <c r="J18" s="451" t="s">
        <v>1967</v>
      </c>
      <c r="K18" s="452" t="s">
        <v>205</v>
      </c>
    </row>
    <row r="19" spans="1:11" ht="30">
      <c r="A19" s="428">
        <v>10</v>
      </c>
      <c r="B19" s="468" t="s">
        <v>589</v>
      </c>
      <c r="C19" s="446" t="s">
        <v>552</v>
      </c>
      <c r="D19" s="469" t="s">
        <v>1955</v>
      </c>
      <c r="E19" s="447">
        <v>202.81</v>
      </c>
      <c r="F19" s="470">
        <v>5344.9574999999995</v>
      </c>
      <c r="G19" s="448"/>
      <c r="H19" s="449"/>
      <c r="I19" s="450"/>
      <c r="J19" s="451" t="s">
        <v>590</v>
      </c>
      <c r="K19" s="452" t="s">
        <v>591</v>
      </c>
    </row>
    <row r="20" spans="1:11" ht="30">
      <c r="A20" s="428">
        <v>11</v>
      </c>
      <c r="B20" s="468" t="s">
        <v>594</v>
      </c>
      <c r="C20" s="446" t="s">
        <v>552</v>
      </c>
      <c r="D20" s="469" t="s">
        <v>1955</v>
      </c>
      <c r="E20" s="447">
        <v>71.34</v>
      </c>
      <c r="F20" s="470">
        <v>750</v>
      </c>
      <c r="G20" s="448"/>
      <c r="H20" s="449"/>
      <c r="I20" s="450"/>
      <c r="J20" s="451" t="s">
        <v>595</v>
      </c>
      <c r="K20" s="452" t="s">
        <v>596</v>
      </c>
    </row>
    <row r="21" spans="1:11" ht="30">
      <c r="A21" s="428">
        <v>12</v>
      </c>
      <c r="B21" s="468" t="s">
        <v>604</v>
      </c>
      <c r="C21" s="446" t="s">
        <v>552</v>
      </c>
      <c r="D21" s="469" t="s">
        <v>1955</v>
      </c>
      <c r="E21" s="447">
        <v>165.3</v>
      </c>
      <c r="F21" s="470">
        <v>603.94999999999993</v>
      </c>
      <c r="G21" s="448"/>
      <c r="H21" s="449"/>
      <c r="I21" s="450"/>
      <c r="J21" s="451">
        <v>25001000163</v>
      </c>
      <c r="K21" s="452" t="s">
        <v>605</v>
      </c>
    </row>
    <row r="22" spans="1:11" ht="30">
      <c r="A22" s="428">
        <v>13</v>
      </c>
      <c r="B22" s="468" t="s">
        <v>606</v>
      </c>
      <c r="C22" s="446" t="s">
        <v>552</v>
      </c>
      <c r="D22" s="469" t="s">
        <v>1955</v>
      </c>
      <c r="E22" s="447">
        <v>150</v>
      </c>
      <c r="F22" s="470">
        <v>300</v>
      </c>
      <c r="G22" s="448"/>
      <c r="H22" s="449"/>
      <c r="I22" s="450"/>
      <c r="J22" s="451" t="s">
        <v>607</v>
      </c>
      <c r="K22" s="452" t="s">
        <v>608</v>
      </c>
    </row>
    <row r="23" spans="1:11" ht="15">
      <c r="A23" s="536">
        <v>14</v>
      </c>
      <c r="B23" s="538" t="s">
        <v>625</v>
      </c>
      <c r="C23" s="540" t="s">
        <v>552</v>
      </c>
      <c r="D23" s="542" t="s">
        <v>1955</v>
      </c>
      <c r="E23" s="544">
        <v>87.1</v>
      </c>
      <c r="F23" s="470">
        <v>400</v>
      </c>
      <c r="G23" s="448"/>
      <c r="H23" s="449"/>
      <c r="I23" s="450"/>
      <c r="J23" s="451" t="s">
        <v>626</v>
      </c>
      <c r="K23" s="452" t="s">
        <v>627</v>
      </c>
    </row>
    <row r="24" spans="1:11" ht="15">
      <c r="A24" s="537"/>
      <c r="B24" s="539"/>
      <c r="C24" s="541"/>
      <c r="D24" s="543"/>
      <c r="E24" s="545"/>
      <c r="F24" s="470">
        <v>400</v>
      </c>
      <c r="G24" s="448"/>
      <c r="H24" s="449"/>
      <c r="I24" s="450"/>
      <c r="J24" s="451" t="s">
        <v>628</v>
      </c>
      <c r="K24" s="452" t="s">
        <v>629</v>
      </c>
    </row>
    <row r="25" spans="1:11" ht="30">
      <c r="A25" s="428">
        <v>15</v>
      </c>
      <c r="B25" s="468" t="s">
        <v>642</v>
      </c>
      <c r="C25" s="446" t="s">
        <v>552</v>
      </c>
      <c r="D25" s="469" t="s">
        <v>1955</v>
      </c>
      <c r="E25" s="447">
        <v>100.2</v>
      </c>
      <c r="F25" s="470">
        <v>625</v>
      </c>
      <c r="G25" s="448"/>
      <c r="H25" s="449"/>
      <c r="I25" s="450"/>
      <c r="J25" s="451" t="s">
        <v>643</v>
      </c>
      <c r="K25" s="452" t="s">
        <v>644</v>
      </c>
    </row>
    <row r="26" spans="1:11" ht="30">
      <c r="A26" s="428">
        <v>16</v>
      </c>
      <c r="B26" s="468" t="s">
        <v>950</v>
      </c>
      <c r="C26" s="446" t="s">
        <v>552</v>
      </c>
      <c r="D26" s="469" t="s">
        <v>1955</v>
      </c>
      <c r="E26" s="447">
        <v>150.21</v>
      </c>
      <c r="F26" s="470">
        <v>1500</v>
      </c>
      <c r="G26" s="448"/>
      <c r="H26" s="449"/>
      <c r="I26" s="450"/>
      <c r="J26" s="451" t="s">
        <v>648</v>
      </c>
      <c r="K26" s="452" t="s">
        <v>649</v>
      </c>
    </row>
    <row r="27" spans="1:11" ht="30">
      <c r="A27" s="428">
        <v>17</v>
      </c>
      <c r="B27" s="468" t="s">
        <v>673</v>
      </c>
      <c r="C27" s="446" t="s">
        <v>552</v>
      </c>
      <c r="D27" s="469" t="s">
        <v>1955</v>
      </c>
      <c r="E27" s="447">
        <v>60</v>
      </c>
      <c r="F27" s="470">
        <v>800</v>
      </c>
      <c r="G27" s="448"/>
      <c r="H27" s="449"/>
      <c r="I27" s="450"/>
      <c r="J27" s="451" t="s">
        <v>674</v>
      </c>
      <c r="K27" s="452" t="s">
        <v>675</v>
      </c>
    </row>
    <row r="28" spans="1:11" ht="45">
      <c r="A28" s="428">
        <v>18</v>
      </c>
      <c r="B28" s="468" t="s">
        <v>676</v>
      </c>
      <c r="C28" s="446" t="s">
        <v>552</v>
      </c>
      <c r="D28" s="469" t="s">
        <v>1955</v>
      </c>
      <c r="E28" s="447">
        <v>110</v>
      </c>
      <c r="F28" s="470">
        <v>800</v>
      </c>
      <c r="G28" s="448"/>
      <c r="H28" s="449"/>
      <c r="I28" s="450"/>
      <c r="J28" s="451">
        <v>47001000294</v>
      </c>
      <c r="K28" s="452" t="s">
        <v>677</v>
      </c>
    </row>
    <row r="29" spans="1:11" ht="30">
      <c r="A29" s="428">
        <v>19</v>
      </c>
      <c r="B29" s="468" t="s">
        <v>678</v>
      </c>
      <c r="C29" s="446" t="s">
        <v>552</v>
      </c>
      <c r="D29" s="469" t="s">
        <v>1955</v>
      </c>
      <c r="E29" s="447">
        <v>90</v>
      </c>
      <c r="F29" s="470">
        <v>625</v>
      </c>
      <c r="G29" s="448"/>
      <c r="H29" s="449"/>
      <c r="I29" s="450"/>
      <c r="J29" s="451" t="s">
        <v>679</v>
      </c>
      <c r="K29" s="452" t="s">
        <v>680</v>
      </c>
    </row>
    <row r="30" spans="1:11" ht="30">
      <c r="A30" s="428">
        <v>20</v>
      </c>
      <c r="B30" s="468" t="s">
        <v>684</v>
      </c>
      <c r="C30" s="446" t="s">
        <v>552</v>
      </c>
      <c r="D30" s="469" t="s">
        <v>1955</v>
      </c>
      <c r="E30" s="447">
        <v>91</v>
      </c>
      <c r="F30" s="470">
        <v>1250</v>
      </c>
      <c r="G30" s="448"/>
      <c r="H30" s="449"/>
      <c r="I30" s="450"/>
      <c r="J30" s="451" t="s">
        <v>685</v>
      </c>
      <c r="K30" s="452" t="s">
        <v>686</v>
      </c>
    </row>
    <row r="31" spans="1:11" ht="30">
      <c r="A31" s="428">
        <v>21</v>
      </c>
      <c r="B31" s="468" t="s">
        <v>687</v>
      </c>
      <c r="C31" s="446" t="s">
        <v>552</v>
      </c>
      <c r="D31" s="469" t="s">
        <v>1955</v>
      </c>
      <c r="E31" s="447">
        <v>72</v>
      </c>
      <c r="F31" s="470">
        <v>1250</v>
      </c>
      <c r="G31" s="448"/>
      <c r="H31" s="449"/>
      <c r="I31" s="450"/>
      <c r="J31" s="451" t="s">
        <v>688</v>
      </c>
      <c r="K31" s="452" t="s">
        <v>689</v>
      </c>
    </row>
    <row r="32" spans="1:11" ht="30">
      <c r="A32" s="428">
        <v>22</v>
      </c>
      <c r="B32" s="468" t="s">
        <v>693</v>
      </c>
      <c r="C32" s="446" t="s">
        <v>552</v>
      </c>
      <c r="D32" s="469" t="s">
        <v>1955</v>
      </c>
      <c r="E32" s="447">
        <v>650</v>
      </c>
      <c r="F32" s="470">
        <v>1875</v>
      </c>
      <c r="G32" s="448"/>
      <c r="H32" s="449"/>
      <c r="I32" s="450"/>
      <c r="J32" s="451" t="s">
        <v>694</v>
      </c>
      <c r="K32" s="452" t="s">
        <v>695</v>
      </c>
    </row>
    <row r="33" spans="1:11" ht="30">
      <c r="A33" s="428">
        <v>23</v>
      </c>
      <c r="B33" s="468" t="s">
        <v>705</v>
      </c>
      <c r="C33" s="446" t="s">
        <v>552</v>
      </c>
      <c r="D33" s="469" t="s">
        <v>1955</v>
      </c>
      <c r="E33" s="447">
        <v>119.8</v>
      </c>
      <c r="F33" s="470">
        <v>800</v>
      </c>
      <c r="G33" s="448"/>
      <c r="H33" s="449"/>
      <c r="I33" s="450"/>
      <c r="J33" s="451" t="s">
        <v>706</v>
      </c>
      <c r="K33" s="452" t="s">
        <v>707</v>
      </c>
    </row>
    <row r="34" spans="1:11" ht="30">
      <c r="A34" s="428">
        <v>24</v>
      </c>
      <c r="B34" s="468" t="s">
        <v>711</v>
      </c>
      <c r="C34" s="446" t="s">
        <v>552</v>
      </c>
      <c r="D34" s="469" t="s">
        <v>1968</v>
      </c>
      <c r="E34" s="447">
        <v>184</v>
      </c>
      <c r="F34" s="470">
        <v>1800</v>
      </c>
      <c r="G34" s="448"/>
      <c r="H34" s="449"/>
      <c r="I34" s="450"/>
      <c r="J34" s="451" t="s">
        <v>712</v>
      </c>
      <c r="K34" s="452" t="s">
        <v>713</v>
      </c>
    </row>
    <row r="35" spans="1:11" ht="30">
      <c r="A35" s="428">
        <v>25</v>
      </c>
      <c r="B35" s="468" t="s">
        <v>714</v>
      </c>
      <c r="C35" s="446" t="s">
        <v>552</v>
      </c>
      <c r="D35" s="469" t="s">
        <v>1955</v>
      </c>
      <c r="E35" s="447">
        <v>122</v>
      </c>
      <c r="F35" s="470">
        <v>750</v>
      </c>
      <c r="G35" s="448"/>
      <c r="H35" s="449"/>
      <c r="I35" s="450"/>
      <c r="J35" s="451">
        <v>225063123</v>
      </c>
      <c r="K35" s="452" t="s">
        <v>715</v>
      </c>
    </row>
    <row r="36" spans="1:11" ht="30">
      <c r="A36" s="428">
        <v>26</v>
      </c>
      <c r="B36" s="468" t="s">
        <v>731</v>
      </c>
      <c r="C36" s="446" t="s">
        <v>552</v>
      </c>
      <c r="D36" s="469" t="s">
        <v>1955</v>
      </c>
      <c r="E36" s="447">
        <v>90</v>
      </c>
      <c r="F36" s="470">
        <v>500</v>
      </c>
      <c r="G36" s="448"/>
      <c r="H36" s="449"/>
      <c r="I36" s="450"/>
      <c r="J36" s="451">
        <v>53001007238</v>
      </c>
      <c r="K36" s="452" t="s">
        <v>732</v>
      </c>
    </row>
    <row r="37" spans="1:11" ht="30">
      <c r="A37" s="428">
        <v>27</v>
      </c>
      <c r="B37" s="468" t="s">
        <v>740</v>
      </c>
      <c r="C37" s="446" t="s">
        <v>552</v>
      </c>
      <c r="D37" s="469" t="s">
        <v>1955</v>
      </c>
      <c r="E37" s="447">
        <v>135.69999999999999</v>
      </c>
      <c r="F37" s="470">
        <v>625</v>
      </c>
      <c r="G37" s="448"/>
      <c r="H37" s="449"/>
      <c r="I37" s="450"/>
      <c r="J37" s="451">
        <v>26001002376</v>
      </c>
      <c r="K37" s="452" t="s">
        <v>741</v>
      </c>
    </row>
    <row r="38" spans="1:11" ht="15">
      <c r="A38" s="536">
        <v>28</v>
      </c>
      <c r="B38" s="538" t="s">
        <v>746</v>
      </c>
      <c r="C38" s="540" t="s">
        <v>552</v>
      </c>
      <c r="D38" s="542" t="s">
        <v>1955</v>
      </c>
      <c r="E38" s="544">
        <v>140.9</v>
      </c>
      <c r="F38" s="470">
        <v>250</v>
      </c>
      <c r="G38" s="448"/>
      <c r="H38" s="449"/>
      <c r="I38" s="450"/>
      <c r="J38" s="451" t="s">
        <v>747</v>
      </c>
      <c r="K38" s="452" t="s">
        <v>748</v>
      </c>
    </row>
    <row r="39" spans="1:11" ht="15">
      <c r="A39" s="537"/>
      <c r="B39" s="539"/>
      <c r="C39" s="541"/>
      <c r="D39" s="543"/>
      <c r="E39" s="545"/>
      <c r="F39" s="470">
        <v>250</v>
      </c>
      <c r="G39" s="448"/>
      <c r="H39" s="449"/>
      <c r="I39" s="450"/>
      <c r="J39" s="451">
        <v>62007000585</v>
      </c>
      <c r="K39" s="452" t="s">
        <v>749</v>
      </c>
    </row>
    <row r="40" spans="1:11" ht="45">
      <c r="A40" s="428">
        <v>29</v>
      </c>
      <c r="B40" s="468" t="s">
        <v>750</v>
      </c>
      <c r="C40" s="446" t="s">
        <v>552</v>
      </c>
      <c r="D40" s="469" t="s">
        <v>1955</v>
      </c>
      <c r="E40" s="447">
        <v>106</v>
      </c>
      <c r="F40" s="470">
        <v>800</v>
      </c>
      <c r="G40" s="448"/>
      <c r="H40" s="449"/>
      <c r="I40" s="450"/>
      <c r="J40" s="451" t="s">
        <v>751</v>
      </c>
      <c r="K40" s="452" t="s">
        <v>752</v>
      </c>
    </row>
    <row r="41" spans="1:11" ht="30">
      <c r="A41" s="428">
        <v>30</v>
      </c>
      <c r="B41" s="468" t="s">
        <v>753</v>
      </c>
      <c r="C41" s="446" t="s">
        <v>552</v>
      </c>
      <c r="D41" s="469" t="s">
        <v>1955</v>
      </c>
      <c r="E41" s="447">
        <v>120</v>
      </c>
      <c r="F41" s="470">
        <v>800</v>
      </c>
      <c r="G41" s="448"/>
      <c r="H41" s="449"/>
      <c r="I41" s="450"/>
      <c r="J41" s="451" t="s">
        <v>754</v>
      </c>
      <c r="K41" s="452" t="s">
        <v>755</v>
      </c>
    </row>
    <row r="42" spans="1:11" ht="30">
      <c r="A42" s="428">
        <v>31</v>
      </c>
      <c r="B42" s="468" t="s">
        <v>756</v>
      </c>
      <c r="C42" s="446" t="s">
        <v>552</v>
      </c>
      <c r="D42" s="469" t="s">
        <v>1955</v>
      </c>
      <c r="E42" s="447">
        <v>95</v>
      </c>
      <c r="F42" s="470">
        <v>550</v>
      </c>
      <c r="G42" s="448"/>
      <c r="H42" s="449"/>
      <c r="I42" s="450"/>
      <c r="J42" s="451" t="s">
        <v>757</v>
      </c>
      <c r="K42" s="452" t="s">
        <v>758</v>
      </c>
    </row>
    <row r="43" spans="1:11" ht="30">
      <c r="A43" s="428">
        <v>32</v>
      </c>
      <c r="B43" s="468" t="s">
        <v>759</v>
      </c>
      <c r="C43" s="446" t="s">
        <v>552</v>
      </c>
      <c r="D43" s="469" t="s">
        <v>1955</v>
      </c>
      <c r="E43" s="447">
        <v>218.1</v>
      </c>
      <c r="F43" s="470">
        <v>4275.9660000000003</v>
      </c>
      <c r="G43" s="448"/>
      <c r="H43" s="449"/>
      <c r="I43" s="450"/>
      <c r="J43" s="451" t="s">
        <v>951</v>
      </c>
      <c r="K43" s="452" t="s">
        <v>952</v>
      </c>
    </row>
    <row r="44" spans="1:11" ht="30">
      <c r="A44" s="428">
        <v>33</v>
      </c>
      <c r="B44" s="468" t="s">
        <v>764</v>
      </c>
      <c r="C44" s="446" t="s">
        <v>552</v>
      </c>
      <c r="D44" s="469" t="s">
        <v>1955</v>
      </c>
      <c r="E44" s="447">
        <v>46</v>
      </c>
      <c r="F44" s="470">
        <v>375</v>
      </c>
      <c r="G44" s="448"/>
      <c r="H44" s="449"/>
      <c r="I44" s="450"/>
      <c r="J44" s="451" t="s">
        <v>765</v>
      </c>
      <c r="K44" s="452" t="s">
        <v>766</v>
      </c>
    </row>
    <row r="45" spans="1:11" ht="30">
      <c r="A45" s="428">
        <v>34</v>
      </c>
      <c r="B45" s="468" t="s">
        <v>767</v>
      </c>
      <c r="C45" s="446" t="s">
        <v>552</v>
      </c>
      <c r="D45" s="469" t="s">
        <v>1955</v>
      </c>
      <c r="E45" s="447">
        <v>219</v>
      </c>
      <c r="F45" s="470">
        <v>800</v>
      </c>
      <c r="G45" s="448"/>
      <c r="H45" s="449"/>
      <c r="I45" s="450"/>
      <c r="J45" s="451" t="s">
        <v>768</v>
      </c>
      <c r="K45" s="452" t="s">
        <v>769</v>
      </c>
    </row>
    <row r="46" spans="1:11" ht="45">
      <c r="A46" s="428">
        <v>35</v>
      </c>
      <c r="B46" s="468" t="s">
        <v>772</v>
      </c>
      <c r="C46" s="446" t="s">
        <v>552</v>
      </c>
      <c r="D46" s="469" t="s">
        <v>1968</v>
      </c>
      <c r="E46" s="447">
        <v>574.5</v>
      </c>
      <c r="F46" s="470">
        <v>2500</v>
      </c>
      <c r="G46" s="448"/>
      <c r="H46" s="449"/>
      <c r="I46" s="450"/>
      <c r="J46" s="451" t="s">
        <v>773</v>
      </c>
      <c r="K46" s="452" t="s">
        <v>774</v>
      </c>
    </row>
    <row r="47" spans="1:11" ht="30">
      <c r="A47" s="428">
        <v>36</v>
      </c>
      <c r="B47" s="468" t="s">
        <v>775</v>
      </c>
      <c r="C47" s="446" t="s">
        <v>552</v>
      </c>
      <c r="D47" s="469" t="s">
        <v>1955</v>
      </c>
      <c r="E47" s="447">
        <v>161</v>
      </c>
      <c r="F47" s="470">
        <v>625</v>
      </c>
      <c r="G47" s="448"/>
      <c r="H47" s="449"/>
      <c r="I47" s="450"/>
      <c r="J47" s="451">
        <v>61008000273</v>
      </c>
      <c r="K47" s="452" t="s">
        <v>776</v>
      </c>
    </row>
    <row r="48" spans="1:11" ht="45">
      <c r="A48" s="428">
        <v>37</v>
      </c>
      <c r="B48" s="468" t="s">
        <v>777</v>
      </c>
      <c r="C48" s="446" t="s">
        <v>552</v>
      </c>
      <c r="D48" s="469" t="s">
        <v>1955</v>
      </c>
      <c r="E48" s="447">
        <v>91</v>
      </c>
      <c r="F48" s="470">
        <v>1250</v>
      </c>
      <c r="G48" s="448"/>
      <c r="H48" s="449"/>
      <c r="I48" s="450"/>
      <c r="J48" s="451" t="s">
        <v>778</v>
      </c>
      <c r="K48" s="452" t="s">
        <v>779</v>
      </c>
    </row>
    <row r="49" spans="1:11" ht="45">
      <c r="A49" s="428">
        <v>38</v>
      </c>
      <c r="B49" s="468" t="s">
        <v>780</v>
      </c>
      <c r="C49" s="446" t="s">
        <v>552</v>
      </c>
      <c r="D49" s="469" t="s">
        <v>1955</v>
      </c>
      <c r="E49" s="447">
        <v>120</v>
      </c>
      <c r="F49" s="470">
        <v>875</v>
      </c>
      <c r="G49" s="448"/>
      <c r="H49" s="449"/>
      <c r="I49" s="450"/>
      <c r="J49" s="451" t="s">
        <v>781</v>
      </c>
      <c r="K49" s="452" t="s">
        <v>782</v>
      </c>
    </row>
    <row r="50" spans="1:11" ht="15">
      <c r="A50" s="536">
        <v>39</v>
      </c>
      <c r="B50" s="538" t="s">
        <v>555</v>
      </c>
      <c r="C50" s="540" t="s">
        <v>552</v>
      </c>
      <c r="D50" s="542" t="s">
        <v>1955</v>
      </c>
      <c r="E50" s="544">
        <v>130</v>
      </c>
      <c r="F50" s="470">
        <v>4348.4399999999996</v>
      </c>
      <c r="G50" s="448" t="s">
        <v>556</v>
      </c>
      <c r="H50" s="449" t="s">
        <v>557</v>
      </c>
      <c r="I50" s="450" t="s">
        <v>558</v>
      </c>
      <c r="J50" s="451"/>
      <c r="K50" s="452"/>
    </row>
    <row r="51" spans="1:11" ht="15">
      <c r="A51" s="537"/>
      <c r="B51" s="539"/>
      <c r="C51" s="541"/>
      <c r="D51" s="543"/>
      <c r="E51" s="545"/>
      <c r="F51" s="470">
        <v>966.31999999999994</v>
      </c>
      <c r="G51" s="448" t="s">
        <v>559</v>
      </c>
      <c r="H51" s="449" t="s">
        <v>560</v>
      </c>
      <c r="I51" s="450" t="s">
        <v>558</v>
      </c>
      <c r="J51" s="451"/>
      <c r="K51" s="452"/>
    </row>
    <row r="52" spans="1:11" ht="45">
      <c r="A52" s="428">
        <v>40</v>
      </c>
      <c r="B52" s="468" t="s">
        <v>561</v>
      </c>
      <c r="C52" s="446" t="s">
        <v>552</v>
      </c>
      <c r="D52" s="469" t="s">
        <v>1955</v>
      </c>
      <c r="E52" s="447">
        <v>112.8</v>
      </c>
      <c r="F52" s="470">
        <v>2415.7999999999997</v>
      </c>
      <c r="G52" s="448" t="s">
        <v>562</v>
      </c>
      <c r="H52" s="449" t="s">
        <v>563</v>
      </c>
      <c r="I52" s="450" t="s">
        <v>564</v>
      </c>
      <c r="J52" s="451"/>
      <c r="K52" s="452"/>
    </row>
    <row r="53" spans="1:11" ht="60">
      <c r="A53" s="428">
        <v>41</v>
      </c>
      <c r="B53" s="468" t="s">
        <v>568</v>
      </c>
      <c r="C53" s="446" t="s">
        <v>552</v>
      </c>
      <c r="D53" s="469" t="s">
        <v>1955</v>
      </c>
      <c r="E53" s="447">
        <v>183.25</v>
      </c>
      <c r="F53" s="470">
        <v>2415.7999999999997</v>
      </c>
      <c r="G53" s="448" t="s">
        <v>569</v>
      </c>
      <c r="H53" s="449" t="s">
        <v>570</v>
      </c>
      <c r="I53" s="450" t="s">
        <v>571</v>
      </c>
      <c r="J53" s="451"/>
      <c r="K53" s="452"/>
    </row>
    <row r="54" spans="1:11" ht="30">
      <c r="A54" s="428">
        <v>42</v>
      </c>
      <c r="B54" s="468" t="s">
        <v>577</v>
      </c>
      <c r="C54" s="446" t="s">
        <v>552</v>
      </c>
      <c r="D54" s="469" t="s">
        <v>1955</v>
      </c>
      <c r="E54" s="447">
        <v>205.03</v>
      </c>
      <c r="F54" s="470">
        <v>2898.96</v>
      </c>
      <c r="G54" s="448" t="s">
        <v>578</v>
      </c>
      <c r="H54" s="449" t="s">
        <v>579</v>
      </c>
      <c r="I54" s="450" t="s">
        <v>580</v>
      </c>
      <c r="J54" s="451"/>
      <c r="K54" s="452"/>
    </row>
    <row r="55" spans="1:11" ht="30">
      <c r="A55" s="428">
        <v>43</v>
      </c>
      <c r="B55" s="468" t="s">
        <v>581</v>
      </c>
      <c r="C55" s="446" t="s">
        <v>552</v>
      </c>
      <c r="D55" s="469" t="s">
        <v>1955</v>
      </c>
      <c r="E55" s="447">
        <v>185.58</v>
      </c>
      <c r="F55" s="470">
        <v>3140.54</v>
      </c>
      <c r="G55" s="448" t="s">
        <v>582</v>
      </c>
      <c r="H55" s="449" t="s">
        <v>583</v>
      </c>
      <c r="I55" s="450" t="s">
        <v>584</v>
      </c>
      <c r="J55" s="451"/>
      <c r="K55" s="452"/>
    </row>
    <row r="56" spans="1:11" ht="45">
      <c r="A56" s="428">
        <v>44</v>
      </c>
      <c r="B56" s="468" t="s">
        <v>1969</v>
      </c>
      <c r="C56" s="446" t="s">
        <v>552</v>
      </c>
      <c r="D56" s="469" t="s">
        <v>1956</v>
      </c>
      <c r="E56" s="447">
        <v>162.18</v>
      </c>
      <c r="F56" s="470">
        <v>4529.625</v>
      </c>
      <c r="G56" s="448" t="s">
        <v>1970</v>
      </c>
      <c r="H56" s="449" t="s">
        <v>1971</v>
      </c>
      <c r="I56" s="450" t="s">
        <v>1972</v>
      </c>
      <c r="J56" s="451"/>
      <c r="K56" s="452"/>
    </row>
    <row r="57" spans="1:11" ht="30">
      <c r="A57" s="428">
        <v>45</v>
      </c>
      <c r="B57" s="468" t="s">
        <v>585</v>
      </c>
      <c r="C57" s="446" t="s">
        <v>552</v>
      </c>
      <c r="D57" s="469" t="s">
        <v>1955</v>
      </c>
      <c r="E57" s="447">
        <v>126.77</v>
      </c>
      <c r="F57" s="470">
        <v>3623.7</v>
      </c>
      <c r="G57" s="448" t="s">
        <v>586</v>
      </c>
      <c r="H57" s="449" t="s">
        <v>587</v>
      </c>
      <c r="I57" s="450" t="s">
        <v>588</v>
      </c>
      <c r="J57" s="451"/>
      <c r="K57" s="452"/>
    </row>
    <row r="58" spans="1:11" ht="30">
      <c r="A58" s="428">
        <v>46</v>
      </c>
      <c r="B58" s="468" t="s">
        <v>592</v>
      </c>
      <c r="C58" s="446" t="s">
        <v>552</v>
      </c>
      <c r="D58" s="469" t="s">
        <v>1955</v>
      </c>
      <c r="E58" s="447">
        <v>138.80000000000001</v>
      </c>
      <c r="F58" s="470">
        <v>1000</v>
      </c>
      <c r="G58" s="448">
        <v>36001011819</v>
      </c>
      <c r="H58" s="449" t="s">
        <v>563</v>
      </c>
      <c r="I58" s="450" t="s">
        <v>593</v>
      </c>
      <c r="J58" s="451"/>
      <c r="K58" s="452"/>
    </row>
    <row r="59" spans="1:11" ht="30">
      <c r="A59" s="428">
        <v>47</v>
      </c>
      <c r="B59" s="468" t="s">
        <v>597</v>
      </c>
      <c r="C59" s="446" t="s">
        <v>552</v>
      </c>
      <c r="D59" s="469" t="s">
        <v>1955</v>
      </c>
      <c r="E59" s="447">
        <v>223</v>
      </c>
      <c r="F59" s="470">
        <v>750</v>
      </c>
      <c r="G59" s="448" t="s">
        <v>598</v>
      </c>
      <c r="H59" s="449" t="s">
        <v>599</v>
      </c>
      <c r="I59" s="450" t="s">
        <v>600</v>
      </c>
      <c r="J59" s="451"/>
      <c r="K59" s="452"/>
    </row>
    <row r="60" spans="1:11" ht="30">
      <c r="A60" s="428">
        <v>48</v>
      </c>
      <c r="B60" s="468" t="s">
        <v>601</v>
      </c>
      <c r="C60" s="446" t="s">
        <v>552</v>
      </c>
      <c r="D60" s="469" t="s">
        <v>1973</v>
      </c>
      <c r="E60" s="447">
        <v>123.24</v>
      </c>
      <c r="F60" s="470">
        <v>650</v>
      </c>
      <c r="G60" s="448" t="s">
        <v>602</v>
      </c>
      <c r="H60" s="449" t="s">
        <v>560</v>
      </c>
      <c r="I60" s="450" t="s">
        <v>603</v>
      </c>
      <c r="J60" s="451"/>
      <c r="K60" s="452"/>
    </row>
    <row r="61" spans="1:11" ht="30">
      <c r="A61" s="428">
        <v>49</v>
      </c>
      <c r="B61" s="468" t="s">
        <v>609</v>
      </c>
      <c r="C61" s="446" t="s">
        <v>552</v>
      </c>
      <c r="D61" s="469" t="s">
        <v>1974</v>
      </c>
      <c r="E61" s="447">
        <v>250</v>
      </c>
      <c r="F61" s="470">
        <v>625</v>
      </c>
      <c r="G61" s="448" t="s">
        <v>610</v>
      </c>
      <c r="H61" s="449" t="s">
        <v>611</v>
      </c>
      <c r="I61" s="450" t="s">
        <v>612</v>
      </c>
      <c r="J61" s="451"/>
      <c r="K61" s="452"/>
    </row>
    <row r="62" spans="1:11" ht="30">
      <c r="A62" s="428">
        <v>50</v>
      </c>
      <c r="B62" s="468" t="s">
        <v>613</v>
      </c>
      <c r="C62" s="446" t="s">
        <v>552</v>
      </c>
      <c r="D62" s="469" t="s">
        <v>1955</v>
      </c>
      <c r="E62" s="447">
        <v>130</v>
      </c>
      <c r="F62" s="470">
        <v>1000</v>
      </c>
      <c r="G62" s="448" t="s">
        <v>614</v>
      </c>
      <c r="H62" s="449" t="s">
        <v>615</v>
      </c>
      <c r="I62" s="450" t="s">
        <v>616</v>
      </c>
      <c r="J62" s="451"/>
      <c r="K62" s="452"/>
    </row>
    <row r="63" spans="1:11" ht="30">
      <c r="A63" s="428">
        <v>51</v>
      </c>
      <c r="B63" s="468" t="s">
        <v>617</v>
      </c>
      <c r="C63" s="446" t="s">
        <v>552</v>
      </c>
      <c r="D63" s="469" t="s">
        <v>1955</v>
      </c>
      <c r="E63" s="447">
        <v>64.3</v>
      </c>
      <c r="F63" s="470">
        <v>1000</v>
      </c>
      <c r="G63" s="448" t="s">
        <v>618</v>
      </c>
      <c r="H63" s="449" t="s">
        <v>619</v>
      </c>
      <c r="I63" s="450" t="s">
        <v>620</v>
      </c>
      <c r="J63" s="451"/>
      <c r="K63" s="452"/>
    </row>
    <row r="64" spans="1:11" ht="45">
      <c r="A64" s="428">
        <v>52</v>
      </c>
      <c r="B64" s="468" t="s">
        <v>621</v>
      </c>
      <c r="C64" s="446" t="s">
        <v>552</v>
      </c>
      <c r="D64" s="469" t="s">
        <v>1955</v>
      </c>
      <c r="E64" s="447">
        <v>113.4</v>
      </c>
      <c r="F64" s="470">
        <v>1000</v>
      </c>
      <c r="G64" s="448" t="s">
        <v>622</v>
      </c>
      <c r="H64" s="449" t="s">
        <v>623</v>
      </c>
      <c r="I64" s="450" t="s">
        <v>624</v>
      </c>
      <c r="J64" s="451"/>
      <c r="K64" s="452"/>
    </row>
    <row r="65" spans="1:11" ht="30">
      <c r="A65" s="428">
        <v>53</v>
      </c>
      <c r="B65" s="468" t="s">
        <v>630</v>
      </c>
      <c r="C65" s="446" t="s">
        <v>552</v>
      </c>
      <c r="D65" s="469" t="s">
        <v>1955</v>
      </c>
      <c r="E65" s="447">
        <v>169.7</v>
      </c>
      <c r="F65" s="470">
        <v>625</v>
      </c>
      <c r="G65" s="448" t="s">
        <v>631</v>
      </c>
      <c r="H65" s="449" t="s">
        <v>632</v>
      </c>
      <c r="I65" s="450" t="s">
        <v>633</v>
      </c>
      <c r="J65" s="451"/>
      <c r="K65" s="452"/>
    </row>
    <row r="66" spans="1:11" ht="30">
      <c r="A66" s="428">
        <v>54</v>
      </c>
      <c r="B66" s="468" t="s">
        <v>634</v>
      </c>
      <c r="C66" s="446" t="s">
        <v>552</v>
      </c>
      <c r="D66" s="469" t="s">
        <v>1955</v>
      </c>
      <c r="E66" s="447">
        <v>180</v>
      </c>
      <c r="F66" s="470">
        <v>562.5</v>
      </c>
      <c r="G66" s="448" t="s">
        <v>635</v>
      </c>
      <c r="H66" s="449" t="s">
        <v>636</v>
      </c>
      <c r="I66" s="450" t="s">
        <v>637</v>
      </c>
      <c r="J66" s="451"/>
      <c r="K66" s="452"/>
    </row>
    <row r="67" spans="1:11" ht="30">
      <c r="A67" s="428">
        <v>55</v>
      </c>
      <c r="B67" s="468" t="s">
        <v>638</v>
      </c>
      <c r="C67" s="446" t="s">
        <v>552</v>
      </c>
      <c r="D67" s="469" t="s">
        <v>1955</v>
      </c>
      <c r="E67" s="447">
        <v>135</v>
      </c>
      <c r="F67" s="470">
        <v>750</v>
      </c>
      <c r="G67" s="448" t="s">
        <v>639</v>
      </c>
      <c r="H67" s="449" t="s">
        <v>640</v>
      </c>
      <c r="I67" s="450" t="s">
        <v>641</v>
      </c>
      <c r="J67" s="451"/>
      <c r="K67" s="452"/>
    </row>
    <row r="68" spans="1:11" ht="30">
      <c r="A68" s="428">
        <v>56</v>
      </c>
      <c r="B68" s="468" t="s">
        <v>645</v>
      </c>
      <c r="C68" s="446" t="s">
        <v>552</v>
      </c>
      <c r="D68" s="469" t="s">
        <v>1955</v>
      </c>
      <c r="E68" s="447">
        <v>41.25</v>
      </c>
      <c r="F68" s="470">
        <v>875</v>
      </c>
      <c r="G68" s="448">
        <v>60001129329</v>
      </c>
      <c r="H68" s="449" t="s">
        <v>646</v>
      </c>
      <c r="I68" s="450" t="s">
        <v>647</v>
      </c>
      <c r="J68" s="451"/>
      <c r="K68" s="452"/>
    </row>
    <row r="69" spans="1:11" ht="30">
      <c r="A69" s="428">
        <v>57</v>
      </c>
      <c r="B69" s="468" t="s">
        <v>650</v>
      </c>
      <c r="C69" s="446" t="s">
        <v>552</v>
      </c>
      <c r="D69" s="469" t="s">
        <v>1955</v>
      </c>
      <c r="E69" s="447">
        <v>160.69999999999999</v>
      </c>
      <c r="F69" s="470">
        <v>875</v>
      </c>
      <c r="G69" s="448" t="s">
        <v>651</v>
      </c>
      <c r="H69" s="449" t="s">
        <v>652</v>
      </c>
      <c r="I69" s="450" t="s">
        <v>653</v>
      </c>
      <c r="J69" s="451"/>
      <c r="K69" s="452"/>
    </row>
    <row r="70" spans="1:11" ht="30">
      <c r="A70" s="428">
        <v>58</v>
      </c>
      <c r="B70" s="468" t="s">
        <v>654</v>
      </c>
      <c r="C70" s="446" t="s">
        <v>552</v>
      </c>
      <c r="D70" s="469" t="s">
        <v>1955</v>
      </c>
      <c r="E70" s="447">
        <v>65</v>
      </c>
      <c r="F70" s="470">
        <v>1000</v>
      </c>
      <c r="G70" s="448" t="s">
        <v>655</v>
      </c>
      <c r="H70" s="449" t="s">
        <v>656</v>
      </c>
      <c r="I70" s="450" t="s">
        <v>657</v>
      </c>
      <c r="J70" s="451"/>
      <c r="K70" s="452"/>
    </row>
    <row r="71" spans="1:11" ht="30">
      <c r="A71" s="428">
        <v>59</v>
      </c>
      <c r="B71" s="468" t="s">
        <v>658</v>
      </c>
      <c r="C71" s="446" t="s">
        <v>552</v>
      </c>
      <c r="D71" s="469" t="s">
        <v>1955</v>
      </c>
      <c r="E71" s="447">
        <v>81.55</v>
      </c>
      <c r="F71" s="470">
        <v>500</v>
      </c>
      <c r="G71" s="448">
        <v>24001004130</v>
      </c>
      <c r="H71" s="449" t="s">
        <v>659</v>
      </c>
      <c r="I71" s="450" t="s">
        <v>660</v>
      </c>
      <c r="J71" s="451"/>
      <c r="K71" s="452"/>
    </row>
    <row r="72" spans="1:11" ht="30">
      <c r="A72" s="428">
        <v>60</v>
      </c>
      <c r="B72" s="468" t="s">
        <v>661</v>
      </c>
      <c r="C72" s="446" t="s">
        <v>552</v>
      </c>
      <c r="D72" s="469" t="s">
        <v>1968</v>
      </c>
      <c r="E72" s="447">
        <v>270</v>
      </c>
      <c r="F72" s="470">
        <v>2000</v>
      </c>
      <c r="G72" s="448" t="s">
        <v>662</v>
      </c>
      <c r="H72" s="449" t="s">
        <v>663</v>
      </c>
      <c r="I72" s="450" t="s">
        <v>664</v>
      </c>
      <c r="J72" s="451"/>
      <c r="K72" s="452"/>
    </row>
    <row r="73" spans="1:11" ht="30">
      <c r="A73" s="428">
        <v>61</v>
      </c>
      <c r="B73" s="468" t="s">
        <v>665</v>
      </c>
      <c r="C73" s="446" t="s">
        <v>552</v>
      </c>
      <c r="D73" s="469" t="s">
        <v>1955</v>
      </c>
      <c r="E73" s="447">
        <v>73</v>
      </c>
      <c r="F73" s="470">
        <v>500</v>
      </c>
      <c r="G73" s="448" t="s">
        <v>666</v>
      </c>
      <c r="H73" s="449" t="s">
        <v>667</v>
      </c>
      <c r="I73" s="450" t="s">
        <v>668</v>
      </c>
      <c r="J73" s="451"/>
      <c r="K73" s="452"/>
    </row>
    <row r="74" spans="1:11" ht="30">
      <c r="A74" s="428">
        <v>62</v>
      </c>
      <c r="B74" s="468" t="s">
        <v>669</v>
      </c>
      <c r="C74" s="446" t="s">
        <v>552</v>
      </c>
      <c r="D74" s="469" t="s">
        <v>1955</v>
      </c>
      <c r="E74" s="447">
        <v>214.07</v>
      </c>
      <c r="F74" s="470">
        <v>1250</v>
      </c>
      <c r="G74" s="448" t="s">
        <v>670</v>
      </c>
      <c r="H74" s="449" t="s">
        <v>671</v>
      </c>
      <c r="I74" s="450" t="s">
        <v>672</v>
      </c>
      <c r="J74" s="451"/>
      <c r="K74" s="452"/>
    </row>
    <row r="75" spans="1:11" ht="30">
      <c r="A75" s="428">
        <v>63</v>
      </c>
      <c r="B75" s="468" t="s">
        <v>681</v>
      </c>
      <c r="C75" s="446" t="s">
        <v>552</v>
      </c>
      <c r="D75" s="469" t="s">
        <v>1955</v>
      </c>
      <c r="E75" s="447">
        <v>55</v>
      </c>
      <c r="F75" s="470">
        <v>400</v>
      </c>
      <c r="G75" s="448">
        <v>47001003904</v>
      </c>
      <c r="H75" s="449" t="s">
        <v>682</v>
      </c>
      <c r="I75" s="450" t="s">
        <v>683</v>
      </c>
      <c r="J75" s="451"/>
      <c r="K75" s="452"/>
    </row>
    <row r="76" spans="1:11" ht="30">
      <c r="A76" s="428">
        <v>64</v>
      </c>
      <c r="B76" s="468" t="s">
        <v>690</v>
      </c>
      <c r="C76" s="446" t="s">
        <v>552</v>
      </c>
      <c r="D76" s="469" t="s">
        <v>1955</v>
      </c>
      <c r="E76" s="447">
        <v>264.42</v>
      </c>
      <c r="F76" s="470">
        <v>600</v>
      </c>
      <c r="G76" s="448" t="s">
        <v>691</v>
      </c>
      <c r="H76" s="449" t="s">
        <v>611</v>
      </c>
      <c r="I76" s="450" t="s">
        <v>692</v>
      </c>
      <c r="J76" s="451"/>
      <c r="K76" s="452"/>
    </row>
    <row r="77" spans="1:11" ht="30">
      <c r="A77" s="428">
        <v>65</v>
      </c>
      <c r="B77" s="468" t="s">
        <v>696</v>
      </c>
      <c r="C77" s="446" t="s">
        <v>552</v>
      </c>
      <c r="D77" s="469" t="s">
        <v>1955</v>
      </c>
      <c r="E77" s="447">
        <v>54</v>
      </c>
      <c r="F77" s="470">
        <v>313</v>
      </c>
      <c r="G77" s="448">
        <v>49001006224</v>
      </c>
      <c r="H77" s="449" t="s">
        <v>697</v>
      </c>
      <c r="I77" s="450" t="s">
        <v>698</v>
      </c>
      <c r="J77" s="451"/>
      <c r="K77" s="452"/>
    </row>
    <row r="78" spans="1:11" ht="45">
      <c r="A78" s="428">
        <v>66</v>
      </c>
      <c r="B78" s="468" t="s">
        <v>699</v>
      </c>
      <c r="C78" s="446" t="s">
        <v>552</v>
      </c>
      <c r="D78" s="469" t="s">
        <v>1955</v>
      </c>
      <c r="E78" s="447">
        <v>100.4</v>
      </c>
      <c r="F78" s="470">
        <v>625</v>
      </c>
      <c r="G78" s="448" t="s">
        <v>700</v>
      </c>
      <c r="H78" s="449" t="s">
        <v>615</v>
      </c>
      <c r="I78" s="450" t="s">
        <v>701</v>
      </c>
      <c r="J78" s="451"/>
      <c r="K78" s="452"/>
    </row>
    <row r="79" spans="1:11" ht="45">
      <c r="A79" s="428">
        <v>67</v>
      </c>
      <c r="B79" s="468" t="s">
        <v>702</v>
      </c>
      <c r="C79" s="446" t="s">
        <v>552</v>
      </c>
      <c r="D79" s="469" t="s">
        <v>1955</v>
      </c>
      <c r="E79" s="447">
        <v>60.8</v>
      </c>
      <c r="F79" s="470">
        <v>375</v>
      </c>
      <c r="G79" s="448" t="s">
        <v>703</v>
      </c>
      <c r="H79" s="449" t="s">
        <v>632</v>
      </c>
      <c r="I79" s="450" t="s">
        <v>704</v>
      </c>
      <c r="J79" s="451"/>
      <c r="K79" s="452"/>
    </row>
    <row r="80" spans="1:11" ht="30">
      <c r="A80" s="428">
        <v>68</v>
      </c>
      <c r="B80" s="468" t="s">
        <v>708</v>
      </c>
      <c r="C80" s="446" t="s">
        <v>552</v>
      </c>
      <c r="D80" s="469" t="s">
        <v>1955</v>
      </c>
      <c r="E80" s="447">
        <v>136</v>
      </c>
      <c r="F80" s="470">
        <v>525</v>
      </c>
      <c r="G80" s="448">
        <v>38001047179</v>
      </c>
      <c r="H80" s="449" t="s">
        <v>709</v>
      </c>
      <c r="I80" s="450" t="s">
        <v>710</v>
      </c>
      <c r="J80" s="451"/>
      <c r="K80" s="452"/>
    </row>
    <row r="81" spans="1:11" ht="30">
      <c r="A81" s="428">
        <v>69</v>
      </c>
      <c r="B81" s="468" t="s">
        <v>716</v>
      </c>
      <c r="C81" s="446" t="s">
        <v>552</v>
      </c>
      <c r="D81" s="469" t="s">
        <v>1955</v>
      </c>
      <c r="E81" s="447">
        <v>90</v>
      </c>
      <c r="F81" s="470">
        <v>562.5</v>
      </c>
      <c r="G81" s="448" t="s">
        <v>717</v>
      </c>
      <c r="H81" s="449" t="s">
        <v>718</v>
      </c>
      <c r="I81" s="450" t="s">
        <v>719</v>
      </c>
      <c r="J81" s="451"/>
      <c r="K81" s="452"/>
    </row>
    <row r="82" spans="1:11" ht="30">
      <c r="A82" s="428">
        <v>70</v>
      </c>
      <c r="B82" s="468" t="s">
        <v>720</v>
      </c>
      <c r="C82" s="446" t="s">
        <v>552</v>
      </c>
      <c r="D82" s="469" t="s">
        <v>1955</v>
      </c>
      <c r="E82" s="447">
        <v>99</v>
      </c>
      <c r="F82" s="470">
        <v>800</v>
      </c>
      <c r="G82" s="448" t="s">
        <v>721</v>
      </c>
      <c r="H82" s="449" t="s">
        <v>722</v>
      </c>
      <c r="I82" s="450" t="s">
        <v>723</v>
      </c>
      <c r="J82" s="451"/>
      <c r="K82" s="452"/>
    </row>
    <row r="83" spans="1:11" ht="30">
      <c r="A83" s="428">
        <v>71</v>
      </c>
      <c r="B83" s="468" t="s">
        <v>724</v>
      </c>
      <c r="C83" s="446" t="s">
        <v>552</v>
      </c>
      <c r="D83" s="469" t="s">
        <v>1955</v>
      </c>
      <c r="E83" s="447">
        <v>94.1</v>
      </c>
      <c r="F83" s="470">
        <v>500</v>
      </c>
      <c r="G83" s="448">
        <v>54001031206</v>
      </c>
      <c r="H83" s="449" t="s">
        <v>725</v>
      </c>
      <c r="I83" s="450" t="s">
        <v>726</v>
      </c>
      <c r="J83" s="451"/>
      <c r="K83" s="452"/>
    </row>
    <row r="84" spans="1:11" ht="45">
      <c r="A84" s="428">
        <v>72</v>
      </c>
      <c r="B84" s="468" t="s">
        <v>727</v>
      </c>
      <c r="C84" s="446" t="s">
        <v>552</v>
      </c>
      <c r="D84" s="469" t="s">
        <v>1955</v>
      </c>
      <c r="E84" s="447">
        <v>82.9</v>
      </c>
      <c r="F84" s="470">
        <v>375</v>
      </c>
      <c r="G84" s="448" t="s">
        <v>728</v>
      </c>
      <c r="H84" s="449" t="s">
        <v>729</v>
      </c>
      <c r="I84" s="450" t="s">
        <v>730</v>
      </c>
      <c r="J84" s="451"/>
      <c r="K84" s="452"/>
    </row>
    <row r="85" spans="1:11" ht="75">
      <c r="A85" s="428">
        <v>73</v>
      </c>
      <c r="B85" s="468" t="s">
        <v>733</v>
      </c>
      <c r="C85" s="446" t="s">
        <v>552</v>
      </c>
      <c r="D85" s="469" t="s">
        <v>1955</v>
      </c>
      <c r="E85" s="447">
        <v>102.03</v>
      </c>
      <c r="F85" s="470">
        <v>1250</v>
      </c>
      <c r="G85" s="448" t="s">
        <v>734</v>
      </c>
      <c r="H85" s="449" t="s">
        <v>735</v>
      </c>
      <c r="I85" s="450" t="s">
        <v>736</v>
      </c>
      <c r="J85" s="451"/>
      <c r="K85" s="452"/>
    </row>
    <row r="86" spans="1:11" ht="30">
      <c r="A86" s="428">
        <v>74</v>
      </c>
      <c r="B86" s="468" t="s">
        <v>737</v>
      </c>
      <c r="C86" s="446" t="s">
        <v>552</v>
      </c>
      <c r="D86" s="469" t="s">
        <v>1955</v>
      </c>
      <c r="E86" s="447">
        <v>80.3</v>
      </c>
      <c r="F86" s="470">
        <v>625</v>
      </c>
      <c r="G86" s="448">
        <v>33001022458</v>
      </c>
      <c r="H86" s="449" t="s">
        <v>738</v>
      </c>
      <c r="I86" s="450" t="s">
        <v>739</v>
      </c>
      <c r="J86" s="451"/>
      <c r="K86" s="452"/>
    </row>
    <row r="87" spans="1:11" ht="30">
      <c r="A87" s="428">
        <v>75</v>
      </c>
      <c r="B87" s="468" t="s">
        <v>742</v>
      </c>
      <c r="C87" s="446" t="s">
        <v>552</v>
      </c>
      <c r="D87" s="469" t="s">
        <v>1955</v>
      </c>
      <c r="E87" s="447">
        <v>90</v>
      </c>
      <c r="F87" s="470">
        <v>437.5</v>
      </c>
      <c r="G87" s="448" t="s">
        <v>743</v>
      </c>
      <c r="H87" s="449" t="s">
        <v>744</v>
      </c>
      <c r="I87" s="450" t="s">
        <v>745</v>
      </c>
      <c r="J87" s="451"/>
      <c r="K87" s="452"/>
    </row>
    <row r="88" spans="1:11" ht="30">
      <c r="A88" s="428">
        <v>76</v>
      </c>
      <c r="B88" s="468" t="s">
        <v>760</v>
      </c>
      <c r="C88" s="446" t="s">
        <v>552</v>
      </c>
      <c r="D88" s="469" t="s">
        <v>1955</v>
      </c>
      <c r="E88" s="447">
        <v>110</v>
      </c>
      <c r="F88" s="470">
        <v>737.5</v>
      </c>
      <c r="G88" s="448" t="s">
        <v>761</v>
      </c>
      <c r="H88" s="449" t="s">
        <v>762</v>
      </c>
      <c r="I88" s="450" t="s">
        <v>763</v>
      </c>
      <c r="J88" s="451"/>
      <c r="K88" s="452"/>
    </row>
    <row r="89" spans="1:11" ht="30">
      <c r="A89" s="428">
        <v>77</v>
      </c>
      <c r="B89" s="468" t="s">
        <v>770</v>
      </c>
      <c r="C89" s="446" t="s">
        <v>552</v>
      </c>
      <c r="D89" s="469" t="s">
        <v>1955</v>
      </c>
      <c r="E89" s="447">
        <v>107</v>
      </c>
      <c r="F89" s="470">
        <v>1000</v>
      </c>
      <c r="G89" s="448">
        <v>62005023736</v>
      </c>
      <c r="H89" s="449" t="s">
        <v>771</v>
      </c>
      <c r="I89" s="450" t="s">
        <v>692</v>
      </c>
      <c r="J89" s="451"/>
      <c r="K89" s="452"/>
    </row>
    <row r="90" spans="1:11" ht="45">
      <c r="A90" s="428">
        <v>78</v>
      </c>
      <c r="B90" s="468" t="s">
        <v>783</v>
      </c>
      <c r="C90" s="446" t="s">
        <v>552</v>
      </c>
      <c r="D90" s="469" t="s">
        <v>1955</v>
      </c>
      <c r="E90" s="447">
        <v>76.36</v>
      </c>
      <c r="F90" s="470">
        <v>905.92499999999995</v>
      </c>
      <c r="G90" s="448" t="s">
        <v>784</v>
      </c>
      <c r="H90" s="449" t="s">
        <v>785</v>
      </c>
      <c r="I90" s="450" t="s">
        <v>786</v>
      </c>
      <c r="J90" s="451"/>
      <c r="K90" s="452"/>
    </row>
    <row r="91" spans="1:11" ht="45">
      <c r="A91" s="428">
        <v>79</v>
      </c>
      <c r="B91" s="468" t="s">
        <v>787</v>
      </c>
      <c r="C91" s="446" t="s">
        <v>552</v>
      </c>
      <c r="D91" s="469" t="s">
        <v>1955</v>
      </c>
      <c r="E91" s="447">
        <v>112.5</v>
      </c>
      <c r="F91" s="470">
        <v>625</v>
      </c>
      <c r="G91" s="448">
        <v>61002004053</v>
      </c>
      <c r="H91" s="449" t="s">
        <v>646</v>
      </c>
      <c r="I91" s="450" t="s">
        <v>641</v>
      </c>
      <c r="J91" s="451"/>
      <c r="K91" s="452"/>
    </row>
    <row r="92" spans="1:11" ht="30">
      <c r="A92" s="428">
        <v>80</v>
      </c>
      <c r="B92" s="468" t="s">
        <v>1975</v>
      </c>
      <c r="C92" s="446" t="s">
        <v>788</v>
      </c>
      <c r="D92" s="469" t="s">
        <v>789</v>
      </c>
      <c r="E92" s="447">
        <v>180</v>
      </c>
      <c r="F92" s="470">
        <v>400</v>
      </c>
      <c r="G92" s="448"/>
      <c r="H92" s="449"/>
      <c r="I92" s="450"/>
      <c r="J92" s="451" t="s">
        <v>1976</v>
      </c>
      <c r="K92" s="452" t="s">
        <v>1977</v>
      </c>
    </row>
    <row r="93" spans="1:11" ht="30">
      <c r="A93" s="428">
        <v>81</v>
      </c>
      <c r="B93" s="468" t="s">
        <v>1978</v>
      </c>
      <c r="C93" s="446" t="s">
        <v>788</v>
      </c>
      <c r="D93" s="469" t="s">
        <v>789</v>
      </c>
      <c r="E93" s="447">
        <v>300</v>
      </c>
      <c r="F93" s="470">
        <v>300</v>
      </c>
      <c r="G93" s="448"/>
      <c r="H93" s="449"/>
      <c r="I93" s="450"/>
      <c r="J93" s="451" t="s">
        <v>1979</v>
      </c>
      <c r="K93" s="452" t="s">
        <v>1980</v>
      </c>
    </row>
    <row r="94" spans="1:11" ht="60">
      <c r="A94" s="428">
        <v>82</v>
      </c>
      <c r="B94" s="468" t="s">
        <v>1981</v>
      </c>
      <c r="C94" s="446" t="s">
        <v>788</v>
      </c>
      <c r="D94" s="469" t="s">
        <v>789</v>
      </c>
      <c r="E94" s="447">
        <v>350</v>
      </c>
      <c r="F94" s="470">
        <v>400</v>
      </c>
      <c r="G94" s="448"/>
      <c r="H94" s="449"/>
      <c r="I94" s="450"/>
      <c r="J94" s="451" t="s">
        <v>1982</v>
      </c>
      <c r="K94" s="452" t="s">
        <v>1983</v>
      </c>
    </row>
    <row r="95" spans="1:11" ht="45">
      <c r="A95" s="428">
        <v>83</v>
      </c>
      <c r="B95" s="468" t="s">
        <v>1984</v>
      </c>
      <c r="C95" s="446" t="s">
        <v>788</v>
      </c>
      <c r="D95" s="469" t="s">
        <v>789</v>
      </c>
      <c r="E95" s="447">
        <v>288</v>
      </c>
      <c r="F95" s="470">
        <v>300</v>
      </c>
      <c r="G95" s="448"/>
      <c r="H95" s="449"/>
      <c r="I95" s="450"/>
      <c r="J95" s="451" t="s">
        <v>1985</v>
      </c>
      <c r="K95" s="452" t="s">
        <v>1986</v>
      </c>
    </row>
    <row r="96" spans="1:11" ht="30">
      <c r="A96" s="428">
        <v>84</v>
      </c>
      <c r="B96" s="468" t="s">
        <v>1987</v>
      </c>
      <c r="C96" s="446" t="s">
        <v>788</v>
      </c>
      <c r="D96" s="469" t="s">
        <v>789</v>
      </c>
      <c r="E96" s="447">
        <v>210</v>
      </c>
      <c r="F96" s="470">
        <v>800</v>
      </c>
      <c r="G96" s="448"/>
      <c r="H96" s="449"/>
      <c r="I96" s="450"/>
      <c r="J96" s="451" t="s">
        <v>1988</v>
      </c>
      <c r="K96" s="452" t="s">
        <v>1989</v>
      </c>
    </row>
    <row r="97" spans="1:11" ht="30">
      <c r="A97" s="428">
        <v>85</v>
      </c>
      <c r="B97" s="468" t="s">
        <v>1990</v>
      </c>
      <c r="C97" s="446" t="s">
        <v>788</v>
      </c>
      <c r="D97" s="469" t="s">
        <v>789</v>
      </c>
      <c r="E97" s="447">
        <v>140</v>
      </c>
      <c r="F97" s="470">
        <v>312.12</v>
      </c>
      <c r="G97" s="448"/>
      <c r="H97" s="449"/>
      <c r="I97" s="450"/>
      <c r="J97" s="451" t="s">
        <v>1991</v>
      </c>
      <c r="K97" s="452" t="s">
        <v>1992</v>
      </c>
    </row>
    <row r="98" spans="1:11" ht="30">
      <c r="A98" s="428">
        <v>86</v>
      </c>
      <c r="B98" s="468" t="s">
        <v>1975</v>
      </c>
      <c r="C98" s="446" t="s">
        <v>788</v>
      </c>
      <c r="D98" s="469" t="s">
        <v>789</v>
      </c>
      <c r="E98" s="447">
        <v>180</v>
      </c>
      <c r="F98" s="470">
        <v>400</v>
      </c>
      <c r="G98" s="448"/>
      <c r="H98" s="449"/>
      <c r="I98" s="450"/>
      <c r="J98" s="451" t="s">
        <v>1976</v>
      </c>
      <c r="K98" s="452" t="s">
        <v>1977</v>
      </c>
    </row>
    <row r="99" spans="1:11" ht="30">
      <c r="A99" s="428">
        <v>87</v>
      </c>
      <c r="B99" s="468" t="s">
        <v>1993</v>
      </c>
      <c r="C99" s="446" t="s">
        <v>788</v>
      </c>
      <c r="D99" s="469" t="s">
        <v>789</v>
      </c>
      <c r="E99" s="447">
        <v>110</v>
      </c>
      <c r="F99" s="470">
        <v>200</v>
      </c>
      <c r="G99" s="448"/>
      <c r="H99" s="449"/>
      <c r="I99" s="450"/>
      <c r="J99" s="451" t="s">
        <v>1994</v>
      </c>
      <c r="K99" s="452" t="s">
        <v>1995</v>
      </c>
    </row>
    <row r="100" spans="1:11" ht="30">
      <c r="A100" s="428">
        <v>88</v>
      </c>
      <c r="B100" s="468" t="s">
        <v>1993</v>
      </c>
      <c r="C100" s="446" t="s">
        <v>788</v>
      </c>
      <c r="D100" s="469" t="s">
        <v>789</v>
      </c>
      <c r="E100" s="447">
        <v>110</v>
      </c>
      <c r="F100" s="470">
        <v>200</v>
      </c>
      <c r="G100" s="448"/>
      <c r="H100" s="449"/>
      <c r="I100" s="450"/>
      <c r="J100" s="451" t="s">
        <v>1994</v>
      </c>
      <c r="K100" s="452" t="s">
        <v>1995</v>
      </c>
    </row>
    <row r="101" spans="1:11" ht="75">
      <c r="A101" s="428">
        <v>89</v>
      </c>
      <c r="B101" s="468" t="s">
        <v>1996</v>
      </c>
      <c r="C101" s="446" t="s">
        <v>788</v>
      </c>
      <c r="D101" s="469" t="s">
        <v>789</v>
      </c>
      <c r="E101" s="447">
        <v>430</v>
      </c>
      <c r="F101" s="470">
        <v>500</v>
      </c>
      <c r="G101" s="448"/>
      <c r="H101" s="449"/>
      <c r="I101" s="450"/>
      <c r="J101" s="451" t="s">
        <v>1997</v>
      </c>
      <c r="K101" s="452" t="s">
        <v>1998</v>
      </c>
    </row>
    <row r="102" spans="1:1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ht="15">
      <c r="A103" s="24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 ht="15">
      <c r="A104" s="2"/>
      <c r="B104" s="72" t="s">
        <v>107</v>
      </c>
      <c r="C104" s="2"/>
      <c r="D104" s="2"/>
      <c r="E104" s="5"/>
      <c r="F104" s="2"/>
      <c r="G104" s="2"/>
      <c r="H104" s="2"/>
      <c r="I104" s="2"/>
      <c r="J104" s="2"/>
      <c r="K104" s="2"/>
    </row>
    <row r="105" spans="1:11" ht="15">
      <c r="A105" s="2"/>
      <c r="B105" s="2"/>
      <c r="C105" s="535"/>
      <c r="D105" s="535"/>
      <c r="F105" s="71"/>
      <c r="G105" s="74"/>
    </row>
    <row r="106" spans="1:11" ht="15">
      <c r="B106" s="2"/>
      <c r="C106" s="70" t="s">
        <v>268</v>
      </c>
      <c r="D106" s="2"/>
      <c r="F106" s="12" t="s">
        <v>273</v>
      </c>
    </row>
    <row r="107" spans="1:11" ht="15">
      <c r="B107" s="2"/>
      <c r="C107" s="2"/>
      <c r="D107" s="2"/>
      <c r="F107" s="2" t="s">
        <v>269</v>
      </c>
    </row>
    <row r="108" spans="1:11" ht="15">
      <c r="B108" s="2"/>
      <c r="C108" s="66" t="s">
        <v>139</v>
      </c>
    </row>
  </sheetData>
  <mergeCells count="22">
    <mergeCell ref="E38:E39"/>
    <mergeCell ref="A50:A51"/>
    <mergeCell ref="B50:B51"/>
    <mergeCell ref="C50:C51"/>
    <mergeCell ref="D50:D51"/>
    <mergeCell ref="E50:E51"/>
    <mergeCell ref="C105:D105"/>
    <mergeCell ref="K2:L2"/>
    <mergeCell ref="A16:A17"/>
    <mergeCell ref="B16:B17"/>
    <mergeCell ref="C16:C17"/>
    <mergeCell ref="D16:D17"/>
    <mergeCell ref="E16:E17"/>
    <mergeCell ref="A23:A24"/>
    <mergeCell ref="B23:B24"/>
    <mergeCell ref="C23:C24"/>
    <mergeCell ref="D23:D24"/>
    <mergeCell ref="E23:E24"/>
    <mergeCell ref="A38:A39"/>
    <mergeCell ref="B38:B39"/>
    <mergeCell ref="C38:C39"/>
    <mergeCell ref="D38:D39"/>
  </mergeCells>
  <pageMargins left="0.25" right="0.25" top="0.75" bottom="0.75" header="0.3" footer="0.3"/>
  <pageSetup scale="6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view="pageBreakPreview" zoomScale="80" zoomScaleNormal="100" zoomScaleSheetLayoutView="80" workbookViewId="0">
      <selection activeCell="G16" sqref="G16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109</v>
      </c>
    </row>
    <row r="2" spans="1:13" customFormat="1" ht="15">
      <c r="A2" s="106" t="s">
        <v>140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546" t="s">
        <v>953</v>
      </c>
      <c r="M2" s="547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429">
        <v>1</v>
      </c>
      <c r="B9" s="424" t="s">
        <v>1999</v>
      </c>
      <c r="C9" s="423" t="s">
        <v>2000</v>
      </c>
      <c r="D9" s="423" t="s">
        <v>2001</v>
      </c>
      <c r="E9" s="424">
        <v>2007</v>
      </c>
      <c r="F9" s="424" t="s">
        <v>2002</v>
      </c>
      <c r="G9" s="424">
        <v>625</v>
      </c>
      <c r="H9" s="471" t="s">
        <v>2003</v>
      </c>
      <c r="I9" s="472" t="s">
        <v>514</v>
      </c>
      <c r="J9" s="472" t="s">
        <v>692</v>
      </c>
      <c r="K9" s="472"/>
      <c r="L9" s="423"/>
    </row>
    <row r="10" spans="1:13" customFormat="1" ht="15">
      <c r="A10" s="429">
        <v>2</v>
      </c>
      <c r="B10" s="424" t="s">
        <v>1999</v>
      </c>
      <c r="C10" s="423" t="s">
        <v>2004</v>
      </c>
      <c r="D10" s="423" t="s">
        <v>2005</v>
      </c>
      <c r="E10" s="424">
        <v>2002</v>
      </c>
      <c r="F10" s="424" t="s">
        <v>2006</v>
      </c>
      <c r="G10" s="424">
        <v>625</v>
      </c>
      <c r="H10" s="471" t="s">
        <v>2003</v>
      </c>
      <c r="I10" s="472" t="s">
        <v>514</v>
      </c>
      <c r="J10" s="472" t="s">
        <v>692</v>
      </c>
      <c r="K10" s="472"/>
      <c r="L10" s="423"/>
    </row>
    <row r="11" spans="1:13" customFormat="1" ht="15">
      <c r="A11" s="429">
        <v>3</v>
      </c>
      <c r="B11" s="424"/>
      <c r="C11" s="423"/>
      <c r="D11" s="423"/>
      <c r="E11" s="424"/>
      <c r="F11" s="424"/>
      <c r="G11" s="424"/>
      <c r="H11" s="471"/>
      <c r="I11" s="472"/>
      <c r="J11" s="472"/>
      <c r="K11" s="472"/>
      <c r="L11" s="423"/>
    </row>
    <row r="12" spans="1:13" customFormat="1" ht="15">
      <c r="A12" s="429">
        <v>4</v>
      </c>
      <c r="B12" s="424"/>
      <c r="C12" s="423"/>
      <c r="D12" s="423"/>
      <c r="E12" s="424"/>
      <c r="F12" s="424"/>
      <c r="G12" s="424"/>
      <c r="H12" s="471"/>
      <c r="I12" s="472"/>
      <c r="J12" s="472"/>
      <c r="K12" s="472"/>
      <c r="L12" s="423"/>
    </row>
    <row r="13" spans="1:13" customFormat="1" ht="15">
      <c r="A13" s="429">
        <v>5</v>
      </c>
      <c r="B13" s="424"/>
      <c r="C13" s="423"/>
      <c r="D13" s="423"/>
      <c r="E13" s="424"/>
      <c r="F13" s="424"/>
      <c r="G13" s="424"/>
      <c r="H13" s="471"/>
      <c r="I13" s="472"/>
      <c r="J13" s="472"/>
      <c r="K13" s="472"/>
      <c r="L13" s="423"/>
    </row>
    <row r="14" spans="1:13" customFormat="1" ht="15">
      <c r="A14" s="429">
        <v>6</v>
      </c>
      <c r="B14" s="424"/>
      <c r="C14" s="423"/>
      <c r="D14" s="423"/>
      <c r="E14" s="424"/>
      <c r="F14" s="424"/>
      <c r="G14" s="424"/>
      <c r="H14" s="471"/>
      <c r="I14" s="472"/>
      <c r="J14" s="472"/>
      <c r="K14" s="472"/>
      <c r="L14" s="423"/>
    </row>
    <row r="15" spans="1:13" customFormat="1" ht="15">
      <c r="A15" s="429">
        <v>7</v>
      </c>
      <c r="B15" s="424"/>
      <c r="C15" s="423"/>
      <c r="D15" s="423"/>
      <c r="E15" s="424"/>
      <c r="F15" s="424"/>
      <c r="G15" s="424"/>
      <c r="H15" s="471"/>
      <c r="I15" s="472"/>
      <c r="J15" s="472"/>
      <c r="K15" s="472"/>
      <c r="L15" s="423"/>
    </row>
    <row r="16" spans="1:13" customFormat="1" ht="15">
      <c r="A16" s="429">
        <v>8</v>
      </c>
      <c r="B16" s="424"/>
      <c r="C16" s="423"/>
      <c r="D16" s="423"/>
      <c r="E16" s="424"/>
      <c r="F16" s="424"/>
      <c r="G16" s="424"/>
      <c r="H16" s="471"/>
      <c r="I16" s="472"/>
      <c r="J16" s="472"/>
      <c r="K16" s="472"/>
      <c r="L16" s="423"/>
    </row>
    <row r="17" spans="1:12" customFormat="1" ht="15">
      <c r="A17" s="429">
        <v>9</v>
      </c>
      <c r="B17" s="424"/>
      <c r="C17" s="423"/>
      <c r="D17" s="423"/>
      <c r="E17" s="424"/>
      <c r="F17" s="424"/>
      <c r="G17" s="424"/>
      <c r="H17" s="471"/>
      <c r="I17" s="472"/>
      <c r="J17" s="472"/>
      <c r="K17" s="472"/>
      <c r="L17" s="423"/>
    </row>
    <row r="18" spans="1:12" customFormat="1" ht="15">
      <c r="A18" s="429">
        <v>10</v>
      </c>
      <c r="B18" s="424"/>
      <c r="C18" s="423"/>
      <c r="D18" s="423"/>
      <c r="E18" s="424"/>
      <c r="F18" s="424"/>
      <c r="G18" s="424"/>
      <c r="H18" s="471"/>
      <c r="I18" s="472"/>
      <c r="J18" s="472"/>
      <c r="K18" s="472"/>
      <c r="L18" s="423"/>
    </row>
    <row r="19" spans="1:12" customFormat="1" ht="15">
      <c r="A19" s="429">
        <v>11</v>
      </c>
      <c r="B19" s="424"/>
      <c r="C19" s="423"/>
      <c r="D19" s="423"/>
      <c r="E19" s="424"/>
      <c r="F19" s="424"/>
      <c r="G19" s="424"/>
      <c r="H19" s="471"/>
      <c r="I19" s="472"/>
      <c r="J19" s="472"/>
      <c r="K19" s="472"/>
      <c r="L19" s="423"/>
    </row>
    <row r="20" spans="1:12" customFormat="1" ht="15">
      <c r="A20" s="429">
        <v>12</v>
      </c>
      <c r="B20" s="424"/>
      <c r="C20" s="423"/>
      <c r="D20" s="423"/>
      <c r="E20" s="424"/>
      <c r="F20" s="424"/>
      <c r="G20" s="424"/>
      <c r="H20" s="471"/>
      <c r="I20" s="472"/>
      <c r="J20" s="472"/>
      <c r="K20" s="472"/>
      <c r="L20" s="423"/>
    </row>
    <row r="21" spans="1:12" customFormat="1" ht="15">
      <c r="A21" s="429">
        <v>13</v>
      </c>
      <c r="B21" s="424"/>
      <c r="C21" s="423"/>
      <c r="D21" s="423"/>
      <c r="E21" s="424"/>
      <c r="F21" s="424"/>
      <c r="G21" s="424"/>
      <c r="H21" s="471"/>
      <c r="I21" s="472"/>
      <c r="J21" s="472"/>
      <c r="K21" s="472"/>
      <c r="L21" s="423"/>
    </row>
    <row r="22" spans="1:12" customFormat="1" ht="15">
      <c r="A22" s="429">
        <v>14</v>
      </c>
      <c r="B22" s="424"/>
      <c r="C22" s="423"/>
      <c r="D22" s="423"/>
      <c r="E22" s="424"/>
      <c r="F22" s="424"/>
      <c r="G22" s="424"/>
      <c r="H22" s="471"/>
      <c r="I22" s="472"/>
      <c r="J22" s="472"/>
      <c r="K22" s="472"/>
      <c r="L22" s="423"/>
    </row>
    <row r="23" spans="1:12" customFormat="1" ht="15">
      <c r="A23" s="429">
        <v>15</v>
      </c>
      <c r="B23" s="424"/>
      <c r="C23" s="423"/>
      <c r="D23" s="423"/>
      <c r="E23" s="424"/>
      <c r="F23" s="424"/>
      <c r="G23" s="424"/>
      <c r="H23" s="471"/>
      <c r="I23" s="472"/>
      <c r="J23" s="472"/>
      <c r="K23" s="472"/>
      <c r="L23" s="423"/>
    </row>
    <row r="24" spans="1:12" customFormat="1" ht="15">
      <c r="A24" s="429">
        <v>16</v>
      </c>
      <c r="B24" s="424"/>
      <c r="C24" s="423"/>
      <c r="D24" s="423"/>
      <c r="E24" s="424"/>
      <c r="F24" s="424"/>
      <c r="G24" s="424"/>
      <c r="H24" s="471"/>
      <c r="I24" s="472"/>
      <c r="J24" s="472"/>
      <c r="K24" s="472"/>
      <c r="L24" s="423"/>
    </row>
    <row r="25" spans="1:12" customFormat="1" ht="15">
      <c r="A25" s="429">
        <v>17</v>
      </c>
      <c r="B25" s="424"/>
      <c r="C25" s="423"/>
      <c r="D25" s="423"/>
      <c r="E25" s="424"/>
      <c r="F25" s="424"/>
      <c r="G25" s="424"/>
      <c r="H25" s="471"/>
      <c r="I25" s="472"/>
      <c r="J25" s="472"/>
      <c r="K25" s="472"/>
      <c r="L25" s="423"/>
    </row>
    <row r="26" spans="1:12" customFormat="1" ht="15">
      <c r="A26" s="429">
        <v>18</v>
      </c>
      <c r="B26" s="424"/>
      <c r="C26" s="423"/>
      <c r="D26" s="423"/>
      <c r="E26" s="424"/>
      <c r="F26" s="424"/>
      <c r="G26" s="424"/>
      <c r="H26" s="471"/>
      <c r="I26" s="472"/>
      <c r="J26" s="472"/>
      <c r="K26" s="472"/>
      <c r="L26" s="423"/>
    </row>
    <row r="27" spans="1:12" customFormat="1" ht="15">
      <c r="A27" s="429">
        <v>19</v>
      </c>
      <c r="B27" s="424"/>
      <c r="C27" s="423"/>
      <c r="D27" s="423"/>
      <c r="E27" s="424"/>
      <c r="F27" s="424"/>
      <c r="G27" s="424"/>
      <c r="H27" s="471"/>
      <c r="I27" s="472"/>
      <c r="J27" s="472"/>
      <c r="K27" s="472"/>
      <c r="L27" s="423"/>
    </row>
    <row r="28" spans="1:12" customFormat="1" ht="15">
      <c r="A28" s="429">
        <v>20</v>
      </c>
      <c r="B28" s="424"/>
      <c r="C28" s="423"/>
      <c r="D28" s="423"/>
      <c r="E28" s="424"/>
      <c r="F28" s="424"/>
      <c r="G28" s="424"/>
      <c r="H28" s="471"/>
      <c r="I28" s="472"/>
      <c r="J28" s="472"/>
      <c r="K28" s="472"/>
      <c r="L28" s="423"/>
    </row>
    <row r="29" spans="1:12" customFormat="1" ht="15">
      <c r="A29" s="429">
        <v>21</v>
      </c>
      <c r="B29" s="424"/>
      <c r="C29" s="423"/>
      <c r="D29" s="423"/>
      <c r="E29" s="424"/>
      <c r="F29" s="424"/>
      <c r="G29" s="424"/>
      <c r="H29" s="471"/>
      <c r="I29" s="472"/>
      <c r="J29" s="472"/>
      <c r="K29" s="472"/>
      <c r="L29" s="423"/>
    </row>
    <row r="30" spans="1:12" customFormat="1" ht="15">
      <c r="A30" s="429">
        <v>22</v>
      </c>
      <c r="B30" s="424"/>
      <c r="C30" s="423"/>
      <c r="D30" s="423"/>
      <c r="E30" s="424"/>
      <c r="F30" s="424"/>
      <c r="G30" s="424"/>
      <c r="H30" s="471"/>
      <c r="I30" s="472"/>
      <c r="J30" s="472"/>
      <c r="K30" s="472"/>
      <c r="L30" s="423"/>
    </row>
    <row r="31" spans="1:12" customFormat="1" ht="15">
      <c r="A31" s="429">
        <v>23</v>
      </c>
      <c r="B31" s="424"/>
      <c r="C31" s="423"/>
      <c r="D31" s="423"/>
      <c r="E31" s="424"/>
      <c r="F31" s="424"/>
      <c r="G31" s="424"/>
      <c r="H31" s="471"/>
      <c r="I31" s="472"/>
      <c r="J31" s="472"/>
      <c r="K31" s="472"/>
      <c r="L31" s="423"/>
    </row>
    <row r="32" spans="1:12" customFormat="1" ht="15">
      <c r="A32" s="429">
        <v>24</v>
      </c>
      <c r="B32" s="424"/>
      <c r="C32" s="423"/>
      <c r="D32" s="423"/>
      <c r="E32" s="424"/>
      <c r="F32" s="424"/>
      <c r="G32" s="424"/>
      <c r="H32" s="471"/>
      <c r="I32" s="472"/>
      <c r="J32" s="472"/>
      <c r="K32" s="472"/>
      <c r="L32" s="423"/>
    </row>
    <row r="33" spans="1:12" customFormat="1" ht="15">
      <c r="A33" s="429">
        <v>25</v>
      </c>
      <c r="B33" s="424"/>
      <c r="C33" s="423"/>
      <c r="D33" s="423"/>
      <c r="E33" s="424"/>
      <c r="F33" s="424"/>
      <c r="G33" s="424"/>
      <c r="H33" s="471"/>
      <c r="I33" s="472"/>
      <c r="J33" s="472"/>
      <c r="K33" s="472"/>
      <c r="L33" s="423"/>
    </row>
    <row r="34" spans="1:12" customFormat="1" ht="15">
      <c r="A34" s="429">
        <v>26</v>
      </c>
      <c r="B34" s="424"/>
      <c r="C34" s="423"/>
      <c r="D34" s="423"/>
      <c r="E34" s="424"/>
      <c r="F34" s="424"/>
      <c r="G34" s="424"/>
      <c r="H34" s="471"/>
      <c r="I34" s="472"/>
      <c r="J34" s="472"/>
      <c r="K34" s="472"/>
      <c r="L34" s="423"/>
    </row>
    <row r="35" spans="1:12" customFormat="1" ht="15">
      <c r="A35" s="429">
        <v>27</v>
      </c>
      <c r="B35" s="424"/>
      <c r="C35" s="423"/>
      <c r="D35" s="423"/>
      <c r="E35" s="424"/>
      <c r="F35" s="424"/>
      <c r="G35" s="424"/>
      <c r="H35" s="471"/>
      <c r="I35" s="472"/>
      <c r="J35" s="472"/>
      <c r="K35" s="472"/>
      <c r="L35" s="423"/>
    </row>
    <row r="36" spans="1:12" customFormat="1" ht="15">
      <c r="A36" s="429">
        <v>28</v>
      </c>
      <c r="B36" s="424"/>
      <c r="C36" s="423"/>
      <c r="D36" s="423"/>
      <c r="E36" s="424"/>
      <c r="F36" s="424"/>
      <c r="G36" s="424"/>
      <c r="H36" s="471"/>
      <c r="I36" s="472"/>
      <c r="J36" s="472"/>
      <c r="K36" s="472"/>
      <c r="L36" s="423"/>
    </row>
    <row r="37" spans="1:12" customFormat="1" ht="15">
      <c r="A37" s="429">
        <v>29</v>
      </c>
      <c r="B37" s="424"/>
      <c r="C37" s="423"/>
      <c r="D37" s="423"/>
      <c r="E37" s="424"/>
      <c r="F37" s="424"/>
      <c r="G37" s="424"/>
      <c r="H37" s="471"/>
      <c r="I37" s="472"/>
      <c r="J37" s="472"/>
      <c r="K37" s="472"/>
      <c r="L37" s="423"/>
    </row>
    <row r="38" spans="1:12" customFormat="1" ht="15">
      <c r="A38" s="429">
        <v>30</v>
      </c>
      <c r="B38" s="424"/>
      <c r="C38" s="423"/>
      <c r="D38" s="423"/>
      <c r="E38" s="424"/>
      <c r="F38" s="424"/>
      <c r="G38" s="424"/>
      <c r="H38" s="471"/>
      <c r="I38" s="472"/>
      <c r="J38" s="472"/>
      <c r="K38" s="472"/>
      <c r="L38" s="423"/>
    </row>
    <row r="39" spans="1:12" ht="15">
      <c r="A39" s="228"/>
      <c r="B39" s="228"/>
      <c r="C39" s="227"/>
      <c r="D39" s="227"/>
      <c r="E39" s="227"/>
      <c r="F39" s="227"/>
      <c r="G39" s="227"/>
      <c r="H39" s="227"/>
      <c r="I39" s="227"/>
      <c r="J39" s="227"/>
      <c r="K39" s="227"/>
      <c r="L39" s="227"/>
    </row>
    <row r="40" spans="1:12" ht="15">
      <c r="A40" s="186"/>
      <c r="B40" s="186"/>
      <c r="C40" s="188" t="s">
        <v>107</v>
      </c>
      <c r="D40" s="186"/>
      <c r="E40" s="186"/>
      <c r="F40" s="189"/>
      <c r="G40" s="186"/>
      <c r="H40" s="186"/>
      <c r="I40" s="186"/>
      <c r="J40" s="186"/>
      <c r="K40" s="186"/>
      <c r="L40" s="186"/>
    </row>
    <row r="41" spans="1:12" ht="15">
      <c r="A41" s="186"/>
      <c r="B41" s="186"/>
      <c r="C41" s="186"/>
      <c r="D41" s="190"/>
      <c r="E41" s="186"/>
      <c r="G41" s="190"/>
      <c r="H41" s="233"/>
    </row>
    <row r="42" spans="1:12" ht="15">
      <c r="C42" s="186"/>
      <c r="D42" s="192" t="s">
        <v>268</v>
      </c>
      <c r="E42" s="186"/>
      <c r="G42" s="193" t="s">
        <v>273</v>
      </c>
    </row>
    <row r="43" spans="1:12" ht="15">
      <c r="C43" s="186"/>
      <c r="D43" s="194" t="s">
        <v>139</v>
      </c>
      <c r="E43" s="186"/>
      <c r="G43" s="186" t="s">
        <v>269</v>
      </c>
    </row>
    <row r="44" spans="1:12" ht="15">
      <c r="C44" s="186"/>
      <c r="D44" s="194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16" sqref="C16"/>
    </sheetView>
  </sheetViews>
  <sheetFormatPr defaultRowHeight="12.75"/>
  <cols>
    <col min="1" max="1" width="8.140625" style="187" customWidth="1"/>
    <col min="2" max="2" width="21.5703125" style="187" customWidth="1"/>
    <col min="3" max="3" width="50.7109375" style="187" customWidth="1"/>
    <col min="4" max="4" width="23.7109375" style="187" customWidth="1"/>
    <col min="5" max="5" width="16.5703125" style="187" bestFit="1" customWidth="1"/>
    <col min="6" max="6" width="13.5703125" style="187" customWidth="1"/>
    <col min="7" max="7" width="12.85546875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7" t="s">
        <v>463</v>
      </c>
      <c r="B1" s="138"/>
      <c r="C1" s="138"/>
      <c r="D1" s="138"/>
      <c r="E1" s="138"/>
      <c r="F1" s="138"/>
      <c r="G1" s="138"/>
      <c r="H1" s="144"/>
      <c r="I1" s="79" t="s">
        <v>109</v>
      </c>
    </row>
    <row r="2" spans="1:13" customFormat="1" ht="15">
      <c r="A2" s="106" t="s">
        <v>140</v>
      </c>
      <c r="B2" s="138"/>
      <c r="C2" s="138"/>
      <c r="D2" s="138"/>
      <c r="E2" s="138"/>
      <c r="F2" s="138"/>
      <c r="G2" s="138"/>
      <c r="H2" s="144"/>
      <c r="I2" s="546" t="s">
        <v>953</v>
      </c>
      <c r="J2" s="547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500" t="s">
        <v>2010</v>
      </c>
      <c r="C9" s="498"/>
      <c r="D9" s="548">
        <v>167</v>
      </c>
      <c r="E9" s="498"/>
      <c r="F9" s="499"/>
      <c r="G9" s="499"/>
      <c r="H9" s="548">
        <v>205042130</v>
      </c>
      <c r="I9" s="551" t="s">
        <v>2011</v>
      </c>
    </row>
    <row r="10" spans="1:13" customFormat="1" ht="15">
      <c r="A10" s="68">
        <v>2</v>
      </c>
      <c r="B10" s="500" t="s">
        <v>2012</v>
      </c>
      <c r="C10" s="498"/>
      <c r="D10" s="549"/>
      <c r="E10" s="498"/>
      <c r="F10" s="499"/>
      <c r="G10" s="499"/>
      <c r="H10" s="549"/>
      <c r="I10" s="552"/>
    </row>
    <row r="11" spans="1:13" customFormat="1" ht="15">
      <c r="A11" s="68">
        <v>3</v>
      </c>
      <c r="B11" s="500" t="s">
        <v>2013</v>
      </c>
      <c r="C11" s="498"/>
      <c r="D11" s="549"/>
      <c r="E11" s="498"/>
      <c r="F11" s="499"/>
      <c r="G11" s="499"/>
      <c r="H11" s="549"/>
      <c r="I11" s="552"/>
    </row>
    <row r="12" spans="1:13" customFormat="1" ht="15">
      <c r="A12" s="68">
        <v>4</v>
      </c>
      <c r="B12" s="500" t="s">
        <v>2014</v>
      </c>
      <c r="C12" s="498"/>
      <c r="D12" s="550"/>
      <c r="E12" s="498"/>
      <c r="F12" s="499"/>
      <c r="G12" s="499"/>
      <c r="H12" s="550"/>
      <c r="I12" s="553"/>
    </row>
    <row r="13" spans="1:13" customFormat="1" ht="15">
      <c r="A13" s="68">
        <v>5</v>
      </c>
      <c r="B13" s="501" t="s">
        <v>2015</v>
      </c>
      <c r="C13" s="498"/>
      <c r="D13" s="554">
        <v>78.5</v>
      </c>
      <c r="E13" s="498"/>
      <c r="F13" s="499"/>
      <c r="G13" s="499"/>
      <c r="H13" s="548">
        <v>205042130</v>
      </c>
      <c r="I13" s="551" t="s">
        <v>2011</v>
      </c>
    </row>
    <row r="14" spans="1:13" customFormat="1" ht="15">
      <c r="A14" s="68">
        <v>6</v>
      </c>
      <c r="B14" s="501" t="s">
        <v>2016</v>
      </c>
      <c r="C14" s="498"/>
      <c r="D14" s="549"/>
      <c r="E14" s="498"/>
      <c r="F14" s="499"/>
      <c r="G14" s="499"/>
      <c r="H14" s="549"/>
      <c r="I14" s="552"/>
    </row>
    <row r="15" spans="1:13" customFormat="1" ht="15">
      <c r="A15" s="68">
        <v>7</v>
      </c>
      <c r="B15" s="501" t="s">
        <v>2020</v>
      </c>
      <c r="C15" s="498"/>
      <c r="D15" s="549"/>
      <c r="E15" s="498"/>
      <c r="F15" s="499"/>
      <c r="G15" s="499"/>
      <c r="H15" s="549"/>
      <c r="I15" s="552"/>
    </row>
    <row r="16" spans="1:13" customFormat="1" ht="38.25">
      <c r="A16" s="68">
        <v>8</v>
      </c>
      <c r="B16" s="502" t="s">
        <v>2017</v>
      </c>
      <c r="C16" s="498"/>
      <c r="D16" s="549"/>
      <c r="E16" s="498"/>
      <c r="F16" s="499"/>
      <c r="G16" s="499"/>
      <c r="H16" s="549"/>
      <c r="I16" s="552"/>
    </row>
    <row r="17" spans="1:9" customFormat="1" ht="38.25">
      <c r="A17" s="68">
        <v>9</v>
      </c>
      <c r="B17" s="502" t="s">
        <v>2018</v>
      </c>
      <c r="C17" s="498"/>
      <c r="D17" s="549"/>
      <c r="E17" s="498"/>
      <c r="F17" s="499"/>
      <c r="G17" s="499"/>
      <c r="H17" s="550"/>
      <c r="I17" s="553"/>
    </row>
    <row r="18" spans="1:9" customFormat="1" ht="15">
      <c r="A18" s="68">
        <v>10</v>
      </c>
      <c r="B18" s="504" t="s">
        <v>2019</v>
      </c>
      <c r="C18" s="497"/>
      <c r="D18" s="550"/>
      <c r="E18" s="497"/>
      <c r="F18" s="496"/>
      <c r="G18" s="496"/>
      <c r="H18" s="496"/>
      <c r="I18" s="25"/>
    </row>
    <row r="19" spans="1:9" customFormat="1" ht="15">
      <c r="A19" s="68">
        <v>11</v>
      </c>
      <c r="B19" s="497"/>
      <c r="C19" s="497"/>
      <c r="D19" s="497"/>
      <c r="E19" s="497"/>
      <c r="F19" s="496"/>
      <c r="G19" s="496"/>
      <c r="H19" s="496"/>
      <c r="I19" s="25"/>
    </row>
    <row r="20" spans="1:9" customFormat="1" ht="15">
      <c r="A20" s="68">
        <v>12</v>
      </c>
      <c r="B20" s="497"/>
      <c r="C20" s="497"/>
      <c r="D20" s="497"/>
      <c r="E20" s="497"/>
      <c r="F20" s="496"/>
      <c r="G20" s="496"/>
      <c r="H20" s="496"/>
      <c r="I20" s="25"/>
    </row>
    <row r="21" spans="1:9" customFormat="1" ht="15">
      <c r="A21" s="68">
        <v>13</v>
      </c>
      <c r="B21" s="497"/>
      <c r="C21" s="497"/>
      <c r="D21" s="497"/>
      <c r="E21" s="497"/>
      <c r="F21" s="496"/>
      <c r="G21" s="496"/>
      <c r="H21" s="496"/>
      <c r="I21" s="25"/>
    </row>
    <row r="22" spans="1:9" customFormat="1" ht="15">
      <c r="A22" s="68">
        <v>14</v>
      </c>
      <c r="B22" s="25"/>
      <c r="C22" s="25"/>
      <c r="D22" s="25"/>
      <c r="E22" s="25"/>
      <c r="F22" s="222"/>
      <c r="G22" s="222"/>
      <c r="H22" s="222"/>
      <c r="I22" s="25"/>
    </row>
    <row r="23" spans="1:9" customFormat="1" ht="15">
      <c r="A23" s="68">
        <v>15</v>
      </c>
      <c r="B23" s="25"/>
      <c r="C23" s="25"/>
      <c r="D23" s="25"/>
      <c r="E23" s="25"/>
      <c r="F23" s="222"/>
      <c r="G23" s="222"/>
      <c r="H23" s="222"/>
      <c r="I23" s="25"/>
    </row>
    <row r="24" spans="1:9" customFormat="1" ht="15">
      <c r="A24" s="68">
        <v>16</v>
      </c>
      <c r="B24" s="25"/>
      <c r="C24" s="25"/>
      <c r="D24" s="25"/>
      <c r="E24" s="25"/>
      <c r="F24" s="222"/>
      <c r="G24" s="222"/>
      <c r="H24" s="222"/>
      <c r="I24" s="25"/>
    </row>
    <row r="25" spans="1:9" customFormat="1" ht="15">
      <c r="A25" s="68">
        <v>17</v>
      </c>
      <c r="B25" s="25"/>
      <c r="C25" s="25"/>
      <c r="D25" s="25"/>
      <c r="E25" s="25"/>
      <c r="F25" s="222"/>
      <c r="G25" s="222"/>
      <c r="H25" s="222"/>
      <c r="I25" s="25"/>
    </row>
    <row r="26" spans="1:9" customFormat="1" ht="15">
      <c r="A26" s="68">
        <v>18</v>
      </c>
      <c r="B26" s="25"/>
      <c r="C26" s="25"/>
      <c r="D26" s="25"/>
      <c r="E26" s="25"/>
      <c r="F26" s="222"/>
      <c r="G26" s="222"/>
      <c r="H26" s="222"/>
      <c r="I26" s="25"/>
    </row>
    <row r="27" spans="1:9" customFormat="1" ht="15">
      <c r="A27" s="68" t="s">
        <v>278</v>
      </c>
      <c r="B27" s="25"/>
      <c r="C27" s="25"/>
      <c r="D27" s="25"/>
      <c r="E27" s="25"/>
      <c r="F27" s="222"/>
      <c r="G27" s="222"/>
      <c r="H27" s="222"/>
      <c r="I27" s="25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3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mergeCells count="7">
    <mergeCell ref="I2:J2"/>
    <mergeCell ref="H13:H17"/>
    <mergeCell ref="I13:I17"/>
    <mergeCell ref="D9:D12"/>
    <mergeCell ref="H9:H12"/>
    <mergeCell ref="I9:I12"/>
    <mergeCell ref="D13:D18"/>
  </mergeCells>
  <pageMargins left="0.7" right="0.7" top="0.75" bottom="0.75" header="0.3" footer="0.3"/>
  <pageSetup scale="65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"/>
  <sheetViews>
    <sheetView view="pageBreakPreview" topLeftCell="A73" zoomScale="80" zoomScaleNormal="100" zoomScaleSheetLayoutView="80" workbookViewId="0">
      <selection activeCell="I89" sqref="I89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546" t="s">
        <v>953</v>
      </c>
      <c r="J2" s="54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82" t="s">
        <v>377</v>
      </c>
      <c r="C8" s="383" t="s">
        <v>439</v>
      </c>
      <c r="D8" s="383" t="s">
        <v>440</v>
      </c>
      <c r="E8" s="383" t="s">
        <v>378</v>
      </c>
      <c r="F8" s="383" t="s">
        <v>397</v>
      </c>
      <c r="G8" s="383" t="s">
        <v>398</v>
      </c>
      <c r="H8" s="383" t="s">
        <v>444</v>
      </c>
      <c r="I8" s="169" t="s">
        <v>399</v>
      </c>
      <c r="J8" s="106"/>
    </row>
    <row r="9" spans="1:10" ht="30">
      <c r="A9" s="492">
        <v>1</v>
      </c>
      <c r="B9" s="473">
        <v>41759</v>
      </c>
      <c r="C9" s="474" t="s">
        <v>790</v>
      </c>
      <c r="D9" s="475">
        <v>205283637</v>
      </c>
      <c r="E9" s="453" t="s">
        <v>791</v>
      </c>
      <c r="F9" s="453">
        <v>79357.5</v>
      </c>
      <c r="G9" s="453">
        <v>79357.5</v>
      </c>
      <c r="H9" s="453">
        <v>0</v>
      </c>
      <c r="I9" s="453">
        <v>79357.5</v>
      </c>
      <c r="J9" s="106"/>
    </row>
    <row r="10" spans="1:10" ht="30">
      <c r="A10" s="492">
        <v>2</v>
      </c>
      <c r="B10" s="473">
        <v>41131</v>
      </c>
      <c r="C10" s="474" t="s">
        <v>792</v>
      </c>
      <c r="D10" s="475"/>
      <c r="E10" s="453" t="s">
        <v>793</v>
      </c>
      <c r="F10" s="453">
        <v>41437.199999999997</v>
      </c>
      <c r="G10" s="453">
        <v>41437.199999999997</v>
      </c>
      <c r="H10" s="476">
        <v>0</v>
      </c>
      <c r="I10" s="453">
        <v>41437.199999999997</v>
      </c>
      <c r="J10" s="106"/>
    </row>
    <row r="11" spans="1:10" ht="60">
      <c r="A11" s="492">
        <v>3</v>
      </c>
      <c r="B11" s="473">
        <v>41139</v>
      </c>
      <c r="C11" s="474" t="s">
        <v>794</v>
      </c>
      <c r="D11" s="475">
        <v>205282905</v>
      </c>
      <c r="E11" s="477" t="s">
        <v>795</v>
      </c>
      <c r="F11" s="453">
        <v>141390</v>
      </c>
      <c r="G11" s="453">
        <v>141390</v>
      </c>
      <c r="H11" s="476">
        <v>0</v>
      </c>
      <c r="I11" s="453">
        <v>141390</v>
      </c>
      <c r="J11" s="106"/>
    </row>
    <row r="12" spans="1:10">
      <c r="A12" s="492">
        <v>4</v>
      </c>
      <c r="B12" s="473">
        <v>41084</v>
      </c>
      <c r="C12" s="474" t="s">
        <v>796</v>
      </c>
      <c r="D12" s="475">
        <v>60001104537</v>
      </c>
      <c r="E12" s="453" t="s">
        <v>797</v>
      </c>
      <c r="F12" s="478">
        <v>162.5</v>
      </c>
      <c r="G12" s="478">
        <v>162.5</v>
      </c>
      <c r="H12" s="476">
        <v>0</v>
      </c>
      <c r="I12" s="478">
        <v>162.5</v>
      </c>
      <c r="J12" s="106"/>
    </row>
    <row r="13" spans="1:10">
      <c r="A13" s="492">
        <v>5</v>
      </c>
      <c r="B13" s="473">
        <v>41083</v>
      </c>
      <c r="C13" s="474" t="s">
        <v>798</v>
      </c>
      <c r="D13" s="475">
        <v>16001002430</v>
      </c>
      <c r="E13" s="453" t="s">
        <v>797</v>
      </c>
      <c r="F13" s="478">
        <v>100</v>
      </c>
      <c r="G13" s="478">
        <v>100</v>
      </c>
      <c r="H13" s="476">
        <v>0</v>
      </c>
      <c r="I13" s="478">
        <v>100</v>
      </c>
      <c r="J13" s="106"/>
    </row>
    <row r="14" spans="1:10">
      <c r="A14" s="492">
        <v>6</v>
      </c>
      <c r="B14" s="473">
        <v>41083</v>
      </c>
      <c r="C14" s="474" t="s">
        <v>799</v>
      </c>
      <c r="D14" s="475">
        <v>16201033680</v>
      </c>
      <c r="E14" s="453" t="s">
        <v>797</v>
      </c>
      <c r="F14" s="478">
        <v>100</v>
      </c>
      <c r="G14" s="478">
        <v>100</v>
      </c>
      <c r="H14" s="476">
        <v>0</v>
      </c>
      <c r="I14" s="478">
        <v>100</v>
      </c>
      <c r="J14" s="106"/>
    </row>
    <row r="15" spans="1:10">
      <c r="A15" s="492">
        <v>7</v>
      </c>
      <c r="B15" s="473">
        <v>41084</v>
      </c>
      <c r="C15" s="474" t="s">
        <v>800</v>
      </c>
      <c r="D15" s="475">
        <v>61006053900</v>
      </c>
      <c r="E15" s="453" t="s">
        <v>797</v>
      </c>
      <c r="F15" s="478">
        <v>162.5</v>
      </c>
      <c r="G15" s="478">
        <v>162.5</v>
      </c>
      <c r="H15" s="479">
        <v>0</v>
      </c>
      <c r="I15" s="478">
        <v>162.5</v>
      </c>
      <c r="J15" s="106"/>
    </row>
    <row r="16" spans="1:10">
      <c r="A16" s="492">
        <v>8</v>
      </c>
      <c r="B16" s="473">
        <v>41083</v>
      </c>
      <c r="C16" s="474" t="s">
        <v>801</v>
      </c>
      <c r="D16" s="475">
        <v>61008001136</v>
      </c>
      <c r="E16" s="453" t="s">
        <v>797</v>
      </c>
      <c r="F16" s="478">
        <v>125</v>
      </c>
      <c r="G16" s="478">
        <v>125</v>
      </c>
      <c r="H16" s="476">
        <v>0</v>
      </c>
      <c r="I16" s="478">
        <v>125</v>
      </c>
      <c r="J16" s="106"/>
    </row>
    <row r="17" spans="1:10">
      <c r="A17" s="492">
        <v>9</v>
      </c>
      <c r="B17" s="473">
        <v>41084</v>
      </c>
      <c r="C17" s="474" t="s">
        <v>802</v>
      </c>
      <c r="D17" s="475">
        <v>61006068519</v>
      </c>
      <c r="E17" s="453" t="s">
        <v>797</v>
      </c>
      <c r="F17" s="478">
        <v>162.5</v>
      </c>
      <c r="G17" s="478">
        <v>162.5</v>
      </c>
      <c r="H17" s="476">
        <v>0</v>
      </c>
      <c r="I17" s="478">
        <v>162.5</v>
      </c>
      <c r="J17" s="106"/>
    </row>
    <row r="18" spans="1:10">
      <c r="A18" s="492">
        <v>10</v>
      </c>
      <c r="B18" s="473">
        <v>41083</v>
      </c>
      <c r="C18" s="474" t="s">
        <v>803</v>
      </c>
      <c r="D18" s="475">
        <v>61008001937</v>
      </c>
      <c r="E18" s="453" t="s">
        <v>797</v>
      </c>
      <c r="F18" s="478">
        <v>162.5</v>
      </c>
      <c r="G18" s="478">
        <v>162.5</v>
      </c>
      <c r="H18" s="479">
        <v>0</v>
      </c>
      <c r="I18" s="478">
        <v>162.5</v>
      </c>
      <c r="J18" s="106"/>
    </row>
    <row r="19" spans="1:10">
      <c r="A19" s="492">
        <v>11</v>
      </c>
      <c r="B19" s="473">
        <v>41084</v>
      </c>
      <c r="C19" s="474" t="s">
        <v>804</v>
      </c>
      <c r="D19" s="475">
        <v>61006047190</v>
      </c>
      <c r="E19" s="453" t="s">
        <v>797</v>
      </c>
      <c r="F19" s="478">
        <v>162.5</v>
      </c>
      <c r="G19" s="478">
        <v>162.5</v>
      </c>
      <c r="H19" s="476">
        <v>0</v>
      </c>
      <c r="I19" s="478">
        <v>162.5</v>
      </c>
      <c r="J19" s="106"/>
    </row>
    <row r="20" spans="1:10">
      <c r="A20" s="492">
        <v>12</v>
      </c>
      <c r="B20" s="473">
        <v>41083</v>
      </c>
      <c r="C20" s="474" t="s">
        <v>805</v>
      </c>
      <c r="D20" s="475">
        <v>61006053166</v>
      </c>
      <c r="E20" s="453" t="s">
        <v>797</v>
      </c>
      <c r="F20" s="478">
        <v>162.5</v>
      </c>
      <c r="G20" s="478">
        <v>162.5</v>
      </c>
      <c r="H20" s="476">
        <v>0</v>
      </c>
      <c r="I20" s="478">
        <v>162.5</v>
      </c>
      <c r="J20" s="106"/>
    </row>
    <row r="21" spans="1:10">
      <c r="A21" s="492">
        <v>13</v>
      </c>
      <c r="B21" s="473">
        <v>41084</v>
      </c>
      <c r="C21" s="474" t="s">
        <v>806</v>
      </c>
      <c r="D21" s="475" t="s">
        <v>807</v>
      </c>
      <c r="E21" s="453" t="s">
        <v>797</v>
      </c>
      <c r="F21" s="478">
        <v>125</v>
      </c>
      <c r="G21" s="478">
        <v>125</v>
      </c>
      <c r="H21" s="476">
        <v>0</v>
      </c>
      <c r="I21" s="478">
        <v>125</v>
      </c>
      <c r="J21" s="106"/>
    </row>
    <row r="22" spans="1:10">
      <c r="A22" s="492">
        <v>14</v>
      </c>
      <c r="B22" s="473">
        <v>41084</v>
      </c>
      <c r="C22" s="474" t="s">
        <v>808</v>
      </c>
      <c r="D22" s="475" t="s">
        <v>809</v>
      </c>
      <c r="E22" s="453" t="s">
        <v>797</v>
      </c>
      <c r="F22" s="478">
        <v>162.5</v>
      </c>
      <c r="G22" s="478">
        <v>162.5</v>
      </c>
      <c r="H22" s="476">
        <v>0</v>
      </c>
      <c r="I22" s="478">
        <v>162.5</v>
      </c>
      <c r="J22" s="106"/>
    </row>
    <row r="23" spans="1:10">
      <c r="A23" s="492">
        <v>15</v>
      </c>
      <c r="B23" s="473">
        <v>41084</v>
      </c>
      <c r="C23" s="474" t="s">
        <v>810</v>
      </c>
      <c r="D23" s="475" t="s">
        <v>811</v>
      </c>
      <c r="E23" s="453" t="s">
        <v>797</v>
      </c>
      <c r="F23" s="478">
        <v>162.5</v>
      </c>
      <c r="G23" s="478">
        <v>162.5</v>
      </c>
      <c r="H23" s="476">
        <v>0</v>
      </c>
      <c r="I23" s="478">
        <v>162.5</v>
      </c>
      <c r="J23" s="106"/>
    </row>
    <row r="24" spans="1:10">
      <c r="A24" s="492">
        <v>16</v>
      </c>
      <c r="B24" s="473">
        <v>41083</v>
      </c>
      <c r="C24" s="474" t="s">
        <v>812</v>
      </c>
      <c r="D24" s="475" t="s">
        <v>813</v>
      </c>
      <c r="E24" s="453" t="s">
        <v>797</v>
      </c>
      <c r="F24" s="478">
        <v>100</v>
      </c>
      <c r="G24" s="478">
        <v>100</v>
      </c>
      <c r="H24" s="476">
        <v>0</v>
      </c>
      <c r="I24" s="478">
        <v>100</v>
      </c>
      <c r="J24" s="106"/>
    </row>
    <row r="25" spans="1:10">
      <c r="A25" s="492">
        <v>17</v>
      </c>
      <c r="B25" s="473">
        <v>41083</v>
      </c>
      <c r="C25" s="474" t="s">
        <v>814</v>
      </c>
      <c r="D25" s="475" t="s">
        <v>815</v>
      </c>
      <c r="E25" s="453" t="s">
        <v>797</v>
      </c>
      <c r="F25" s="478">
        <v>162.5</v>
      </c>
      <c r="G25" s="478">
        <v>162.5</v>
      </c>
      <c r="H25" s="479">
        <v>0</v>
      </c>
      <c r="I25" s="478">
        <v>162.5</v>
      </c>
      <c r="J25" s="106"/>
    </row>
    <row r="26" spans="1:10">
      <c r="A26" s="492">
        <v>18</v>
      </c>
      <c r="B26" s="473">
        <v>41085</v>
      </c>
      <c r="C26" s="474" t="s">
        <v>816</v>
      </c>
      <c r="D26" s="475" t="s">
        <v>817</v>
      </c>
      <c r="E26" s="453" t="s">
        <v>797</v>
      </c>
      <c r="F26" s="478">
        <v>100</v>
      </c>
      <c r="G26" s="478">
        <v>100</v>
      </c>
      <c r="H26" s="479">
        <v>0</v>
      </c>
      <c r="I26" s="478">
        <v>100</v>
      </c>
      <c r="J26" s="106"/>
    </row>
    <row r="27" spans="1:10">
      <c r="A27" s="492">
        <v>19</v>
      </c>
      <c r="B27" s="473">
        <v>41088</v>
      </c>
      <c r="C27" s="474" t="s">
        <v>818</v>
      </c>
      <c r="D27" s="475" t="s">
        <v>819</v>
      </c>
      <c r="E27" s="453" t="s">
        <v>797</v>
      </c>
      <c r="F27" s="478">
        <v>100</v>
      </c>
      <c r="G27" s="478">
        <v>100</v>
      </c>
      <c r="H27" s="479">
        <v>0</v>
      </c>
      <c r="I27" s="478">
        <v>100</v>
      </c>
      <c r="J27" s="106"/>
    </row>
    <row r="28" spans="1:10">
      <c r="A28" s="492">
        <v>20</v>
      </c>
      <c r="B28" s="473">
        <v>41083</v>
      </c>
      <c r="C28" s="474" t="s">
        <v>820</v>
      </c>
      <c r="D28" s="475" t="s">
        <v>821</v>
      </c>
      <c r="E28" s="453" t="s">
        <v>797</v>
      </c>
      <c r="F28" s="478">
        <v>162.5</v>
      </c>
      <c r="G28" s="478">
        <v>162.5</v>
      </c>
      <c r="H28" s="476">
        <v>0</v>
      </c>
      <c r="I28" s="478">
        <v>162.5</v>
      </c>
      <c r="J28" s="106"/>
    </row>
    <row r="29" spans="1:10">
      <c r="A29" s="492">
        <v>21</v>
      </c>
      <c r="B29" s="473">
        <v>41083</v>
      </c>
      <c r="C29" s="474" t="s">
        <v>822</v>
      </c>
      <c r="D29" s="475" t="s">
        <v>823</v>
      </c>
      <c r="E29" s="453" t="s">
        <v>797</v>
      </c>
      <c r="F29" s="478">
        <v>125</v>
      </c>
      <c r="G29" s="478">
        <v>125</v>
      </c>
      <c r="H29" s="476">
        <v>0</v>
      </c>
      <c r="I29" s="478">
        <v>125</v>
      </c>
      <c r="J29" s="106"/>
    </row>
    <row r="30" spans="1:10">
      <c r="A30" s="492">
        <v>22</v>
      </c>
      <c r="B30" s="473">
        <v>41083</v>
      </c>
      <c r="C30" s="474" t="s">
        <v>824</v>
      </c>
      <c r="D30" s="475" t="s">
        <v>825</v>
      </c>
      <c r="E30" s="453" t="s">
        <v>797</v>
      </c>
      <c r="F30" s="478">
        <v>162.5</v>
      </c>
      <c r="G30" s="478">
        <v>162.5</v>
      </c>
      <c r="H30" s="476">
        <v>0</v>
      </c>
      <c r="I30" s="478">
        <v>162.5</v>
      </c>
      <c r="J30" s="106"/>
    </row>
    <row r="31" spans="1:10">
      <c r="A31" s="492">
        <v>23</v>
      </c>
      <c r="B31" s="473">
        <v>41084</v>
      </c>
      <c r="C31" s="474" t="s">
        <v>826</v>
      </c>
      <c r="D31" s="475" t="s">
        <v>827</v>
      </c>
      <c r="E31" s="453" t="s">
        <v>797</v>
      </c>
      <c r="F31" s="478">
        <v>162.5</v>
      </c>
      <c r="G31" s="478">
        <v>162.5</v>
      </c>
      <c r="H31" s="476">
        <v>0</v>
      </c>
      <c r="I31" s="478">
        <v>162.5</v>
      </c>
      <c r="J31" s="106"/>
    </row>
    <row r="32" spans="1:10">
      <c r="A32" s="492">
        <v>24</v>
      </c>
      <c r="B32" s="473">
        <v>41084</v>
      </c>
      <c r="C32" s="474" t="s">
        <v>828</v>
      </c>
      <c r="D32" s="475" t="s">
        <v>829</v>
      </c>
      <c r="E32" s="453" t="s">
        <v>797</v>
      </c>
      <c r="F32" s="478">
        <v>162.5</v>
      </c>
      <c r="G32" s="478">
        <v>162.5</v>
      </c>
      <c r="H32" s="476">
        <v>0</v>
      </c>
      <c r="I32" s="478">
        <v>162.5</v>
      </c>
      <c r="J32" s="106"/>
    </row>
    <row r="33" spans="1:10">
      <c r="A33" s="492">
        <v>25</v>
      </c>
      <c r="B33" s="473">
        <v>41083</v>
      </c>
      <c r="C33" s="474" t="s">
        <v>830</v>
      </c>
      <c r="D33" s="475" t="s">
        <v>831</v>
      </c>
      <c r="E33" s="453" t="s">
        <v>797</v>
      </c>
      <c r="F33" s="478">
        <v>162.5</v>
      </c>
      <c r="G33" s="478">
        <v>162.5</v>
      </c>
      <c r="H33" s="476">
        <v>0</v>
      </c>
      <c r="I33" s="478">
        <v>162.5</v>
      </c>
      <c r="J33" s="106"/>
    </row>
    <row r="34" spans="1:10">
      <c r="A34" s="492">
        <v>26</v>
      </c>
      <c r="B34" s="473">
        <v>41083</v>
      </c>
      <c r="C34" s="474" t="s">
        <v>832</v>
      </c>
      <c r="D34" s="475" t="s">
        <v>833</v>
      </c>
      <c r="E34" s="453" t="s">
        <v>797</v>
      </c>
      <c r="F34" s="478">
        <v>125</v>
      </c>
      <c r="G34" s="478">
        <v>125</v>
      </c>
      <c r="H34" s="476">
        <v>0</v>
      </c>
      <c r="I34" s="478">
        <v>125</v>
      </c>
      <c r="J34" s="106"/>
    </row>
    <row r="35" spans="1:10">
      <c r="A35" s="492">
        <v>27</v>
      </c>
      <c r="B35" s="473">
        <v>41084</v>
      </c>
      <c r="C35" s="474" t="s">
        <v>834</v>
      </c>
      <c r="D35" s="475" t="s">
        <v>835</v>
      </c>
      <c r="E35" s="453" t="s">
        <v>797</v>
      </c>
      <c r="F35" s="478">
        <v>125</v>
      </c>
      <c r="G35" s="478">
        <v>125</v>
      </c>
      <c r="H35" s="476">
        <v>0</v>
      </c>
      <c r="I35" s="478">
        <v>125</v>
      </c>
      <c r="J35" s="106"/>
    </row>
    <row r="36" spans="1:10">
      <c r="A36" s="492">
        <v>28</v>
      </c>
      <c r="B36" s="473">
        <v>41083</v>
      </c>
      <c r="C36" s="474" t="s">
        <v>836</v>
      </c>
      <c r="D36" s="475" t="s">
        <v>837</v>
      </c>
      <c r="E36" s="453" t="s">
        <v>797</v>
      </c>
      <c r="F36" s="478">
        <v>125</v>
      </c>
      <c r="G36" s="478">
        <v>125</v>
      </c>
      <c r="H36" s="476">
        <v>0</v>
      </c>
      <c r="I36" s="478">
        <v>125</v>
      </c>
      <c r="J36" s="106"/>
    </row>
    <row r="37" spans="1:10">
      <c r="A37" s="492">
        <v>29</v>
      </c>
      <c r="B37" s="473">
        <v>41084</v>
      </c>
      <c r="C37" s="474" t="s">
        <v>838</v>
      </c>
      <c r="D37" s="475" t="s">
        <v>839</v>
      </c>
      <c r="E37" s="453" t="s">
        <v>797</v>
      </c>
      <c r="F37" s="478">
        <v>125</v>
      </c>
      <c r="G37" s="478">
        <v>125</v>
      </c>
      <c r="H37" s="476">
        <v>0</v>
      </c>
      <c r="I37" s="478">
        <v>125</v>
      </c>
      <c r="J37" s="106"/>
    </row>
    <row r="38" spans="1:10">
      <c r="A38" s="492">
        <v>30</v>
      </c>
      <c r="B38" s="473">
        <v>41089</v>
      </c>
      <c r="C38" s="474" t="s">
        <v>840</v>
      </c>
      <c r="D38" s="475" t="s">
        <v>841</v>
      </c>
      <c r="E38" s="453" t="s">
        <v>797</v>
      </c>
      <c r="F38" s="478">
        <v>125</v>
      </c>
      <c r="G38" s="478">
        <v>125</v>
      </c>
      <c r="H38" s="476">
        <v>0</v>
      </c>
      <c r="I38" s="478">
        <v>125</v>
      </c>
      <c r="J38" s="106"/>
    </row>
    <row r="39" spans="1:10">
      <c r="A39" s="492">
        <v>31</v>
      </c>
      <c r="B39" s="473">
        <v>41065</v>
      </c>
      <c r="C39" s="474" t="s">
        <v>842</v>
      </c>
      <c r="D39" s="475" t="s">
        <v>843</v>
      </c>
      <c r="E39" s="453" t="s">
        <v>797</v>
      </c>
      <c r="F39" s="478">
        <v>100</v>
      </c>
      <c r="G39" s="478">
        <v>100</v>
      </c>
      <c r="H39" s="479">
        <v>0</v>
      </c>
      <c r="I39" s="478">
        <v>100</v>
      </c>
      <c r="J39" s="106"/>
    </row>
    <row r="40" spans="1:10">
      <c r="A40" s="492">
        <v>32</v>
      </c>
      <c r="B40" s="473">
        <v>41065</v>
      </c>
      <c r="C40" s="474" t="s">
        <v>844</v>
      </c>
      <c r="D40" s="475" t="s">
        <v>845</v>
      </c>
      <c r="E40" s="453" t="s">
        <v>797</v>
      </c>
      <c r="F40" s="478">
        <v>125</v>
      </c>
      <c r="G40" s="478">
        <v>125</v>
      </c>
      <c r="H40" s="476">
        <v>0</v>
      </c>
      <c r="I40" s="478">
        <v>125</v>
      </c>
      <c r="J40" s="106"/>
    </row>
    <row r="41" spans="1:10">
      <c r="A41" s="492">
        <v>33</v>
      </c>
      <c r="B41" s="473">
        <v>41065</v>
      </c>
      <c r="C41" s="474" t="s">
        <v>846</v>
      </c>
      <c r="D41" s="475" t="s">
        <v>847</v>
      </c>
      <c r="E41" s="453" t="s">
        <v>797</v>
      </c>
      <c r="F41" s="478">
        <v>162.5</v>
      </c>
      <c r="G41" s="478">
        <v>162.5</v>
      </c>
      <c r="H41" s="476">
        <v>0</v>
      </c>
      <c r="I41" s="478">
        <v>162.5</v>
      </c>
      <c r="J41" s="106"/>
    </row>
    <row r="42" spans="1:10">
      <c r="A42" s="492">
        <v>34</v>
      </c>
      <c r="B42" s="473">
        <v>41065</v>
      </c>
      <c r="C42" s="474" t="s">
        <v>848</v>
      </c>
      <c r="D42" s="475" t="s">
        <v>849</v>
      </c>
      <c r="E42" s="453" t="s">
        <v>797</v>
      </c>
      <c r="F42" s="478">
        <v>162.5</v>
      </c>
      <c r="G42" s="478">
        <v>162.5</v>
      </c>
      <c r="H42" s="476">
        <v>0</v>
      </c>
      <c r="I42" s="478">
        <v>162.5</v>
      </c>
      <c r="J42" s="106"/>
    </row>
    <row r="43" spans="1:10">
      <c r="A43" s="492">
        <v>35</v>
      </c>
      <c r="B43" s="473">
        <v>41065</v>
      </c>
      <c r="C43" s="474" t="s">
        <v>850</v>
      </c>
      <c r="D43" s="475" t="s">
        <v>851</v>
      </c>
      <c r="E43" s="453" t="s">
        <v>797</v>
      </c>
      <c r="F43" s="478">
        <v>162.5</v>
      </c>
      <c r="G43" s="478">
        <v>162.5</v>
      </c>
      <c r="H43" s="476">
        <v>0</v>
      </c>
      <c r="I43" s="478">
        <v>162.5</v>
      </c>
      <c r="J43" s="106"/>
    </row>
    <row r="44" spans="1:10">
      <c r="A44" s="492">
        <v>36</v>
      </c>
      <c r="B44" s="473">
        <v>41065</v>
      </c>
      <c r="C44" s="474" t="s">
        <v>852</v>
      </c>
      <c r="D44" s="475" t="s">
        <v>853</v>
      </c>
      <c r="E44" s="453" t="s">
        <v>797</v>
      </c>
      <c r="F44" s="478">
        <v>162.5</v>
      </c>
      <c r="G44" s="478">
        <v>162.5</v>
      </c>
      <c r="H44" s="476">
        <v>0</v>
      </c>
      <c r="I44" s="478">
        <v>162.5</v>
      </c>
      <c r="J44" s="106"/>
    </row>
    <row r="45" spans="1:10">
      <c r="A45" s="492">
        <v>37</v>
      </c>
      <c r="B45" s="473">
        <v>41065</v>
      </c>
      <c r="C45" s="474" t="s">
        <v>854</v>
      </c>
      <c r="D45" s="475" t="s">
        <v>855</v>
      </c>
      <c r="E45" s="453" t="s">
        <v>797</v>
      </c>
      <c r="F45" s="478">
        <v>125</v>
      </c>
      <c r="G45" s="478">
        <v>125</v>
      </c>
      <c r="H45" s="476">
        <v>0</v>
      </c>
      <c r="I45" s="478">
        <v>125</v>
      </c>
      <c r="J45" s="106"/>
    </row>
    <row r="46" spans="1:10">
      <c r="A46" s="492">
        <v>38</v>
      </c>
      <c r="B46" s="473">
        <v>41122</v>
      </c>
      <c r="C46" s="474" t="s">
        <v>856</v>
      </c>
      <c r="D46" s="475" t="s">
        <v>857</v>
      </c>
      <c r="E46" s="453" t="s">
        <v>858</v>
      </c>
      <c r="F46" s="478">
        <v>250</v>
      </c>
      <c r="G46" s="478">
        <v>250</v>
      </c>
      <c r="H46" s="476">
        <v>0</v>
      </c>
      <c r="I46" s="478">
        <v>250</v>
      </c>
      <c r="J46" s="106"/>
    </row>
    <row r="47" spans="1:10">
      <c r="A47" s="492">
        <v>39</v>
      </c>
      <c r="B47" s="473">
        <v>41122</v>
      </c>
      <c r="C47" s="474" t="s">
        <v>859</v>
      </c>
      <c r="D47" s="475" t="s">
        <v>860</v>
      </c>
      <c r="E47" s="453" t="s">
        <v>858</v>
      </c>
      <c r="F47" s="478">
        <v>375</v>
      </c>
      <c r="G47" s="478">
        <v>375</v>
      </c>
      <c r="H47" s="476">
        <v>0</v>
      </c>
      <c r="I47" s="478">
        <v>375</v>
      </c>
      <c r="J47" s="106"/>
    </row>
    <row r="48" spans="1:10">
      <c r="A48" s="492">
        <v>40</v>
      </c>
      <c r="B48" s="473">
        <v>41136</v>
      </c>
      <c r="C48" s="474" t="s">
        <v>861</v>
      </c>
      <c r="D48" s="475" t="s">
        <v>862</v>
      </c>
      <c r="E48" s="453" t="s">
        <v>858</v>
      </c>
      <c r="F48" s="478">
        <v>3125</v>
      </c>
      <c r="G48" s="478">
        <v>3125</v>
      </c>
      <c r="H48" s="476">
        <v>0</v>
      </c>
      <c r="I48" s="478">
        <v>3125</v>
      </c>
      <c r="J48" s="106"/>
    </row>
    <row r="49" spans="1:10">
      <c r="A49" s="492">
        <v>41</v>
      </c>
      <c r="B49" s="473">
        <v>41136</v>
      </c>
      <c r="C49" s="474" t="s">
        <v>863</v>
      </c>
      <c r="D49" s="475" t="s">
        <v>864</v>
      </c>
      <c r="E49" s="453" t="s">
        <v>858</v>
      </c>
      <c r="F49" s="478">
        <v>500</v>
      </c>
      <c r="G49" s="478">
        <v>500</v>
      </c>
      <c r="H49" s="476">
        <v>0</v>
      </c>
      <c r="I49" s="478">
        <v>500</v>
      </c>
      <c r="J49" s="106"/>
    </row>
    <row r="50" spans="1:10">
      <c r="A50" s="492">
        <v>42</v>
      </c>
      <c r="B50" s="473">
        <v>41136</v>
      </c>
      <c r="C50" s="474" t="s">
        <v>865</v>
      </c>
      <c r="D50" s="475" t="s">
        <v>866</v>
      </c>
      <c r="E50" s="453" t="s">
        <v>858</v>
      </c>
      <c r="F50" s="478">
        <v>520.83000000000004</v>
      </c>
      <c r="G50" s="478">
        <v>520.83000000000004</v>
      </c>
      <c r="H50" s="480">
        <v>0</v>
      </c>
      <c r="I50" s="478">
        <v>520.83000000000004</v>
      </c>
      <c r="J50" s="106"/>
    </row>
    <row r="51" spans="1:10">
      <c r="A51" s="492">
        <v>43</v>
      </c>
      <c r="B51" s="473">
        <v>41136</v>
      </c>
      <c r="C51" s="474" t="s">
        <v>867</v>
      </c>
      <c r="D51" s="475" t="s">
        <v>868</v>
      </c>
      <c r="E51" s="453" t="s">
        <v>858</v>
      </c>
      <c r="F51" s="478">
        <v>1375</v>
      </c>
      <c r="G51" s="478">
        <v>1375</v>
      </c>
      <c r="H51" s="481">
        <v>0</v>
      </c>
      <c r="I51" s="478">
        <v>1375</v>
      </c>
      <c r="J51" s="106"/>
    </row>
    <row r="52" spans="1:10">
      <c r="A52" s="492">
        <v>44</v>
      </c>
      <c r="B52" s="473">
        <v>41136</v>
      </c>
      <c r="C52" s="474" t="s">
        <v>869</v>
      </c>
      <c r="D52" s="475" t="s">
        <v>870</v>
      </c>
      <c r="E52" s="453" t="s">
        <v>858</v>
      </c>
      <c r="F52" s="478">
        <v>1375</v>
      </c>
      <c r="G52" s="478">
        <v>1375</v>
      </c>
      <c r="H52" s="481">
        <v>0</v>
      </c>
      <c r="I52" s="478">
        <v>1375</v>
      </c>
      <c r="J52" s="106"/>
    </row>
    <row r="53" spans="1:10">
      <c r="A53" s="492">
        <v>45</v>
      </c>
      <c r="B53" s="473">
        <v>41145</v>
      </c>
      <c r="C53" s="474" t="s">
        <v>871</v>
      </c>
      <c r="D53" s="475">
        <v>404897215</v>
      </c>
      <c r="E53" s="453" t="s">
        <v>872</v>
      </c>
      <c r="F53" s="453">
        <v>110</v>
      </c>
      <c r="G53" s="453">
        <v>110</v>
      </c>
      <c r="H53" s="481">
        <v>0</v>
      </c>
      <c r="I53" s="453">
        <v>110</v>
      </c>
      <c r="J53" s="106"/>
    </row>
    <row r="54" spans="1:10">
      <c r="A54" s="492">
        <v>46</v>
      </c>
      <c r="B54" s="473">
        <v>41157</v>
      </c>
      <c r="C54" s="474" t="s">
        <v>873</v>
      </c>
      <c r="D54" s="475"/>
      <c r="E54" s="453" t="s">
        <v>874</v>
      </c>
      <c r="F54" s="453">
        <v>544069.96</v>
      </c>
      <c r="G54" s="453">
        <v>544069.96</v>
      </c>
      <c r="H54" s="481">
        <v>0</v>
      </c>
      <c r="I54" s="453">
        <v>544069.96</v>
      </c>
      <c r="J54" s="106"/>
    </row>
    <row r="55" spans="1:10">
      <c r="A55" s="492">
        <v>47</v>
      </c>
      <c r="B55" s="473">
        <v>41136</v>
      </c>
      <c r="C55" s="474" t="s">
        <v>875</v>
      </c>
      <c r="D55" s="475" t="s">
        <v>876</v>
      </c>
      <c r="E55" s="453" t="s">
        <v>552</v>
      </c>
      <c r="F55" s="453">
        <v>0.3</v>
      </c>
      <c r="G55" s="453">
        <v>0.3</v>
      </c>
      <c r="H55" s="481">
        <v>0</v>
      </c>
      <c r="I55" s="453">
        <v>0.3</v>
      </c>
      <c r="J55" s="106"/>
    </row>
    <row r="56" spans="1:10">
      <c r="A56" s="492">
        <v>48</v>
      </c>
      <c r="B56" s="473">
        <v>41134</v>
      </c>
      <c r="C56" s="474" t="s">
        <v>877</v>
      </c>
      <c r="D56" s="475" t="s">
        <v>878</v>
      </c>
      <c r="E56" s="453" t="s">
        <v>552</v>
      </c>
      <c r="F56" s="453">
        <v>1412.48</v>
      </c>
      <c r="G56" s="453">
        <v>1412.48</v>
      </c>
      <c r="H56" s="481">
        <v>0</v>
      </c>
      <c r="I56" s="453">
        <v>1412.48</v>
      </c>
      <c r="J56" s="106"/>
    </row>
    <row r="57" spans="1:10">
      <c r="A57" s="492">
        <v>49</v>
      </c>
      <c r="B57" s="473">
        <v>41130</v>
      </c>
      <c r="C57" s="474" t="s">
        <v>879</v>
      </c>
      <c r="D57" s="475" t="s">
        <v>880</v>
      </c>
      <c r="E57" s="453" t="s">
        <v>552</v>
      </c>
      <c r="F57" s="453">
        <v>541.53</v>
      </c>
      <c r="G57" s="453">
        <v>541.53</v>
      </c>
      <c r="H57" s="481">
        <v>0</v>
      </c>
      <c r="I57" s="453">
        <v>541.53</v>
      </c>
      <c r="J57" s="106"/>
    </row>
    <row r="58" spans="1:10">
      <c r="A58" s="492">
        <v>50</v>
      </c>
      <c r="B58" s="473">
        <v>41182</v>
      </c>
      <c r="C58" s="474" t="s">
        <v>881</v>
      </c>
      <c r="D58" s="475" t="s">
        <v>882</v>
      </c>
      <c r="E58" s="453" t="s">
        <v>552</v>
      </c>
      <c r="F58" s="453">
        <v>887.5</v>
      </c>
      <c r="G58" s="453">
        <v>887.5</v>
      </c>
      <c r="H58" s="481">
        <v>0</v>
      </c>
      <c r="I58" s="453">
        <v>887.5</v>
      </c>
      <c r="J58" s="106"/>
    </row>
    <row r="59" spans="1:10">
      <c r="A59" s="492">
        <v>51</v>
      </c>
      <c r="B59" s="473">
        <v>41177</v>
      </c>
      <c r="C59" s="474" t="s">
        <v>883</v>
      </c>
      <c r="D59" s="475"/>
      <c r="E59" s="453" t="s">
        <v>884</v>
      </c>
      <c r="F59" s="453">
        <v>373676.21</v>
      </c>
      <c r="G59" s="453">
        <v>373676.21</v>
      </c>
      <c r="H59" s="481">
        <v>0</v>
      </c>
      <c r="I59" s="453">
        <v>373676.21</v>
      </c>
      <c r="J59" s="106"/>
    </row>
    <row r="60" spans="1:10" ht="30">
      <c r="A60" s="492">
        <v>52</v>
      </c>
      <c r="B60" s="473">
        <v>41172</v>
      </c>
      <c r="C60" s="474" t="s">
        <v>885</v>
      </c>
      <c r="D60" s="475" t="s">
        <v>886</v>
      </c>
      <c r="E60" s="453" t="s">
        <v>887</v>
      </c>
      <c r="F60" s="453">
        <v>19950</v>
      </c>
      <c r="G60" s="453">
        <v>19950</v>
      </c>
      <c r="H60" s="481">
        <v>0</v>
      </c>
      <c r="I60" s="453">
        <v>19950</v>
      </c>
      <c r="J60" s="106"/>
    </row>
    <row r="61" spans="1:10" ht="30">
      <c r="A61" s="492">
        <v>53</v>
      </c>
      <c r="B61" s="473">
        <v>41170</v>
      </c>
      <c r="C61" s="474" t="s">
        <v>888</v>
      </c>
      <c r="D61" s="475" t="s">
        <v>889</v>
      </c>
      <c r="E61" s="453" t="s">
        <v>890</v>
      </c>
      <c r="F61" s="453">
        <v>625</v>
      </c>
      <c r="G61" s="453">
        <v>625</v>
      </c>
      <c r="H61" s="481">
        <v>0</v>
      </c>
      <c r="I61" s="453">
        <v>625</v>
      </c>
      <c r="J61" s="106"/>
    </row>
    <row r="62" spans="1:10" ht="30">
      <c r="A62" s="492">
        <v>54</v>
      </c>
      <c r="B62" s="473">
        <v>41176</v>
      </c>
      <c r="C62" s="474" t="s">
        <v>891</v>
      </c>
      <c r="D62" s="475" t="s">
        <v>892</v>
      </c>
      <c r="E62" s="453" t="s">
        <v>890</v>
      </c>
      <c r="F62" s="453">
        <v>187.5</v>
      </c>
      <c r="G62" s="453">
        <v>187.5</v>
      </c>
      <c r="H62" s="481">
        <v>0</v>
      </c>
      <c r="I62" s="453">
        <v>187.5</v>
      </c>
      <c r="J62" s="106"/>
    </row>
    <row r="63" spans="1:10">
      <c r="A63" s="492">
        <v>55</v>
      </c>
      <c r="B63" s="473">
        <v>41759</v>
      </c>
      <c r="C63" s="474" t="s">
        <v>893</v>
      </c>
      <c r="D63" s="475" t="s">
        <v>894</v>
      </c>
      <c r="E63" s="453" t="s">
        <v>895</v>
      </c>
      <c r="F63" s="482">
        <v>13327.84</v>
      </c>
      <c r="G63" s="482">
        <v>13327.84</v>
      </c>
      <c r="H63" s="453">
        <v>0</v>
      </c>
      <c r="I63" s="482">
        <v>13327.84</v>
      </c>
      <c r="J63" s="106"/>
    </row>
    <row r="64" spans="1:10">
      <c r="A64" s="492">
        <v>56</v>
      </c>
      <c r="B64" s="473">
        <v>41182</v>
      </c>
      <c r="C64" s="474" t="s">
        <v>896</v>
      </c>
      <c r="D64" s="475" t="s">
        <v>897</v>
      </c>
      <c r="E64" s="453" t="s">
        <v>552</v>
      </c>
      <c r="F64" s="453">
        <v>846.78</v>
      </c>
      <c r="G64" s="453">
        <v>846.78</v>
      </c>
      <c r="H64" s="481">
        <v>0</v>
      </c>
      <c r="I64" s="453">
        <v>846.78</v>
      </c>
      <c r="J64" s="106"/>
    </row>
    <row r="65" spans="1:10">
      <c r="A65" s="492">
        <v>57</v>
      </c>
      <c r="B65" s="473">
        <v>41182</v>
      </c>
      <c r="C65" s="474" t="s">
        <v>898</v>
      </c>
      <c r="D65" s="475" t="s">
        <v>899</v>
      </c>
      <c r="E65" s="453" t="s">
        <v>552</v>
      </c>
      <c r="F65" s="453">
        <v>2916.65</v>
      </c>
      <c r="G65" s="453">
        <v>2916.65</v>
      </c>
      <c r="H65" s="481">
        <v>0</v>
      </c>
      <c r="I65" s="453">
        <v>2916.65</v>
      </c>
      <c r="J65" s="106"/>
    </row>
    <row r="66" spans="1:10">
      <c r="A66" s="492">
        <v>58</v>
      </c>
      <c r="B66" s="473">
        <v>41182</v>
      </c>
      <c r="C66" s="474" t="s">
        <v>900</v>
      </c>
      <c r="D66" s="475" t="s">
        <v>901</v>
      </c>
      <c r="E66" s="453" t="s">
        <v>552</v>
      </c>
      <c r="F66" s="453">
        <v>500</v>
      </c>
      <c r="G66" s="453">
        <v>500</v>
      </c>
      <c r="H66" s="481">
        <v>0</v>
      </c>
      <c r="I66" s="453">
        <v>500</v>
      </c>
      <c r="J66" s="106"/>
    </row>
    <row r="67" spans="1:10">
      <c r="A67" s="492">
        <v>59</v>
      </c>
      <c r="B67" s="473">
        <v>41182</v>
      </c>
      <c r="C67" s="474" t="s">
        <v>902</v>
      </c>
      <c r="D67" s="475" t="s">
        <v>903</v>
      </c>
      <c r="E67" s="453" t="s">
        <v>552</v>
      </c>
      <c r="F67" s="453">
        <v>625</v>
      </c>
      <c r="G67" s="453">
        <v>625</v>
      </c>
      <c r="H67" s="481">
        <v>0</v>
      </c>
      <c r="I67" s="453">
        <v>625</v>
      </c>
      <c r="J67" s="106"/>
    </row>
    <row r="68" spans="1:10">
      <c r="A68" s="492">
        <v>60</v>
      </c>
      <c r="B68" s="473">
        <v>41187</v>
      </c>
      <c r="C68" s="474" t="s">
        <v>904</v>
      </c>
      <c r="D68" s="475"/>
      <c r="E68" s="475" t="s">
        <v>905</v>
      </c>
      <c r="F68" s="453">
        <v>52478.12</v>
      </c>
      <c r="G68" s="453">
        <v>52478.12</v>
      </c>
      <c r="H68" s="481">
        <v>0</v>
      </c>
      <c r="I68" s="453">
        <v>52478.12</v>
      </c>
      <c r="J68" s="106"/>
    </row>
    <row r="69" spans="1:10">
      <c r="A69" s="492">
        <v>61</v>
      </c>
      <c r="B69" s="473">
        <v>41153</v>
      </c>
      <c r="C69" s="483" t="s">
        <v>906</v>
      </c>
      <c r="D69" s="484" t="s">
        <v>907</v>
      </c>
      <c r="E69" s="453" t="s">
        <v>552</v>
      </c>
      <c r="F69" s="485">
        <v>747.33</v>
      </c>
      <c r="G69" s="485">
        <v>747.33</v>
      </c>
      <c r="H69" s="486">
        <v>0</v>
      </c>
      <c r="I69" s="485">
        <v>747.33</v>
      </c>
      <c r="J69" s="106"/>
    </row>
    <row r="70" spans="1:10">
      <c r="A70" s="492">
        <v>62</v>
      </c>
      <c r="B70" s="473">
        <v>41059</v>
      </c>
      <c r="C70" s="483" t="s">
        <v>908</v>
      </c>
      <c r="D70" s="484" t="s">
        <v>909</v>
      </c>
      <c r="E70" s="487" t="s">
        <v>910</v>
      </c>
      <c r="F70" s="485">
        <v>65</v>
      </c>
      <c r="G70" s="485">
        <v>65</v>
      </c>
      <c r="H70" s="486">
        <v>0</v>
      </c>
      <c r="I70" s="485">
        <v>65</v>
      </c>
      <c r="J70" s="106"/>
    </row>
    <row r="71" spans="1:10" ht="45">
      <c r="A71" s="492">
        <v>63</v>
      </c>
      <c r="B71" s="473">
        <v>41783</v>
      </c>
      <c r="C71" s="474" t="s">
        <v>911</v>
      </c>
      <c r="D71" s="475" t="s">
        <v>912</v>
      </c>
      <c r="E71" s="453" t="s">
        <v>913</v>
      </c>
      <c r="F71" s="485">
        <v>80104.399999999994</v>
      </c>
      <c r="G71" s="485">
        <v>80104.399999999994</v>
      </c>
      <c r="H71" s="486">
        <v>0</v>
      </c>
      <c r="I71" s="485">
        <v>80104.399999999994</v>
      </c>
      <c r="J71" s="106"/>
    </row>
    <row r="72" spans="1:10">
      <c r="A72" s="492">
        <v>64</v>
      </c>
      <c r="B72" s="488" t="s">
        <v>914</v>
      </c>
      <c r="C72" s="474" t="s">
        <v>915</v>
      </c>
      <c r="D72" s="474">
        <v>45001015655</v>
      </c>
      <c r="E72" s="453" t="s">
        <v>916</v>
      </c>
      <c r="F72" s="489">
        <v>104.18</v>
      </c>
      <c r="G72" s="489">
        <v>104.18</v>
      </c>
      <c r="H72" s="453">
        <v>0</v>
      </c>
      <c r="I72" s="489">
        <v>104.18</v>
      </c>
      <c r="J72" s="106"/>
    </row>
    <row r="73" spans="1:10">
      <c r="A73" s="492">
        <v>65</v>
      </c>
      <c r="B73" s="473" t="s">
        <v>917</v>
      </c>
      <c r="C73" s="490" t="s">
        <v>918</v>
      </c>
      <c r="D73" s="475" t="s">
        <v>919</v>
      </c>
      <c r="E73" s="453" t="s">
        <v>916</v>
      </c>
      <c r="F73" s="489">
        <v>0.35</v>
      </c>
      <c r="G73" s="489">
        <v>0.35</v>
      </c>
      <c r="H73" s="453">
        <v>0</v>
      </c>
      <c r="I73" s="489">
        <v>0.35</v>
      </c>
      <c r="J73" s="106"/>
    </row>
    <row r="74" spans="1:10">
      <c r="A74" s="492">
        <v>66</v>
      </c>
      <c r="B74" s="473" t="s">
        <v>920</v>
      </c>
      <c r="C74" s="490" t="s">
        <v>921</v>
      </c>
      <c r="D74" s="475" t="s">
        <v>922</v>
      </c>
      <c r="E74" s="453" t="s">
        <v>916</v>
      </c>
      <c r="F74" s="489">
        <v>500</v>
      </c>
      <c r="G74" s="489">
        <v>500</v>
      </c>
      <c r="H74" s="453">
        <v>0</v>
      </c>
      <c r="I74" s="489">
        <v>500</v>
      </c>
      <c r="J74" s="106"/>
    </row>
    <row r="75" spans="1:10">
      <c r="A75" s="492">
        <v>67</v>
      </c>
      <c r="B75" s="473" t="s">
        <v>920</v>
      </c>
      <c r="C75" s="490" t="s">
        <v>923</v>
      </c>
      <c r="D75" s="475" t="s">
        <v>924</v>
      </c>
      <c r="E75" s="453" t="s">
        <v>916</v>
      </c>
      <c r="F75" s="489">
        <v>625</v>
      </c>
      <c r="G75" s="489">
        <v>625</v>
      </c>
      <c r="H75" s="453">
        <v>0</v>
      </c>
      <c r="I75" s="489">
        <v>625</v>
      </c>
      <c r="J75" s="106"/>
    </row>
    <row r="76" spans="1:10">
      <c r="A76" s="492">
        <v>68</v>
      </c>
      <c r="B76" s="473" t="s">
        <v>920</v>
      </c>
      <c r="C76" s="490" t="s">
        <v>925</v>
      </c>
      <c r="D76" s="475" t="s">
        <v>926</v>
      </c>
      <c r="E76" s="453" t="s">
        <v>916</v>
      </c>
      <c r="F76" s="489">
        <v>226.43</v>
      </c>
      <c r="G76" s="489">
        <v>226.43</v>
      </c>
      <c r="H76" s="453">
        <v>0</v>
      </c>
      <c r="I76" s="489">
        <v>226.43</v>
      </c>
      <c r="J76" s="106"/>
    </row>
    <row r="77" spans="1:10">
      <c r="A77" s="492">
        <v>69</v>
      </c>
      <c r="B77" s="473" t="s">
        <v>920</v>
      </c>
      <c r="C77" s="490" t="s">
        <v>927</v>
      </c>
      <c r="D77" s="475" t="s">
        <v>928</v>
      </c>
      <c r="E77" s="453" t="s">
        <v>916</v>
      </c>
      <c r="F77" s="489">
        <v>563</v>
      </c>
      <c r="G77" s="489">
        <v>563</v>
      </c>
      <c r="H77" s="453">
        <v>0</v>
      </c>
      <c r="I77" s="489">
        <v>563</v>
      </c>
      <c r="J77" s="106"/>
    </row>
    <row r="78" spans="1:10">
      <c r="A78" s="492">
        <v>70</v>
      </c>
      <c r="B78" s="473" t="s">
        <v>920</v>
      </c>
      <c r="C78" s="474" t="s">
        <v>929</v>
      </c>
      <c r="D78" s="475" t="s">
        <v>930</v>
      </c>
      <c r="E78" s="453" t="s">
        <v>916</v>
      </c>
      <c r="F78" s="489">
        <v>500</v>
      </c>
      <c r="G78" s="489">
        <v>500</v>
      </c>
      <c r="H78" s="453">
        <v>0</v>
      </c>
      <c r="I78" s="489">
        <v>500</v>
      </c>
      <c r="J78" s="106"/>
    </row>
    <row r="79" spans="1:10">
      <c r="A79" s="492">
        <v>71</v>
      </c>
      <c r="B79" s="473" t="s">
        <v>931</v>
      </c>
      <c r="C79" s="474" t="s">
        <v>774</v>
      </c>
      <c r="D79" s="475" t="s">
        <v>773</v>
      </c>
      <c r="E79" s="453" t="s">
        <v>916</v>
      </c>
      <c r="F79" s="489">
        <v>3200</v>
      </c>
      <c r="G79" s="489">
        <v>3200</v>
      </c>
      <c r="H79" s="453">
        <v>0</v>
      </c>
      <c r="I79" s="489">
        <v>3200</v>
      </c>
      <c r="J79" s="106"/>
    </row>
    <row r="80" spans="1:10">
      <c r="A80" s="492">
        <v>72</v>
      </c>
      <c r="B80" s="473" t="s">
        <v>920</v>
      </c>
      <c r="C80" s="474" t="s">
        <v>932</v>
      </c>
      <c r="D80" s="475" t="s">
        <v>933</v>
      </c>
      <c r="E80" s="453" t="s">
        <v>916</v>
      </c>
      <c r="F80" s="489">
        <v>1600</v>
      </c>
      <c r="G80" s="489">
        <v>1600</v>
      </c>
      <c r="H80" s="453">
        <v>0</v>
      </c>
      <c r="I80" s="489">
        <v>1600</v>
      </c>
      <c r="J80" s="106"/>
    </row>
    <row r="81" spans="1:12">
      <c r="A81" s="492">
        <v>73</v>
      </c>
      <c r="B81" s="473" t="s">
        <v>920</v>
      </c>
      <c r="C81" s="474" t="s">
        <v>934</v>
      </c>
      <c r="D81" s="475">
        <v>61002014645</v>
      </c>
      <c r="E81" s="453" t="s">
        <v>916</v>
      </c>
      <c r="F81" s="489">
        <v>522.54</v>
      </c>
      <c r="G81" s="489">
        <v>522.54</v>
      </c>
      <c r="H81" s="453">
        <v>0</v>
      </c>
      <c r="I81" s="489">
        <v>522.54</v>
      </c>
      <c r="J81" s="106"/>
    </row>
    <row r="82" spans="1:12">
      <c r="A82" s="492">
        <v>74</v>
      </c>
      <c r="B82" s="473" t="s">
        <v>920</v>
      </c>
      <c r="C82" s="474" t="s">
        <v>935</v>
      </c>
      <c r="D82" s="475" t="s">
        <v>936</v>
      </c>
      <c r="E82" s="453" t="s">
        <v>916</v>
      </c>
      <c r="F82" s="489">
        <v>873</v>
      </c>
      <c r="G82" s="489">
        <v>873</v>
      </c>
      <c r="H82" s="453">
        <v>0</v>
      </c>
      <c r="I82" s="489">
        <v>873</v>
      </c>
      <c r="J82" s="106"/>
    </row>
    <row r="83" spans="1:12">
      <c r="A83" s="492">
        <v>75</v>
      </c>
      <c r="B83" s="473" t="s">
        <v>920</v>
      </c>
      <c r="C83" s="474" t="s">
        <v>937</v>
      </c>
      <c r="D83" s="475" t="s">
        <v>938</v>
      </c>
      <c r="E83" s="453" t="s">
        <v>916</v>
      </c>
      <c r="F83" s="489">
        <v>870.9</v>
      </c>
      <c r="G83" s="489">
        <v>870.9</v>
      </c>
      <c r="H83" s="453">
        <v>0</v>
      </c>
      <c r="I83" s="489">
        <v>870.9</v>
      </c>
      <c r="J83" s="106"/>
    </row>
    <row r="84" spans="1:12">
      <c r="A84" s="492">
        <v>76</v>
      </c>
      <c r="B84" s="473" t="s">
        <v>920</v>
      </c>
      <c r="C84" s="474" t="s">
        <v>939</v>
      </c>
      <c r="D84" s="475" t="s">
        <v>940</v>
      </c>
      <c r="E84" s="453" t="s">
        <v>916</v>
      </c>
      <c r="F84" s="489">
        <v>500</v>
      </c>
      <c r="G84" s="489">
        <v>500</v>
      </c>
      <c r="H84" s="453">
        <v>0</v>
      </c>
      <c r="I84" s="489">
        <v>500</v>
      </c>
      <c r="J84" s="106"/>
    </row>
    <row r="85" spans="1:12">
      <c r="A85" s="492">
        <v>77</v>
      </c>
      <c r="B85" s="491" t="s">
        <v>920</v>
      </c>
      <c r="C85" s="474" t="s">
        <v>941</v>
      </c>
      <c r="D85" s="475" t="s">
        <v>942</v>
      </c>
      <c r="E85" s="453" t="s">
        <v>916</v>
      </c>
      <c r="F85" s="489">
        <v>200</v>
      </c>
      <c r="G85" s="489">
        <v>200</v>
      </c>
      <c r="H85" s="453">
        <v>0</v>
      </c>
      <c r="I85" s="489">
        <v>200</v>
      </c>
      <c r="J85" s="106"/>
    </row>
    <row r="86" spans="1:12" ht="45">
      <c r="A86" s="492">
        <v>78</v>
      </c>
      <c r="B86" s="454">
        <v>42614</v>
      </c>
      <c r="C86" s="407" t="s">
        <v>943</v>
      </c>
      <c r="D86" s="455" t="s">
        <v>944</v>
      </c>
      <c r="E86" s="453" t="s">
        <v>945</v>
      </c>
      <c r="F86" s="456">
        <v>180</v>
      </c>
      <c r="G86" s="456">
        <v>180</v>
      </c>
      <c r="H86" s="456">
        <v>0</v>
      </c>
      <c r="I86" s="456">
        <v>180</v>
      </c>
      <c r="J86" s="106"/>
    </row>
    <row r="87" spans="1:12">
      <c r="A87" s="492">
        <v>79</v>
      </c>
      <c r="B87" s="454">
        <v>42809</v>
      </c>
      <c r="C87" s="407" t="s">
        <v>769</v>
      </c>
      <c r="D87" s="455" t="s">
        <v>768</v>
      </c>
      <c r="E87" s="453" t="s">
        <v>552</v>
      </c>
      <c r="F87" s="456">
        <v>1600</v>
      </c>
      <c r="G87" s="456">
        <v>1600</v>
      </c>
      <c r="H87" s="456">
        <v>0</v>
      </c>
      <c r="I87" s="456">
        <v>1600</v>
      </c>
      <c r="J87" s="106"/>
    </row>
    <row r="88" spans="1:12">
      <c r="A88" s="492">
        <v>80</v>
      </c>
      <c r="B88" s="454">
        <v>42941</v>
      </c>
      <c r="C88" s="407" t="s">
        <v>2007</v>
      </c>
      <c r="D88" s="455" t="s">
        <v>2008</v>
      </c>
      <c r="E88" s="453" t="s">
        <v>2009</v>
      </c>
      <c r="F88" s="456">
        <v>298.85000000000002</v>
      </c>
      <c r="G88" s="456">
        <v>298.85000000000002</v>
      </c>
      <c r="H88" s="456">
        <v>0</v>
      </c>
      <c r="I88" s="456">
        <v>298.85000000000002</v>
      </c>
      <c r="J88" s="106"/>
    </row>
    <row r="89" spans="1:12">
      <c r="A89" s="171" t="s">
        <v>278</v>
      </c>
      <c r="B89" s="208"/>
      <c r="C89" s="179"/>
      <c r="D89" s="179"/>
      <c r="E89" s="178"/>
      <c r="F89" s="178"/>
      <c r="G89" s="276"/>
      <c r="H89" s="285" t="s">
        <v>432</v>
      </c>
      <c r="I89" s="388">
        <f>SUM(I9:I88)</f>
        <v>1379916.3800000001</v>
      </c>
      <c r="J89" s="106"/>
    </row>
    <row r="91" spans="1:12">
      <c r="A91" s="186" t="s">
        <v>464</v>
      </c>
    </row>
    <row r="93" spans="1:12">
      <c r="B93" s="188" t="s">
        <v>107</v>
      </c>
      <c r="F93" s="189"/>
    </row>
    <row r="94" spans="1:12">
      <c r="F94" s="187"/>
      <c r="I94" s="187"/>
      <c r="J94" s="187"/>
      <c r="K94" s="187"/>
      <c r="L94" s="187"/>
    </row>
    <row r="95" spans="1:12">
      <c r="C95" s="190"/>
      <c r="F95" s="190"/>
      <c r="G95" s="190"/>
      <c r="H95" s="193"/>
      <c r="I95" s="191"/>
      <c r="J95" s="187"/>
      <c r="K95" s="187"/>
      <c r="L95" s="187"/>
    </row>
    <row r="96" spans="1:12">
      <c r="A96" s="187"/>
      <c r="C96" s="192" t="s">
        <v>268</v>
      </c>
      <c r="F96" s="193" t="s">
        <v>273</v>
      </c>
      <c r="G96" s="192"/>
      <c r="H96" s="192"/>
      <c r="I96" s="191"/>
      <c r="J96" s="187"/>
      <c r="K96" s="187"/>
      <c r="L96" s="187"/>
    </row>
    <row r="97" spans="1:12">
      <c r="A97" s="187"/>
      <c r="C97" s="194" t="s">
        <v>139</v>
      </c>
      <c r="F97" s="186" t="s">
        <v>269</v>
      </c>
      <c r="I97" s="187"/>
      <c r="J97" s="187"/>
      <c r="K97" s="187"/>
      <c r="L97" s="187"/>
    </row>
    <row r="98" spans="1:12" s="187" customFormat="1">
      <c r="B98" s="186"/>
      <c r="C98" s="194"/>
      <c r="G98" s="194"/>
      <c r="H98" s="194"/>
    </row>
    <row r="99" spans="1:12" s="187" customFormat="1" ht="12.75"/>
    <row r="100" spans="1:12" s="187" customFormat="1" ht="12.75"/>
    <row r="101" spans="1:12" s="187" customFormat="1" ht="12.75"/>
    <row r="102" spans="1:12" s="187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89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4"/>
      <c r="K1" s="264"/>
      <c r="L1" s="264"/>
      <c r="M1" s="264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546" t="s">
        <v>953</v>
      </c>
      <c r="N2" s="547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5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9"/>
    </row>
    <row r="7" spans="1:14" ht="51">
      <c r="A7" s="267" t="s">
        <v>64</v>
      </c>
      <c r="B7" s="268" t="s">
        <v>422</v>
      </c>
      <c r="C7" s="268" t="s">
        <v>423</v>
      </c>
      <c r="D7" s="269" t="s">
        <v>424</v>
      </c>
      <c r="E7" s="269" t="s">
        <v>275</v>
      </c>
      <c r="F7" s="269" t="s">
        <v>425</v>
      </c>
      <c r="G7" s="269" t="s">
        <v>426</v>
      </c>
      <c r="H7" s="268" t="s">
        <v>427</v>
      </c>
      <c r="I7" s="270" t="s">
        <v>428</v>
      </c>
      <c r="J7" s="270" t="s">
        <v>429</v>
      </c>
      <c r="K7" s="271" t="s">
        <v>430</v>
      </c>
      <c r="L7" s="271" t="s">
        <v>431</v>
      </c>
      <c r="M7" s="269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2"/>
      <c r="D9" s="207"/>
      <c r="E9" s="207"/>
      <c r="F9" s="207"/>
      <c r="G9" s="207"/>
      <c r="H9" s="207"/>
      <c r="I9" s="207"/>
      <c r="J9" s="207"/>
      <c r="K9" s="207"/>
      <c r="L9" s="207"/>
      <c r="M9" s="273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2"/>
      <c r="D10" s="207"/>
      <c r="E10" s="207"/>
      <c r="F10" s="207"/>
      <c r="G10" s="207"/>
      <c r="H10" s="207"/>
      <c r="I10" s="207"/>
      <c r="J10" s="207"/>
      <c r="K10" s="207"/>
      <c r="L10" s="207"/>
      <c r="M10" s="273" t="str">
        <f t="shared" si="0"/>
        <v/>
      </c>
      <c r="N10" s="199"/>
    </row>
    <row r="11" spans="1:14" ht="15">
      <c r="A11" s="207">
        <v>3</v>
      </c>
      <c r="B11" s="208"/>
      <c r="C11" s="272"/>
      <c r="D11" s="207"/>
      <c r="E11" s="207"/>
      <c r="F11" s="207"/>
      <c r="G11" s="207"/>
      <c r="H11" s="207"/>
      <c r="I11" s="207"/>
      <c r="J11" s="207"/>
      <c r="K11" s="207"/>
      <c r="L11" s="207"/>
      <c r="M11" s="273" t="str">
        <f t="shared" si="0"/>
        <v/>
      </c>
      <c r="N11" s="199"/>
    </row>
    <row r="12" spans="1:14" ht="15">
      <c r="A12" s="207">
        <v>4</v>
      </c>
      <c r="B12" s="208"/>
      <c r="C12" s="272"/>
      <c r="D12" s="207"/>
      <c r="E12" s="207"/>
      <c r="F12" s="207"/>
      <c r="G12" s="207"/>
      <c r="H12" s="207"/>
      <c r="I12" s="207"/>
      <c r="J12" s="207"/>
      <c r="K12" s="207"/>
      <c r="L12" s="207"/>
      <c r="M12" s="273" t="str">
        <f t="shared" si="0"/>
        <v/>
      </c>
      <c r="N12" s="199"/>
    </row>
    <row r="13" spans="1:14" ht="15">
      <c r="A13" s="207">
        <v>5</v>
      </c>
      <c r="B13" s="208"/>
      <c r="C13" s="272"/>
      <c r="D13" s="207"/>
      <c r="E13" s="207"/>
      <c r="F13" s="207"/>
      <c r="G13" s="207"/>
      <c r="H13" s="207"/>
      <c r="I13" s="207"/>
      <c r="J13" s="207"/>
      <c r="K13" s="207"/>
      <c r="L13" s="207"/>
      <c r="M13" s="273" t="str">
        <f t="shared" si="0"/>
        <v/>
      </c>
      <c r="N13" s="199"/>
    </row>
    <row r="14" spans="1:14" ht="15">
      <c r="A14" s="207">
        <v>6</v>
      </c>
      <c r="B14" s="208"/>
      <c r="C14" s="272"/>
      <c r="D14" s="207"/>
      <c r="E14" s="207"/>
      <c r="F14" s="207"/>
      <c r="G14" s="207"/>
      <c r="H14" s="207"/>
      <c r="I14" s="207"/>
      <c r="J14" s="207"/>
      <c r="K14" s="207"/>
      <c r="L14" s="207"/>
      <c r="M14" s="273" t="str">
        <f t="shared" si="0"/>
        <v/>
      </c>
      <c r="N14" s="199"/>
    </row>
    <row r="15" spans="1:14" ht="15">
      <c r="A15" s="207">
        <v>7</v>
      </c>
      <c r="B15" s="208"/>
      <c r="C15" s="272"/>
      <c r="D15" s="207"/>
      <c r="E15" s="207"/>
      <c r="F15" s="207"/>
      <c r="G15" s="207"/>
      <c r="H15" s="207"/>
      <c r="I15" s="207"/>
      <c r="J15" s="207"/>
      <c r="K15" s="207"/>
      <c r="L15" s="207"/>
      <c r="M15" s="273" t="str">
        <f t="shared" si="0"/>
        <v/>
      </c>
      <c r="N15" s="199"/>
    </row>
    <row r="16" spans="1:14" ht="15">
      <c r="A16" s="207">
        <v>8</v>
      </c>
      <c r="B16" s="208"/>
      <c r="C16" s="272"/>
      <c r="D16" s="207"/>
      <c r="E16" s="207"/>
      <c r="F16" s="207"/>
      <c r="G16" s="207"/>
      <c r="H16" s="207"/>
      <c r="I16" s="207"/>
      <c r="J16" s="207"/>
      <c r="K16" s="207"/>
      <c r="L16" s="207"/>
      <c r="M16" s="273" t="str">
        <f t="shared" si="0"/>
        <v/>
      </c>
      <c r="N16" s="199"/>
    </row>
    <row r="17" spans="1:14" ht="15">
      <c r="A17" s="207">
        <v>9</v>
      </c>
      <c r="B17" s="208"/>
      <c r="C17" s="272"/>
      <c r="D17" s="207"/>
      <c r="E17" s="207"/>
      <c r="F17" s="207"/>
      <c r="G17" s="207"/>
      <c r="H17" s="207"/>
      <c r="I17" s="207"/>
      <c r="J17" s="207"/>
      <c r="K17" s="207"/>
      <c r="L17" s="207"/>
      <c r="M17" s="273" t="str">
        <f t="shared" si="0"/>
        <v/>
      </c>
      <c r="N17" s="199"/>
    </row>
    <row r="18" spans="1:14" ht="15">
      <c r="A18" s="207">
        <v>10</v>
      </c>
      <c r="B18" s="208"/>
      <c r="C18" s="272"/>
      <c r="D18" s="207"/>
      <c r="E18" s="207"/>
      <c r="F18" s="207"/>
      <c r="G18" s="207"/>
      <c r="H18" s="207"/>
      <c r="I18" s="207"/>
      <c r="J18" s="207"/>
      <c r="K18" s="207"/>
      <c r="L18" s="207"/>
      <c r="M18" s="273" t="str">
        <f t="shared" si="0"/>
        <v/>
      </c>
      <c r="N18" s="199"/>
    </row>
    <row r="19" spans="1:14" ht="15">
      <c r="A19" s="207">
        <v>11</v>
      </c>
      <c r="B19" s="208"/>
      <c r="C19" s="272"/>
      <c r="D19" s="207"/>
      <c r="E19" s="207"/>
      <c r="F19" s="207"/>
      <c r="G19" s="207"/>
      <c r="H19" s="207"/>
      <c r="I19" s="207"/>
      <c r="J19" s="207"/>
      <c r="K19" s="207"/>
      <c r="L19" s="207"/>
      <c r="M19" s="273" t="str">
        <f t="shared" si="0"/>
        <v/>
      </c>
      <c r="N19" s="199"/>
    </row>
    <row r="20" spans="1:14" ht="15">
      <c r="A20" s="207">
        <v>12</v>
      </c>
      <c r="B20" s="208"/>
      <c r="C20" s="272"/>
      <c r="D20" s="207"/>
      <c r="E20" s="207"/>
      <c r="F20" s="207"/>
      <c r="G20" s="207"/>
      <c r="H20" s="207"/>
      <c r="I20" s="207"/>
      <c r="J20" s="207"/>
      <c r="K20" s="207"/>
      <c r="L20" s="207"/>
      <c r="M20" s="273" t="str">
        <f t="shared" si="0"/>
        <v/>
      </c>
      <c r="N20" s="199"/>
    </row>
    <row r="21" spans="1:14" ht="15">
      <c r="A21" s="207">
        <v>13</v>
      </c>
      <c r="B21" s="208"/>
      <c r="C21" s="272"/>
      <c r="D21" s="207"/>
      <c r="E21" s="207"/>
      <c r="F21" s="207"/>
      <c r="G21" s="207"/>
      <c r="H21" s="207"/>
      <c r="I21" s="207"/>
      <c r="J21" s="207"/>
      <c r="K21" s="207"/>
      <c r="L21" s="207"/>
      <c r="M21" s="273" t="str">
        <f t="shared" si="0"/>
        <v/>
      </c>
      <c r="N21" s="199"/>
    </row>
    <row r="22" spans="1:14" ht="15">
      <c r="A22" s="207">
        <v>14</v>
      </c>
      <c r="B22" s="208"/>
      <c r="C22" s="272"/>
      <c r="D22" s="207"/>
      <c r="E22" s="207"/>
      <c r="F22" s="207"/>
      <c r="G22" s="207"/>
      <c r="H22" s="207"/>
      <c r="I22" s="207"/>
      <c r="J22" s="207"/>
      <c r="K22" s="207"/>
      <c r="L22" s="207"/>
      <c r="M22" s="273" t="str">
        <f t="shared" si="0"/>
        <v/>
      </c>
      <c r="N22" s="199"/>
    </row>
    <row r="23" spans="1:14" ht="15">
      <c r="A23" s="207">
        <v>15</v>
      </c>
      <c r="B23" s="208"/>
      <c r="C23" s="272"/>
      <c r="D23" s="207"/>
      <c r="E23" s="207"/>
      <c r="F23" s="207"/>
      <c r="G23" s="207"/>
      <c r="H23" s="207"/>
      <c r="I23" s="207"/>
      <c r="J23" s="207"/>
      <c r="K23" s="207"/>
      <c r="L23" s="207"/>
      <c r="M23" s="273" t="str">
        <f t="shared" si="0"/>
        <v/>
      </c>
      <c r="N23" s="199"/>
    </row>
    <row r="24" spans="1:14" ht="15">
      <c r="A24" s="207">
        <v>16</v>
      </c>
      <c r="B24" s="208"/>
      <c r="C24" s="272"/>
      <c r="D24" s="207"/>
      <c r="E24" s="207"/>
      <c r="F24" s="207"/>
      <c r="G24" s="207"/>
      <c r="H24" s="207"/>
      <c r="I24" s="207"/>
      <c r="J24" s="207"/>
      <c r="K24" s="207"/>
      <c r="L24" s="207"/>
      <c r="M24" s="273" t="str">
        <f t="shared" si="0"/>
        <v/>
      </c>
      <c r="N24" s="199"/>
    </row>
    <row r="25" spans="1:14" ht="15">
      <c r="A25" s="207">
        <v>17</v>
      </c>
      <c r="B25" s="208"/>
      <c r="C25" s="272"/>
      <c r="D25" s="207"/>
      <c r="E25" s="207"/>
      <c r="F25" s="207"/>
      <c r="G25" s="207"/>
      <c r="H25" s="207"/>
      <c r="I25" s="207"/>
      <c r="J25" s="207"/>
      <c r="K25" s="207"/>
      <c r="L25" s="207"/>
      <c r="M25" s="273" t="str">
        <f t="shared" si="0"/>
        <v/>
      </c>
      <c r="N25" s="199"/>
    </row>
    <row r="26" spans="1:14" ht="15">
      <c r="A26" s="207">
        <v>18</v>
      </c>
      <c r="B26" s="208"/>
      <c r="C26" s="272"/>
      <c r="D26" s="207"/>
      <c r="E26" s="207"/>
      <c r="F26" s="207"/>
      <c r="G26" s="207"/>
      <c r="H26" s="207"/>
      <c r="I26" s="207"/>
      <c r="J26" s="207"/>
      <c r="K26" s="207"/>
      <c r="L26" s="207"/>
      <c r="M26" s="273" t="str">
        <f t="shared" si="0"/>
        <v/>
      </c>
      <c r="N26" s="199"/>
    </row>
    <row r="27" spans="1:14" ht="15">
      <c r="A27" s="207">
        <v>19</v>
      </c>
      <c r="B27" s="208"/>
      <c r="C27" s="272"/>
      <c r="D27" s="207"/>
      <c r="E27" s="207"/>
      <c r="F27" s="207"/>
      <c r="G27" s="207"/>
      <c r="H27" s="207"/>
      <c r="I27" s="207"/>
      <c r="J27" s="207"/>
      <c r="K27" s="207"/>
      <c r="L27" s="207"/>
      <c r="M27" s="273" t="str">
        <f t="shared" si="0"/>
        <v/>
      </c>
      <c r="N27" s="199"/>
    </row>
    <row r="28" spans="1:14" ht="15">
      <c r="A28" s="207">
        <v>20</v>
      </c>
      <c r="B28" s="208"/>
      <c r="C28" s="272"/>
      <c r="D28" s="207"/>
      <c r="E28" s="207"/>
      <c r="F28" s="207"/>
      <c r="G28" s="207"/>
      <c r="H28" s="207"/>
      <c r="I28" s="207"/>
      <c r="J28" s="207"/>
      <c r="K28" s="207"/>
      <c r="L28" s="207"/>
      <c r="M28" s="273" t="str">
        <f t="shared" si="0"/>
        <v/>
      </c>
      <c r="N28" s="199"/>
    </row>
    <row r="29" spans="1:14" ht="15">
      <c r="A29" s="207">
        <v>21</v>
      </c>
      <c r="B29" s="208"/>
      <c r="C29" s="272"/>
      <c r="D29" s="207"/>
      <c r="E29" s="207"/>
      <c r="F29" s="207"/>
      <c r="G29" s="207"/>
      <c r="H29" s="207"/>
      <c r="I29" s="207"/>
      <c r="J29" s="207"/>
      <c r="K29" s="207"/>
      <c r="L29" s="207"/>
      <c r="M29" s="273" t="str">
        <f t="shared" si="0"/>
        <v/>
      </c>
      <c r="N29" s="199"/>
    </row>
    <row r="30" spans="1:14" ht="15">
      <c r="A30" s="207">
        <v>22</v>
      </c>
      <c r="B30" s="208"/>
      <c r="C30" s="272"/>
      <c r="D30" s="207"/>
      <c r="E30" s="207"/>
      <c r="F30" s="207"/>
      <c r="G30" s="207"/>
      <c r="H30" s="207"/>
      <c r="I30" s="207"/>
      <c r="J30" s="207"/>
      <c r="K30" s="207"/>
      <c r="L30" s="207"/>
      <c r="M30" s="273" t="str">
        <f t="shared" si="0"/>
        <v/>
      </c>
      <c r="N30" s="199"/>
    </row>
    <row r="31" spans="1:14" ht="15">
      <c r="A31" s="207">
        <v>23</v>
      </c>
      <c r="B31" s="208"/>
      <c r="C31" s="272"/>
      <c r="D31" s="207"/>
      <c r="E31" s="207"/>
      <c r="F31" s="207"/>
      <c r="G31" s="207"/>
      <c r="H31" s="207"/>
      <c r="I31" s="207"/>
      <c r="J31" s="207"/>
      <c r="K31" s="207"/>
      <c r="L31" s="207"/>
      <c r="M31" s="273" t="str">
        <f t="shared" si="0"/>
        <v/>
      </c>
      <c r="N31" s="199"/>
    </row>
    <row r="32" spans="1:14" ht="15">
      <c r="A32" s="207">
        <v>24</v>
      </c>
      <c r="B32" s="208"/>
      <c r="C32" s="272"/>
      <c r="D32" s="207"/>
      <c r="E32" s="207"/>
      <c r="F32" s="207"/>
      <c r="G32" s="207"/>
      <c r="H32" s="207"/>
      <c r="I32" s="207"/>
      <c r="J32" s="207"/>
      <c r="K32" s="207"/>
      <c r="L32" s="207"/>
      <c r="M32" s="273" t="str">
        <f t="shared" si="0"/>
        <v/>
      </c>
      <c r="N32" s="199"/>
    </row>
    <row r="33" spans="1:14" ht="15">
      <c r="A33" s="274" t="s">
        <v>278</v>
      </c>
      <c r="B33" s="208"/>
      <c r="C33" s="272"/>
      <c r="D33" s="207"/>
      <c r="E33" s="207"/>
      <c r="F33" s="207"/>
      <c r="G33" s="207"/>
      <c r="H33" s="207"/>
      <c r="I33" s="207"/>
      <c r="J33" s="207"/>
      <c r="K33" s="207"/>
      <c r="L33" s="207"/>
      <c r="M33" s="273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4"/>
      <c r="C1" s="520" t="s">
        <v>109</v>
      </c>
      <c r="D1" s="520"/>
      <c r="E1" s="114"/>
    </row>
    <row r="2" spans="1:12" s="6" customFormat="1">
      <c r="A2" s="77" t="s">
        <v>140</v>
      </c>
      <c r="B2" s="254"/>
      <c r="C2" s="521" t="s">
        <v>953</v>
      </c>
      <c r="D2" s="522"/>
      <c r="E2" s="114"/>
    </row>
    <row r="3" spans="1:12" s="6" customFormat="1">
      <c r="A3" s="77"/>
      <c r="B3" s="254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5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56"/>
      <c r="C5" s="58"/>
      <c r="D5" s="58"/>
      <c r="E5" s="109"/>
    </row>
    <row r="6" spans="1:12" s="2" customFormat="1">
      <c r="A6" s="78"/>
      <c r="B6" s="255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77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49" t="s">
        <v>98</v>
      </c>
      <c r="B28" s="249" t="s">
        <v>309</v>
      </c>
      <c r="C28" s="8"/>
      <c r="D28" s="8"/>
      <c r="E28" s="114"/>
    </row>
    <row r="29" spans="1:5">
      <c r="A29" s="249" t="s">
        <v>99</v>
      </c>
      <c r="B29" s="249" t="s">
        <v>312</v>
      </c>
      <c r="C29" s="8"/>
      <c r="D29" s="8"/>
      <c r="E29" s="114"/>
    </row>
    <row r="30" spans="1:5">
      <c r="A30" s="249" t="s">
        <v>455</v>
      </c>
      <c r="B30" s="249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49" t="s">
        <v>12</v>
      </c>
      <c r="B32" s="249" t="s">
        <v>509</v>
      </c>
      <c r="C32" s="8"/>
      <c r="D32" s="8"/>
      <c r="E32" s="114"/>
    </row>
    <row r="33" spans="1:9">
      <c r="A33" s="249" t="s">
        <v>13</v>
      </c>
      <c r="B33" s="249" t="s">
        <v>510</v>
      </c>
      <c r="C33" s="8"/>
      <c r="D33" s="8"/>
      <c r="E33" s="114"/>
    </row>
    <row r="34" spans="1:9">
      <c r="A34" s="249" t="s">
        <v>281</v>
      </c>
      <c r="B34" s="249" t="s">
        <v>511</v>
      </c>
      <c r="C34" s="8"/>
      <c r="D34" s="8"/>
      <c r="E34" s="114"/>
    </row>
    <row r="35" spans="1:9" s="22" customFormat="1">
      <c r="A35" s="89" t="s">
        <v>34</v>
      </c>
      <c r="B35" s="263" t="s">
        <v>452</v>
      </c>
      <c r="C35" s="8"/>
      <c r="D35" s="8"/>
    </row>
    <row r="36" spans="1:9" s="2" customFormat="1">
      <c r="A36" s="1"/>
      <c r="B36" s="257"/>
      <c r="E36" s="5"/>
    </row>
    <row r="37" spans="1:9" s="2" customFormat="1">
      <c r="B37" s="257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7"/>
      <c r="E40" s="5"/>
    </row>
    <row r="41" spans="1:9" s="2" customFormat="1">
      <c r="B41" s="257"/>
      <c r="E41"/>
      <c r="F41"/>
      <c r="G41"/>
      <c r="H41"/>
      <c r="I41"/>
    </row>
    <row r="42" spans="1:9" s="2" customFormat="1">
      <c r="B42" s="257"/>
      <c r="D42" s="12"/>
      <c r="E42"/>
      <c r="F42"/>
      <c r="G42"/>
      <c r="H42"/>
      <c r="I42"/>
    </row>
    <row r="43" spans="1:9" s="2" customFormat="1">
      <c r="A43"/>
      <c r="B43" s="259" t="s">
        <v>450</v>
      </c>
      <c r="D43" s="12"/>
      <c r="E43"/>
      <c r="F43"/>
      <c r="G43"/>
      <c r="H43"/>
      <c r="I43"/>
    </row>
    <row r="44" spans="1:9" s="2" customFormat="1">
      <c r="A44"/>
      <c r="B44" s="257" t="s">
        <v>270</v>
      </c>
      <c r="D44" s="12"/>
      <c r="E44"/>
      <c r="F44"/>
      <c r="G44"/>
      <c r="H44"/>
      <c r="I44"/>
    </row>
    <row r="45" spans="1:9" customFormat="1" ht="12.75">
      <c r="B45" s="260" t="s">
        <v>139</v>
      </c>
    </row>
    <row r="46" spans="1:9" customFormat="1" ht="12.75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3" t="s">
        <v>237</v>
      </c>
    </row>
    <row r="3" spans="1:7" ht="15">
      <c r="A3" s="61">
        <v>40908</v>
      </c>
      <c r="C3" t="s">
        <v>201</v>
      </c>
      <c r="E3" t="s">
        <v>232</v>
      </c>
      <c r="G3" s="63" t="s">
        <v>238</v>
      </c>
    </row>
    <row r="4" spans="1:7" ht="15">
      <c r="A4" s="61">
        <v>40909</v>
      </c>
      <c r="C4" t="s">
        <v>202</v>
      </c>
      <c r="E4" t="s">
        <v>233</v>
      </c>
      <c r="G4" s="63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28" zoomScale="80" zoomScaleNormal="100" zoomScaleSheetLayoutView="80" workbookViewId="0">
      <selection activeCell="D38" sqref="D3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39"/>
      <c r="C1" s="520" t="s">
        <v>109</v>
      </c>
      <c r="D1" s="520"/>
      <c r="E1" s="92"/>
    </row>
    <row r="2" spans="1:5" s="6" customFormat="1">
      <c r="A2" s="75" t="s">
        <v>407</v>
      </c>
      <c r="B2" s="239"/>
      <c r="C2" s="518" t="s">
        <v>953</v>
      </c>
      <c r="D2" s="519"/>
      <c r="E2" s="92"/>
    </row>
    <row r="3" spans="1:5" s="6" customFormat="1">
      <c r="A3" s="75" t="s">
        <v>408</v>
      </c>
      <c r="B3" s="239"/>
      <c r="C3" s="240"/>
      <c r="D3" s="240"/>
      <c r="E3" s="92"/>
    </row>
    <row r="4" spans="1:5" s="6" customFormat="1">
      <c r="A4" s="77" t="s">
        <v>140</v>
      </c>
      <c r="B4" s="239"/>
      <c r="C4" s="240"/>
      <c r="D4" s="240"/>
      <c r="E4" s="92"/>
    </row>
    <row r="5" spans="1:5" s="6" customFormat="1">
      <c r="A5" s="77"/>
      <c r="B5" s="239"/>
      <c r="C5" s="240"/>
      <c r="D5" s="240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1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9"/>
      <c r="B9" s="239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2">
        <v>1</v>
      </c>
      <c r="B11" s="242" t="s">
        <v>57</v>
      </c>
      <c r="C11" s="391">
        <f>SUM(C12,C15,C55,C58,C59,C60,C78)</f>
        <v>49602.94</v>
      </c>
      <c r="D11" s="391">
        <f>SUM(D12,D15,D55,D58,D59,D60,D66,D74,D75)</f>
        <v>3243414.1</v>
      </c>
      <c r="E11" s="243"/>
    </row>
    <row r="12" spans="1:5" s="9" customFormat="1" ht="18">
      <c r="A12" s="88">
        <v>1.1000000000000001</v>
      </c>
      <c r="B12" s="88" t="s">
        <v>58</v>
      </c>
      <c r="C12" s="392">
        <f>SUM(C13:C14)</f>
        <v>0</v>
      </c>
      <c r="D12" s="392">
        <f>SUM(D13:D14)</f>
        <v>5000</v>
      </c>
      <c r="E12" s="94"/>
    </row>
    <row r="13" spans="1:5" s="10" customFormat="1">
      <c r="A13" s="89" t="s">
        <v>30</v>
      </c>
      <c r="B13" s="89" t="s">
        <v>59</v>
      </c>
      <c r="C13" s="4">
        <v>0</v>
      </c>
      <c r="D13" s="4">
        <v>5000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0">
        <f>SUM(C16,C19,C31,C32,C33,C34,C37,C38,C45:C49,C53,C54)</f>
        <v>49592.51</v>
      </c>
      <c r="D15" s="80">
        <f>SUM(D16,D19,D31,D32,D33,D34,D37,D38,D45:D49,D53,D54)</f>
        <v>3231693.67</v>
      </c>
      <c r="E15" s="243"/>
    </row>
    <row r="16" spans="1:5" s="3" customFormat="1">
      <c r="A16" s="89" t="s">
        <v>32</v>
      </c>
      <c r="B16" s="89" t="s">
        <v>1</v>
      </c>
      <c r="C16" s="392">
        <f>SUM(C17:C18)</f>
        <v>0</v>
      </c>
      <c r="D16" s="392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4"/>
      <c r="E17" s="96"/>
    </row>
    <row r="18" spans="1:6" s="3" customFormat="1">
      <c r="A18" s="98" t="s">
        <v>99</v>
      </c>
      <c r="B18" s="98" t="s">
        <v>62</v>
      </c>
      <c r="C18" s="4"/>
      <c r="D18" s="244"/>
      <c r="E18" s="96"/>
    </row>
    <row r="19" spans="1:6" s="3" customFormat="1">
      <c r="A19" s="89" t="s">
        <v>33</v>
      </c>
      <c r="B19" s="89" t="s">
        <v>2</v>
      </c>
      <c r="C19" s="392">
        <f>SUM(C20:C25,C30)</f>
        <v>35255.160000000003</v>
      </c>
      <c r="D19" s="392">
        <f>SUM(D20:D25,D30)</f>
        <v>35933.449999999997</v>
      </c>
      <c r="E19" s="245"/>
      <c r="F19" s="246"/>
    </row>
    <row r="20" spans="1:6" s="248" customFormat="1" ht="30">
      <c r="A20" s="98" t="s">
        <v>12</v>
      </c>
      <c r="B20" s="98" t="s">
        <v>250</v>
      </c>
      <c r="C20" s="393">
        <v>0</v>
      </c>
      <c r="D20" s="495">
        <v>686.4</v>
      </c>
      <c r="E20" s="247"/>
    </row>
    <row r="21" spans="1:6" s="248" customFormat="1">
      <c r="A21" s="98" t="s">
        <v>13</v>
      </c>
      <c r="B21" s="98" t="s">
        <v>14</v>
      </c>
      <c r="C21" s="393"/>
      <c r="D21" s="396"/>
      <c r="E21" s="247"/>
    </row>
    <row r="22" spans="1:6" s="248" customFormat="1" ht="30">
      <c r="A22" s="98" t="s">
        <v>281</v>
      </c>
      <c r="B22" s="98" t="s">
        <v>22</v>
      </c>
      <c r="C22" s="393"/>
      <c r="D22" s="395"/>
      <c r="E22" s="247"/>
    </row>
    <row r="23" spans="1:6" s="248" customFormat="1" ht="16.5" customHeight="1">
      <c r="A23" s="98" t="s">
        <v>282</v>
      </c>
      <c r="B23" s="98" t="s">
        <v>15</v>
      </c>
      <c r="C23" s="493">
        <v>17279.93</v>
      </c>
      <c r="D23" s="494">
        <v>17269.82</v>
      </c>
      <c r="E23" s="247"/>
    </row>
    <row r="24" spans="1:6" s="248" customFormat="1" ht="16.5" customHeight="1">
      <c r="A24" s="98" t="s">
        <v>283</v>
      </c>
      <c r="B24" s="98" t="s">
        <v>16</v>
      </c>
      <c r="C24" s="393"/>
      <c r="D24" s="395"/>
      <c r="E24" s="247"/>
    </row>
    <row r="25" spans="1:6" s="248" customFormat="1" ht="16.5" customHeight="1">
      <c r="A25" s="98" t="s">
        <v>284</v>
      </c>
      <c r="B25" s="98" t="s">
        <v>17</v>
      </c>
      <c r="C25" s="392">
        <f>SUM(C26:C29)</f>
        <v>17975.23</v>
      </c>
      <c r="D25" s="392">
        <f>SUM(D26:D29)</f>
        <v>17977.23</v>
      </c>
      <c r="E25" s="247"/>
    </row>
    <row r="26" spans="1:6" s="248" customFormat="1" ht="16.5" customHeight="1">
      <c r="A26" s="249" t="s">
        <v>285</v>
      </c>
      <c r="B26" s="249" t="s">
        <v>18</v>
      </c>
      <c r="C26" s="493">
        <v>16368.75</v>
      </c>
      <c r="D26" s="494">
        <v>16368.75</v>
      </c>
      <c r="E26" s="247"/>
    </row>
    <row r="27" spans="1:6" s="248" customFormat="1" ht="16.5" customHeight="1">
      <c r="A27" s="249" t="s">
        <v>286</v>
      </c>
      <c r="B27" s="249" t="s">
        <v>19</v>
      </c>
      <c r="C27" s="493">
        <v>1517.61</v>
      </c>
      <c r="D27" s="494">
        <v>1519.61</v>
      </c>
      <c r="E27" s="247"/>
    </row>
    <row r="28" spans="1:6" s="248" customFormat="1" ht="16.5" customHeight="1">
      <c r="A28" s="249" t="s">
        <v>287</v>
      </c>
      <c r="B28" s="249" t="s">
        <v>20</v>
      </c>
      <c r="C28" s="493">
        <v>59.37</v>
      </c>
      <c r="D28" s="494">
        <v>59.37</v>
      </c>
      <c r="E28" s="247"/>
    </row>
    <row r="29" spans="1:6" s="248" customFormat="1" ht="16.5" customHeight="1">
      <c r="A29" s="249" t="s">
        <v>288</v>
      </c>
      <c r="B29" s="249" t="s">
        <v>23</v>
      </c>
      <c r="C29" s="493">
        <v>29.5</v>
      </c>
      <c r="D29" s="494">
        <v>29.5</v>
      </c>
      <c r="E29" s="247"/>
    </row>
    <row r="30" spans="1:6" s="248" customFormat="1" ht="16.5" customHeight="1">
      <c r="A30" s="98" t="s">
        <v>289</v>
      </c>
      <c r="B30" s="98" t="s">
        <v>21</v>
      </c>
      <c r="C30" s="393"/>
      <c r="D30" s="397"/>
      <c r="E30" s="247"/>
    </row>
    <row r="31" spans="1:6" s="3" customFormat="1" ht="16.5" customHeight="1">
      <c r="A31" s="89" t="s">
        <v>34</v>
      </c>
      <c r="B31" s="89" t="s">
        <v>3</v>
      </c>
      <c r="C31" s="4">
        <v>3841.2</v>
      </c>
      <c r="D31" s="244">
        <v>3841.2</v>
      </c>
      <c r="E31" s="245"/>
    </row>
    <row r="32" spans="1:6" s="3" customFormat="1" ht="16.5" customHeight="1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4"/>
      <c r="E33" s="96"/>
    </row>
    <row r="34" spans="1:5" s="3" customFormat="1">
      <c r="A34" s="89" t="s">
        <v>37</v>
      </c>
      <c r="B34" s="89" t="s">
        <v>63</v>
      </c>
      <c r="C34" s="392">
        <f>SUM(C35:C36)</f>
        <v>0</v>
      </c>
      <c r="D34" s="392">
        <f>SUM(D35:D36)</f>
        <v>9950</v>
      </c>
      <c r="E34" s="96"/>
    </row>
    <row r="35" spans="1:5" s="3" customFormat="1" ht="16.5" customHeight="1">
      <c r="A35" s="98" t="s">
        <v>290</v>
      </c>
      <c r="B35" s="98" t="s">
        <v>56</v>
      </c>
      <c r="C35" s="4">
        <v>0</v>
      </c>
      <c r="D35" s="244">
        <v>9950</v>
      </c>
      <c r="E35" s="96"/>
    </row>
    <row r="36" spans="1:5" s="3" customFormat="1" ht="16.5" customHeight="1">
      <c r="A36" s="98" t="s">
        <v>291</v>
      </c>
      <c r="B36" s="98" t="s">
        <v>55</v>
      </c>
      <c r="C36" s="4">
        <v>0</v>
      </c>
      <c r="D36" s="244">
        <v>0</v>
      </c>
      <c r="E36" s="96"/>
    </row>
    <row r="37" spans="1:5" s="3" customFormat="1" ht="16.5" customHeight="1">
      <c r="A37" s="89" t="s">
        <v>38</v>
      </c>
      <c r="B37" s="89" t="s">
        <v>49</v>
      </c>
      <c r="C37" s="4">
        <v>1809.26</v>
      </c>
      <c r="D37" s="244">
        <f>1739.09+70.17</f>
        <v>1809.26</v>
      </c>
      <c r="E37" s="96"/>
    </row>
    <row r="38" spans="1:5" s="3" customFormat="1" ht="16.5" customHeight="1">
      <c r="A38" s="89" t="s">
        <v>39</v>
      </c>
      <c r="B38" s="89" t="s">
        <v>409</v>
      </c>
      <c r="C38" s="392">
        <f>SUM(C39:C44)</f>
        <v>0</v>
      </c>
      <c r="D38" s="392">
        <f>SUM(D39:D44)</f>
        <v>3150286.66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4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4">
        <v>139660.70000000001</v>
      </c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4">
        <v>384406.4</v>
      </c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4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4">
        <v>2528122</v>
      </c>
      <c r="E43" s="96"/>
    </row>
    <row r="44" spans="1:5" s="3" customFormat="1" ht="16.5" customHeight="1">
      <c r="A44" s="17" t="s">
        <v>500</v>
      </c>
      <c r="B44" s="17" t="s">
        <v>361</v>
      </c>
      <c r="C44" s="4">
        <v>0</v>
      </c>
      <c r="D44" s="244">
        <v>98097.56</v>
      </c>
      <c r="E44" s="96"/>
    </row>
    <row r="45" spans="1:5" s="3" customFormat="1" ht="30">
      <c r="A45" s="89" t="s">
        <v>40</v>
      </c>
      <c r="B45" s="89" t="s">
        <v>28</v>
      </c>
      <c r="C45" s="4"/>
      <c r="D45" s="244"/>
      <c r="E45" s="96"/>
    </row>
    <row r="46" spans="1:5" s="3" customFormat="1" ht="16.5" customHeight="1">
      <c r="A46" s="89" t="s">
        <v>41</v>
      </c>
      <c r="B46" s="89" t="s">
        <v>24</v>
      </c>
      <c r="C46" s="4">
        <v>298.85000000000002</v>
      </c>
      <c r="D46" s="244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4"/>
      <c r="E47" s="96"/>
    </row>
    <row r="48" spans="1:5" s="3" customFormat="1" ht="16.5" customHeight="1">
      <c r="A48" s="89" t="s">
        <v>43</v>
      </c>
      <c r="B48" s="89" t="s">
        <v>26</v>
      </c>
      <c r="C48" s="4">
        <v>318</v>
      </c>
      <c r="D48" s="244">
        <v>318</v>
      </c>
      <c r="E48" s="96"/>
    </row>
    <row r="49" spans="1:6" s="3" customFormat="1" ht="16.5" customHeight="1">
      <c r="A49" s="89" t="s">
        <v>44</v>
      </c>
      <c r="B49" s="89" t="s">
        <v>410</v>
      </c>
      <c r="C49" s="392">
        <f>SUM(C50:C52)</f>
        <v>4982.78</v>
      </c>
      <c r="D49" s="392">
        <f>SUM(D50:D52)</f>
        <v>26467.84</v>
      </c>
      <c r="E49" s="96"/>
    </row>
    <row r="50" spans="1:6" s="3" customFormat="1" ht="16.5" customHeight="1">
      <c r="A50" s="98" t="s">
        <v>371</v>
      </c>
      <c r="B50" s="98" t="s">
        <v>374</v>
      </c>
      <c r="C50" s="4">
        <v>4982.78</v>
      </c>
      <c r="D50" s="244">
        <v>21055.34</v>
      </c>
      <c r="E50" s="96"/>
    </row>
    <row r="51" spans="1:6" s="3" customFormat="1" ht="16.5" customHeight="1">
      <c r="A51" s="98" t="s">
        <v>372</v>
      </c>
      <c r="B51" s="98" t="s">
        <v>373</v>
      </c>
      <c r="C51" s="4">
        <v>0</v>
      </c>
      <c r="D51" s="244">
        <v>4812.5</v>
      </c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4">
        <v>600</v>
      </c>
      <c r="E52" s="96"/>
    </row>
    <row r="53" spans="1:6" s="3" customFormat="1">
      <c r="A53" s="89" t="s">
        <v>45</v>
      </c>
      <c r="B53" s="89" t="s">
        <v>29</v>
      </c>
      <c r="C53" s="4"/>
      <c r="D53" s="244"/>
      <c r="E53" s="96"/>
    </row>
    <row r="54" spans="1:6" s="3" customFormat="1" ht="16.5" customHeight="1">
      <c r="A54" s="89" t="s">
        <v>46</v>
      </c>
      <c r="B54" s="89" t="s">
        <v>6</v>
      </c>
      <c r="C54" s="4">
        <v>3087.26</v>
      </c>
      <c r="D54" s="244">
        <v>3087.26</v>
      </c>
      <c r="E54" s="245"/>
      <c r="F54" s="246"/>
    </row>
    <row r="55" spans="1:6" s="3" customFormat="1" ht="30">
      <c r="A55" s="88">
        <v>1.3</v>
      </c>
      <c r="B55" s="88" t="s">
        <v>415</v>
      </c>
      <c r="C55" s="80">
        <f>SUM(C56:C57)</f>
        <v>0</v>
      </c>
      <c r="D55" s="80">
        <f>SUM(D56:D57)</f>
        <v>0</v>
      </c>
      <c r="E55" s="245"/>
      <c r="F55" s="246"/>
    </row>
    <row r="56" spans="1:6" s="3" customFormat="1" ht="30">
      <c r="A56" s="89" t="s">
        <v>50</v>
      </c>
      <c r="B56" s="89" t="s">
        <v>48</v>
      </c>
      <c r="C56" s="4"/>
      <c r="D56" s="244">
        <v>0</v>
      </c>
      <c r="E56" s="245"/>
      <c r="F56" s="246"/>
    </row>
    <row r="57" spans="1:6" s="3" customFormat="1" ht="16.5" customHeight="1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>
      <c r="A58" s="88">
        <v>1.4</v>
      </c>
      <c r="B58" s="88" t="s">
        <v>417</v>
      </c>
      <c r="C58" s="4"/>
      <c r="D58" s="244"/>
      <c r="E58" s="245"/>
      <c r="F58" s="246"/>
    </row>
    <row r="59" spans="1:6" s="248" customFormat="1">
      <c r="A59" s="88">
        <v>1.5</v>
      </c>
      <c r="B59" s="88" t="s">
        <v>7</v>
      </c>
      <c r="C59" s="393"/>
      <c r="D59" s="395"/>
      <c r="E59" s="247"/>
    </row>
    <row r="60" spans="1:6" s="248" customFormat="1">
      <c r="A60" s="88">
        <v>1.6</v>
      </c>
      <c r="B60" s="44" t="s">
        <v>8</v>
      </c>
      <c r="C60" s="394">
        <f>SUM(C61:C65)</f>
        <v>10.43</v>
      </c>
      <c r="D60" s="398">
        <f>SUM(D61:D65)</f>
        <v>10.43</v>
      </c>
      <c r="E60" s="247"/>
    </row>
    <row r="61" spans="1:6" s="248" customFormat="1">
      <c r="A61" s="89" t="s">
        <v>297</v>
      </c>
      <c r="B61" s="45" t="s">
        <v>52</v>
      </c>
      <c r="C61" s="393">
        <v>0</v>
      </c>
      <c r="D61" s="395">
        <v>0</v>
      </c>
      <c r="E61" s="247"/>
    </row>
    <row r="62" spans="1:6" s="248" customFormat="1" ht="30">
      <c r="A62" s="89" t="s">
        <v>298</v>
      </c>
      <c r="B62" s="45" t="s">
        <v>54</v>
      </c>
      <c r="C62" s="393"/>
      <c r="D62" s="395"/>
      <c r="E62" s="247"/>
    </row>
    <row r="63" spans="1:6" s="248" customFormat="1">
      <c r="A63" s="89" t="s">
        <v>299</v>
      </c>
      <c r="B63" s="45" t="s">
        <v>53</v>
      </c>
      <c r="C63" s="395"/>
      <c r="D63" s="395"/>
      <c r="E63" s="247"/>
    </row>
    <row r="64" spans="1:6" s="248" customFormat="1">
      <c r="A64" s="89" t="s">
        <v>300</v>
      </c>
      <c r="B64" s="45" t="s">
        <v>27</v>
      </c>
      <c r="C64" s="393"/>
      <c r="D64" s="395"/>
      <c r="E64" s="247"/>
    </row>
    <row r="65" spans="1:5" s="248" customFormat="1">
      <c r="A65" s="89" t="s">
        <v>337</v>
      </c>
      <c r="B65" s="45" t="s">
        <v>338</v>
      </c>
      <c r="C65" s="393">
        <v>10.43</v>
      </c>
      <c r="D65" s="395">
        <v>10.43</v>
      </c>
      <c r="E65" s="247"/>
    </row>
    <row r="66" spans="1:5">
      <c r="A66" s="242">
        <v>2</v>
      </c>
      <c r="B66" s="242" t="s">
        <v>411</v>
      </c>
      <c r="C66" s="250"/>
      <c r="D66" s="394">
        <f>SUM(D67:D73)</f>
        <v>6710</v>
      </c>
      <c r="E66" s="97"/>
    </row>
    <row r="67" spans="1:5">
      <c r="A67" s="99">
        <v>2.1</v>
      </c>
      <c r="B67" s="251" t="s">
        <v>100</v>
      </c>
      <c r="C67" s="252"/>
      <c r="D67" s="399"/>
      <c r="E67" s="97"/>
    </row>
    <row r="68" spans="1:5">
      <c r="A68" s="99">
        <v>2.2000000000000002</v>
      </c>
      <c r="B68" s="251" t="s">
        <v>412</v>
      </c>
      <c r="C68" s="252"/>
      <c r="D68" s="399"/>
      <c r="E68" s="97"/>
    </row>
    <row r="69" spans="1:5">
      <c r="A69" s="99">
        <v>2.2999999999999998</v>
      </c>
      <c r="B69" s="251" t="s">
        <v>104</v>
      </c>
      <c r="C69" s="252"/>
      <c r="D69" s="399"/>
      <c r="E69" s="97"/>
    </row>
    <row r="70" spans="1:5">
      <c r="A70" s="99">
        <v>2.4</v>
      </c>
      <c r="B70" s="251" t="s">
        <v>103</v>
      </c>
      <c r="C70" s="252"/>
      <c r="D70" s="399"/>
      <c r="E70" s="97"/>
    </row>
    <row r="71" spans="1:5">
      <c r="A71" s="99">
        <v>2.5</v>
      </c>
      <c r="B71" s="251" t="s">
        <v>413</v>
      </c>
      <c r="C71" s="252"/>
      <c r="D71" s="399">
        <v>6710</v>
      </c>
      <c r="E71" s="97"/>
    </row>
    <row r="72" spans="1:5">
      <c r="A72" s="99">
        <v>2.6</v>
      </c>
      <c r="B72" s="251" t="s">
        <v>101</v>
      </c>
      <c r="C72" s="252"/>
      <c r="D72" s="399"/>
      <c r="E72" s="97"/>
    </row>
    <row r="73" spans="1:5">
      <c r="A73" s="99">
        <v>2.7</v>
      </c>
      <c r="B73" s="251" t="s">
        <v>102</v>
      </c>
      <c r="C73" s="253"/>
      <c r="D73" s="399"/>
      <c r="E73" s="97"/>
    </row>
    <row r="74" spans="1:5">
      <c r="A74" s="242">
        <v>3</v>
      </c>
      <c r="B74" s="242" t="s">
        <v>451</v>
      </c>
      <c r="C74" s="394"/>
      <c r="D74" s="399"/>
      <c r="E74" s="97"/>
    </row>
    <row r="75" spans="1:5">
      <c r="A75" s="242">
        <v>4</v>
      </c>
      <c r="B75" s="242" t="s">
        <v>252</v>
      </c>
      <c r="C75" s="394"/>
      <c r="D75" s="394">
        <f>SUM(D76:D77)</f>
        <v>0</v>
      </c>
      <c r="E75" s="97"/>
    </row>
    <row r="76" spans="1:5">
      <c r="A76" s="99">
        <v>4.0999999999999996</v>
      </c>
      <c r="B76" s="99" t="s">
        <v>253</v>
      </c>
      <c r="C76" s="252"/>
      <c r="D76" s="400"/>
      <c r="E76" s="97"/>
    </row>
    <row r="77" spans="1:5">
      <c r="A77" s="99">
        <v>4.2</v>
      </c>
      <c r="B77" s="99" t="s">
        <v>254</v>
      </c>
      <c r="C77" s="253"/>
      <c r="D77" s="400"/>
      <c r="E77" s="97"/>
    </row>
    <row r="78" spans="1:5">
      <c r="A78" s="242">
        <v>5</v>
      </c>
      <c r="B78" s="242" t="s">
        <v>279</v>
      </c>
      <c r="C78" s="279"/>
      <c r="D78" s="253"/>
      <c r="E78" s="97"/>
    </row>
    <row r="79" spans="1:5">
      <c r="B79" s="43"/>
    </row>
    <row r="80" spans="1:5">
      <c r="A80" s="523" t="s">
        <v>501</v>
      </c>
      <c r="B80" s="523"/>
      <c r="C80" s="523"/>
      <c r="D80" s="523"/>
      <c r="E80" s="5"/>
    </row>
    <row r="81" spans="1:9">
      <c r="B81" s="43"/>
    </row>
    <row r="82" spans="1:9" s="22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2" customFormat="1" ht="12.75"/>
  </sheetData>
  <mergeCells count="3">
    <mergeCell ref="C1:D1"/>
    <mergeCell ref="C2:D2"/>
    <mergeCell ref="A80:D80"/>
  </mergeCells>
  <pageMargins left="0.23622047244094491" right="0.23622047244094491" top="0.74803149606299213" bottom="0.74803149606299213" header="0.31496062992125984" footer="0.31496062992125984"/>
  <pageSetup paperSize="9" scale="75" fitToHeight="2" orientation="portrait" r:id="rId1"/>
  <headerFooter alignWithMargins="0"/>
  <rowBreaks count="1" manualBreakCount="1">
    <brk id="54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18" sqref="B18:B19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520" t="s">
        <v>109</v>
      </c>
      <c r="D1" s="520"/>
      <c r="E1" s="92"/>
    </row>
    <row r="2" spans="1:5" s="6" customFormat="1">
      <c r="A2" s="75" t="s">
        <v>328</v>
      </c>
      <c r="B2" s="78"/>
      <c r="C2" s="518" t="s">
        <v>953</v>
      </c>
      <c r="D2" s="51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27" customHeight="1">
      <c r="A17" s="99" t="s">
        <v>331</v>
      </c>
      <c r="B17" s="88" t="s">
        <v>231</v>
      </c>
      <c r="C17" s="4">
        <v>3087.26</v>
      </c>
      <c r="D17" s="4">
        <v>3087.26</v>
      </c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 ht="30">
      <c r="A19" s="99" t="s">
        <v>946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3087.26</v>
      </c>
      <c r="D24" s="87">
        <f>SUM(D10:D23)</f>
        <v>3087.26</v>
      </c>
      <c r="E24" s="97"/>
    </row>
    <row r="25" spans="1:5">
      <c r="A25" s="43"/>
      <c r="B25" s="43"/>
    </row>
    <row r="26" spans="1:5">
      <c r="A26" s="262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C12" sqref="C1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29"/>
      <c r="H1" s="229"/>
      <c r="I1" s="520" t="s">
        <v>109</v>
      </c>
      <c r="J1" s="520"/>
    </row>
    <row r="2" spans="1:10" ht="15">
      <c r="A2" s="77" t="s">
        <v>140</v>
      </c>
      <c r="B2" s="75"/>
      <c r="C2" s="78"/>
      <c r="D2" s="78"/>
      <c r="E2" s="78"/>
      <c r="F2" s="78"/>
      <c r="G2" s="229"/>
      <c r="H2" s="229"/>
      <c r="I2" s="518" t="s">
        <v>953</v>
      </c>
      <c r="J2" s="519"/>
    </row>
    <row r="3" spans="1:10" ht="15">
      <c r="A3" s="77"/>
      <c r="B3" s="77"/>
      <c r="C3" s="75"/>
      <c r="D3" s="75"/>
      <c r="E3" s="75"/>
      <c r="F3" s="75"/>
      <c r="G3" s="165"/>
      <c r="H3" s="165"/>
      <c r="I3" s="229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463" t="s">
        <v>514</v>
      </c>
      <c r="C9" s="463" t="s">
        <v>515</v>
      </c>
      <c r="D9" s="464" t="s">
        <v>516</v>
      </c>
      <c r="E9" s="99" t="s">
        <v>517</v>
      </c>
      <c r="F9" s="99" t="s">
        <v>348</v>
      </c>
      <c r="G9" s="465">
        <v>0</v>
      </c>
      <c r="H9" s="465">
        <v>2500</v>
      </c>
      <c r="I9" s="465">
        <v>500</v>
      </c>
      <c r="J9" s="232" t="s">
        <v>0</v>
      </c>
    </row>
    <row r="10" spans="1:10" ht="15">
      <c r="A10" s="99">
        <v>2</v>
      </c>
      <c r="B10" s="463" t="s">
        <v>518</v>
      </c>
      <c r="C10" s="463" t="s">
        <v>519</v>
      </c>
      <c r="D10" s="464" t="s">
        <v>520</v>
      </c>
      <c r="E10" s="99" t="s">
        <v>521</v>
      </c>
      <c r="F10" s="99" t="s">
        <v>348</v>
      </c>
      <c r="G10" s="465">
        <v>0</v>
      </c>
      <c r="H10" s="465">
        <v>1250</v>
      </c>
      <c r="I10" s="465">
        <v>250</v>
      </c>
    </row>
    <row r="11" spans="1:10" ht="45">
      <c r="A11" s="99">
        <v>3</v>
      </c>
      <c r="B11" s="463" t="s">
        <v>1319</v>
      </c>
      <c r="C11" s="463" t="s">
        <v>1320</v>
      </c>
      <c r="D11" s="464" t="s">
        <v>1321</v>
      </c>
      <c r="E11" s="99" t="s">
        <v>1322</v>
      </c>
      <c r="F11" s="99" t="s">
        <v>348</v>
      </c>
      <c r="G11" s="465">
        <v>0</v>
      </c>
      <c r="H11" s="465">
        <v>1250</v>
      </c>
      <c r="I11" s="465">
        <v>250</v>
      </c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5000</v>
      </c>
      <c r="I25" s="87">
        <f>SUM(I9:I24)</f>
        <v>1000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445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520" t="s">
        <v>109</v>
      </c>
      <c r="H1" s="520"/>
      <c r="I1" s="376"/>
    </row>
    <row r="2" spans="1:9" ht="15">
      <c r="A2" s="77" t="s">
        <v>140</v>
      </c>
      <c r="B2" s="78"/>
      <c r="C2" s="78"/>
      <c r="D2" s="78"/>
      <c r="E2" s="78"/>
      <c r="F2" s="78"/>
      <c r="G2" s="518" t="s">
        <v>953</v>
      </c>
      <c r="H2" s="519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76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376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5"/>
      <c r="D7" s="164"/>
      <c r="E7" s="164"/>
      <c r="F7" s="164"/>
      <c r="G7" s="79"/>
      <c r="H7" s="79"/>
      <c r="I7" s="77"/>
    </row>
    <row r="8" spans="1:9" ht="45">
      <c r="A8" s="372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73"/>
      <c r="B9" s="374"/>
      <c r="C9" s="99"/>
      <c r="D9" s="99"/>
      <c r="E9" s="99"/>
      <c r="F9" s="99"/>
      <c r="G9" s="99"/>
      <c r="H9" s="4"/>
      <c r="I9" s="4"/>
    </row>
    <row r="10" spans="1:9" ht="15">
      <c r="A10" s="373"/>
      <c r="B10" s="374"/>
      <c r="C10" s="99"/>
      <c r="D10" s="99"/>
      <c r="E10" s="99"/>
      <c r="F10" s="99"/>
      <c r="G10" s="99"/>
      <c r="H10" s="4"/>
      <c r="I10" s="4"/>
    </row>
    <row r="11" spans="1:9" ht="15">
      <c r="A11" s="373"/>
      <c r="B11" s="374"/>
      <c r="C11" s="88"/>
      <c r="D11" s="88"/>
      <c r="E11" s="88"/>
      <c r="F11" s="88"/>
      <c r="G11" s="88"/>
      <c r="H11" s="4"/>
      <c r="I11" s="4"/>
    </row>
    <row r="12" spans="1:9" ht="15">
      <c r="A12" s="373"/>
      <c r="B12" s="374"/>
      <c r="C12" s="88"/>
      <c r="D12" s="88"/>
      <c r="E12" s="88"/>
      <c r="F12" s="88"/>
      <c r="G12" s="88"/>
      <c r="H12" s="4"/>
      <c r="I12" s="4"/>
    </row>
    <row r="13" spans="1:9" ht="15">
      <c r="A13" s="373"/>
      <c r="B13" s="374"/>
      <c r="C13" s="88"/>
      <c r="D13" s="88"/>
      <c r="E13" s="88"/>
      <c r="F13" s="88"/>
      <c r="G13" s="88"/>
      <c r="H13" s="4"/>
      <c r="I13" s="4"/>
    </row>
    <row r="14" spans="1:9" ht="15">
      <c r="A14" s="373"/>
      <c r="B14" s="374"/>
      <c r="C14" s="88"/>
      <c r="D14" s="88"/>
      <c r="E14" s="88"/>
      <c r="F14" s="88"/>
      <c r="G14" s="88"/>
      <c r="H14" s="4"/>
      <c r="I14" s="4"/>
    </row>
    <row r="15" spans="1:9" ht="15">
      <c r="A15" s="373"/>
      <c r="B15" s="374"/>
      <c r="C15" s="88"/>
      <c r="D15" s="88"/>
      <c r="E15" s="88"/>
      <c r="F15" s="88"/>
      <c r="G15" s="88"/>
      <c r="H15" s="4"/>
      <c r="I15" s="4"/>
    </row>
    <row r="16" spans="1:9" ht="15">
      <c r="A16" s="373"/>
      <c r="B16" s="374"/>
      <c r="C16" s="88"/>
      <c r="D16" s="88"/>
      <c r="E16" s="88"/>
      <c r="F16" s="88"/>
      <c r="G16" s="88"/>
      <c r="H16" s="4"/>
      <c r="I16" s="4"/>
    </row>
    <row r="17" spans="1:9" ht="15">
      <c r="A17" s="373"/>
      <c r="B17" s="374"/>
      <c r="C17" s="88"/>
      <c r="D17" s="88"/>
      <c r="E17" s="88"/>
      <c r="F17" s="88"/>
      <c r="G17" s="88"/>
      <c r="H17" s="4"/>
      <c r="I17" s="4"/>
    </row>
    <row r="18" spans="1:9" ht="15">
      <c r="A18" s="373"/>
      <c r="B18" s="374"/>
      <c r="C18" s="88"/>
      <c r="D18" s="88"/>
      <c r="E18" s="88"/>
      <c r="F18" s="88"/>
      <c r="G18" s="88"/>
      <c r="H18" s="4"/>
      <c r="I18" s="4"/>
    </row>
    <row r="19" spans="1:9" ht="15">
      <c r="A19" s="373"/>
      <c r="B19" s="374"/>
      <c r="C19" s="88"/>
      <c r="D19" s="88"/>
      <c r="E19" s="88"/>
      <c r="F19" s="88"/>
      <c r="G19" s="88"/>
      <c r="H19" s="4"/>
      <c r="I19" s="4"/>
    </row>
    <row r="20" spans="1:9" ht="15">
      <c r="A20" s="373"/>
      <c r="B20" s="374"/>
      <c r="C20" s="88"/>
      <c r="D20" s="88"/>
      <c r="E20" s="88"/>
      <c r="F20" s="88"/>
      <c r="G20" s="88"/>
      <c r="H20" s="4"/>
      <c r="I20" s="4"/>
    </row>
    <row r="21" spans="1:9" ht="15">
      <c r="A21" s="373"/>
      <c r="B21" s="374"/>
      <c r="C21" s="88"/>
      <c r="D21" s="88"/>
      <c r="E21" s="88"/>
      <c r="F21" s="88"/>
      <c r="G21" s="88"/>
      <c r="H21" s="4"/>
      <c r="I21" s="4"/>
    </row>
    <row r="22" spans="1:9" ht="15">
      <c r="A22" s="373"/>
      <c r="B22" s="374"/>
      <c r="C22" s="88"/>
      <c r="D22" s="88"/>
      <c r="E22" s="88"/>
      <c r="F22" s="88"/>
      <c r="G22" s="88"/>
      <c r="H22" s="4"/>
      <c r="I22" s="4"/>
    </row>
    <row r="23" spans="1:9" ht="15">
      <c r="A23" s="373"/>
      <c r="B23" s="374"/>
      <c r="C23" s="88"/>
      <c r="D23" s="88"/>
      <c r="E23" s="88"/>
      <c r="F23" s="88"/>
      <c r="G23" s="88"/>
      <c r="H23" s="4"/>
      <c r="I23" s="4"/>
    </row>
    <row r="24" spans="1:9" ht="15">
      <c r="A24" s="373"/>
      <c r="B24" s="374"/>
      <c r="C24" s="88"/>
      <c r="D24" s="88"/>
      <c r="E24" s="88"/>
      <c r="F24" s="88"/>
      <c r="G24" s="88"/>
      <c r="H24" s="4"/>
      <c r="I24" s="4"/>
    </row>
    <row r="25" spans="1:9" ht="15">
      <c r="A25" s="373"/>
      <c r="B25" s="374"/>
      <c r="C25" s="88"/>
      <c r="D25" s="88"/>
      <c r="E25" s="88"/>
      <c r="F25" s="88"/>
      <c r="G25" s="88"/>
      <c r="H25" s="4"/>
      <c r="I25" s="4"/>
    </row>
    <row r="26" spans="1:9" ht="15">
      <c r="A26" s="373"/>
      <c r="B26" s="374"/>
      <c r="C26" s="88"/>
      <c r="D26" s="88"/>
      <c r="E26" s="88"/>
      <c r="F26" s="88"/>
      <c r="G26" s="88"/>
      <c r="H26" s="4"/>
      <c r="I26" s="4"/>
    </row>
    <row r="27" spans="1:9" ht="15">
      <c r="A27" s="373"/>
      <c r="B27" s="374"/>
      <c r="C27" s="88"/>
      <c r="D27" s="88"/>
      <c r="E27" s="88"/>
      <c r="F27" s="88"/>
      <c r="G27" s="88"/>
      <c r="H27" s="4"/>
      <c r="I27" s="4"/>
    </row>
    <row r="28" spans="1:9" ht="15">
      <c r="A28" s="373"/>
      <c r="B28" s="374"/>
      <c r="C28" s="88"/>
      <c r="D28" s="88"/>
      <c r="E28" s="88"/>
      <c r="F28" s="88"/>
      <c r="G28" s="88"/>
      <c r="H28" s="4"/>
      <c r="I28" s="4"/>
    </row>
    <row r="29" spans="1:9" ht="15">
      <c r="A29" s="373"/>
      <c r="B29" s="374"/>
      <c r="C29" s="88"/>
      <c r="D29" s="88"/>
      <c r="E29" s="88"/>
      <c r="F29" s="88"/>
      <c r="G29" s="88"/>
      <c r="H29" s="4"/>
      <c r="I29" s="4"/>
    </row>
    <row r="30" spans="1:9" ht="15">
      <c r="A30" s="373"/>
      <c r="B30" s="374"/>
      <c r="C30" s="88"/>
      <c r="D30" s="88"/>
      <c r="E30" s="88"/>
      <c r="F30" s="88"/>
      <c r="G30" s="88"/>
      <c r="H30" s="4"/>
      <c r="I30" s="4"/>
    </row>
    <row r="31" spans="1:9" ht="15">
      <c r="A31" s="373"/>
      <c r="B31" s="374"/>
      <c r="C31" s="88"/>
      <c r="D31" s="88"/>
      <c r="E31" s="88"/>
      <c r="F31" s="88"/>
      <c r="G31" s="88"/>
      <c r="H31" s="4"/>
      <c r="I31" s="4"/>
    </row>
    <row r="32" spans="1:9" ht="15">
      <c r="A32" s="373"/>
      <c r="B32" s="374"/>
      <c r="C32" s="88"/>
      <c r="D32" s="88"/>
      <c r="E32" s="88"/>
      <c r="F32" s="88"/>
      <c r="G32" s="88"/>
      <c r="H32" s="4"/>
      <c r="I32" s="4"/>
    </row>
    <row r="33" spans="1:9" ht="15">
      <c r="A33" s="373"/>
      <c r="B33" s="374"/>
      <c r="C33" s="88"/>
      <c r="D33" s="88"/>
      <c r="E33" s="88"/>
      <c r="F33" s="88"/>
      <c r="G33" s="88"/>
      <c r="H33" s="4"/>
      <c r="I33" s="4"/>
    </row>
    <row r="34" spans="1:9" ht="15">
      <c r="A34" s="373"/>
      <c r="B34" s="375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>
      <c r="A36" s="231" t="s">
        <v>350</v>
      </c>
      <c r="B36" s="230"/>
      <c r="C36" s="230"/>
      <c r="D36" s="230"/>
      <c r="E36" s="230"/>
      <c r="F36" s="230"/>
      <c r="G36" s="186"/>
      <c r="H36" s="186"/>
      <c r="I36" s="191"/>
    </row>
    <row r="37" spans="1:9" ht="15">
      <c r="A37" s="231" t="s">
        <v>353</v>
      </c>
      <c r="B37" s="230"/>
      <c r="C37" s="230"/>
      <c r="D37" s="230"/>
      <c r="E37" s="230"/>
      <c r="F37" s="230"/>
      <c r="G37" s="186"/>
      <c r="H37" s="186"/>
      <c r="I37" s="191"/>
    </row>
    <row r="38" spans="1:9" ht="15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1"/>
      <c r="B39" s="186"/>
      <c r="C39" s="186"/>
      <c r="D39" s="186"/>
      <c r="E39" s="186"/>
      <c r="G39" s="186"/>
      <c r="H39" s="186"/>
      <c r="I39" s="191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520" t="s">
        <v>109</v>
      </c>
      <c r="H1" s="520"/>
    </row>
    <row r="2" spans="1:10" ht="15">
      <c r="A2" s="77" t="s">
        <v>140</v>
      </c>
      <c r="B2" s="75"/>
      <c r="C2" s="78"/>
      <c r="D2" s="78"/>
      <c r="E2" s="78"/>
      <c r="F2" s="78"/>
      <c r="G2" s="518" t="s">
        <v>953</v>
      </c>
      <c r="H2" s="519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401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 t="s">
        <v>346</v>
      </c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61"/>
  <sheetViews>
    <sheetView tabSelected="1" view="pageBreakPreview" topLeftCell="A544" zoomScale="85" zoomScaleSheetLayoutView="85" workbookViewId="0">
      <selection activeCell="K551" sqref="K551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25" t="s">
        <v>1510</v>
      </c>
      <c r="B2" s="525"/>
      <c r="C2" s="525"/>
      <c r="D2" s="525"/>
      <c r="E2" s="506"/>
      <c r="F2" s="78"/>
      <c r="G2" s="78"/>
      <c r="H2" s="78"/>
      <c r="I2" s="78"/>
      <c r="J2" s="507"/>
      <c r="K2" s="508"/>
      <c r="L2" s="508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507"/>
      <c r="K3" s="518" t="s">
        <v>953</v>
      </c>
      <c r="L3" s="51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507"/>
      <c r="K4" s="507"/>
      <c r="L4" s="507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'[3]ფორმა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505"/>
      <c r="B8" s="505"/>
      <c r="C8" s="505"/>
      <c r="D8" s="505"/>
      <c r="E8" s="505"/>
      <c r="F8" s="505"/>
      <c r="G8" s="505"/>
      <c r="H8" s="505"/>
      <c r="I8" s="505"/>
      <c r="J8" s="79"/>
      <c r="K8" s="79"/>
      <c r="L8" s="79"/>
    </row>
    <row r="9" spans="1:12" ht="45">
      <c r="A9" s="503" t="s">
        <v>64</v>
      </c>
      <c r="B9" s="503" t="s">
        <v>483</v>
      </c>
      <c r="C9" s="503" t="s">
        <v>484</v>
      </c>
      <c r="D9" s="503" t="s">
        <v>485</v>
      </c>
      <c r="E9" s="503" t="s">
        <v>486</v>
      </c>
      <c r="F9" s="503" t="s">
        <v>487</v>
      </c>
      <c r="G9" s="503" t="s">
        <v>488</v>
      </c>
      <c r="H9" s="503" t="s">
        <v>489</v>
      </c>
      <c r="I9" s="503" t="s">
        <v>1511</v>
      </c>
      <c r="J9" s="503" t="s">
        <v>491</v>
      </c>
      <c r="K9" s="503" t="s">
        <v>492</v>
      </c>
      <c r="L9" s="503" t="s">
        <v>318</v>
      </c>
    </row>
    <row r="10" spans="1:12" ht="165">
      <c r="A10" s="503">
        <v>1</v>
      </c>
      <c r="B10" s="555" t="s">
        <v>1323</v>
      </c>
      <c r="C10" s="555" t="s">
        <v>1324</v>
      </c>
      <c r="D10" s="555" t="s">
        <v>1325</v>
      </c>
      <c r="E10" s="555" t="s">
        <v>1326</v>
      </c>
      <c r="F10" s="555" t="s">
        <v>1512</v>
      </c>
      <c r="G10" s="555" t="s">
        <v>1327</v>
      </c>
      <c r="H10" s="555" t="s">
        <v>1326</v>
      </c>
      <c r="I10" s="556" t="s">
        <v>1513</v>
      </c>
      <c r="J10" s="556">
        <v>206.29</v>
      </c>
      <c r="K10" s="556">
        <v>24754.84</v>
      </c>
      <c r="L10" s="555" t="s">
        <v>1328</v>
      </c>
    </row>
    <row r="11" spans="1:12" ht="75">
      <c r="A11" s="503">
        <v>2</v>
      </c>
      <c r="B11" s="555" t="s">
        <v>1323</v>
      </c>
      <c r="C11" s="555" t="s">
        <v>1324</v>
      </c>
      <c r="D11" s="555" t="s">
        <v>1325</v>
      </c>
      <c r="E11" s="555" t="s">
        <v>1326</v>
      </c>
      <c r="F11" s="555" t="s">
        <v>1512</v>
      </c>
      <c r="G11" s="555" t="s">
        <v>1329</v>
      </c>
      <c r="H11" s="555" t="s">
        <v>1326</v>
      </c>
      <c r="I11" s="556" t="s">
        <v>1513</v>
      </c>
      <c r="J11" s="556">
        <v>206.29</v>
      </c>
      <c r="K11" s="556">
        <v>6601.29</v>
      </c>
      <c r="L11" s="555" t="s">
        <v>1330</v>
      </c>
    </row>
    <row r="12" spans="1:12" ht="60">
      <c r="A12" s="503">
        <v>3</v>
      </c>
      <c r="B12" s="555" t="s">
        <v>1323</v>
      </c>
      <c r="C12" s="555" t="s">
        <v>1324</v>
      </c>
      <c r="D12" s="555" t="s">
        <v>1325</v>
      </c>
      <c r="E12" s="555" t="s">
        <v>1326</v>
      </c>
      <c r="F12" s="555" t="s">
        <v>1512</v>
      </c>
      <c r="G12" s="555">
        <v>53.64</v>
      </c>
      <c r="H12" s="555" t="s">
        <v>1326</v>
      </c>
      <c r="I12" s="556" t="s">
        <v>1513</v>
      </c>
      <c r="J12" s="556">
        <v>206.29</v>
      </c>
      <c r="K12" s="556">
        <v>11065.41</v>
      </c>
      <c r="L12" s="555" t="s">
        <v>1331</v>
      </c>
    </row>
    <row r="13" spans="1:12" ht="60">
      <c r="A13" s="503">
        <v>4</v>
      </c>
      <c r="B13" s="555" t="s">
        <v>1323</v>
      </c>
      <c r="C13" s="555" t="s">
        <v>1324</v>
      </c>
      <c r="D13" s="555" t="s">
        <v>1325</v>
      </c>
      <c r="E13" s="555" t="s">
        <v>1326</v>
      </c>
      <c r="F13" s="555" t="s">
        <v>1512</v>
      </c>
      <c r="G13" s="555">
        <v>44.7</v>
      </c>
      <c r="H13" s="555" t="s">
        <v>1326</v>
      </c>
      <c r="I13" s="556" t="s">
        <v>1513</v>
      </c>
      <c r="J13" s="556">
        <v>206.29</v>
      </c>
      <c r="K13" s="556">
        <v>9221.18</v>
      </c>
      <c r="L13" s="555" t="s">
        <v>1331</v>
      </c>
    </row>
    <row r="14" spans="1:12" ht="90">
      <c r="A14" s="503">
        <v>5</v>
      </c>
      <c r="B14" s="555" t="s">
        <v>1323</v>
      </c>
      <c r="C14" s="555" t="s">
        <v>1324</v>
      </c>
      <c r="D14" s="555" t="s">
        <v>1325</v>
      </c>
      <c r="E14" s="555" t="s">
        <v>1326</v>
      </c>
      <c r="F14" s="555" t="s">
        <v>1512</v>
      </c>
      <c r="G14" s="555" t="s">
        <v>1332</v>
      </c>
      <c r="H14" s="555" t="s">
        <v>1326</v>
      </c>
      <c r="I14" s="556" t="s">
        <v>1513</v>
      </c>
      <c r="J14" s="556">
        <v>206.29</v>
      </c>
      <c r="K14" s="556">
        <v>6807.58</v>
      </c>
      <c r="L14" s="555" t="s">
        <v>1514</v>
      </c>
    </row>
    <row r="15" spans="1:12" ht="105">
      <c r="A15" s="503">
        <v>6</v>
      </c>
      <c r="B15" s="555" t="s">
        <v>1323</v>
      </c>
      <c r="C15" s="555" t="s">
        <v>1333</v>
      </c>
      <c r="D15" s="555" t="s">
        <v>1334</v>
      </c>
      <c r="E15" s="555" t="s">
        <v>1326</v>
      </c>
      <c r="F15" s="555" t="s">
        <v>1515</v>
      </c>
      <c r="G15" s="555" t="s">
        <v>1335</v>
      </c>
      <c r="H15" s="555" t="s">
        <v>1326</v>
      </c>
      <c r="I15" s="556" t="s">
        <v>1516</v>
      </c>
      <c r="J15" s="556">
        <v>167.58</v>
      </c>
      <c r="K15" s="556">
        <v>18433.87</v>
      </c>
      <c r="L15" s="555" t="s">
        <v>1517</v>
      </c>
    </row>
    <row r="16" spans="1:12" ht="150">
      <c r="A16" s="503">
        <v>7</v>
      </c>
      <c r="B16" s="555" t="s">
        <v>1323</v>
      </c>
      <c r="C16" s="555" t="s">
        <v>1333</v>
      </c>
      <c r="D16" s="555" t="s">
        <v>1334</v>
      </c>
      <c r="E16" s="555" t="s">
        <v>1326</v>
      </c>
      <c r="F16" s="555" t="s">
        <v>1515</v>
      </c>
      <c r="G16" s="555" t="s">
        <v>1336</v>
      </c>
      <c r="H16" s="555" t="s">
        <v>1326</v>
      </c>
      <c r="I16" s="556" t="s">
        <v>1516</v>
      </c>
      <c r="J16" s="556">
        <v>167.58</v>
      </c>
      <c r="K16" s="556">
        <v>18098.71</v>
      </c>
      <c r="L16" s="555" t="s">
        <v>1518</v>
      </c>
    </row>
    <row r="17" spans="1:12" ht="105">
      <c r="A17" s="503">
        <v>8</v>
      </c>
      <c r="B17" s="555" t="s">
        <v>1323</v>
      </c>
      <c r="C17" s="555" t="s">
        <v>1333</v>
      </c>
      <c r="D17" s="555" t="s">
        <v>1334</v>
      </c>
      <c r="E17" s="555" t="s">
        <v>1326</v>
      </c>
      <c r="F17" s="555" t="s">
        <v>1515</v>
      </c>
      <c r="G17" s="555" t="s">
        <v>1337</v>
      </c>
      <c r="H17" s="555" t="s">
        <v>1326</v>
      </c>
      <c r="I17" s="556" t="s">
        <v>1516</v>
      </c>
      <c r="J17" s="556">
        <v>167.58</v>
      </c>
      <c r="K17" s="556">
        <v>6032.9</v>
      </c>
      <c r="L17" s="555" t="s">
        <v>1519</v>
      </c>
    </row>
    <row r="18" spans="1:12" ht="90">
      <c r="A18" s="503">
        <v>9</v>
      </c>
      <c r="B18" s="555" t="s">
        <v>1323</v>
      </c>
      <c r="C18" s="555" t="s">
        <v>1333</v>
      </c>
      <c r="D18" s="555" t="s">
        <v>1338</v>
      </c>
      <c r="E18" s="555" t="s">
        <v>1326</v>
      </c>
      <c r="F18" s="555" t="s">
        <v>1515</v>
      </c>
      <c r="G18" s="555" t="s">
        <v>1337</v>
      </c>
      <c r="H18" s="555" t="s">
        <v>1326</v>
      </c>
      <c r="I18" s="556" t="s">
        <v>1516</v>
      </c>
      <c r="J18" s="556">
        <v>167.58</v>
      </c>
      <c r="K18" s="556">
        <v>6032.9</v>
      </c>
      <c r="L18" s="555" t="s">
        <v>1339</v>
      </c>
    </row>
    <row r="19" spans="1:12" ht="90">
      <c r="A19" s="503">
        <v>10</v>
      </c>
      <c r="B19" s="555" t="s">
        <v>1323</v>
      </c>
      <c r="C19" s="555" t="s">
        <v>1333</v>
      </c>
      <c r="D19" s="555" t="s">
        <v>1340</v>
      </c>
      <c r="E19" s="555" t="s">
        <v>1326</v>
      </c>
      <c r="F19" s="555" t="s">
        <v>1515</v>
      </c>
      <c r="G19" s="555" t="s">
        <v>1341</v>
      </c>
      <c r="H19" s="555" t="s">
        <v>1326</v>
      </c>
      <c r="I19" s="556" t="s">
        <v>1516</v>
      </c>
      <c r="J19" s="556">
        <v>167.58</v>
      </c>
      <c r="K19" s="556">
        <v>4021.94</v>
      </c>
      <c r="L19" s="555" t="s">
        <v>1342</v>
      </c>
    </row>
    <row r="20" spans="1:12" ht="90">
      <c r="A20" s="503">
        <v>11</v>
      </c>
      <c r="B20" s="555" t="s">
        <v>1323</v>
      </c>
      <c r="C20" s="555" t="s">
        <v>1333</v>
      </c>
      <c r="D20" s="555" t="s">
        <v>1343</v>
      </c>
      <c r="E20" s="555" t="s">
        <v>1326</v>
      </c>
      <c r="F20" s="555" t="s">
        <v>1515</v>
      </c>
      <c r="G20" s="555" t="s">
        <v>1337</v>
      </c>
      <c r="H20" s="555" t="s">
        <v>1326</v>
      </c>
      <c r="I20" s="556" t="s">
        <v>1516</v>
      </c>
      <c r="J20" s="556">
        <v>149.19</v>
      </c>
      <c r="K20" s="556">
        <v>5370.97</v>
      </c>
      <c r="L20" s="555" t="s">
        <v>1344</v>
      </c>
    </row>
    <row r="21" spans="1:12" ht="75">
      <c r="A21" s="503">
        <v>12</v>
      </c>
      <c r="B21" s="555" t="s">
        <v>1323</v>
      </c>
      <c r="C21" s="555" t="s">
        <v>1333</v>
      </c>
      <c r="D21" s="555" t="s">
        <v>1345</v>
      </c>
      <c r="E21" s="555" t="s">
        <v>1326</v>
      </c>
      <c r="F21" s="555" t="s">
        <v>1515</v>
      </c>
      <c r="G21" s="555" t="s">
        <v>1337</v>
      </c>
      <c r="H21" s="555" t="s">
        <v>1326</v>
      </c>
      <c r="I21" s="556" t="s">
        <v>1516</v>
      </c>
      <c r="J21" s="556">
        <v>149.19</v>
      </c>
      <c r="K21" s="556">
        <v>5370.97</v>
      </c>
      <c r="L21" s="555" t="s">
        <v>1346</v>
      </c>
    </row>
    <row r="22" spans="1:12" ht="105">
      <c r="A22" s="503">
        <v>13</v>
      </c>
      <c r="B22" s="555" t="s">
        <v>1323</v>
      </c>
      <c r="C22" s="555" t="s">
        <v>1333</v>
      </c>
      <c r="D22" s="555" t="s">
        <v>1347</v>
      </c>
      <c r="E22" s="555" t="s">
        <v>1326</v>
      </c>
      <c r="F22" s="555" t="s">
        <v>1515</v>
      </c>
      <c r="G22" s="555" t="s">
        <v>1337</v>
      </c>
      <c r="H22" s="555" t="s">
        <v>1326</v>
      </c>
      <c r="I22" s="556" t="s">
        <v>1516</v>
      </c>
      <c r="J22" s="556">
        <v>149.19</v>
      </c>
      <c r="K22" s="556">
        <v>5370.97</v>
      </c>
      <c r="L22" s="555" t="s">
        <v>1348</v>
      </c>
    </row>
    <row r="23" spans="1:12" ht="105">
      <c r="A23" s="503">
        <v>14</v>
      </c>
      <c r="B23" s="555" t="s">
        <v>1323</v>
      </c>
      <c r="C23" s="555" t="s">
        <v>1333</v>
      </c>
      <c r="D23" s="555" t="s">
        <v>1349</v>
      </c>
      <c r="E23" s="555" t="s">
        <v>1326</v>
      </c>
      <c r="F23" s="555" t="s">
        <v>1515</v>
      </c>
      <c r="G23" s="555" t="s">
        <v>1337</v>
      </c>
      <c r="H23" s="555" t="s">
        <v>1326</v>
      </c>
      <c r="I23" s="556" t="s">
        <v>1516</v>
      </c>
      <c r="J23" s="556">
        <v>149.19</v>
      </c>
      <c r="K23" s="556">
        <v>5370.97</v>
      </c>
      <c r="L23" s="555" t="s">
        <v>1350</v>
      </c>
    </row>
    <row r="24" spans="1:12" ht="105">
      <c r="A24" s="503">
        <v>15</v>
      </c>
      <c r="B24" s="555" t="s">
        <v>1323</v>
      </c>
      <c r="C24" s="555" t="s">
        <v>1333</v>
      </c>
      <c r="D24" s="555" t="s">
        <v>1351</v>
      </c>
      <c r="E24" s="555" t="s">
        <v>1326</v>
      </c>
      <c r="F24" s="555" t="s">
        <v>1515</v>
      </c>
      <c r="G24" s="555" t="s">
        <v>1337</v>
      </c>
      <c r="H24" s="555" t="s">
        <v>1326</v>
      </c>
      <c r="I24" s="556" t="s">
        <v>1516</v>
      </c>
      <c r="J24" s="556">
        <v>149.19</v>
      </c>
      <c r="K24" s="556">
        <v>5370.97</v>
      </c>
      <c r="L24" s="555" t="s">
        <v>1352</v>
      </c>
    </row>
    <row r="25" spans="1:12" ht="90">
      <c r="A25" s="503">
        <v>16</v>
      </c>
      <c r="B25" s="555" t="s">
        <v>1323</v>
      </c>
      <c r="C25" s="555" t="s">
        <v>1333</v>
      </c>
      <c r="D25" s="555" t="s">
        <v>1353</v>
      </c>
      <c r="E25" s="555" t="s">
        <v>1326</v>
      </c>
      <c r="F25" s="555" t="s">
        <v>1515</v>
      </c>
      <c r="G25" s="555" t="s">
        <v>1337</v>
      </c>
      <c r="H25" s="555" t="s">
        <v>1326</v>
      </c>
      <c r="I25" s="556" t="s">
        <v>1516</v>
      </c>
      <c r="J25" s="556">
        <v>149.19</v>
      </c>
      <c r="K25" s="556">
        <v>5370.97</v>
      </c>
      <c r="L25" s="555" t="s">
        <v>1354</v>
      </c>
    </row>
    <row r="26" spans="1:12" ht="90">
      <c r="A26" s="503">
        <v>17</v>
      </c>
      <c r="B26" s="555" t="s">
        <v>1323</v>
      </c>
      <c r="C26" s="555" t="s">
        <v>1333</v>
      </c>
      <c r="D26" s="555" t="s">
        <v>1355</v>
      </c>
      <c r="E26" s="555" t="s">
        <v>1326</v>
      </c>
      <c r="F26" s="555" t="s">
        <v>1515</v>
      </c>
      <c r="G26" s="555" t="s">
        <v>1337</v>
      </c>
      <c r="H26" s="555" t="s">
        <v>1326</v>
      </c>
      <c r="I26" s="556" t="s">
        <v>1516</v>
      </c>
      <c r="J26" s="556">
        <v>149.19</v>
      </c>
      <c r="K26" s="556">
        <v>5370.97</v>
      </c>
      <c r="L26" s="555" t="s">
        <v>1356</v>
      </c>
    </row>
    <row r="27" spans="1:12" ht="90">
      <c r="A27" s="503">
        <v>18</v>
      </c>
      <c r="B27" s="555" t="s">
        <v>1323</v>
      </c>
      <c r="C27" s="555" t="s">
        <v>1324</v>
      </c>
      <c r="D27" s="555" t="s">
        <v>1325</v>
      </c>
      <c r="E27" s="555" t="s">
        <v>1326</v>
      </c>
      <c r="F27" s="555" t="s">
        <v>1512</v>
      </c>
      <c r="G27" s="555">
        <v>27.9</v>
      </c>
      <c r="H27" s="555" t="s">
        <v>1326</v>
      </c>
      <c r="I27" s="556" t="s">
        <v>1513</v>
      </c>
      <c r="J27" s="556">
        <v>182.1</v>
      </c>
      <c r="K27" s="556">
        <v>5080.5</v>
      </c>
      <c r="L27" s="555" t="s">
        <v>1520</v>
      </c>
    </row>
    <row r="28" spans="1:12" ht="30">
      <c r="A28" s="503">
        <v>19</v>
      </c>
      <c r="B28" s="555" t="s">
        <v>1323</v>
      </c>
      <c r="C28" s="555" t="s">
        <v>1324</v>
      </c>
      <c r="D28" s="555" t="s">
        <v>1325</v>
      </c>
      <c r="E28" s="555" t="s">
        <v>1326</v>
      </c>
      <c r="F28" s="555" t="s">
        <v>1512</v>
      </c>
      <c r="G28" s="555" t="s">
        <v>1337</v>
      </c>
      <c r="H28" s="555" t="s">
        <v>1326</v>
      </c>
      <c r="I28" s="556" t="s">
        <v>1513</v>
      </c>
      <c r="J28" s="556">
        <v>182.1</v>
      </c>
      <c r="K28" s="556">
        <v>6555.48</v>
      </c>
      <c r="L28" s="555" t="s">
        <v>1357</v>
      </c>
    </row>
    <row r="29" spans="1:12" ht="45">
      <c r="A29" s="503">
        <v>20</v>
      </c>
      <c r="B29" s="555" t="s">
        <v>1323</v>
      </c>
      <c r="C29" s="555" t="s">
        <v>1324</v>
      </c>
      <c r="D29" s="555" t="s">
        <v>1325</v>
      </c>
      <c r="E29" s="555" t="s">
        <v>1326</v>
      </c>
      <c r="F29" s="555" t="s">
        <v>1512</v>
      </c>
      <c r="G29" s="555" t="s">
        <v>1329</v>
      </c>
      <c r="H29" s="555" t="s">
        <v>1326</v>
      </c>
      <c r="I29" s="556" t="s">
        <v>1513</v>
      </c>
      <c r="J29" s="556">
        <v>182.1</v>
      </c>
      <c r="K29" s="556">
        <v>5827.1</v>
      </c>
      <c r="L29" s="555" t="s">
        <v>1358</v>
      </c>
    </row>
    <row r="30" spans="1:12" ht="60">
      <c r="A30" s="503">
        <v>21</v>
      </c>
      <c r="B30" s="555" t="s">
        <v>1323</v>
      </c>
      <c r="C30" s="555" t="s">
        <v>1324</v>
      </c>
      <c r="D30" s="555" t="s">
        <v>1325</v>
      </c>
      <c r="E30" s="555" t="s">
        <v>1326</v>
      </c>
      <c r="F30" s="555" t="s">
        <v>1512</v>
      </c>
      <c r="G30" s="555" t="s">
        <v>1359</v>
      </c>
      <c r="H30" s="555" t="s">
        <v>1326</v>
      </c>
      <c r="I30" s="556" t="s">
        <v>1513</v>
      </c>
      <c r="J30" s="556">
        <v>182.1</v>
      </c>
      <c r="K30" s="556">
        <v>3277.74</v>
      </c>
      <c r="L30" s="555" t="s">
        <v>1521</v>
      </c>
    </row>
    <row r="31" spans="1:12" ht="45">
      <c r="A31" s="503">
        <v>22</v>
      </c>
      <c r="B31" s="555" t="s">
        <v>1323</v>
      </c>
      <c r="C31" s="555" t="s">
        <v>1324</v>
      </c>
      <c r="D31" s="555" t="s">
        <v>1325</v>
      </c>
      <c r="E31" s="555" t="s">
        <v>1326</v>
      </c>
      <c r="F31" s="555" t="s">
        <v>1512</v>
      </c>
      <c r="G31" s="555" t="s">
        <v>1337</v>
      </c>
      <c r="H31" s="555" t="s">
        <v>1326</v>
      </c>
      <c r="I31" s="556" t="s">
        <v>1513</v>
      </c>
      <c r="J31" s="556">
        <v>182.1</v>
      </c>
      <c r="K31" s="556">
        <v>6555.48</v>
      </c>
      <c r="L31" s="555" t="s">
        <v>1522</v>
      </c>
    </row>
    <row r="32" spans="1:12" ht="90">
      <c r="A32" s="503">
        <v>23</v>
      </c>
      <c r="B32" s="555" t="s">
        <v>1323</v>
      </c>
      <c r="C32" s="555" t="s">
        <v>1324</v>
      </c>
      <c r="D32" s="555" t="s">
        <v>1325</v>
      </c>
      <c r="E32" s="555" t="s">
        <v>1326</v>
      </c>
      <c r="F32" s="555" t="s">
        <v>1512</v>
      </c>
      <c r="G32" s="555" t="s">
        <v>1360</v>
      </c>
      <c r="H32" s="555" t="s">
        <v>1326</v>
      </c>
      <c r="I32" s="556" t="s">
        <v>1513</v>
      </c>
      <c r="J32" s="556">
        <v>182.1</v>
      </c>
      <c r="K32" s="556">
        <v>9469.0300000000007</v>
      </c>
      <c r="L32" s="555" t="s">
        <v>1523</v>
      </c>
    </row>
    <row r="33" spans="1:12" ht="90">
      <c r="A33" s="503">
        <v>24</v>
      </c>
      <c r="B33" s="555" t="s">
        <v>1323</v>
      </c>
      <c r="C33" s="555" t="s">
        <v>1324</v>
      </c>
      <c r="D33" s="555" t="s">
        <v>1325</v>
      </c>
      <c r="E33" s="555" t="s">
        <v>1326</v>
      </c>
      <c r="F33" s="555" t="s">
        <v>1512</v>
      </c>
      <c r="G33" s="555" t="s">
        <v>1360</v>
      </c>
      <c r="H33" s="555" t="s">
        <v>1326</v>
      </c>
      <c r="I33" s="556" t="s">
        <v>1513</v>
      </c>
      <c r="J33" s="556">
        <v>182.1</v>
      </c>
      <c r="K33" s="556">
        <v>9469.0300000000007</v>
      </c>
      <c r="L33" s="555" t="s">
        <v>1524</v>
      </c>
    </row>
    <row r="34" spans="1:12" ht="45">
      <c r="A34" s="503">
        <v>25</v>
      </c>
      <c r="B34" s="555" t="s">
        <v>1323</v>
      </c>
      <c r="C34" s="555" t="s">
        <v>1324</v>
      </c>
      <c r="D34" s="555" t="s">
        <v>1325</v>
      </c>
      <c r="E34" s="555" t="s">
        <v>1326</v>
      </c>
      <c r="F34" s="555" t="s">
        <v>1512</v>
      </c>
      <c r="G34" s="555" t="s">
        <v>1360</v>
      </c>
      <c r="H34" s="555" t="s">
        <v>1326</v>
      </c>
      <c r="I34" s="556" t="s">
        <v>1513</v>
      </c>
      <c r="J34" s="556">
        <v>182.1</v>
      </c>
      <c r="K34" s="556">
        <v>9469.0300000000007</v>
      </c>
      <c r="L34" s="555" t="s">
        <v>1361</v>
      </c>
    </row>
    <row r="35" spans="1:12" ht="45">
      <c r="A35" s="503">
        <v>26</v>
      </c>
      <c r="B35" s="555" t="s">
        <v>1323</v>
      </c>
      <c r="C35" s="555" t="s">
        <v>1324</v>
      </c>
      <c r="D35" s="555" t="s">
        <v>1325</v>
      </c>
      <c r="E35" s="555" t="s">
        <v>1326</v>
      </c>
      <c r="F35" s="555" t="s">
        <v>1512</v>
      </c>
      <c r="G35" s="555" t="s">
        <v>1337</v>
      </c>
      <c r="H35" s="555" t="s">
        <v>1326</v>
      </c>
      <c r="I35" s="556" t="s">
        <v>1513</v>
      </c>
      <c r="J35" s="556">
        <v>182.1</v>
      </c>
      <c r="K35" s="556">
        <v>6555.48</v>
      </c>
      <c r="L35" s="555" t="s">
        <v>1525</v>
      </c>
    </row>
    <row r="36" spans="1:12" ht="60">
      <c r="A36" s="503">
        <v>27</v>
      </c>
      <c r="B36" s="555" t="s">
        <v>1323</v>
      </c>
      <c r="C36" s="555" t="s">
        <v>1324</v>
      </c>
      <c r="D36" s="555" t="s">
        <v>1325</v>
      </c>
      <c r="E36" s="555" t="s">
        <v>1326</v>
      </c>
      <c r="F36" s="555" t="s">
        <v>1512</v>
      </c>
      <c r="G36" s="555" t="s">
        <v>1359</v>
      </c>
      <c r="H36" s="555" t="s">
        <v>1326</v>
      </c>
      <c r="I36" s="556" t="s">
        <v>1513</v>
      </c>
      <c r="J36" s="556">
        <v>182.1</v>
      </c>
      <c r="K36" s="556">
        <v>3277.74</v>
      </c>
      <c r="L36" s="555" t="s">
        <v>1362</v>
      </c>
    </row>
    <row r="37" spans="1:12" ht="30">
      <c r="A37" s="503">
        <v>28</v>
      </c>
      <c r="B37" s="555" t="s">
        <v>1323</v>
      </c>
      <c r="C37" s="555" t="s">
        <v>1324</v>
      </c>
      <c r="D37" s="555" t="s">
        <v>1325</v>
      </c>
      <c r="E37" s="555" t="s">
        <v>1326</v>
      </c>
      <c r="F37" s="555" t="s">
        <v>1512</v>
      </c>
      <c r="G37" s="555">
        <v>49.2</v>
      </c>
      <c r="H37" s="555" t="s">
        <v>1326</v>
      </c>
      <c r="I37" s="556" t="s">
        <v>1513</v>
      </c>
      <c r="J37" s="556">
        <v>182.1</v>
      </c>
      <c r="K37" s="556">
        <v>8959.16</v>
      </c>
      <c r="L37" s="555" t="s">
        <v>1363</v>
      </c>
    </row>
    <row r="38" spans="1:12" ht="75">
      <c r="A38" s="503">
        <v>29</v>
      </c>
      <c r="B38" s="555" t="s">
        <v>1323</v>
      </c>
      <c r="C38" s="555" t="s">
        <v>1324</v>
      </c>
      <c r="D38" s="555" t="s">
        <v>1325</v>
      </c>
      <c r="E38" s="555" t="s">
        <v>1326</v>
      </c>
      <c r="F38" s="555" t="s">
        <v>1512</v>
      </c>
      <c r="G38" s="555">
        <v>60.2</v>
      </c>
      <c r="H38" s="555" t="s">
        <v>1326</v>
      </c>
      <c r="I38" s="556" t="s">
        <v>1513</v>
      </c>
      <c r="J38" s="556">
        <v>182.1</v>
      </c>
      <c r="K38" s="556">
        <v>10962.23</v>
      </c>
      <c r="L38" s="555" t="s">
        <v>1526</v>
      </c>
    </row>
    <row r="39" spans="1:12" ht="45">
      <c r="A39" s="503">
        <v>30</v>
      </c>
      <c r="B39" s="555" t="s">
        <v>1323</v>
      </c>
      <c r="C39" s="555" t="s">
        <v>1324</v>
      </c>
      <c r="D39" s="555" t="s">
        <v>1325</v>
      </c>
      <c r="E39" s="555" t="s">
        <v>1326</v>
      </c>
      <c r="F39" s="555" t="s">
        <v>1512</v>
      </c>
      <c r="G39" s="555" t="s">
        <v>1364</v>
      </c>
      <c r="H39" s="555" t="s">
        <v>1326</v>
      </c>
      <c r="I39" s="556" t="s">
        <v>1513</v>
      </c>
      <c r="J39" s="556">
        <v>182.1</v>
      </c>
      <c r="K39" s="556">
        <v>5462.9</v>
      </c>
      <c r="L39" s="555" t="s">
        <v>1527</v>
      </c>
    </row>
    <row r="40" spans="1:12" ht="120">
      <c r="A40" s="503">
        <v>31</v>
      </c>
      <c r="B40" s="555" t="s">
        <v>1323</v>
      </c>
      <c r="C40" s="555" t="s">
        <v>1324</v>
      </c>
      <c r="D40" s="555" t="s">
        <v>1325</v>
      </c>
      <c r="E40" s="555" t="s">
        <v>1326</v>
      </c>
      <c r="F40" s="555" t="s">
        <v>1512</v>
      </c>
      <c r="G40" s="555">
        <v>79.8</v>
      </c>
      <c r="H40" s="555" t="s">
        <v>1326</v>
      </c>
      <c r="I40" s="556" t="s">
        <v>1513</v>
      </c>
      <c r="J40" s="556">
        <v>182.1</v>
      </c>
      <c r="K40" s="556">
        <v>14531.32</v>
      </c>
      <c r="L40" s="555" t="s">
        <v>1528</v>
      </c>
    </row>
    <row r="41" spans="1:12" ht="45">
      <c r="A41" s="503">
        <v>32</v>
      </c>
      <c r="B41" s="555" t="s">
        <v>1323</v>
      </c>
      <c r="C41" s="555" t="s">
        <v>1324</v>
      </c>
      <c r="D41" s="555" t="s">
        <v>1325</v>
      </c>
      <c r="E41" s="555" t="s">
        <v>1326</v>
      </c>
      <c r="F41" s="555" t="s">
        <v>1512</v>
      </c>
      <c r="G41" s="555">
        <v>21.7</v>
      </c>
      <c r="H41" s="555" t="s">
        <v>1326</v>
      </c>
      <c r="I41" s="556" t="s">
        <v>1513</v>
      </c>
      <c r="J41" s="556">
        <v>182.1</v>
      </c>
      <c r="K41" s="556">
        <v>3951.5</v>
      </c>
      <c r="L41" s="555" t="s">
        <v>1529</v>
      </c>
    </row>
    <row r="42" spans="1:12" ht="60">
      <c r="A42" s="503">
        <v>33</v>
      </c>
      <c r="B42" s="555" t="s">
        <v>1323</v>
      </c>
      <c r="C42" s="555" t="s">
        <v>1324</v>
      </c>
      <c r="D42" s="555" t="s">
        <v>1325</v>
      </c>
      <c r="E42" s="555" t="s">
        <v>1326</v>
      </c>
      <c r="F42" s="555" t="s">
        <v>1512</v>
      </c>
      <c r="G42" s="555" t="s">
        <v>1365</v>
      </c>
      <c r="H42" s="555" t="s">
        <v>1326</v>
      </c>
      <c r="I42" s="556" t="s">
        <v>1513</v>
      </c>
      <c r="J42" s="556">
        <v>182.1</v>
      </c>
      <c r="K42" s="556">
        <v>8194.35</v>
      </c>
      <c r="L42" s="555" t="s">
        <v>1366</v>
      </c>
    </row>
    <row r="43" spans="1:12" ht="45">
      <c r="A43" s="503">
        <v>34</v>
      </c>
      <c r="B43" s="555" t="s">
        <v>1323</v>
      </c>
      <c r="C43" s="555" t="s">
        <v>1324</v>
      </c>
      <c r="D43" s="555" t="s">
        <v>1325</v>
      </c>
      <c r="E43" s="555" t="s">
        <v>1326</v>
      </c>
      <c r="F43" s="555" t="s">
        <v>1512</v>
      </c>
      <c r="G43" s="555" t="s">
        <v>1337</v>
      </c>
      <c r="H43" s="555" t="s">
        <v>1326</v>
      </c>
      <c r="I43" s="556" t="s">
        <v>1513</v>
      </c>
      <c r="J43" s="556">
        <v>182.1</v>
      </c>
      <c r="K43" s="556">
        <v>6555.48</v>
      </c>
      <c r="L43" s="555" t="s">
        <v>1530</v>
      </c>
    </row>
    <row r="44" spans="1:12" ht="45">
      <c r="A44" s="503">
        <v>35</v>
      </c>
      <c r="B44" s="555" t="s">
        <v>1323</v>
      </c>
      <c r="C44" s="555" t="s">
        <v>1324</v>
      </c>
      <c r="D44" s="555" t="s">
        <v>1325</v>
      </c>
      <c r="E44" s="555" t="s">
        <v>1326</v>
      </c>
      <c r="F44" s="555" t="s">
        <v>1512</v>
      </c>
      <c r="G44" s="555">
        <v>23.1</v>
      </c>
      <c r="H44" s="555" t="s">
        <v>1326</v>
      </c>
      <c r="I44" s="556" t="s">
        <v>1513</v>
      </c>
      <c r="J44" s="556">
        <v>182.1</v>
      </c>
      <c r="K44" s="556">
        <v>4206.4399999999996</v>
      </c>
      <c r="L44" s="555" t="s">
        <v>1367</v>
      </c>
    </row>
    <row r="45" spans="1:12" ht="45">
      <c r="A45" s="503">
        <v>36</v>
      </c>
      <c r="B45" s="555" t="s">
        <v>1323</v>
      </c>
      <c r="C45" s="555" t="s">
        <v>1324</v>
      </c>
      <c r="D45" s="555" t="s">
        <v>1325</v>
      </c>
      <c r="E45" s="555" t="s">
        <v>1326</v>
      </c>
      <c r="F45" s="555" t="s">
        <v>1512</v>
      </c>
      <c r="G45" s="555">
        <v>19.14</v>
      </c>
      <c r="H45" s="555" t="s">
        <v>1326</v>
      </c>
      <c r="I45" s="556" t="s">
        <v>1513</v>
      </c>
      <c r="J45" s="556">
        <v>182.1</v>
      </c>
      <c r="K45" s="556">
        <v>3485.33</v>
      </c>
      <c r="L45" s="555" t="s">
        <v>1531</v>
      </c>
    </row>
    <row r="46" spans="1:12" ht="45">
      <c r="A46" s="503">
        <v>37</v>
      </c>
      <c r="B46" s="555" t="s">
        <v>1323</v>
      </c>
      <c r="C46" s="555" t="s">
        <v>1324</v>
      </c>
      <c r="D46" s="555" t="s">
        <v>1325</v>
      </c>
      <c r="E46" s="555" t="s">
        <v>1326</v>
      </c>
      <c r="F46" s="555" t="s">
        <v>1512</v>
      </c>
      <c r="G46" s="555" t="s">
        <v>1337</v>
      </c>
      <c r="H46" s="555" t="s">
        <v>1326</v>
      </c>
      <c r="I46" s="556" t="s">
        <v>1513</v>
      </c>
      <c r="J46" s="556">
        <v>182.1</v>
      </c>
      <c r="K46" s="556">
        <v>6555.48</v>
      </c>
      <c r="L46" s="555" t="s">
        <v>1368</v>
      </c>
    </row>
    <row r="47" spans="1:12" ht="30">
      <c r="A47" s="503">
        <v>38</v>
      </c>
      <c r="B47" s="555" t="s">
        <v>1323</v>
      </c>
      <c r="C47" s="555" t="s">
        <v>1324</v>
      </c>
      <c r="D47" s="555" t="s">
        <v>1325</v>
      </c>
      <c r="E47" s="555" t="s">
        <v>1326</v>
      </c>
      <c r="F47" s="555" t="s">
        <v>1512</v>
      </c>
      <c r="G47" s="555" t="s">
        <v>1369</v>
      </c>
      <c r="H47" s="555" t="s">
        <v>1326</v>
      </c>
      <c r="I47" s="556" t="s">
        <v>1513</v>
      </c>
      <c r="J47" s="556">
        <v>182.1</v>
      </c>
      <c r="K47" s="556">
        <v>5098.71</v>
      </c>
      <c r="L47" s="555" t="s">
        <v>1532</v>
      </c>
    </row>
    <row r="48" spans="1:12" ht="30">
      <c r="A48" s="503">
        <v>39</v>
      </c>
      <c r="B48" s="555" t="s">
        <v>1323</v>
      </c>
      <c r="C48" s="555" t="s">
        <v>1324</v>
      </c>
      <c r="D48" s="555" t="s">
        <v>1325</v>
      </c>
      <c r="E48" s="555" t="s">
        <v>1326</v>
      </c>
      <c r="F48" s="555" t="s">
        <v>1512</v>
      </c>
      <c r="G48" s="555" t="s">
        <v>1364</v>
      </c>
      <c r="H48" s="555" t="s">
        <v>1326</v>
      </c>
      <c r="I48" s="556" t="s">
        <v>1513</v>
      </c>
      <c r="J48" s="556">
        <v>182.1</v>
      </c>
      <c r="K48" s="556">
        <v>5462.9</v>
      </c>
      <c r="L48" s="555" t="s">
        <v>1533</v>
      </c>
    </row>
    <row r="49" spans="1:12" ht="135">
      <c r="A49" s="503">
        <v>40</v>
      </c>
      <c r="B49" s="555" t="s">
        <v>1323</v>
      </c>
      <c r="C49" s="555" t="s">
        <v>1324</v>
      </c>
      <c r="D49" s="555" t="s">
        <v>1325</v>
      </c>
      <c r="E49" s="555" t="s">
        <v>1326</v>
      </c>
      <c r="F49" s="555" t="s">
        <v>1512</v>
      </c>
      <c r="G49" s="555">
        <v>520.69999999999902</v>
      </c>
      <c r="H49" s="555" t="s">
        <v>1326</v>
      </c>
      <c r="I49" s="556" t="s">
        <v>1513</v>
      </c>
      <c r="J49" s="556">
        <v>206.29</v>
      </c>
      <c r="K49" s="556">
        <v>107415.37</v>
      </c>
      <c r="L49" s="555" t="s">
        <v>1370</v>
      </c>
    </row>
    <row r="50" spans="1:12" ht="75">
      <c r="A50" s="503">
        <v>41</v>
      </c>
      <c r="B50" s="555" t="s">
        <v>1323</v>
      </c>
      <c r="C50" s="555" t="s">
        <v>1324</v>
      </c>
      <c r="D50" s="555" t="s">
        <v>1325</v>
      </c>
      <c r="E50" s="555" t="s">
        <v>1326</v>
      </c>
      <c r="F50" s="555" t="s">
        <v>1512</v>
      </c>
      <c r="G50" s="555">
        <v>195.5</v>
      </c>
      <c r="H50" s="555" t="s">
        <v>1326</v>
      </c>
      <c r="I50" s="556" t="s">
        <v>1513</v>
      </c>
      <c r="J50" s="556">
        <v>206.29</v>
      </c>
      <c r="K50" s="556">
        <v>40329.760000000002</v>
      </c>
      <c r="L50" s="555" t="s">
        <v>1371</v>
      </c>
    </row>
    <row r="51" spans="1:12" ht="90">
      <c r="A51" s="503">
        <v>42</v>
      </c>
      <c r="B51" s="555" t="s">
        <v>1323</v>
      </c>
      <c r="C51" s="555" t="s">
        <v>1324</v>
      </c>
      <c r="D51" s="555" t="s">
        <v>1325</v>
      </c>
      <c r="E51" s="555" t="s">
        <v>1326</v>
      </c>
      <c r="F51" s="555" t="s">
        <v>1512</v>
      </c>
      <c r="G51" s="555" t="s">
        <v>1337</v>
      </c>
      <c r="H51" s="555" t="s">
        <v>1326</v>
      </c>
      <c r="I51" s="556" t="s">
        <v>1513</v>
      </c>
      <c r="J51" s="556">
        <v>206.29</v>
      </c>
      <c r="K51" s="556">
        <v>7426.45</v>
      </c>
      <c r="L51" s="555" t="s">
        <v>1534</v>
      </c>
    </row>
    <row r="52" spans="1:12" ht="90">
      <c r="A52" s="503">
        <v>43</v>
      </c>
      <c r="B52" s="555" t="s">
        <v>1323</v>
      </c>
      <c r="C52" s="555" t="s">
        <v>1324</v>
      </c>
      <c r="D52" s="555" t="s">
        <v>1325</v>
      </c>
      <c r="E52" s="555" t="s">
        <v>1326</v>
      </c>
      <c r="F52" s="555" t="s">
        <v>1512</v>
      </c>
      <c r="G52" s="555">
        <v>95.075999999999894</v>
      </c>
      <c r="H52" s="555" t="s">
        <v>1326</v>
      </c>
      <c r="I52" s="556" t="s">
        <v>1513</v>
      </c>
      <c r="J52" s="556">
        <v>206.29</v>
      </c>
      <c r="K52" s="556">
        <v>19613.259999999998</v>
      </c>
      <c r="L52" s="555" t="s">
        <v>1372</v>
      </c>
    </row>
    <row r="53" spans="1:12" ht="105">
      <c r="A53" s="503">
        <v>44</v>
      </c>
      <c r="B53" s="555" t="s">
        <v>1323</v>
      </c>
      <c r="C53" s="555" t="s">
        <v>1324</v>
      </c>
      <c r="D53" s="555" t="s">
        <v>1325</v>
      </c>
      <c r="E53" s="555" t="s">
        <v>1326</v>
      </c>
      <c r="F53" s="555" t="s">
        <v>1512</v>
      </c>
      <c r="G53" s="555">
        <v>43.75</v>
      </c>
      <c r="H53" s="555" t="s">
        <v>1326</v>
      </c>
      <c r="I53" s="556" t="s">
        <v>1513</v>
      </c>
      <c r="J53" s="556">
        <v>206.29</v>
      </c>
      <c r="K53" s="556">
        <v>9025.2000000000007</v>
      </c>
      <c r="L53" s="555" t="s">
        <v>1535</v>
      </c>
    </row>
    <row r="54" spans="1:12" ht="75">
      <c r="A54" s="503">
        <v>45</v>
      </c>
      <c r="B54" s="555" t="s">
        <v>1323</v>
      </c>
      <c r="C54" s="555" t="s">
        <v>1324</v>
      </c>
      <c r="D54" s="555" t="s">
        <v>1325</v>
      </c>
      <c r="E54" s="555" t="s">
        <v>1326</v>
      </c>
      <c r="F54" s="555" t="s">
        <v>1512</v>
      </c>
      <c r="G54" s="555" t="s">
        <v>1336</v>
      </c>
      <c r="H54" s="555" t="s">
        <v>1326</v>
      </c>
      <c r="I54" s="556" t="s">
        <v>1513</v>
      </c>
      <c r="J54" s="556">
        <v>206.29</v>
      </c>
      <c r="K54" s="556">
        <v>22279.35</v>
      </c>
      <c r="L54" s="555" t="s">
        <v>1536</v>
      </c>
    </row>
    <row r="55" spans="1:12" ht="105">
      <c r="A55" s="503">
        <v>46</v>
      </c>
      <c r="B55" s="555" t="s">
        <v>1323</v>
      </c>
      <c r="C55" s="555" t="s">
        <v>1324</v>
      </c>
      <c r="D55" s="555" t="s">
        <v>1325</v>
      </c>
      <c r="E55" s="555" t="s">
        <v>1326</v>
      </c>
      <c r="F55" s="555" t="s">
        <v>1512</v>
      </c>
      <c r="G55" s="555" t="s">
        <v>1373</v>
      </c>
      <c r="H55" s="555" t="s">
        <v>1326</v>
      </c>
      <c r="I55" s="556" t="s">
        <v>1513</v>
      </c>
      <c r="J55" s="556">
        <v>206.29</v>
      </c>
      <c r="K55" s="556">
        <v>13202.58</v>
      </c>
      <c r="L55" s="555" t="s">
        <v>1374</v>
      </c>
    </row>
    <row r="56" spans="1:12" ht="165">
      <c r="A56" s="503">
        <v>47</v>
      </c>
      <c r="B56" s="555" t="s">
        <v>1323</v>
      </c>
      <c r="C56" s="555" t="s">
        <v>1324</v>
      </c>
      <c r="D56" s="555" t="s">
        <v>1325</v>
      </c>
      <c r="E56" s="555" t="s">
        <v>1326</v>
      </c>
      <c r="F56" s="555" t="s">
        <v>1512</v>
      </c>
      <c r="G56" s="555" t="s">
        <v>1375</v>
      </c>
      <c r="H56" s="555" t="s">
        <v>1326</v>
      </c>
      <c r="I56" s="556" t="s">
        <v>1513</v>
      </c>
      <c r="J56" s="556">
        <v>206.29</v>
      </c>
      <c r="K56" s="556">
        <v>17328.39</v>
      </c>
      <c r="L56" s="555" t="s">
        <v>1376</v>
      </c>
    </row>
    <row r="57" spans="1:12" ht="90">
      <c r="A57" s="503">
        <v>48</v>
      </c>
      <c r="B57" s="555" t="s">
        <v>1323</v>
      </c>
      <c r="C57" s="555" t="s">
        <v>1324</v>
      </c>
      <c r="D57" s="555" t="s">
        <v>1325</v>
      </c>
      <c r="E57" s="555" t="s">
        <v>1326</v>
      </c>
      <c r="F57" s="555" t="s">
        <v>1512</v>
      </c>
      <c r="G57" s="555" t="s">
        <v>1377</v>
      </c>
      <c r="H57" s="555" t="s">
        <v>1326</v>
      </c>
      <c r="I57" s="556" t="s">
        <v>1513</v>
      </c>
      <c r="J57" s="556">
        <v>206.29</v>
      </c>
      <c r="K57" s="556">
        <v>19803.87</v>
      </c>
      <c r="L57" s="555" t="s">
        <v>1537</v>
      </c>
    </row>
    <row r="58" spans="1:12" ht="90">
      <c r="A58" s="503">
        <v>49</v>
      </c>
      <c r="B58" s="555" t="s">
        <v>1323</v>
      </c>
      <c r="C58" s="555" t="s">
        <v>1324</v>
      </c>
      <c r="D58" s="555" t="s">
        <v>1325</v>
      </c>
      <c r="E58" s="555" t="s">
        <v>1326</v>
      </c>
      <c r="F58" s="555" t="s">
        <v>1512</v>
      </c>
      <c r="G58" s="555" t="s">
        <v>1337</v>
      </c>
      <c r="H58" s="555" t="s">
        <v>1326</v>
      </c>
      <c r="I58" s="556" t="s">
        <v>1513</v>
      </c>
      <c r="J58" s="556">
        <v>206.29</v>
      </c>
      <c r="K58" s="556">
        <v>7426.45</v>
      </c>
      <c r="L58" s="555" t="s">
        <v>1538</v>
      </c>
    </row>
    <row r="59" spans="1:12" ht="90">
      <c r="A59" s="503">
        <v>50</v>
      </c>
      <c r="B59" s="555" t="s">
        <v>1323</v>
      </c>
      <c r="C59" s="555" t="s">
        <v>1324</v>
      </c>
      <c r="D59" s="555" t="s">
        <v>1325</v>
      </c>
      <c r="E59" s="555" t="s">
        <v>1326</v>
      </c>
      <c r="F59" s="555" t="s">
        <v>1512</v>
      </c>
      <c r="G59" s="555" t="s">
        <v>1378</v>
      </c>
      <c r="H59" s="555" t="s">
        <v>1326</v>
      </c>
      <c r="I59" s="556" t="s">
        <v>1513</v>
      </c>
      <c r="J59" s="556">
        <v>206.29</v>
      </c>
      <c r="K59" s="556">
        <v>8251.61</v>
      </c>
      <c r="L59" s="555" t="s">
        <v>1379</v>
      </c>
    </row>
    <row r="60" spans="1:12" ht="90">
      <c r="A60" s="503">
        <v>51</v>
      </c>
      <c r="B60" s="555" t="s">
        <v>1323</v>
      </c>
      <c r="C60" s="555" t="s">
        <v>1324</v>
      </c>
      <c r="D60" s="555" t="s">
        <v>1325</v>
      </c>
      <c r="E60" s="555" t="s">
        <v>1326</v>
      </c>
      <c r="F60" s="555" t="s">
        <v>1512</v>
      </c>
      <c r="G60" s="555">
        <v>49.5</v>
      </c>
      <c r="H60" s="555" t="s">
        <v>1326</v>
      </c>
      <c r="I60" s="556" t="s">
        <v>1513</v>
      </c>
      <c r="J60" s="556">
        <v>206.29</v>
      </c>
      <c r="K60" s="556">
        <v>10211.370000000001</v>
      </c>
      <c r="L60" s="555" t="s">
        <v>1539</v>
      </c>
    </row>
    <row r="61" spans="1:12" ht="75">
      <c r="A61" s="503">
        <v>52</v>
      </c>
      <c r="B61" s="555" t="s">
        <v>1323</v>
      </c>
      <c r="C61" s="555" t="s">
        <v>1324</v>
      </c>
      <c r="D61" s="555" t="s">
        <v>1325</v>
      </c>
      <c r="E61" s="555" t="s">
        <v>1326</v>
      </c>
      <c r="F61" s="555" t="s">
        <v>1512</v>
      </c>
      <c r="G61" s="555" t="s">
        <v>1380</v>
      </c>
      <c r="H61" s="555" t="s">
        <v>1326</v>
      </c>
      <c r="I61" s="556" t="s">
        <v>1513</v>
      </c>
      <c r="J61" s="556">
        <v>206.29</v>
      </c>
      <c r="K61" s="556">
        <v>14852.9</v>
      </c>
      <c r="L61" s="555" t="s">
        <v>1381</v>
      </c>
    </row>
    <row r="62" spans="1:12" ht="75">
      <c r="A62" s="503">
        <v>53</v>
      </c>
      <c r="B62" s="555" t="s">
        <v>1323</v>
      </c>
      <c r="C62" s="555" t="s">
        <v>1324</v>
      </c>
      <c r="D62" s="555" t="s">
        <v>1325</v>
      </c>
      <c r="E62" s="555" t="s">
        <v>1326</v>
      </c>
      <c r="F62" s="555" t="s">
        <v>1512</v>
      </c>
      <c r="G62" s="555" t="s">
        <v>1378</v>
      </c>
      <c r="H62" s="555" t="s">
        <v>1326</v>
      </c>
      <c r="I62" s="556" t="s">
        <v>1513</v>
      </c>
      <c r="J62" s="556">
        <v>206.29</v>
      </c>
      <c r="K62" s="556">
        <v>8251.61</v>
      </c>
      <c r="L62" s="555" t="s">
        <v>1540</v>
      </c>
    </row>
    <row r="63" spans="1:12" ht="45">
      <c r="A63" s="503">
        <v>54</v>
      </c>
      <c r="B63" s="555" t="s">
        <v>1323</v>
      </c>
      <c r="C63" s="555" t="s">
        <v>1324</v>
      </c>
      <c r="D63" s="555" t="s">
        <v>1325</v>
      </c>
      <c r="E63" s="555" t="s">
        <v>1326</v>
      </c>
      <c r="F63" s="555" t="s">
        <v>1512</v>
      </c>
      <c r="G63" s="555" t="s">
        <v>1373</v>
      </c>
      <c r="H63" s="555" t="s">
        <v>1326</v>
      </c>
      <c r="I63" s="556" t="s">
        <v>1513</v>
      </c>
      <c r="J63" s="556">
        <v>206.29</v>
      </c>
      <c r="K63" s="556">
        <v>13202.58</v>
      </c>
      <c r="L63" s="555" t="s">
        <v>1382</v>
      </c>
    </row>
    <row r="64" spans="1:12" ht="75">
      <c r="A64" s="503">
        <v>55</v>
      </c>
      <c r="B64" s="555" t="s">
        <v>1323</v>
      </c>
      <c r="C64" s="555" t="s">
        <v>1324</v>
      </c>
      <c r="D64" s="555" t="s">
        <v>1325</v>
      </c>
      <c r="E64" s="555" t="s">
        <v>1326</v>
      </c>
      <c r="F64" s="555" t="s">
        <v>1512</v>
      </c>
      <c r="G64" s="555" t="s">
        <v>1383</v>
      </c>
      <c r="H64" s="555" t="s">
        <v>1326</v>
      </c>
      <c r="I64" s="556" t="s">
        <v>1513</v>
      </c>
      <c r="J64" s="556">
        <v>206.29</v>
      </c>
      <c r="K64" s="556">
        <v>9489.35</v>
      </c>
      <c r="L64" s="555" t="s">
        <v>1384</v>
      </c>
    </row>
    <row r="65" spans="1:12" ht="90">
      <c r="A65" s="503">
        <v>56</v>
      </c>
      <c r="B65" s="555" t="s">
        <v>1323</v>
      </c>
      <c r="C65" s="555" t="s">
        <v>1324</v>
      </c>
      <c r="D65" s="555" t="s">
        <v>1325</v>
      </c>
      <c r="E65" s="555" t="s">
        <v>1326</v>
      </c>
      <c r="F65" s="555" t="s">
        <v>1512</v>
      </c>
      <c r="G65" s="555" t="s">
        <v>1359</v>
      </c>
      <c r="H65" s="555" t="s">
        <v>1326</v>
      </c>
      <c r="I65" s="556" t="s">
        <v>1513</v>
      </c>
      <c r="J65" s="556">
        <v>206.29</v>
      </c>
      <c r="K65" s="556">
        <v>3713.23</v>
      </c>
      <c r="L65" s="555" t="s">
        <v>1385</v>
      </c>
    </row>
    <row r="66" spans="1:12" ht="105">
      <c r="A66" s="503">
        <v>57</v>
      </c>
      <c r="B66" s="555" t="s">
        <v>1323</v>
      </c>
      <c r="C66" s="555" t="s">
        <v>1324</v>
      </c>
      <c r="D66" s="555" t="s">
        <v>1325</v>
      </c>
      <c r="E66" s="555" t="s">
        <v>1326</v>
      </c>
      <c r="F66" s="555" t="s">
        <v>1512</v>
      </c>
      <c r="G66" s="555" t="s">
        <v>1337</v>
      </c>
      <c r="H66" s="555" t="s">
        <v>1326</v>
      </c>
      <c r="I66" s="556" t="s">
        <v>1513</v>
      </c>
      <c r="J66" s="556">
        <v>206.29</v>
      </c>
      <c r="K66" s="556">
        <v>7426.45</v>
      </c>
      <c r="L66" s="555" t="s">
        <v>1541</v>
      </c>
    </row>
    <row r="67" spans="1:12" ht="105">
      <c r="A67" s="503">
        <v>58</v>
      </c>
      <c r="B67" s="555" t="s">
        <v>1323</v>
      </c>
      <c r="C67" s="555" t="s">
        <v>1324</v>
      </c>
      <c r="D67" s="555" t="s">
        <v>1325</v>
      </c>
      <c r="E67" s="555" t="s">
        <v>1326</v>
      </c>
      <c r="F67" s="555" t="s">
        <v>1512</v>
      </c>
      <c r="G67" s="555">
        <v>157.56</v>
      </c>
      <c r="H67" s="555" t="s">
        <v>1326</v>
      </c>
      <c r="I67" s="556" t="s">
        <v>1513</v>
      </c>
      <c r="J67" s="556">
        <v>206.29</v>
      </c>
      <c r="K67" s="556">
        <v>32503.1</v>
      </c>
      <c r="L67" s="555" t="s">
        <v>1386</v>
      </c>
    </row>
    <row r="68" spans="1:12" ht="75">
      <c r="A68" s="503">
        <v>59</v>
      </c>
      <c r="B68" s="555" t="s">
        <v>1323</v>
      </c>
      <c r="C68" s="555" t="s">
        <v>1324</v>
      </c>
      <c r="D68" s="555" t="s">
        <v>1325</v>
      </c>
      <c r="E68" s="555" t="s">
        <v>1326</v>
      </c>
      <c r="F68" s="555" t="s">
        <v>1512</v>
      </c>
      <c r="G68" s="555" t="s">
        <v>1378</v>
      </c>
      <c r="H68" s="555" t="s">
        <v>1326</v>
      </c>
      <c r="I68" s="556" t="s">
        <v>1513</v>
      </c>
      <c r="J68" s="556">
        <v>206.29</v>
      </c>
      <c r="K68" s="556">
        <v>8251.61</v>
      </c>
      <c r="L68" s="555" t="s">
        <v>1387</v>
      </c>
    </row>
    <row r="69" spans="1:12" ht="75">
      <c r="A69" s="503">
        <v>60</v>
      </c>
      <c r="B69" s="555" t="s">
        <v>1323</v>
      </c>
      <c r="C69" s="555" t="s">
        <v>1324</v>
      </c>
      <c r="D69" s="555" t="s">
        <v>1325</v>
      </c>
      <c r="E69" s="555" t="s">
        <v>1326</v>
      </c>
      <c r="F69" s="555" t="s">
        <v>1512</v>
      </c>
      <c r="G69" s="555" t="s">
        <v>1378</v>
      </c>
      <c r="H69" s="555" t="s">
        <v>1326</v>
      </c>
      <c r="I69" s="556" t="s">
        <v>1513</v>
      </c>
      <c r="J69" s="556">
        <v>206.29</v>
      </c>
      <c r="K69" s="556">
        <v>8251.61</v>
      </c>
      <c r="L69" s="555" t="s">
        <v>1542</v>
      </c>
    </row>
    <row r="70" spans="1:12" ht="75">
      <c r="A70" s="503">
        <v>61</v>
      </c>
      <c r="B70" s="555" t="s">
        <v>1323</v>
      </c>
      <c r="C70" s="555" t="s">
        <v>1324</v>
      </c>
      <c r="D70" s="555" t="s">
        <v>1325</v>
      </c>
      <c r="E70" s="555" t="s">
        <v>1326</v>
      </c>
      <c r="F70" s="555" t="s">
        <v>1512</v>
      </c>
      <c r="G70" s="555" t="s">
        <v>1378</v>
      </c>
      <c r="H70" s="555" t="s">
        <v>1326</v>
      </c>
      <c r="I70" s="556" t="s">
        <v>1513</v>
      </c>
      <c r="J70" s="556">
        <v>206.29</v>
      </c>
      <c r="K70" s="556">
        <v>8251.61</v>
      </c>
      <c r="L70" s="555" t="s">
        <v>1388</v>
      </c>
    </row>
    <row r="71" spans="1:12" ht="105">
      <c r="A71" s="503">
        <v>62</v>
      </c>
      <c r="B71" s="555" t="s">
        <v>1323</v>
      </c>
      <c r="C71" s="555" t="s">
        <v>1324</v>
      </c>
      <c r="D71" s="555" t="s">
        <v>1325</v>
      </c>
      <c r="E71" s="555" t="s">
        <v>1326</v>
      </c>
      <c r="F71" s="555" t="s">
        <v>1512</v>
      </c>
      <c r="G71" s="555" t="s">
        <v>1337</v>
      </c>
      <c r="H71" s="555" t="s">
        <v>1326</v>
      </c>
      <c r="I71" s="556" t="s">
        <v>1513</v>
      </c>
      <c r="J71" s="556">
        <v>206.29</v>
      </c>
      <c r="K71" s="556">
        <v>7426.45</v>
      </c>
      <c r="L71" s="555" t="s">
        <v>1543</v>
      </c>
    </row>
    <row r="72" spans="1:12" ht="90">
      <c r="A72" s="503">
        <v>63</v>
      </c>
      <c r="B72" s="555" t="s">
        <v>1323</v>
      </c>
      <c r="C72" s="555" t="s">
        <v>1324</v>
      </c>
      <c r="D72" s="555" t="s">
        <v>1325</v>
      </c>
      <c r="E72" s="555" t="s">
        <v>1326</v>
      </c>
      <c r="F72" s="555" t="s">
        <v>1512</v>
      </c>
      <c r="G72" s="555" t="s">
        <v>1373</v>
      </c>
      <c r="H72" s="555" t="s">
        <v>1326</v>
      </c>
      <c r="I72" s="556" t="s">
        <v>1513</v>
      </c>
      <c r="J72" s="556">
        <v>206.29</v>
      </c>
      <c r="K72" s="556">
        <v>13202.58</v>
      </c>
      <c r="L72" s="555" t="s">
        <v>1389</v>
      </c>
    </row>
    <row r="73" spans="1:12" ht="75">
      <c r="A73" s="503">
        <v>64</v>
      </c>
      <c r="B73" s="555" t="s">
        <v>1323</v>
      </c>
      <c r="C73" s="555" t="s">
        <v>1324</v>
      </c>
      <c r="D73" s="555" t="s">
        <v>1325</v>
      </c>
      <c r="E73" s="555" t="s">
        <v>1326</v>
      </c>
      <c r="F73" s="555" t="s">
        <v>1512</v>
      </c>
      <c r="G73" s="555" t="s">
        <v>1364</v>
      </c>
      <c r="H73" s="555" t="s">
        <v>1326</v>
      </c>
      <c r="I73" s="556" t="s">
        <v>1513</v>
      </c>
      <c r="J73" s="556">
        <v>206.29</v>
      </c>
      <c r="K73" s="556">
        <v>6188.71</v>
      </c>
      <c r="L73" s="555" t="s">
        <v>1544</v>
      </c>
    </row>
    <row r="74" spans="1:12" ht="90">
      <c r="A74" s="503">
        <v>65</v>
      </c>
      <c r="B74" s="555" t="s">
        <v>1323</v>
      </c>
      <c r="C74" s="555" t="s">
        <v>1324</v>
      </c>
      <c r="D74" s="555" t="s">
        <v>1325</v>
      </c>
      <c r="E74" s="555" t="s">
        <v>1326</v>
      </c>
      <c r="F74" s="555" t="s">
        <v>1512</v>
      </c>
      <c r="G74" s="555" t="s">
        <v>1390</v>
      </c>
      <c r="H74" s="555" t="s">
        <v>1326</v>
      </c>
      <c r="I74" s="556" t="s">
        <v>1513</v>
      </c>
      <c r="J74" s="556">
        <v>206.29</v>
      </c>
      <c r="K74" s="556">
        <v>9901.94</v>
      </c>
      <c r="L74" s="555" t="s">
        <v>1545</v>
      </c>
    </row>
    <row r="75" spans="1:12" ht="90">
      <c r="A75" s="503">
        <v>66</v>
      </c>
      <c r="B75" s="555" t="s">
        <v>1323</v>
      </c>
      <c r="C75" s="555" t="s">
        <v>1324</v>
      </c>
      <c r="D75" s="555" t="s">
        <v>1325</v>
      </c>
      <c r="E75" s="555" t="s">
        <v>1326</v>
      </c>
      <c r="F75" s="555" t="s">
        <v>1512</v>
      </c>
      <c r="G75" s="555" t="s">
        <v>1391</v>
      </c>
      <c r="H75" s="555" t="s">
        <v>1326</v>
      </c>
      <c r="I75" s="556" t="s">
        <v>1513</v>
      </c>
      <c r="J75" s="556">
        <v>206.29</v>
      </c>
      <c r="K75" s="556">
        <v>15471.77</v>
      </c>
      <c r="L75" s="555" t="s">
        <v>1546</v>
      </c>
    </row>
    <row r="76" spans="1:12" ht="105">
      <c r="A76" s="503">
        <v>67</v>
      </c>
      <c r="B76" s="555" t="s">
        <v>1323</v>
      </c>
      <c r="C76" s="555" t="s">
        <v>1324</v>
      </c>
      <c r="D76" s="555" t="s">
        <v>1325</v>
      </c>
      <c r="E76" s="555" t="s">
        <v>1326</v>
      </c>
      <c r="F76" s="555" t="s">
        <v>1512</v>
      </c>
      <c r="G76" s="555">
        <v>95.76</v>
      </c>
      <c r="H76" s="555" t="s">
        <v>1326</v>
      </c>
      <c r="I76" s="556" t="s">
        <v>1513</v>
      </c>
      <c r="J76" s="556">
        <v>206.29</v>
      </c>
      <c r="K76" s="556">
        <v>19754.36</v>
      </c>
      <c r="L76" s="555" t="s">
        <v>1547</v>
      </c>
    </row>
    <row r="77" spans="1:12" ht="60">
      <c r="A77" s="503">
        <v>68</v>
      </c>
      <c r="B77" s="555" t="s">
        <v>1323</v>
      </c>
      <c r="C77" s="555" t="s">
        <v>1324</v>
      </c>
      <c r="D77" s="555" t="s">
        <v>1325</v>
      </c>
      <c r="E77" s="555" t="s">
        <v>1326</v>
      </c>
      <c r="F77" s="555" t="s">
        <v>1512</v>
      </c>
      <c r="G77" s="555" t="s">
        <v>1392</v>
      </c>
      <c r="H77" s="555" t="s">
        <v>1326</v>
      </c>
      <c r="I77" s="556" t="s">
        <v>1513</v>
      </c>
      <c r="J77" s="556">
        <v>206.29</v>
      </c>
      <c r="K77" s="556">
        <v>16503.23</v>
      </c>
      <c r="L77" s="555" t="s">
        <v>1393</v>
      </c>
    </row>
    <row r="78" spans="1:12" ht="75">
      <c r="A78" s="503">
        <v>69</v>
      </c>
      <c r="B78" s="555" t="s">
        <v>1323</v>
      </c>
      <c r="C78" s="555" t="s">
        <v>1324</v>
      </c>
      <c r="D78" s="555" t="s">
        <v>1325</v>
      </c>
      <c r="E78" s="555" t="s">
        <v>1326</v>
      </c>
      <c r="F78" s="555" t="s">
        <v>1512</v>
      </c>
      <c r="G78" s="555" t="s">
        <v>1394</v>
      </c>
      <c r="H78" s="555" t="s">
        <v>1326</v>
      </c>
      <c r="I78" s="556" t="s">
        <v>1513</v>
      </c>
      <c r="J78" s="556">
        <v>206.29</v>
      </c>
      <c r="K78" s="556">
        <v>61268.23</v>
      </c>
      <c r="L78" s="555" t="s">
        <v>1395</v>
      </c>
    </row>
    <row r="79" spans="1:12" ht="75">
      <c r="A79" s="503">
        <v>70</v>
      </c>
      <c r="B79" s="555" t="s">
        <v>1323</v>
      </c>
      <c r="C79" s="555" t="s">
        <v>1324</v>
      </c>
      <c r="D79" s="555" t="s">
        <v>1325</v>
      </c>
      <c r="E79" s="555" t="s">
        <v>1326</v>
      </c>
      <c r="F79" s="555" t="s">
        <v>1512</v>
      </c>
      <c r="G79" s="555" t="s">
        <v>1394</v>
      </c>
      <c r="H79" s="555" t="s">
        <v>1326</v>
      </c>
      <c r="I79" s="556" t="s">
        <v>1513</v>
      </c>
      <c r="J79" s="556">
        <v>206.29</v>
      </c>
      <c r="K79" s="556">
        <v>61268.23</v>
      </c>
      <c r="L79" s="555" t="s">
        <v>1395</v>
      </c>
    </row>
    <row r="80" spans="1:12" ht="120">
      <c r="A80" s="503">
        <v>71</v>
      </c>
      <c r="B80" s="555" t="s">
        <v>1323</v>
      </c>
      <c r="C80" s="555" t="s">
        <v>1324</v>
      </c>
      <c r="D80" s="555" t="s">
        <v>1325</v>
      </c>
      <c r="E80" s="555" t="s">
        <v>1326</v>
      </c>
      <c r="F80" s="555" t="s">
        <v>1512</v>
      </c>
      <c r="G80" s="555" t="s">
        <v>1337</v>
      </c>
      <c r="H80" s="555" t="s">
        <v>1326</v>
      </c>
      <c r="I80" s="556" t="s">
        <v>1513</v>
      </c>
      <c r="J80" s="556">
        <v>206.29</v>
      </c>
      <c r="K80" s="556">
        <v>7426.45</v>
      </c>
      <c r="L80" s="555" t="s">
        <v>1548</v>
      </c>
    </row>
    <row r="81" spans="1:12" ht="60">
      <c r="A81" s="503">
        <v>72</v>
      </c>
      <c r="B81" s="555" t="s">
        <v>1323</v>
      </c>
      <c r="C81" s="555" t="s">
        <v>1324</v>
      </c>
      <c r="D81" s="555" t="s">
        <v>1325</v>
      </c>
      <c r="E81" s="555" t="s">
        <v>1326</v>
      </c>
      <c r="F81" s="555" t="s">
        <v>1512</v>
      </c>
      <c r="G81" s="555" t="s">
        <v>1359</v>
      </c>
      <c r="H81" s="555" t="s">
        <v>1326</v>
      </c>
      <c r="I81" s="556" t="s">
        <v>1513</v>
      </c>
      <c r="J81" s="556">
        <v>206.29</v>
      </c>
      <c r="K81" s="556">
        <v>3713.23</v>
      </c>
      <c r="L81" s="555" t="s">
        <v>1396</v>
      </c>
    </row>
    <row r="82" spans="1:12" ht="105">
      <c r="A82" s="503">
        <v>73</v>
      </c>
      <c r="B82" s="555" t="s">
        <v>1323</v>
      </c>
      <c r="C82" s="555" t="s">
        <v>1324</v>
      </c>
      <c r="D82" s="555" t="s">
        <v>1325</v>
      </c>
      <c r="E82" s="555" t="s">
        <v>1326</v>
      </c>
      <c r="F82" s="555" t="s">
        <v>1512</v>
      </c>
      <c r="G82" s="555" t="s">
        <v>1359</v>
      </c>
      <c r="H82" s="555" t="s">
        <v>1326</v>
      </c>
      <c r="I82" s="556" t="s">
        <v>1513</v>
      </c>
      <c r="J82" s="556">
        <v>206.29</v>
      </c>
      <c r="K82" s="556">
        <v>3713.23</v>
      </c>
      <c r="L82" s="555" t="s">
        <v>1549</v>
      </c>
    </row>
    <row r="83" spans="1:12" ht="105">
      <c r="A83" s="503">
        <v>74</v>
      </c>
      <c r="B83" s="555" t="s">
        <v>1323</v>
      </c>
      <c r="C83" s="555" t="s">
        <v>1324</v>
      </c>
      <c r="D83" s="555" t="s">
        <v>1325</v>
      </c>
      <c r="E83" s="555" t="s">
        <v>1326</v>
      </c>
      <c r="F83" s="555" t="s">
        <v>1512</v>
      </c>
      <c r="G83" s="555" t="s">
        <v>1359</v>
      </c>
      <c r="H83" s="555" t="s">
        <v>1326</v>
      </c>
      <c r="I83" s="556" t="s">
        <v>1513</v>
      </c>
      <c r="J83" s="556">
        <v>206.29</v>
      </c>
      <c r="K83" s="556">
        <v>3713.23</v>
      </c>
      <c r="L83" s="555" t="s">
        <v>1550</v>
      </c>
    </row>
    <row r="84" spans="1:12" ht="135">
      <c r="A84" s="503">
        <v>75</v>
      </c>
      <c r="B84" s="555" t="s">
        <v>363</v>
      </c>
      <c r="C84" s="555" t="s">
        <v>1397</v>
      </c>
      <c r="D84" s="555" t="s">
        <v>1398</v>
      </c>
      <c r="E84" s="555" t="s">
        <v>1326</v>
      </c>
      <c r="F84" s="555" t="s">
        <v>1551</v>
      </c>
      <c r="G84" s="555" t="s">
        <v>1399</v>
      </c>
      <c r="H84" s="555" t="s">
        <v>1326</v>
      </c>
      <c r="I84" s="556" t="s">
        <v>1400</v>
      </c>
      <c r="J84" s="556">
        <v>41.41</v>
      </c>
      <c r="K84" s="556">
        <v>3810</v>
      </c>
      <c r="L84" s="555" t="s">
        <v>1552</v>
      </c>
    </row>
    <row r="85" spans="1:12" ht="135">
      <c r="A85" s="503">
        <v>76</v>
      </c>
      <c r="B85" s="555" t="s">
        <v>363</v>
      </c>
      <c r="C85" s="555" t="s">
        <v>1397</v>
      </c>
      <c r="D85" s="555" t="s">
        <v>1398</v>
      </c>
      <c r="E85" s="555" t="s">
        <v>1326</v>
      </c>
      <c r="F85" s="555" t="s">
        <v>1551</v>
      </c>
      <c r="G85" s="555" t="s">
        <v>1401</v>
      </c>
      <c r="H85" s="555" t="s">
        <v>1326</v>
      </c>
      <c r="I85" s="556" t="s">
        <v>1400</v>
      </c>
      <c r="J85" s="556">
        <v>30.49</v>
      </c>
      <c r="K85" s="556">
        <v>2805</v>
      </c>
      <c r="L85" s="555" t="s">
        <v>1553</v>
      </c>
    </row>
    <row r="86" spans="1:12" ht="135">
      <c r="A86" s="503">
        <v>77</v>
      </c>
      <c r="B86" s="555" t="s">
        <v>363</v>
      </c>
      <c r="C86" s="555" t="s">
        <v>1397</v>
      </c>
      <c r="D86" s="555" t="s">
        <v>1398</v>
      </c>
      <c r="E86" s="555" t="s">
        <v>1326</v>
      </c>
      <c r="F86" s="555" t="s">
        <v>1551</v>
      </c>
      <c r="G86" s="555" t="s">
        <v>1401</v>
      </c>
      <c r="H86" s="555" t="s">
        <v>1326</v>
      </c>
      <c r="I86" s="556" t="s">
        <v>1400</v>
      </c>
      <c r="J86" s="556">
        <v>18.75</v>
      </c>
      <c r="K86" s="556">
        <v>1725</v>
      </c>
      <c r="L86" s="555" t="s">
        <v>1554</v>
      </c>
    </row>
    <row r="87" spans="1:12" ht="195">
      <c r="A87" s="503">
        <v>78</v>
      </c>
      <c r="B87" s="555" t="s">
        <v>363</v>
      </c>
      <c r="C87" s="555" t="s">
        <v>1397</v>
      </c>
      <c r="D87" s="555" t="s">
        <v>1398</v>
      </c>
      <c r="E87" s="555" t="s">
        <v>1326</v>
      </c>
      <c r="F87" s="555" t="s">
        <v>1551</v>
      </c>
      <c r="G87" s="555"/>
      <c r="H87" s="555" t="s">
        <v>1326</v>
      </c>
      <c r="I87" s="556" t="s">
        <v>1402</v>
      </c>
      <c r="J87" s="556">
        <v>0</v>
      </c>
      <c r="K87" s="556">
        <v>2190</v>
      </c>
      <c r="L87" s="555" t="s">
        <v>1555</v>
      </c>
    </row>
    <row r="88" spans="1:12" ht="195">
      <c r="A88" s="503">
        <v>79</v>
      </c>
      <c r="B88" s="555" t="s">
        <v>363</v>
      </c>
      <c r="C88" s="555" t="s">
        <v>1397</v>
      </c>
      <c r="D88" s="555" t="s">
        <v>1398</v>
      </c>
      <c r="E88" s="555" t="s">
        <v>1326</v>
      </c>
      <c r="F88" s="555" t="s">
        <v>1551</v>
      </c>
      <c r="G88" s="555"/>
      <c r="H88" s="555" t="s">
        <v>1326</v>
      </c>
      <c r="I88" s="556" t="s">
        <v>1402</v>
      </c>
      <c r="J88" s="556">
        <v>0</v>
      </c>
      <c r="K88" s="556">
        <v>1320</v>
      </c>
      <c r="L88" s="555" t="s">
        <v>1556</v>
      </c>
    </row>
    <row r="89" spans="1:12" ht="195">
      <c r="A89" s="503">
        <v>80</v>
      </c>
      <c r="B89" s="555" t="s">
        <v>363</v>
      </c>
      <c r="C89" s="555" t="s">
        <v>1397</v>
      </c>
      <c r="D89" s="555" t="s">
        <v>1398</v>
      </c>
      <c r="E89" s="555" t="s">
        <v>1326</v>
      </c>
      <c r="F89" s="555" t="s">
        <v>1551</v>
      </c>
      <c r="G89" s="555"/>
      <c r="H89" s="555" t="s">
        <v>1326</v>
      </c>
      <c r="I89" s="556" t="s">
        <v>1402</v>
      </c>
      <c r="J89" s="556">
        <v>0</v>
      </c>
      <c r="K89" s="556">
        <v>750</v>
      </c>
      <c r="L89" s="555" t="s">
        <v>1557</v>
      </c>
    </row>
    <row r="90" spans="1:12" ht="195">
      <c r="A90" s="503">
        <v>81</v>
      </c>
      <c r="B90" s="555" t="s">
        <v>363</v>
      </c>
      <c r="C90" s="555" t="s">
        <v>1397</v>
      </c>
      <c r="D90" s="555" t="s">
        <v>1398</v>
      </c>
      <c r="E90" s="555" t="s">
        <v>1326</v>
      </c>
      <c r="F90" s="555" t="s">
        <v>1551</v>
      </c>
      <c r="G90" s="555"/>
      <c r="H90" s="555" t="s">
        <v>1326</v>
      </c>
      <c r="I90" s="556" t="s">
        <v>1402</v>
      </c>
      <c r="J90" s="556">
        <v>0</v>
      </c>
      <c r="K90" s="556">
        <v>3000</v>
      </c>
      <c r="L90" s="555" t="s">
        <v>1555</v>
      </c>
    </row>
    <row r="91" spans="1:12" ht="210">
      <c r="A91" s="503">
        <v>82</v>
      </c>
      <c r="B91" s="555" t="s">
        <v>363</v>
      </c>
      <c r="C91" s="555" t="s">
        <v>1397</v>
      </c>
      <c r="D91" s="555" t="s">
        <v>1398</v>
      </c>
      <c r="E91" s="555" t="s">
        <v>1326</v>
      </c>
      <c r="F91" s="555" t="s">
        <v>1551</v>
      </c>
      <c r="G91" s="555"/>
      <c r="H91" s="555" t="s">
        <v>1326</v>
      </c>
      <c r="I91" s="556" t="s">
        <v>1402</v>
      </c>
      <c r="J91" s="556">
        <v>0</v>
      </c>
      <c r="K91" s="556">
        <v>900</v>
      </c>
      <c r="L91" s="555" t="s">
        <v>1558</v>
      </c>
    </row>
    <row r="92" spans="1:12" ht="120">
      <c r="A92" s="503">
        <v>83</v>
      </c>
      <c r="B92" s="555" t="s">
        <v>363</v>
      </c>
      <c r="C92" s="555" t="s">
        <v>1403</v>
      </c>
      <c r="D92" s="555" t="s">
        <v>1404</v>
      </c>
      <c r="E92" s="555" t="s">
        <v>1326</v>
      </c>
      <c r="F92" s="555" t="s">
        <v>1551</v>
      </c>
      <c r="G92" s="555" t="s">
        <v>1405</v>
      </c>
      <c r="H92" s="555" t="s">
        <v>1326</v>
      </c>
      <c r="I92" s="556" t="s">
        <v>1400</v>
      </c>
      <c r="J92" s="556">
        <v>26.93</v>
      </c>
      <c r="K92" s="556">
        <v>2478</v>
      </c>
      <c r="L92" s="555" t="s">
        <v>1559</v>
      </c>
    </row>
    <row r="93" spans="1:12" ht="135">
      <c r="A93" s="503">
        <v>84</v>
      </c>
      <c r="B93" s="555" t="s">
        <v>363</v>
      </c>
      <c r="C93" s="555" t="s">
        <v>1403</v>
      </c>
      <c r="D93" s="555" t="s">
        <v>1404</v>
      </c>
      <c r="E93" s="555" t="s">
        <v>1326</v>
      </c>
      <c r="F93" s="555" t="s">
        <v>1551</v>
      </c>
      <c r="G93" s="555" t="s">
        <v>1405</v>
      </c>
      <c r="H93" s="555" t="s">
        <v>1326</v>
      </c>
      <c r="I93" s="556" t="s">
        <v>1400</v>
      </c>
      <c r="J93" s="556">
        <v>11.54</v>
      </c>
      <c r="K93" s="556">
        <v>1062</v>
      </c>
      <c r="L93" s="555" t="s">
        <v>1560</v>
      </c>
    </row>
    <row r="94" spans="1:12" ht="120">
      <c r="A94" s="503">
        <v>85</v>
      </c>
      <c r="B94" s="555" t="s">
        <v>363</v>
      </c>
      <c r="C94" s="555" t="s">
        <v>1403</v>
      </c>
      <c r="D94" s="555" t="s">
        <v>1404</v>
      </c>
      <c r="E94" s="555" t="s">
        <v>1326</v>
      </c>
      <c r="F94" s="555" t="s">
        <v>1551</v>
      </c>
      <c r="G94" s="555" t="s">
        <v>1406</v>
      </c>
      <c r="H94" s="555" t="s">
        <v>1326</v>
      </c>
      <c r="I94" s="556" t="s">
        <v>1400</v>
      </c>
      <c r="J94" s="556">
        <v>19.239999999999998</v>
      </c>
      <c r="K94" s="556">
        <v>1770</v>
      </c>
      <c r="L94" s="555" t="s">
        <v>1561</v>
      </c>
    </row>
    <row r="95" spans="1:12" ht="135">
      <c r="A95" s="503">
        <v>86</v>
      </c>
      <c r="B95" s="555" t="s">
        <v>363</v>
      </c>
      <c r="C95" s="555" t="s">
        <v>1403</v>
      </c>
      <c r="D95" s="555" t="s">
        <v>1404</v>
      </c>
      <c r="E95" s="555" t="s">
        <v>1326</v>
      </c>
      <c r="F95" s="555" t="s">
        <v>1551</v>
      </c>
      <c r="G95" s="555" t="s">
        <v>1405</v>
      </c>
      <c r="H95" s="555" t="s">
        <v>1326</v>
      </c>
      <c r="I95" s="556" t="s">
        <v>1400</v>
      </c>
      <c r="J95" s="556">
        <v>7.7</v>
      </c>
      <c r="K95" s="556">
        <v>708</v>
      </c>
      <c r="L95" s="555" t="s">
        <v>1562</v>
      </c>
    </row>
    <row r="96" spans="1:12" ht="180">
      <c r="A96" s="503">
        <v>87</v>
      </c>
      <c r="B96" s="555" t="s">
        <v>363</v>
      </c>
      <c r="C96" s="555" t="s">
        <v>1403</v>
      </c>
      <c r="D96" s="555" t="s">
        <v>1404</v>
      </c>
      <c r="E96" s="555" t="s">
        <v>1326</v>
      </c>
      <c r="F96" s="555" t="s">
        <v>1551</v>
      </c>
      <c r="G96" s="555"/>
      <c r="H96" s="555" t="s">
        <v>1326</v>
      </c>
      <c r="I96" s="556" t="s">
        <v>1402</v>
      </c>
      <c r="J96" s="556">
        <v>0</v>
      </c>
      <c r="K96" s="556">
        <v>2124</v>
      </c>
      <c r="L96" s="555" t="s">
        <v>1563</v>
      </c>
    </row>
    <row r="97" spans="1:12" ht="195">
      <c r="A97" s="503">
        <v>88</v>
      </c>
      <c r="B97" s="555" t="s">
        <v>363</v>
      </c>
      <c r="C97" s="555" t="s">
        <v>1403</v>
      </c>
      <c r="D97" s="555" t="s">
        <v>1404</v>
      </c>
      <c r="E97" s="555" t="s">
        <v>1326</v>
      </c>
      <c r="F97" s="555" t="s">
        <v>1551</v>
      </c>
      <c r="G97" s="555"/>
      <c r="H97" s="555" t="s">
        <v>1326</v>
      </c>
      <c r="I97" s="556" t="s">
        <v>1402</v>
      </c>
      <c r="J97" s="556">
        <v>0</v>
      </c>
      <c r="K97" s="556">
        <v>708</v>
      </c>
      <c r="L97" s="555" t="s">
        <v>1564</v>
      </c>
    </row>
    <row r="98" spans="1:12" ht="180">
      <c r="A98" s="503">
        <v>89</v>
      </c>
      <c r="B98" s="555" t="s">
        <v>363</v>
      </c>
      <c r="C98" s="555" t="s">
        <v>1403</v>
      </c>
      <c r="D98" s="555" t="s">
        <v>1404</v>
      </c>
      <c r="E98" s="555" t="s">
        <v>1326</v>
      </c>
      <c r="F98" s="555" t="s">
        <v>1551</v>
      </c>
      <c r="G98" s="555"/>
      <c r="H98" s="555" t="s">
        <v>1326</v>
      </c>
      <c r="I98" s="556" t="s">
        <v>1402</v>
      </c>
      <c r="J98" s="556">
        <v>0</v>
      </c>
      <c r="K98" s="556">
        <v>1416</v>
      </c>
      <c r="L98" s="555" t="s">
        <v>1565</v>
      </c>
    </row>
    <row r="99" spans="1:12" ht="315">
      <c r="A99" s="503">
        <v>90</v>
      </c>
      <c r="B99" s="555" t="s">
        <v>363</v>
      </c>
      <c r="C99" s="555" t="s">
        <v>1403</v>
      </c>
      <c r="D99" s="555" t="s">
        <v>1407</v>
      </c>
      <c r="E99" s="555" t="s">
        <v>1326</v>
      </c>
      <c r="F99" s="555" t="s">
        <v>1551</v>
      </c>
      <c r="G99" s="555"/>
      <c r="H99" s="555" t="s">
        <v>1326</v>
      </c>
      <c r="I99" s="556" t="s">
        <v>1402</v>
      </c>
      <c r="J99" s="556">
        <v>0</v>
      </c>
      <c r="K99" s="556">
        <v>1770</v>
      </c>
      <c r="L99" s="555" t="s">
        <v>1566</v>
      </c>
    </row>
    <row r="100" spans="1:12" ht="315">
      <c r="A100" s="503">
        <v>91</v>
      </c>
      <c r="B100" s="555" t="s">
        <v>363</v>
      </c>
      <c r="C100" s="555" t="s">
        <v>1403</v>
      </c>
      <c r="D100" s="555" t="s">
        <v>1407</v>
      </c>
      <c r="E100" s="555" t="s">
        <v>1326</v>
      </c>
      <c r="F100" s="555" t="s">
        <v>1551</v>
      </c>
      <c r="G100" s="555"/>
      <c r="H100" s="555" t="s">
        <v>1326</v>
      </c>
      <c r="I100" s="556" t="s">
        <v>1402</v>
      </c>
      <c r="J100" s="556">
        <v>0</v>
      </c>
      <c r="K100" s="556">
        <v>708</v>
      </c>
      <c r="L100" s="555" t="s">
        <v>1567</v>
      </c>
    </row>
    <row r="101" spans="1:12" ht="255">
      <c r="A101" s="503">
        <v>92</v>
      </c>
      <c r="B101" s="555" t="s">
        <v>363</v>
      </c>
      <c r="C101" s="555" t="s">
        <v>1403</v>
      </c>
      <c r="D101" s="555" t="s">
        <v>1407</v>
      </c>
      <c r="E101" s="555" t="s">
        <v>1326</v>
      </c>
      <c r="F101" s="555" t="s">
        <v>1551</v>
      </c>
      <c r="G101" s="555"/>
      <c r="H101" s="555" t="s">
        <v>1326</v>
      </c>
      <c r="I101" s="556" t="s">
        <v>1402</v>
      </c>
      <c r="J101" s="556">
        <v>0</v>
      </c>
      <c r="K101" s="556">
        <v>1239</v>
      </c>
      <c r="L101" s="555" t="s">
        <v>1568</v>
      </c>
    </row>
    <row r="102" spans="1:12" ht="270">
      <c r="A102" s="503">
        <v>93</v>
      </c>
      <c r="B102" s="555" t="s">
        <v>363</v>
      </c>
      <c r="C102" s="555" t="s">
        <v>1403</v>
      </c>
      <c r="D102" s="555" t="s">
        <v>1407</v>
      </c>
      <c r="E102" s="555" t="s">
        <v>1326</v>
      </c>
      <c r="F102" s="555" t="s">
        <v>1551</v>
      </c>
      <c r="G102" s="555"/>
      <c r="H102" s="555" t="s">
        <v>1326</v>
      </c>
      <c r="I102" s="556" t="s">
        <v>1402</v>
      </c>
      <c r="J102" s="556">
        <v>0</v>
      </c>
      <c r="K102" s="556">
        <v>531</v>
      </c>
      <c r="L102" s="555" t="s">
        <v>1569</v>
      </c>
    </row>
    <row r="103" spans="1:12" ht="180">
      <c r="A103" s="503">
        <v>94</v>
      </c>
      <c r="B103" s="555" t="s">
        <v>363</v>
      </c>
      <c r="C103" s="555" t="s">
        <v>1408</v>
      </c>
      <c r="D103" s="555" t="s">
        <v>1409</v>
      </c>
      <c r="E103" s="555" t="s">
        <v>1326</v>
      </c>
      <c r="F103" s="555" t="s">
        <v>1570</v>
      </c>
      <c r="G103" s="555" t="s">
        <v>1410</v>
      </c>
      <c r="H103" s="555" t="s">
        <v>1326</v>
      </c>
      <c r="I103" s="556" t="s">
        <v>1400</v>
      </c>
      <c r="J103" s="556">
        <v>39.340000000000003</v>
      </c>
      <c r="K103" s="556">
        <v>2400</v>
      </c>
      <c r="L103" s="555" t="s">
        <v>1571</v>
      </c>
    </row>
    <row r="104" spans="1:12" ht="255">
      <c r="A104" s="503">
        <v>95</v>
      </c>
      <c r="B104" s="555" t="s">
        <v>363</v>
      </c>
      <c r="C104" s="555" t="s">
        <v>1408</v>
      </c>
      <c r="D104" s="555" t="s">
        <v>1409</v>
      </c>
      <c r="E104" s="555" t="s">
        <v>1326</v>
      </c>
      <c r="F104" s="555" t="s">
        <v>1570</v>
      </c>
      <c r="G104" s="555"/>
      <c r="H104" s="555" t="s">
        <v>1326</v>
      </c>
      <c r="I104" s="556" t="s">
        <v>1402</v>
      </c>
      <c r="J104" s="556">
        <v>0</v>
      </c>
      <c r="K104" s="556">
        <v>1600</v>
      </c>
      <c r="L104" s="555" t="s">
        <v>1572</v>
      </c>
    </row>
    <row r="105" spans="1:12" ht="120">
      <c r="A105" s="503">
        <v>96</v>
      </c>
      <c r="B105" s="555" t="s">
        <v>363</v>
      </c>
      <c r="C105" s="555" t="s">
        <v>1573</v>
      </c>
      <c r="D105" s="555" t="s">
        <v>1411</v>
      </c>
      <c r="E105" s="555" t="s">
        <v>1326</v>
      </c>
      <c r="F105" s="555" t="s">
        <v>1551</v>
      </c>
      <c r="G105" s="555" t="s">
        <v>1412</v>
      </c>
      <c r="H105" s="555" t="s">
        <v>1326</v>
      </c>
      <c r="I105" s="556" t="s">
        <v>1400</v>
      </c>
      <c r="J105" s="556">
        <v>26.09</v>
      </c>
      <c r="K105" s="556">
        <v>2400</v>
      </c>
      <c r="L105" s="555" t="s">
        <v>1574</v>
      </c>
    </row>
    <row r="106" spans="1:12" ht="195">
      <c r="A106" s="503">
        <v>97</v>
      </c>
      <c r="B106" s="555" t="s">
        <v>363</v>
      </c>
      <c r="C106" s="555" t="s">
        <v>1573</v>
      </c>
      <c r="D106" s="555" t="s">
        <v>1411</v>
      </c>
      <c r="E106" s="555" t="s">
        <v>1326</v>
      </c>
      <c r="F106" s="555" t="s">
        <v>1551</v>
      </c>
      <c r="G106" s="555"/>
      <c r="H106" s="555" t="s">
        <v>1326</v>
      </c>
      <c r="I106" s="556" t="s">
        <v>1402</v>
      </c>
      <c r="J106" s="556">
        <v>0</v>
      </c>
      <c r="K106" s="556">
        <v>2400</v>
      </c>
      <c r="L106" s="555" t="s">
        <v>1575</v>
      </c>
    </row>
    <row r="107" spans="1:12" ht="240">
      <c r="A107" s="503">
        <v>98</v>
      </c>
      <c r="B107" s="555" t="s">
        <v>363</v>
      </c>
      <c r="C107" s="555" t="s">
        <v>1573</v>
      </c>
      <c r="D107" s="555" t="s">
        <v>1411</v>
      </c>
      <c r="E107" s="555" t="s">
        <v>1326</v>
      </c>
      <c r="F107" s="555" t="s">
        <v>1551</v>
      </c>
      <c r="G107" s="555"/>
      <c r="H107" s="555" t="s">
        <v>1326</v>
      </c>
      <c r="I107" s="556" t="s">
        <v>1402</v>
      </c>
      <c r="J107" s="556">
        <v>0</v>
      </c>
      <c r="K107" s="556">
        <v>3000</v>
      </c>
      <c r="L107" s="555" t="s">
        <v>1576</v>
      </c>
    </row>
    <row r="108" spans="1:12" ht="120">
      <c r="A108" s="503">
        <v>99</v>
      </c>
      <c r="B108" s="555" t="s">
        <v>363</v>
      </c>
      <c r="C108" s="555" t="s">
        <v>1577</v>
      </c>
      <c r="D108" s="555" t="s">
        <v>1413</v>
      </c>
      <c r="E108" s="555" t="s">
        <v>1326</v>
      </c>
      <c r="F108" s="555" t="s">
        <v>1570</v>
      </c>
      <c r="G108" s="555" t="s">
        <v>1414</v>
      </c>
      <c r="H108" s="555" t="s">
        <v>1326</v>
      </c>
      <c r="I108" s="556" t="s">
        <v>1400</v>
      </c>
      <c r="J108" s="556">
        <v>32.79</v>
      </c>
      <c r="K108" s="556">
        <v>2000</v>
      </c>
      <c r="L108" s="555" t="s">
        <v>1578</v>
      </c>
    </row>
    <row r="109" spans="1:12" ht="195">
      <c r="A109" s="503">
        <v>100</v>
      </c>
      <c r="B109" s="555" t="s">
        <v>363</v>
      </c>
      <c r="C109" s="555" t="s">
        <v>1577</v>
      </c>
      <c r="D109" s="555" t="s">
        <v>1413</v>
      </c>
      <c r="E109" s="555" t="s">
        <v>1326</v>
      </c>
      <c r="F109" s="555" t="s">
        <v>1570</v>
      </c>
      <c r="G109" s="555"/>
      <c r="H109" s="555" t="s">
        <v>1326</v>
      </c>
      <c r="I109" s="556" t="s">
        <v>1402</v>
      </c>
      <c r="J109" s="556">
        <v>0</v>
      </c>
      <c r="K109" s="556">
        <v>2000</v>
      </c>
      <c r="L109" s="555" t="s">
        <v>1579</v>
      </c>
    </row>
    <row r="110" spans="1:12" ht="150">
      <c r="A110" s="503">
        <v>101</v>
      </c>
      <c r="B110" s="555" t="s">
        <v>363</v>
      </c>
      <c r="C110" s="555" t="s">
        <v>1580</v>
      </c>
      <c r="D110" s="555" t="s">
        <v>1415</v>
      </c>
      <c r="E110" s="555" t="s">
        <v>1326</v>
      </c>
      <c r="F110" s="555" t="s">
        <v>1581</v>
      </c>
      <c r="G110" s="555" t="s">
        <v>1414</v>
      </c>
      <c r="H110" s="555" t="s">
        <v>1326</v>
      </c>
      <c r="I110" s="556" t="s">
        <v>1400</v>
      </c>
      <c r="J110" s="556">
        <v>131.15</v>
      </c>
      <c r="K110" s="556">
        <v>8000</v>
      </c>
      <c r="L110" s="555" t="s">
        <v>1582</v>
      </c>
    </row>
    <row r="111" spans="1:12" ht="195">
      <c r="A111" s="503">
        <v>102</v>
      </c>
      <c r="B111" s="555" t="s">
        <v>363</v>
      </c>
      <c r="C111" s="555" t="s">
        <v>1580</v>
      </c>
      <c r="D111" s="555" t="s">
        <v>1415</v>
      </c>
      <c r="E111" s="555" t="s">
        <v>1326</v>
      </c>
      <c r="F111" s="555" t="s">
        <v>1581</v>
      </c>
      <c r="G111" s="555"/>
      <c r="H111" s="555" t="s">
        <v>1326</v>
      </c>
      <c r="I111" s="556" t="s">
        <v>1402</v>
      </c>
      <c r="J111" s="556">
        <v>0</v>
      </c>
      <c r="K111" s="556">
        <v>7000</v>
      </c>
      <c r="L111" s="555" t="s">
        <v>1579</v>
      </c>
    </row>
    <row r="112" spans="1:12" ht="150">
      <c r="A112" s="503">
        <v>103</v>
      </c>
      <c r="B112" s="555" t="s">
        <v>363</v>
      </c>
      <c r="C112" s="555" t="s">
        <v>1416</v>
      </c>
      <c r="D112" s="555" t="s">
        <v>1417</v>
      </c>
      <c r="E112" s="555" t="s">
        <v>1326</v>
      </c>
      <c r="F112" s="555" t="s">
        <v>1570</v>
      </c>
      <c r="G112" s="555" t="s">
        <v>1414</v>
      </c>
      <c r="H112" s="555" t="s">
        <v>1326</v>
      </c>
      <c r="I112" s="556" t="s">
        <v>1400</v>
      </c>
      <c r="J112" s="556">
        <v>131.15</v>
      </c>
      <c r="K112" s="556">
        <v>8000</v>
      </c>
      <c r="L112" s="555" t="s">
        <v>1583</v>
      </c>
    </row>
    <row r="113" spans="1:12" ht="225">
      <c r="A113" s="503">
        <v>104</v>
      </c>
      <c r="B113" s="555" t="s">
        <v>363</v>
      </c>
      <c r="C113" s="555" t="s">
        <v>1416</v>
      </c>
      <c r="D113" s="555" t="s">
        <v>1417</v>
      </c>
      <c r="E113" s="555" t="s">
        <v>1326</v>
      </c>
      <c r="F113" s="555" t="s">
        <v>1570</v>
      </c>
      <c r="G113" s="555"/>
      <c r="H113" s="555" t="s">
        <v>1326</v>
      </c>
      <c r="I113" s="556" t="s">
        <v>1402</v>
      </c>
      <c r="J113" s="556">
        <v>0</v>
      </c>
      <c r="K113" s="556">
        <v>7000</v>
      </c>
      <c r="L113" s="555" t="s">
        <v>1584</v>
      </c>
    </row>
    <row r="114" spans="1:12" ht="150">
      <c r="A114" s="503">
        <v>105</v>
      </c>
      <c r="B114" s="555" t="s">
        <v>363</v>
      </c>
      <c r="C114" s="555" t="s">
        <v>1418</v>
      </c>
      <c r="D114" s="555" t="s">
        <v>1419</v>
      </c>
      <c r="E114" s="555" t="s">
        <v>1326</v>
      </c>
      <c r="F114" s="555" t="s">
        <v>1551</v>
      </c>
      <c r="G114" s="555" t="s">
        <v>1414</v>
      </c>
      <c r="H114" s="555" t="s">
        <v>1326</v>
      </c>
      <c r="I114" s="556" t="s">
        <v>1400</v>
      </c>
      <c r="J114" s="556">
        <v>65.22</v>
      </c>
      <c r="K114" s="556">
        <v>6000</v>
      </c>
      <c r="L114" s="555" t="s">
        <v>1585</v>
      </c>
    </row>
    <row r="115" spans="1:12" ht="225">
      <c r="A115" s="503">
        <v>106</v>
      </c>
      <c r="B115" s="555" t="s">
        <v>363</v>
      </c>
      <c r="C115" s="555" t="s">
        <v>1418</v>
      </c>
      <c r="D115" s="555" t="s">
        <v>1419</v>
      </c>
      <c r="E115" s="555" t="s">
        <v>1326</v>
      </c>
      <c r="F115" s="555" t="s">
        <v>1551</v>
      </c>
      <c r="G115" s="555"/>
      <c r="H115" s="555" t="s">
        <v>1326</v>
      </c>
      <c r="I115" s="556" t="s">
        <v>1402</v>
      </c>
      <c r="J115" s="556">
        <v>0</v>
      </c>
      <c r="K115" s="556">
        <v>6000</v>
      </c>
      <c r="L115" s="555" t="s">
        <v>1586</v>
      </c>
    </row>
    <row r="116" spans="1:12" ht="30">
      <c r="A116" s="503">
        <v>107</v>
      </c>
      <c r="B116" s="555" t="s">
        <v>363</v>
      </c>
      <c r="C116" s="555" t="s">
        <v>1420</v>
      </c>
      <c r="D116" s="555" t="s">
        <v>1421</v>
      </c>
      <c r="E116" s="555" t="s">
        <v>1326</v>
      </c>
      <c r="F116" s="555" t="s">
        <v>1551</v>
      </c>
      <c r="G116" s="555" t="s">
        <v>1422</v>
      </c>
      <c r="H116" s="555" t="s">
        <v>1326</v>
      </c>
      <c r="I116" s="556" t="s">
        <v>1400</v>
      </c>
      <c r="J116" s="556">
        <v>71.739999999999995</v>
      </c>
      <c r="K116" s="556">
        <v>6600</v>
      </c>
      <c r="L116" s="555" t="s">
        <v>1587</v>
      </c>
    </row>
    <row r="117" spans="1:12" ht="30">
      <c r="A117" s="503">
        <v>108</v>
      </c>
      <c r="B117" s="555" t="s">
        <v>363</v>
      </c>
      <c r="C117" s="555" t="s">
        <v>1420</v>
      </c>
      <c r="D117" s="555" t="s">
        <v>1421</v>
      </c>
      <c r="E117" s="555" t="s">
        <v>1326</v>
      </c>
      <c r="F117" s="555" t="s">
        <v>1551</v>
      </c>
      <c r="G117" s="555" t="s">
        <v>1422</v>
      </c>
      <c r="H117" s="555" t="s">
        <v>1326</v>
      </c>
      <c r="I117" s="556" t="s">
        <v>1400</v>
      </c>
      <c r="J117" s="556">
        <v>39.130000000000003</v>
      </c>
      <c r="K117" s="556">
        <v>3600</v>
      </c>
      <c r="L117" s="555" t="s">
        <v>1588</v>
      </c>
    </row>
    <row r="118" spans="1:12" ht="30">
      <c r="A118" s="503">
        <v>109</v>
      </c>
      <c r="B118" s="555" t="s">
        <v>363</v>
      </c>
      <c r="C118" s="555" t="s">
        <v>1420</v>
      </c>
      <c r="D118" s="555" t="s">
        <v>1421</v>
      </c>
      <c r="E118" s="555" t="s">
        <v>1326</v>
      </c>
      <c r="F118" s="555" t="s">
        <v>1551</v>
      </c>
      <c r="G118" s="555" t="s">
        <v>1422</v>
      </c>
      <c r="H118" s="555" t="s">
        <v>1326</v>
      </c>
      <c r="I118" s="556" t="s">
        <v>1400</v>
      </c>
      <c r="J118" s="556">
        <v>26.09</v>
      </c>
      <c r="K118" s="556">
        <v>2400</v>
      </c>
      <c r="L118" s="555" t="s">
        <v>1589</v>
      </c>
    </row>
    <row r="119" spans="1:12" ht="45">
      <c r="A119" s="503">
        <v>110</v>
      </c>
      <c r="B119" s="555" t="s">
        <v>363</v>
      </c>
      <c r="C119" s="555" t="s">
        <v>1420</v>
      </c>
      <c r="D119" s="555" t="s">
        <v>1421</v>
      </c>
      <c r="E119" s="555" t="s">
        <v>1326</v>
      </c>
      <c r="F119" s="555" t="s">
        <v>1551</v>
      </c>
      <c r="G119" s="555" t="s">
        <v>1422</v>
      </c>
      <c r="H119" s="555" t="s">
        <v>1326</v>
      </c>
      <c r="I119" s="556" t="s">
        <v>1400</v>
      </c>
      <c r="J119" s="556">
        <v>26.09</v>
      </c>
      <c r="K119" s="556">
        <v>2400</v>
      </c>
      <c r="L119" s="555" t="s">
        <v>1590</v>
      </c>
    </row>
    <row r="120" spans="1:12" ht="210">
      <c r="A120" s="503">
        <v>111</v>
      </c>
      <c r="B120" s="555" t="s">
        <v>363</v>
      </c>
      <c r="C120" s="555" t="s">
        <v>1420</v>
      </c>
      <c r="D120" s="555" t="s">
        <v>1421</v>
      </c>
      <c r="E120" s="555" t="s">
        <v>1326</v>
      </c>
      <c r="F120" s="555" t="s">
        <v>1551</v>
      </c>
      <c r="G120" s="555"/>
      <c r="H120" s="555" t="s">
        <v>1326</v>
      </c>
      <c r="I120" s="556" t="s">
        <v>1402</v>
      </c>
      <c r="J120" s="556">
        <v>0</v>
      </c>
      <c r="K120" s="556">
        <v>3600</v>
      </c>
      <c r="L120" s="555" t="s">
        <v>1591</v>
      </c>
    </row>
    <row r="121" spans="1:12" ht="225">
      <c r="A121" s="503">
        <v>112</v>
      </c>
      <c r="B121" s="555" t="s">
        <v>363</v>
      </c>
      <c r="C121" s="555" t="s">
        <v>1420</v>
      </c>
      <c r="D121" s="555" t="s">
        <v>1421</v>
      </c>
      <c r="E121" s="555" t="s">
        <v>1326</v>
      </c>
      <c r="F121" s="555" t="s">
        <v>1551</v>
      </c>
      <c r="G121" s="555"/>
      <c r="H121" s="555" t="s">
        <v>1326</v>
      </c>
      <c r="I121" s="556" t="s">
        <v>1402</v>
      </c>
      <c r="J121" s="556">
        <v>0</v>
      </c>
      <c r="K121" s="556">
        <v>1800</v>
      </c>
      <c r="L121" s="555" t="s">
        <v>1592</v>
      </c>
    </row>
    <row r="122" spans="1:12" ht="225">
      <c r="A122" s="503">
        <v>113</v>
      </c>
      <c r="B122" s="555" t="s">
        <v>363</v>
      </c>
      <c r="C122" s="555" t="s">
        <v>1420</v>
      </c>
      <c r="D122" s="555" t="s">
        <v>1421</v>
      </c>
      <c r="E122" s="555" t="s">
        <v>1326</v>
      </c>
      <c r="F122" s="555" t="s">
        <v>1551</v>
      </c>
      <c r="G122" s="555"/>
      <c r="H122" s="555" t="s">
        <v>1326</v>
      </c>
      <c r="I122" s="556" t="s">
        <v>1402</v>
      </c>
      <c r="J122" s="556">
        <v>0</v>
      </c>
      <c r="K122" s="556">
        <v>1200</v>
      </c>
      <c r="L122" s="555" t="s">
        <v>1593</v>
      </c>
    </row>
    <row r="123" spans="1:12" ht="225">
      <c r="A123" s="503">
        <v>114</v>
      </c>
      <c r="B123" s="555" t="s">
        <v>363</v>
      </c>
      <c r="C123" s="555" t="s">
        <v>1420</v>
      </c>
      <c r="D123" s="555" t="s">
        <v>1421</v>
      </c>
      <c r="E123" s="555" t="s">
        <v>1326</v>
      </c>
      <c r="F123" s="555" t="s">
        <v>1551</v>
      </c>
      <c r="G123" s="555"/>
      <c r="H123" s="555" t="s">
        <v>1326</v>
      </c>
      <c r="I123" s="556" t="s">
        <v>1402</v>
      </c>
      <c r="J123" s="556">
        <v>0</v>
      </c>
      <c r="K123" s="556">
        <v>1200</v>
      </c>
      <c r="L123" s="555" t="s">
        <v>1594</v>
      </c>
    </row>
    <row r="124" spans="1:12" ht="150">
      <c r="A124" s="503">
        <v>115</v>
      </c>
      <c r="B124" s="555" t="s">
        <v>363</v>
      </c>
      <c r="C124" s="555" t="s">
        <v>1423</v>
      </c>
      <c r="D124" s="555" t="s">
        <v>1424</v>
      </c>
      <c r="E124" s="555" t="s">
        <v>1326</v>
      </c>
      <c r="F124" s="555" t="s">
        <v>1570</v>
      </c>
      <c r="G124" s="555" t="s">
        <v>1414</v>
      </c>
      <c r="H124" s="555" t="s">
        <v>1326</v>
      </c>
      <c r="I124" s="556" t="s">
        <v>1400</v>
      </c>
      <c r="J124" s="556">
        <v>131.15</v>
      </c>
      <c r="K124" s="556">
        <v>8000</v>
      </c>
      <c r="L124" s="555" t="s">
        <v>1595</v>
      </c>
    </row>
    <row r="125" spans="1:12" ht="225">
      <c r="A125" s="503">
        <v>116</v>
      </c>
      <c r="B125" s="555" t="s">
        <v>363</v>
      </c>
      <c r="C125" s="555" t="s">
        <v>1423</v>
      </c>
      <c r="D125" s="555" t="s">
        <v>1424</v>
      </c>
      <c r="E125" s="555" t="s">
        <v>1326</v>
      </c>
      <c r="F125" s="555" t="s">
        <v>1570</v>
      </c>
      <c r="G125" s="555"/>
      <c r="H125" s="555" t="s">
        <v>1326</v>
      </c>
      <c r="I125" s="556" t="s">
        <v>1402</v>
      </c>
      <c r="J125" s="556">
        <v>0</v>
      </c>
      <c r="K125" s="556">
        <v>7000</v>
      </c>
      <c r="L125" s="555" t="s">
        <v>1596</v>
      </c>
    </row>
    <row r="126" spans="1:12" ht="165">
      <c r="A126" s="503">
        <v>117</v>
      </c>
      <c r="B126" s="555" t="s">
        <v>363</v>
      </c>
      <c r="C126" s="555" t="s">
        <v>1423</v>
      </c>
      <c r="D126" s="555" t="s">
        <v>1424</v>
      </c>
      <c r="E126" s="555" t="s">
        <v>1326</v>
      </c>
      <c r="F126" s="555" t="s">
        <v>1570</v>
      </c>
      <c r="G126" s="555"/>
      <c r="H126" s="555" t="s">
        <v>1326</v>
      </c>
      <c r="I126" s="556" t="s">
        <v>1402</v>
      </c>
      <c r="J126" s="556">
        <v>0</v>
      </c>
      <c r="K126" s="556">
        <v>800</v>
      </c>
      <c r="L126" s="555" t="s">
        <v>1597</v>
      </c>
    </row>
    <row r="127" spans="1:12" ht="150">
      <c r="A127" s="503">
        <v>118</v>
      </c>
      <c r="B127" s="555" t="s">
        <v>363</v>
      </c>
      <c r="C127" s="555" t="s">
        <v>1425</v>
      </c>
      <c r="D127" s="555" t="s">
        <v>1426</v>
      </c>
      <c r="E127" s="555" t="s">
        <v>1326</v>
      </c>
      <c r="F127" s="555" t="s">
        <v>1598</v>
      </c>
      <c r="G127" s="555" t="s">
        <v>1427</v>
      </c>
      <c r="H127" s="555" t="s">
        <v>1326</v>
      </c>
      <c r="I127" s="556" t="s">
        <v>1400</v>
      </c>
      <c r="J127" s="556">
        <v>49.18</v>
      </c>
      <c r="K127" s="556">
        <v>3000</v>
      </c>
      <c r="L127" s="555" t="s">
        <v>1599</v>
      </c>
    </row>
    <row r="128" spans="1:12" ht="225">
      <c r="A128" s="503">
        <v>119</v>
      </c>
      <c r="B128" s="555" t="s">
        <v>363</v>
      </c>
      <c r="C128" s="555" t="s">
        <v>1425</v>
      </c>
      <c r="D128" s="555" t="s">
        <v>1426</v>
      </c>
      <c r="E128" s="555" t="s">
        <v>1326</v>
      </c>
      <c r="F128" s="555" t="s">
        <v>1598</v>
      </c>
      <c r="G128" s="555"/>
      <c r="H128" s="555" t="s">
        <v>1326</v>
      </c>
      <c r="I128" s="556" t="s">
        <v>1402</v>
      </c>
      <c r="J128" s="556">
        <v>0</v>
      </c>
      <c r="K128" s="556">
        <v>4000</v>
      </c>
      <c r="L128" s="555" t="s">
        <v>1600</v>
      </c>
    </row>
    <row r="129" spans="1:12" ht="195">
      <c r="A129" s="503">
        <v>120</v>
      </c>
      <c r="B129" s="555" t="s">
        <v>363</v>
      </c>
      <c r="C129" s="555" t="s">
        <v>1601</v>
      </c>
      <c r="D129" s="555" t="s">
        <v>1428</v>
      </c>
      <c r="E129" s="555" t="s">
        <v>1326</v>
      </c>
      <c r="F129" s="555" t="s">
        <v>1570</v>
      </c>
      <c r="G129" s="555"/>
      <c r="H129" s="555" t="s">
        <v>1326</v>
      </c>
      <c r="I129" s="556" t="s">
        <v>1402</v>
      </c>
      <c r="J129" s="556">
        <v>0</v>
      </c>
      <c r="K129" s="556">
        <v>4720</v>
      </c>
      <c r="L129" s="555" t="s">
        <v>1602</v>
      </c>
    </row>
    <row r="130" spans="1:12" ht="210">
      <c r="A130" s="503">
        <v>121</v>
      </c>
      <c r="B130" s="555" t="s">
        <v>363</v>
      </c>
      <c r="C130" s="555" t="s">
        <v>1601</v>
      </c>
      <c r="D130" s="555" t="s">
        <v>1428</v>
      </c>
      <c r="E130" s="555" t="s">
        <v>1326</v>
      </c>
      <c r="F130" s="555" t="s">
        <v>1570</v>
      </c>
      <c r="G130" s="555"/>
      <c r="H130" s="555" t="s">
        <v>1326</v>
      </c>
      <c r="I130" s="556" t="s">
        <v>1402</v>
      </c>
      <c r="J130" s="556">
        <v>0</v>
      </c>
      <c r="K130" s="556">
        <v>4720</v>
      </c>
      <c r="L130" s="555" t="s">
        <v>1603</v>
      </c>
    </row>
    <row r="131" spans="1:12" ht="150">
      <c r="A131" s="503">
        <v>122</v>
      </c>
      <c r="B131" s="555" t="s">
        <v>363</v>
      </c>
      <c r="C131" s="555" t="s">
        <v>1429</v>
      </c>
      <c r="D131" s="555" t="s">
        <v>1430</v>
      </c>
      <c r="E131" s="555" t="s">
        <v>1326</v>
      </c>
      <c r="F131" s="555" t="s">
        <v>1551</v>
      </c>
      <c r="G131" s="555" t="s">
        <v>1414</v>
      </c>
      <c r="H131" s="555" t="s">
        <v>1326</v>
      </c>
      <c r="I131" s="556" t="s">
        <v>1400</v>
      </c>
      <c r="J131" s="556">
        <v>48.91</v>
      </c>
      <c r="K131" s="556">
        <v>4500</v>
      </c>
      <c r="L131" s="555" t="s">
        <v>1604</v>
      </c>
    </row>
    <row r="132" spans="1:12" ht="210">
      <c r="A132" s="503">
        <v>123</v>
      </c>
      <c r="B132" s="555" t="s">
        <v>363</v>
      </c>
      <c r="C132" s="555" t="s">
        <v>1429</v>
      </c>
      <c r="D132" s="555" t="s">
        <v>1430</v>
      </c>
      <c r="E132" s="555" t="s">
        <v>1326</v>
      </c>
      <c r="F132" s="555" t="s">
        <v>1551</v>
      </c>
      <c r="G132" s="555"/>
      <c r="H132" s="555" t="s">
        <v>1326</v>
      </c>
      <c r="I132" s="556" t="s">
        <v>1402</v>
      </c>
      <c r="J132" s="556">
        <v>0</v>
      </c>
      <c r="K132" s="556">
        <v>2400</v>
      </c>
      <c r="L132" s="555" t="s">
        <v>1605</v>
      </c>
    </row>
    <row r="133" spans="1:12" ht="240">
      <c r="A133" s="503">
        <v>124</v>
      </c>
      <c r="B133" s="555" t="s">
        <v>363</v>
      </c>
      <c r="C133" s="555" t="s">
        <v>1429</v>
      </c>
      <c r="D133" s="555" t="s">
        <v>1430</v>
      </c>
      <c r="E133" s="555" t="s">
        <v>1326</v>
      </c>
      <c r="F133" s="555" t="s">
        <v>1551</v>
      </c>
      <c r="G133" s="555"/>
      <c r="H133" s="555" t="s">
        <v>1326</v>
      </c>
      <c r="I133" s="556" t="s">
        <v>1402</v>
      </c>
      <c r="J133" s="556">
        <v>0</v>
      </c>
      <c r="K133" s="556">
        <v>1098</v>
      </c>
      <c r="L133" s="555" t="s">
        <v>1606</v>
      </c>
    </row>
    <row r="134" spans="1:12" ht="195">
      <c r="A134" s="503">
        <v>125</v>
      </c>
      <c r="B134" s="555" t="s">
        <v>363</v>
      </c>
      <c r="C134" s="555" t="s">
        <v>1431</v>
      </c>
      <c r="D134" s="555" t="s">
        <v>1432</v>
      </c>
      <c r="E134" s="555" t="s">
        <v>1326</v>
      </c>
      <c r="F134" s="555" t="s">
        <v>1551</v>
      </c>
      <c r="G134" s="555"/>
      <c r="H134" s="555" t="s">
        <v>1326</v>
      </c>
      <c r="I134" s="556" t="s">
        <v>1402</v>
      </c>
      <c r="J134" s="556">
        <v>0</v>
      </c>
      <c r="K134" s="556">
        <v>1000</v>
      </c>
      <c r="L134" s="555" t="s">
        <v>1607</v>
      </c>
    </row>
    <row r="135" spans="1:12" ht="150">
      <c r="A135" s="503">
        <v>126</v>
      </c>
      <c r="B135" s="555" t="s">
        <v>363</v>
      </c>
      <c r="C135" s="555" t="s">
        <v>1433</v>
      </c>
      <c r="D135" s="555" t="s">
        <v>1434</v>
      </c>
      <c r="E135" s="555" t="s">
        <v>1326</v>
      </c>
      <c r="F135" s="555" t="s">
        <v>1551</v>
      </c>
      <c r="G135" s="555" t="s">
        <v>1435</v>
      </c>
      <c r="H135" s="555" t="s">
        <v>1326</v>
      </c>
      <c r="I135" s="556" t="s">
        <v>1400</v>
      </c>
      <c r="J135" s="556">
        <v>3.26</v>
      </c>
      <c r="K135" s="556">
        <v>300</v>
      </c>
      <c r="L135" s="555" t="s">
        <v>1608</v>
      </c>
    </row>
    <row r="136" spans="1:12" ht="150">
      <c r="A136" s="503">
        <v>127</v>
      </c>
      <c r="B136" s="555" t="s">
        <v>363</v>
      </c>
      <c r="C136" s="555" t="s">
        <v>1433</v>
      </c>
      <c r="D136" s="555" t="s">
        <v>1434</v>
      </c>
      <c r="E136" s="555" t="s">
        <v>1326</v>
      </c>
      <c r="F136" s="555" t="s">
        <v>1551</v>
      </c>
      <c r="G136" s="555" t="s">
        <v>1435</v>
      </c>
      <c r="H136" s="555" t="s">
        <v>1326</v>
      </c>
      <c r="I136" s="556" t="s">
        <v>1400</v>
      </c>
      <c r="J136" s="556">
        <v>4.3499999999999996</v>
      </c>
      <c r="K136" s="556">
        <v>400</v>
      </c>
      <c r="L136" s="555" t="s">
        <v>1608</v>
      </c>
    </row>
    <row r="137" spans="1:12" ht="150">
      <c r="A137" s="503">
        <v>128</v>
      </c>
      <c r="B137" s="555" t="s">
        <v>363</v>
      </c>
      <c r="C137" s="555" t="s">
        <v>1433</v>
      </c>
      <c r="D137" s="555" t="s">
        <v>1434</v>
      </c>
      <c r="E137" s="555" t="s">
        <v>1326</v>
      </c>
      <c r="F137" s="555" t="s">
        <v>1551</v>
      </c>
      <c r="G137" s="555" t="s">
        <v>1435</v>
      </c>
      <c r="H137" s="555" t="s">
        <v>1326</v>
      </c>
      <c r="I137" s="556" t="s">
        <v>1400</v>
      </c>
      <c r="J137" s="556">
        <v>3.26</v>
      </c>
      <c r="K137" s="556">
        <v>300</v>
      </c>
      <c r="L137" s="555" t="s">
        <v>1608</v>
      </c>
    </row>
    <row r="138" spans="1:12" ht="210">
      <c r="A138" s="503">
        <v>129</v>
      </c>
      <c r="B138" s="555" t="s">
        <v>363</v>
      </c>
      <c r="C138" s="555" t="s">
        <v>1433</v>
      </c>
      <c r="D138" s="555" t="s">
        <v>1434</v>
      </c>
      <c r="E138" s="555" t="s">
        <v>1326</v>
      </c>
      <c r="F138" s="555" t="s">
        <v>1609</v>
      </c>
      <c r="G138" s="555"/>
      <c r="H138" s="555" t="s">
        <v>1326</v>
      </c>
      <c r="I138" s="556" t="s">
        <v>1402</v>
      </c>
      <c r="J138" s="556">
        <v>0</v>
      </c>
      <c r="K138" s="556">
        <v>750</v>
      </c>
      <c r="L138" s="555" t="s">
        <v>1610</v>
      </c>
    </row>
    <row r="139" spans="1:12" ht="150">
      <c r="A139" s="503">
        <v>130</v>
      </c>
      <c r="B139" s="555" t="s">
        <v>363</v>
      </c>
      <c r="C139" s="555" t="s">
        <v>1436</v>
      </c>
      <c r="D139" s="555" t="s">
        <v>1437</v>
      </c>
      <c r="E139" s="555" t="s">
        <v>1326</v>
      </c>
      <c r="F139" s="555" t="s">
        <v>1609</v>
      </c>
      <c r="G139" s="555" t="s">
        <v>1438</v>
      </c>
      <c r="H139" s="555" t="s">
        <v>1326</v>
      </c>
      <c r="I139" s="556" t="s">
        <v>1400</v>
      </c>
      <c r="J139" s="556">
        <v>46.76</v>
      </c>
      <c r="K139" s="556">
        <v>4302.3599999999997</v>
      </c>
      <c r="L139" s="555" t="s">
        <v>1611</v>
      </c>
    </row>
    <row r="140" spans="1:12" ht="210">
      <c r="A140" s="503">
        <v>131</v>
      </c>
      <c r="B140" s="555" t="s">
        <v>363</v>
      </c>
      <c r="C140" s="555" t="s">
        <v>1439</v>
      </c>
      <c r="D140" s="555" t="s">
        <v>1440</v>
      </c>
      <c r="E140" s="555" t="s">
        <v>1326</v>
      </c>
      <c r="F140" s="555" t="s">
        <v>1570</v>
      </c>
      <c r="G140" s="555"/>
      <c r="H140" s="555" t="s">
        <v>1326</v>
      </c>
      <c r="I140" s="556" t="s">
        <v>1402</v>
      </c>
      <c r="J140" s="556">
        <v>0</v>
      </c>
      <c r="K140" s="556">
        <v>1000</v>
      </c>
      <c r="L140" s="555" t="s">
        <v>1612</v>
      </c>
    </row>
    <row r="141" spans="1:12" ht="195">
      <c r="A141" s="503">
        <v>132</v>
      </c>
      <c r="B141" s="555" t="s">
        <v>363</v>
      </c>
      <c r="C141" s="555" t="s">
        <v>1613</v>
      </c>
      <c r="D141" s="555" t="s">
        <v>1441</v>
      </c>
      <c r="E141" s="555" t="s">
        <v>1326</v>
      </c>
      <c r="F141" s="555" t="s">
        <v>1551</v>
      </c>
      <c r="G141" s="555" t="s">
        <v>1442</v>
      </c>
      <c r="H141" s="555" t="s">
        <v>1326</v>
      </c>
      <c r="I141" s="556" t="s">
        <v>1400</v>
      </c>
      <c r="J141" s="556">
        <v>22.83</v>
      </c>
      <c r="K141" s="556">
        <v>2100</v>
      </c>
      <c r="L141" s="555" t="s">
        <v>1614</v>
      </c>
    </row>
    <row r="142" spans="1:12" ht="195">
      <c r="A142" s="503">
        <v>133</v>
      </c>
      <c r="B142" s="555" t="s">
        <v>363</v>
      </c>
      <c r="C142" s="555" t="s">
        <v>1613</v>
      </c>
      <c r="D142" s="555" t="s">
        <v>1441</v>
      </c>
      <c r="E142" s="555" t="s">
        <v>1326</v>
      </c>
      <c r="F142" s="555" t="s">
        <v>1551</v>
      </c>
      <c r="G142" s="555" t="s">
        <v>1442</v>
      </c>
      <c r="H142" s="555" t="s">
        <v>1326</v>
      </c>
      <c r="I142" s="556" t="s">
        <v>1400</v>
      </c>
      <c r="J142" s="556">
        <v>22.83</v>
      </c>
      <c r="K142" s="556">
        <v>2100</v>
      </c>
      <c r="L142" s="555" t="s">
        <v>1615</v>
      </c>
    </row>
    <row r="143" spans="1:12" ht="195">
      <c r="A143" s="503">
        <v>134</v>
      </c>
      <c r="B143" s="555" t="s">
        <v>363</v>
      </c>
      <c r="C143" s="555" t="s">
        <v>1613</v>
      </c>
      <c r="D143" s="555" t="s">
        <v>1441</v>
      </c>
      <c r="E143" s="555" t="s">
        <v>1326</v>
      </c>
      <c r="F143" s="555" t="s">
        <v>1551</v>
      </c>
      <c r="G143" s="555" t="s">
        <v>1442</v>
      </c>
      <c r="H143" s="555" t="s">
        <v>1326</v>
      </c>
      <c r="I143" s="556" t="s">
        <v>1400</v>
      </c>
      <c r="J143" s="556">
        <v>22.83</v>
      </c>
      <c r="K143" s="556">
        <v>2100</v>
      </c>
      <c r="L143" s="555" t="s">
        <v>1616</v>
      </c>
    </row>
    <row r="144" spans="1:12" ht="210">
      <c r="A144" s="503">
        <v>135</v>
      </c>
      <c r="B144" s="555" t="s">
        <v>363</v>
      </c>
      <c r="C144" s="555" t="s">
        <v>1613</v>
      </c>
      <c r="D144" s="555" t="s">
        <v>1441</v>
      </c>
      <c r="E144" s="555" t="s">
        <v>1326</v>
      </c>
      <c r="F144" s="555" t="s">
        <v>1551</v>
      </c>
      <c r="G144" s="555"/>
      <c r="H144" s="555" t="s">
        <v>1326</v>
      </c>
      <c r="I144" s="556" t="s">
        <v>1402</v>
      </c>
      <c r="J144" s="556">
        <v>0</v>
      </c>
      <c r="K144" s="556">
        <v>700.02</v>
      </c>
      <c r="L144" s="555" t="s">
        <v>1617</v>
      </c>
    </row>
    <row r="145" spans="1:12" ht="120">
      <c r="A145" s="503">
        <v>136</v>
      </c>
      <c r="B145" s="555" t="s">
        <v>363</v>
      </c>
      <c r="C145" s="555" t="s">
        <v>1443</v>
      </c>
      <c r="D145" s="555" t="s">
        <v>1444</v>
      </c>
      <c r="E145" s="555" t="s">
        <v>1326</v>
      </c>
      <c r="F145" s="555" t="s">
        <v>1551</v>
      </c>
      <c r="G145" s="555" t="s">
        <v>1445</v>
      </c>
      <c r="H145" s="555" t="s">
        <v>1326</v>
      </c>
      <c r="I145" s="556" t="s">
        <v>1400</v>
      </c>
      <c r="J145" s="556">
        <v>32.61</v>
      </c>
      <c r="K145" s="556">
        <v>3000</v>
      </c>
      <c r="L145" s="555" t="s">
        <v>1618</v>
      </c>
    </row>
    <row r="146" spans="1:12" ht="195">
      <c r="A146" s="503">
        <v>137</v>
      </c>
      <c r="B146" s="555" t="s">
        <v>363</v>
      </c>
      <c r="C146" s="555" t="s">
        <v>1443</v>
      </c>
      <c r="D146" s="555" t="s">
        <v>1444</v>
      </c>
      <c r="E146" s="555" t="s">
        <v>1326</v>
      </c>
      <c r="F146" s="555" t="s">
        <v>1551</v>
      </c>
      <c r="G146" s="555"/>
      <c r="H146" s="555" t="s">
        <v>1326</v>
      </c>
      <c r="I146" s="556" t="s">
        <v>1402</v>
      </c>
      <c r="J146" s="556">
        <v>0</v>
      </c>
      <c r="K146" s="556">
        <v>2100</v>
      </c>
      <c r="L146" s="555" t="s">
        <v>1619</v>
      </c>
    </row>
    <row r="147" spans="1:12" ht="240">
      <c r="A147" s="503">
        <v>138</v>
      </c>
      <c r="B147" s="555" t="s">
        <v>363</v>
      </c>
      <c r="C147" s="555" t="s">
        <v>1443</v>
      </c>
      <c r="D147" s="555" t="s">
        <v>1444</v>
      </c>
      <c r="E147" s="555" t="s">
        <v>1326</v>
      </c>
      <c r="F147" s="555" t="s">
        <v>1551</v>
      </c>
      <c r="G147" s="555"/>
      <c r="H147" s="555" t="s">
        <v>1326</v>
      </c>
      <c r="I147" s="556" t="s">
        <v>1402</v>
      </c>
      <c r="J147" s="556">
        <v>0</v>
      </c>
      <c r="K147" s="556">
        <v>1800</v>
      </c>
      <c r="L147" s="555" t="s">
        <v>1620</v>
      </c>
    </row>
    <row r="148" spans="1:12" ht="120">
      <c r="A148" s="503">
        <v>139</v>
      </c>
      <c r="B148" s="555" t="s">
        <v>363</v>
      </c>
      <c r="C148" s="555" t="s">
        <v>1621</v>
      </c>
      <c r="D148" s="555" t="s">
        <v>1446</v>
      </c>
      <c r="E148" s="555" t="s">
        <v>1326</v>
      </c>
      <c r="F148" s="555" t="s">
        <v>1570</v>
      </c>
      <c r="G148" s="555" t="s">
        <v>1447</v>
      </c>
      <c r="H148" s="555" t="s">
        <v>1326</v>
      </c>
      <c r="I148" s="556" t="s">
        <v>1400</v>
      </c>
      <c r="J148" s="556">
        <v>16.39</v>
      </c>
      <c r="K148" s="556">
        <v>1000</v>
      </c>
      <c r="L148" s="555" t="s">
        <v>1622</v>
      </c>
    </row>
    <row r="149" spans="1:12" ht="285">
      <c r="A149" s="503">
        <v>140</v>
      </c>
      <c r="B149" s="555" t="s">
        <v>363</v>
      </c>
      <c r="C149" s="555" t="s">
        <v>1621</v>
      </c>
      <c r="D149" s="555" t="s">
        <v>1446</v>
      </c>
      <c r="E149" s="555" t="s">
        <v>1326</v>
      </c>
      <c r="F149" s="555" t="s">
        <v>1570</v>
      </c>
      <c r="G149" s="555"/>
      <c r="H149" s="555" t="s">
        <v>1326</v>
      </c>
      <c r="I149" s="556" t="s">
        <v>1402</v>
      </c>
      <c r="J149" s="556">
        <v>0</v>
      </c>
      <c r="K149" s="556">
        <v>800</v>
      </c>
      <c r="L149" s="555" t="s">
        <v>1623</v>
      </c>
    </row>
    <row r="150" spans="1:12" ht="150">
      <c r="A150" s="503">
        <v>141</v>
      </c>
      <c r="B150" s="555" t="s">
        <v>363</v>
      </c>
      <c r="C150" s="555" t="s">
        <v>1448</v>
      </c>
      <c r="D150" s="555" t="s">
        <v>1449</v>
      </c>
      <c r="E150" s="555" t="s">
        <v>1326</v>
      </c>
      <c r="F150" s="555" t="s">
        <v>1551</v>
      </c>
      <c r="G150" s="555" t="s">
        <v>1450</v>
      </c>
      <c r="H150" s="555" t="s">
        <v>1326</v>
      </c>
      <c r="I150" s="556" t="s">
        <v>1400</v>
      </c>
      <c r="J150" s="556">
        <v>57.72</v>
      </c>
      <c r="K150" s="556">
        <v>5310</v>
      </c>
      <c r="L150" s="555" t="s">
        <v>1624</v>
      </c>
    </row>
    <row r="151" spans="1:12" ht="210">
      <c r="A151" s="503">
        <v>142</v>
      </c>
      <c r="B151" s="555" t="s">
        <v>363</v>
      </c>
      <c r="C151" s="555" t="s">
        <v>1448</v>
      </c>
      <c r="D151" s="555" t="s">
        <v>1449</v>
      </c>
      <c r="E151" s="555" t="s">
        <v>1326</v>
      </c>
      <c r="F151" s="555" t="s">
        <v>1551</v>
      </c>
      <c r="G151" s="555"/>
      <c r="H151" s="555" t="s">
        <v>1326</v>
      </c>
      <c r="I151" s="556" t="s">
        <v>1402</v>
      </c>
      <c r="J151" s="556">
        <v>0</v>
      </c>
      <c r="K151" s="556">
        <v>4130.01</v>
      </c>
      <c r="L151" s="555" t="s">
        <v>1625</v>
      </c>
    </row>
    <row r="152" spans="1:12" ht="150">
      <c r="A152" s="503">
        <v>143</v>
      </c>
      <c r="B152" s="555" t="s">
        <v>363</v>
      </c>
      <c r="C152" s="555" t="s">
        <v>1451</v>
      </c>
      <c r="D152" s="555" t="s">
        <v>1452</v>
      </c>
      <c r="E152" s="555" t="s">
        <v>1326</v>
      </c>
      <c r="F152" s="555" t="s">
        <v>1551</v>
      </c>
      <c r="G152" s="555" t="s">
        <v>1453</v>
      </c>
      <c r="H152" s="555" t="s">
        <v>1326</v>
      </c>
      <c r="I152" s="556" t="s">
        <v>1400</v>
      </c>
      <c r="J152" s="556">
        <v>26.09</v>
      </c>
      <c r="K152" s="556">
        <v>2400</v>
      </c>
      <c r="L152" s="555" t="s">
        <v>1626</v>
      </c>
    </row>
    <row r="153" spans="1:12" ht="210">
      <c r="A153" s="503">
        <v>144</v>
      </c>
      <c r="B153" s="555" t="s">
        <v>363</v>
      </c>
      <c r="C153" s="555" t="s">
        <v>1451</v>
      </c>
      <c r="D153" s="555" t="s">
        <v>1452</v>
      </c>
      <c r="E153" s="555" t="s">
        <v>1326</v>
      </c>
      <c r="F153" s="555" t="s">
        <v>1551</v>
      </c>
      <c r="G153" s="555"/>
      <c r="H153" s="555" t="s">
        <v>1326</v>
      </c>
      <c r="I153" s="556" t="s">
        <v>1402</v>
      </c>
      <c r="J153" s="556">
        <v>0</v>
      </c>
      <c r="K153" s="556">
        <v>2610</v>
      </c>
      <c r="L153" s="555" t="s">
        <v>1627</v>
      </c>
    </row>
    <row r="154" spans="1:12" ht="150">
      <c r="A154" s="503">
        <v>145</v>
      </c>
      <c r="B154" s="555" t="s">
        <v>363</v>
      </c>
      <c r="C154" s="555" t="s">
        <v>1454</v>
      </c>
      <c r="D154" s="555" t="s">
        <v>1455</v>
      </c>
      <c r="E154" s="555" t="s">
        <v>1326</v>
      </c>
      <c r="F154" s="555" t="s">
        <v>1570</v>
      </c>
      <c r="G154" s="555" t="s">
        <v>1456</v>
      </c>
      <c r="H154" s="555" t="s">
        <v>1326</v>
      </c>
      <c r="I154" s="556" t="s">
        <v>1400</v>
      </c>
      <c r="J154" s="556">
        <v>95.08</v>
      </c>
      <c r="K154" s="556">
        <v>5800</v>
      </c>
      <c r="L154" s="555" t="s">
        <v>1628</v>
      </c>
    </row>
    <row r="155" spans="1:12" ht="210">
      <c r="A155" s="503">
        <v>146</v>
      </c>
      <c r="B155" s="555" t="s">
        <v>363</v>
      </c>
      <c r="C155" s="555" t="s">
        <v>1454</v>
      </c>
      <c r="D155" s="555" t="s">
        <v>1455</v>
      </c>
      <c r="E155" s="555" t="s">
        <v>1326</v>
      </c>
      <c r="F155" s="555" t="s">
        <v>1570</v>
      </c>
      <c r="G155" s="555"/>
      <c r="H155" s="555" t="s">
        <v>1326</v>
      </c>
      <c r="I155" s="556" t="s">
        <v>1402</v>
      </c>
      <c r="J155" s="556">
        <v>0</v>
      </c>
      <c r="K155" s="556">
        <v>4800</v>
      </c>
      <c r="L155" s="555" t="s">
        <v>1629</v>
      </c>
    </row>
    <row r="156" spans="1:12" ht="255">
      <c r="A156" s="503">
        <v>147</v>
      </c>
      <c r="B156" s="555" t="s">
        <v>363</v>
      </c>
      <c r="C156" s="555" t="s">
        <v>1457</v>
      </c>
      <c r="D156" s="555" t="s">
        <v>1458</v>
      </c>
      <c r="E156" s="555" t="s">
        <v>1326</v>
      </c>
      <c r="F156" s="555" t="s">
        <v>1551</v>
      </c>
      <c r="G156" s="555"/>
      <c r="H156" s="555" t="s">
        <v>1326</v>
      </c>
      <c r="I156" s="556" t="s">
        <v>1402</v>
      </c>
      <c r="J156" s="556">
        <v>0</v>
      </c>
      <c r="K156" s="556">
        <v>900</v>
      </c>
      <c r="L156" s="555" t="s">
        <v>1630</v>
      </c>
    </row>
    <row r="157" spans="1:12" ht="120">
      <c r="A157" s="503">
        <v>148</v>
      </c>
      <c r="B157" s="555" t="s">
        <v>363</v>
      </c>
      <c r="C157" s="555" t="s">
        <v>1459</v>
      </c>
      <c r="D157" s="555" t="s">
        <v>1460</v>
      </c>
      <c r="E157" s="555" t="s">
        <v>1326</v>
      </c>
      <c r="F157" s="555" t="s">
        <v>1551</v>
      </c>
      <c r="G157" s="555"/>
      <c r="H157" s="555" t="s">
        <v>1326</v>
      </c>
      <c r="I157" s="556" t="s">
        <v>1402</v>
      </c>
      <c r="J157" s="556">
        <v>0</v>
      </c>
      <c r="K157" s="556">
        <v>3156</v>
      </c>
      <c r="L157" s="555" t="s">
        <v>1631</v>
      </c>
    </row>
    <row r="158" spans="1:12" ht="120">
      <c r="A158" s="503">
        <v>149</v>
      </c>
      <c r="B158" s="555" t="s">
        <v>363</v>
      </c>
      <c r="C158" s="555" t="s">
        <v>1459</v>
      </c>
      <c r="D158" s="555" t="s">
        <v>1460</v>
      </c>
      <c r="E158" s="555" t="s">
        <v>1326</v>
      </c>
      <c r="F158" s="555" t="s">
        <v>1551</v>
      </c>
      <c r="G158" s="555"/>
      <c r="H158" s="555" t="s">
        <v>1326</v>
      </c>
      <c r="I158" s="556" t="s">
        <v>1402</v>
      </c>
      <c r="J158" s="556">
        <v>0</v>
      </c>
      <c r="K158" s="556">
        <v>600</v>
      </c>
      <c r="L158" s="555" t="s">
        <v>1631</v>
      </c>
    </row>
    <row r="159" spans="1:12" ht="90">
      <c r="A159" s="503">
        <v>150</v>
      </c>
      <c r="B159" s="555" t="s">
        <v>363</v>
      </c>
      <c r="C159" s="555" t="s">
        <v>1459</v>
      </c>
      <c r="D159" s="555" t="s">
        <v>1460</v>
      </c>
      <c r="E159" s="555" t="s">
        <v>1326</v>
      </c>
      <c r="F159" s="555" t="s">
        <v>1551</v>
      </c>
      <c r="G159" s="555"/>
      <c r="H159" s="555" t="s">
        <v>1326</v>
      </c>
      <c r="I159" s="556" t="s">
        <v>1402</v>
      </c>
      <c r="J159" s="556">
        <v>0</v>
      </c>
      <c r="K159" s="556">
        <v>1200</v>
      </c>
      <c r="L159" s="555" t="s">
        <v>1632</v>
      </c>
    </row>
    <row r="160" spans="1:12" ht="105">
      <c r="A160" s="503">
        <v>151</v>
      </c>
      <c r="B160" s="555" t="s">
        <v>363</v>
      </c>
      <c r="C160" s="555" t="s">
        <v>1461</v>
      </c>
      <c r="D160" s="555" t="s">
        <v>1462</v>
      </c>
      <c r="E160" s="555" t="s">
        <v>1326</v>
      </c>
      <c r="F160" s="555" t="s">
        <v>1551</v>
      </c>
      <c r="G160" s="555" t="s">
        <v>1463</v>
      </c>
      <c r="H160" s="555" t="s">
        <v>1326</v>
      </c>
      <c r="I160" s="556" t="s">
        <v>1400</v>
      </c>
      <c r="J160" s="556">
        <v>16.3</v>
      </c>
      <c r="K160" s="556">
        <v>1500</v>
      </c>
      <c r="L160" s="555" t="s">
        <v>1633</v>
      </c>
    </row>
    <row r="161" spans="1:12" ht="105">
      <c r="A161" s="503">
        <v>152</v>
      </c>
      <c r="B161" s="555" t="s">
        <v>363</v>
      </c>
      <c r="C161" s="555" t="s">
        <v>1461</v>
      </c>
      <c r="D161" s="555" t="s">
        <v>1462</v>
      </c>
      <c r="E161" s="555" t="s">
        <v>1326</v>
      </c>
      <c r="F161" s="555" t="s">
        <v>1551</v>
      </c>
      <c r="G161" s="555"/>
      <c r="H161" s="555" t="s">
        <v>1326</v>
      </c>
      <c r="I161" s="556" t="s">
        <v>1402</v>
      </c>
      <c r="J161" s="556">
        <v>0</v>
      </c>
      <c r="K161" s="556">
        <v>2100</v>
      </c>
      <c r="L161" s="555" t="s">
        <v>1634</v>
      </c>
    </row>
    <row r="162" spans="1:12" ht="105">
      <c r="A162" s="503">
        <v>153</v>
      </c>
      <c r="B162" s="555" t="s">
        <v>363</v>
      </c>
      <c r="C162" s="555" t="s">
        <v>1464</v>
      </c>
      <c r="D162" s="555" t="s">
        <v>1465</v>
      </c>
      <c r="E162" s="555" t="s">
        <v>1326</v>
      </c>
      <c r="F162" s="555" t="s">
        <v>1551</v>
      </c>
      <c r="G162" s="555" t="s">
        <v>1466</v>
      </c>
      <c r="H162" s="555" t="s">
        <v>1326</v>
      </c>
      <c r="I162" s="556" t="s">
        <v>1400</v>
      </c>
      <c r="J162" s="556">
        <v>371.26</v>
      </c>
      <c r="K162" s="556">
        <v>34156.29</v>
      </c>
      <c r="L162" s="555" t="s">
        <v>1635</v>
      </c>
    </row>
    <row r="163" spans="1:12" ht="135">
      <c r="A163" s="503">
        <v>154</v>
      </c>
      <c r="B163" s="555" t="s">
        <v>363</v>
      </c>
      <c r="C163" s="555" t="s">
        <v>1464</v>
      </c>
      <c r="D163" s="555" t="s">
        <v>1465</v>
      </c>
      <c r="E163" s="555" t="s">
        <v>1326</v>
      </c>
      <c r="F163" s="555" t="s">
        <v>1551</v>
      </c>
      <c r="G163" s="555" t="s">
        <v>1467</v>
      </c>
      <c r="H163" s="555" t="s">
        <v>1326</v>
      </c>
      <c r="I163" s="556" t="s">
        <v>1400</v>
      </c>
      <c r="J163" s="556">
        <v>50.05</v>
      </c>
      <c r="K163" s="556">
        <v>4604.37</v>
      </c>
      <c r="L163" s="555" t="s">
        <v>1636</v>
      </c>
    </row>
    <row r="164" spans="1:12" ht="135">
      <c r="A164" s="503">
        <v>155</v>
      </c>
      <c r="B164" s="555" t="s">
        <v>363</v>
      </c>
      <c r="C164" s="555" t="s">
        <v>1464</v>
      </c>
      <c r="D164" s="555" t="s">
        <v>1465</v>
      </c>
      <c r="E164" s="555" t="s">
        <v>1326</v>
      </c>
      <c r="F164" s="555" t="s">
        <v>1551</v>
      </c>
      <c r="G164" s="555" t="s">
        <v>1466</v>
      </c>
      <c r="H164" s="555" t="s">
        <v>1326</v>
      </c>
      <c r="I164" s="556" t="s">
        <v>1400</v>
      </c>
      <c r="J164" s="556">
        <v>185.45</v>
      </c>
      <c r="K164" s="556">
        <v>17061.599999999999</v>
      </c>
      <c r="L164" s="555" t="s">
        <v>1637</v>
      </c>
    </row>
    <row r="165" spans="1:12" ht="135">
      <c r="A165" s="503">
        <v>156</v>
      </c>
      <c r="B165" s="555" t="s">
        <v>363</v>
      </c>
      <c r="C165" s="555" t="s">
        <v>1464</v>
      </c>
      <c r="D165" s="555" t="s">
        <v>1465</v>
      </c>
      <c r="E165" s="555" t="s">
        <v>1326</v>
      </c>
      <c r="F165" s="555" t="s">
        <v>1551</v>
      </c>
      <c r="G165" s="555" t="s">
        <v>1466</v>
      </c>
      <c r="H165" s="555" t="s">
        <v>1326</v>
      </c>
      <c r="I165" s="556" t="s">
        <v>1400</v>
      </c>
      <c r="J165" s="556">
        <v>20.5</v>
      </c>
      <c r="K165" s="556">
        <v>1885.65</v>
      </c>
      <c r="L165" s="555" t="s">
        <v>1638</v>
      </c>
    </row>
    <row r="166" spans="1:12" ht="165">
      <c r="A166" s="503">
        <v>157</v>
      </c>
      <c r="B166" s="555" t="s">
        <v>363</v>
      </c>
      <c r="C166" s="555" t="s">
        <v>1464</v>
      </c>
      <c r="D166" s="555" t="s">
        <v>1465</v>
      </c>
      <c r="E166" s="555" t="s">
        <v>1326</v>
      </c>
      <c r="F166" s="555" t="s">
        <v>1551</v>
      </c>
      <c r="G166" s="555" t="s">
        <v>1468</v>
      </c>
      <c r="H166" s="555" t="s">
        <v>1326</v>
      </c>
      <c r="I166" s="556" t="s">
        <v>1400</v>
      </c>
      <c r="J166" s="556">
        <v>84.78</v>
      </c>
      <c r="K166" s="556">
        <v>7800</v>
      </c>
      <c r="L166" s="555" t="s">
        <v>1639</v>
      </c>
    </row>
    <row r="167" spans="1:12" ht="135">
      <c r="A167" s="503">
        <v>158</v>
      </c>
      <c r="B167" s="555" t="s">
        <v>363</v>
      </c>
      <c r="C167" s="555" t="s">
        <v>1464</v>
      </c>
      <c r="D167" s="555" t="s">
        <v>1465</v>
      </c>
      <c r="E167" s="555" t="s">
        <v>1326</v>
      </c>
      <c r="F167" s="555" t="s">
        <v>1551</v>
      </c>
      <c r="G167" s="555"/>
      <c r="H167" s="555" t="s">
        <v>1326</v>
      </c>
      <c r="I167" s="556" t="s">
        <v>1402</v>
      </c>
      <c r="J167" s="556">
        <v>0</v>
      </c>
      <c r="K167" s="556">
        <v>1800.68</v>
      </c>
      <c r="L167" s="555" t="s">
        <v>1640</v>
      </c>
    </row>
    <row r="168" spans="1:12" ht="135">
      <c r="A168" s="503">
        <v>159</v>
      </c>
      <c r="B168" s="555" t="s">
        <v>363</v>
      </c>
      <c r="C168" s="555" t="s">
        <v>1469</v>
      </c>
      <c r="D168" s="555" t="s">
        <v>1470</v>
      </c>
      <c r="E168" s="555" t="s">
        <v>1326</v>
      </c>
      <c r="F168" s="555" t="s">
        <v>1551</v>
      </c>
      <c r="G168" s="555" t="s">
        <v>1405</v>
      </c>
      <c r="H168" s="555" t="s">
        <v>1326</v>
      </c>
      <c r="I168" s="556" t="s">
        <v>1400</v>
      </c>
      <c r="J168" s="556">
        <v>16.3</v>
      </c>
      <c r="K168" s="556">
        <v>1500</v>
      </c>
      <c r="L168" s="555" t="s">
        <v>1641</v>
      </c>
    </row>
    <row r="169" spans="1:12" ht="150">
      <c r="A169" s="503">
        <v>160</v>
      </c>
      <c r="B169" s="555" t="s">
        <v>363</v>
      </c>
      <c r="C169" s="555" t="s">
        <v>1469</v>
      </c>
      <c r="D169" s="555" t="s">
        <v>1470</v>
      </c>
      <c r="E169" s="555" t="s">
        <v>1326</v>
      </c>
      <c r="F169" s="555" t="s">
        <v>1551</v>
      </c>
      <c r="G169" s="555" t="s">
        <v>1405</v>
      </c>
      <c r="H169" s="555" t="s">
        <v>1326</v>
      </c>
      <c r="I169" s="556" t="s">
        <v>1400</v>
      </c>
      <c r="J169" s="556">
        <v>9.7799999999999994</v>
      </c>
      <c r="K169" s="556">
        <v>900</v>
      </c>
      <c r="L169" s="555" t="s">
        <v>1642</v>
      </c>
    </row>
    <row r="170" spans="1:12" ht="165">
      <c r="A170" s="503">
        <v>161</v>
      </c>
      <c r="B170" s="555" t="s">
        <v>363</v>
      </c>
      <c r="C170" s="555" t="s">
        <v>1469</v>
      </c>
      <c r="D170" s="555" t="s">
        <v>1470</v>
      </c>
      <c r="E170" s="555" t="s">
        <v>1326</v>
      </c>
      <c r="F170" s="555" t="s">
        <v>1551</v>
      </c>
      <c r="G170" s="555" t="s">
        <v>1471</v>
      </c>
      <c r="H170" s="555" t="s">
        <v>1326</v>
      </c>
      <c r="I170" s="556" t="s">
        <v>1400</v>
      </c>
      <c r="J170" s="556">
        <v>81.52</v>
      </c>
      <c r="K170" s="556">
        <v>7500</v>
      </c>
      <c r="L170" s="555" t="s">
        <v>1643</v>
      </c>
    </row>
    <row r="171" spans="1:12" ht="180">
      <c r="A171" s="503">
        <v>162</v>
      </c>
      <c r="B171" s="555" t="s">
        <v>363</v>
      </c>
      <c r="C171" s="555" t="s">
        <v>1469</v>
      </c>
      <c r="D171" s="555" t="s">
        <v>1470</v>
      </c>
      <c r="E171" s="555" t="s">
        <v>1326</v>
      </c>
      <c r="F171" s="555" t="s">
        <v>1551</v>
      </c>
      <c r="G171" s="555"/>
      <c r="H171" s="555" t="s">
        <v>1326</v>
      </c>
      <c r="I171" s="556" t="s">
        <v>1402</v>
      </c>
      <c r="J171" s="556">
        <v>0</v>
      </c>
      <c r="K171" s="556">
        <v>750</v>
      </c>
      <c r="L171" s="555" t="s">
        <v>1644</v>
      </c>
    </row>
    <row r="172" spans="1:12" ht="180">
      <c r="A172" s="503">
        <v>163</v>
      </c>
      <c r="B172" s="555" t="s">
        <v>363</v>
      </c>
      <c r="C172" s="555" t="s">
        <v>1469</v>
      </c>
      <c r="D172" s="555" t="s">
        <v>1470</v>
      </c>
      <c r="E172" s="555" t="s">
        <v>1326</v>
      </c>
      <c r="F172" s="555" t="s">
        <v>1551</v>
      </c>
      <c r="G172" s="555"/>
      <c r="H172" s="555" t="s">
        <v>1326</v>
      </c>
      <c r="I172" s="556" t="s">
        <v>1402</v>
      </c>
      <c r="J172" s="556">
        <v>0</v>
      </c>
      <c r="K172" s="556">
        <v>450</v>
      </c>
      <c r="L172" s="555" t="s">
        <v>1645</v>
      </c>
    </row>
    <row r="173" spans="1:12" ht="180">
      <c r="A173" s="503">
        <v>164</v>
      </c>
      <c r="B173" s="555" t="s">
        <v>363</v>
      </c>
      <c r="C173" s="555" t="s">
        <v>1469</v>
      </c>
      <c r="D173" s="555" t="s">
        <v>1470</v>
      </c>
      <c r="E173" s="555" t="s">
        <v>1326</v>
      </c>
      <c r="F173" s="555" t="s">
        <v>1551</v>
      </c>
      <c r="G173" s="555"/>
      <c r="H173" s="555" t="s">
        <v>1326</v>
      </c>
      <c r="I173" s="556" t="s">
        <v>1402</v>
      </c>
      <c r="J173" s="556">
        <v>0</v>
      </c>
      <c r="K173" s="556">
        <v>5400</v>
      </c>
      <c r="L173" s="555" t="s">
        <v>1646</v>
      </c>
    </row>
    <row r="174" spans="1:12" ht="120">
      <c r="A174" s="503">
        <v>165</v>
      </c>
      <c r="B174" s="555" t="s">
        <v>363</v>
      </c>
      <c r="C174" s="555" t="s">
        <v>1472</v>
      </c>
      <c r="D174" s="555" t="s">
        <v>1473</v>
      </c>
      <c r="E174" s="555" t="s">
        <v>1326</v>
      </c>
      <c r="F174" s="555" t="s">
        <v>1551</v>
      </c>
      <c r="G174" s="555" t="s">
        <v>1463</v>
      </c>
      <c r="H174" s="555" t="s">
        <v>1326</v>
      </c>
      <c r="I174" s="556" t="s">
        <v>1400</v>
      </c>
      <c r="J174" s="556">
        <v>5.45</v>
      </c>
      <c r="K174" s="556">
        <v>501</v>
      </c>
      <c r="L174" s="555" t="s">
        <v>1647</v>
      </c>
    </row>
    <row r="175" spans="1:12" ht="180">
      <c r="A175" s="503">
        <v>166</v>
      </c>
      <c r="B175" s="555" t="s">
        <v>363</v>
      </c>
      <c r="C175" s="555" t="s">
        <v>1472</v>
      </c>
      <c r="D175" s="555" t="s">
        <v>1473</v>
      </c>
      <c r="E175" s="555" t="s">
        <v>1326</v>
      </c>
      <c r="F175" s="555" t="s">
        <v>1551</v>
      </c>
      <c r="G175" s="555"/>
      <c r="H175" s="555" t="s">
        <v>1326</v>
      </c>
      <c r="I175" s="556" t="s">
        <v>1402</v>
      </c>
      <c r="J175" s="556">
        <v>0</v>
      </c>
      <c r="K175" s="556">
        <v>250.5</v>
      </c>
      <c r="L175" s="555" t="s">
        <v>1648</v>
      </c>
    </row>
    <row r="176" spans="1:12" ht="195">
      <c r="A176" s="503">
        <v>167</v>
      </c>
      <c r="B176" s="555" t="s">
        <v>363</v>
      </c>
      <c r="C176" s="555" t="s">
        <v>1472</v>
      </c>
      <c r="D176" s="555" t="s">
        <v>1473</v>
      </c>
      <c r="E176" s="555" t="s">
        <v>1326</v>
      </c>
      <c r="F176" s="555" t="s">
        <v>1551</v>
      </c>
      <c r="G176" s="555"/>
      <c r="H176" s="555" t="s">
        <v>1326</v>
      </c>
      <c r="I176" s="556" t="s">
        <v>1402</v>
      </c>
      <c r="J176" s="556">
        <v>0</v>
      </c>
      <c r="K176" s="556">
        <v>250.5</v>
      </c>
      <c r="L176" s="555" t="s">
        <v>1649</v>
      </c>
    </row>
    <row r="177" spans="1:12" ht="135">
      <c r="A177" s="503">
        <v>168</v>
      </c>
      <c r="B177" s="555" t="s">
        <v>363</v>
      </c>
      <c r="C177" s="555" t="s">
        <v>1474</v>
      </c>
      <c r="D177" s="555" t="s">
        <v>1475</v>
      </c>
      <c r="E177" s="555" t="s">
        <v>1326</v>
      </c>
      <c r="F177" s="555" t="s">
        <v>1551</v>
      </c>
      <c r="G177" s="555" t="s">
        <v>1476</v>
      </c>
      <c r="H177" s="555" t="s">
        <v>1326</v>
      </c>
      <c r="I177" s="556" t="s">
        <v>1400</v>
      </c>
      <c r="J177" s="556">
        <v>22.83</v>
      </c>
      <c r="K177" s="556">
        <v>2100</v>
      </c>
      <c r="L177" s="555" t="s">
        <v>1650</v>
      </c>
    </row>
    <row r="178" spans="1:12" ht="195">
      <c r="A178" s="503">
        <v>169</v>
      </c>
      <c r="B178" s="555" t="s">
        <v>363</v>
      </c>
      <c r="C178" s="555" t="s">
        <v>1474</v>
      </c>
      <c r="D178" s="555" t="s">
        <v>1475</v>
      </c>
      <c r="E178" s="555" t="s">
        <v>1326</v>
      </c>
      <c r="F178" s="555" t="s">
        <v>1551</v>
      </c>
      <c r="G178" s="555"/>
      <c r="H178" s="555" t="s">
        <v>1326</v>
      </c>
      <c r="I178" s="556" t="s">
        <v>1402</v>
      </c>
      <c r="J178" s="556">
        <v>0</v>
      </c>
      <c r="K178" s="556">
        <v>1800</v>
      </c>
      <c r="L178" s="555" t="s">
        <v>1651</v>
      </c>
    </row>
    <row r="179" spans="1:12" ht="285">
      <c r="A179" s="503">
        <v>170</v>
      </c>
      <c r="B179" s="555" t="s">
        <v>363</v>
      </c>
      <c r="C179" s="555" t="s">
        <v>1474</v>
      </c>
      <c r="D179" s="555" t="s">
        <v>1475</v>
      </c>
      <c r="E179" s="555" t="s">
        <v>1326</v>
      </c>
      <c r="F179" s="555" t="s">
        <v>1551</v>
      </c>
      <c r="G179" s="555"/>
      <c r="H179" s="555" t="s">
        <v>1326</v>
      </c>
      <c r="I179" s="556" t="s">
        <v>1402</v>
      </c>
      <c r="J179" s="556">
        <v>0</v>
      </c>
      <c r="K179" s="556">
        <v>2400</v>
      </c>
      <c r="L179" s="555" t="s">
        <v>1652</v>
      </c>
    </row>
    <row r="180" spans="1:12" ht="105">
      <c r="A180" s="503">
        <v>171</v>
      </c>
      <c r="B180" s="555" t="s">
        <v>363</v>
      </c>
      <c r="C180" s="555" t="s">
        <v>1474</v>
      </c>
      <c r="D180" s="555" t="s">
        <v>1475</v>
      </c>
      <c r="E180" s="555" t="s">
        <v>1326</v>
      </c>
      <c r="F180" s="555" t="s">
        <v>1551</v>
      </c>
      <c r="G180" s="555"/>
      <c r="H180" s="555" t="s">
        <v>1326</v>
      </c>
      <c r="I180" s="556" t="s">
        <v>1402</v>
      </c>
      <c r="J180" s="556">
        <v>0</v>
      </c>
      <c r="K180" s="556">
        <v>300</v>
      </c>
      <c r="L180" s="555" t="s">
        <v>1477</v>
      </c>
    </row>
    <row r="181" spans="1:12" ht="135">
      <c r="A181" s="503">
        <v>172</v>
      </c>
      <c r="B181" s="555" t="s">
        <v>1478</v>
      </c>
      <c r="C181" s="555" t="s">
        <v>1408</v>
      </c>
      <c r="D181" s="555" t="s">
        <v>1409</v>
      </c>
      <c r="E181" s="555" t="s">
        <v>1326</v>
      </c>
      <c r="F181" s="555" t="s">
        <v>1570</v>
      </c>
      <c r="G181" s="555" t="s">
        <v>1479</v>
      </c>
      <c r="H181" s="555" t="s">
        <v>1326</v>
      </c>
      <c r="I181" s="556" t="s">
        <v>1653</v>
      </c>
      <c r="J181" s="556">
        <v>1</v>
      </c>
      <c r="K181" s="556">
        <v>5000</v>
      </c>
      <c r="L181" s="555" t="s">
        <v>1480</v>
      </c>
    </row>
    <row r="182" spans="1:12" ht="120">
      <c r="A182" s="503">
        <v>173</v>
      </c>
      <c r="B182" s="555" t="s">
        <v>1478</v>
      </c>
      <c r="C182" s="555" t="s">
        <v>1408</v>
      </c>
      <c r="D182" s="555" t="s">
        <v>1409</v>
      </c>
      <c r="E182" s="555" t="s">
        <v>1326</v>
      </c>
      <c r="F182" s="555" t="s">
        <v>1570</v>
      </c>
      <c r="G182" s="555" t="s">
        <v>1481</v>
      </c>
      <c r="H182" s="555" t="s">
        <v>1326</v>
      </c>
      <c r="I182" s="556" t="s">
        <v>1653</v>
      </c>
      <c r="J182" s="556">
        <v>0.5</v>
      </c>
      <c r="K182" s="556">
        <v>1000</v>
      </c>
      <c r="L182" s="555" t="s">
        <v>1482</v>
      </c>
    </row>
    <row r="183" spans="1:12" ht="150">
      <c r="A183" s="503">
        <v>174</v>
      </c>
      <c r="B183" s="555" t="s">
        <v>1478</v>
      </c>
      <c r="C183" s="555" t="s">
        <v>1580</v>
      </c>
      <c r="D183" s="555" t="s">
        <v>1415</v>
      </c>
      <c r="E183" s="555" t="s">
        <v>1326</v>
      </c>
      <c r="F183" s="555" t="s">
        <v>1581</v>
      </c>
      <c r="G183" s="555" t="s">
        <v>1483</v>
      </c>
      <c r="H183" s="555" t="s">
        <v>1326</v>
      </c>
      <c r="I183" s="556" t="s">
        <v>1653</v>
      </c>
      <c r="J183" s="556">
        <v>5.41</v>
      </c>
      <c r="K183" s="556">
        <v>8000</v>
      </c>
      <c r="L183" s="555" t="s">
        <v>1484</v>
      </c>
    </row>
    <row r="184" spans="1:12" ht="150">
      <c r="A184" s="503">
        <v>175</v>
      </c>
      <c r="B184" s="555" t="s">
        <v>1478</v>
      </c>
      <c r="C184" s="555" t="s">
        <v>1580</v>
      </c>
      <c r="D184" s="555" t="s">
        <v>1415</v>
      </c>
      <c r="E184" s="555" t="s">
        <v>1326</v>
      </c>
      <c r="F184" s="555" t="s">
        <v>1581</v>
      </c>
      <c r="G184" s="555" t="s">
        <v>1485</v>
      </c>
      <c r="H184" s="555" t="s">
        <v>1326</v>
      </c>
      <c r="I184" s="556" t="s">
        <v>1653</v>
      </c>
      <c r="J184" s="556">
        <v>1.33</v>
      </c>
      <c r="K184" s="556">
        <v>4000</v>
      </c>
      <c r="L184" s="555" t="s">
        <v>1486</v>
      </c>
    </row>
    <row r="185" spans="1:12" ht="135">
      <c r="A185" s="503">
        <v>176</v>
      </c>
      <c r="B185" s="555" t="s">
        <v>1478</v>
      </c>
      <c r="C185" s="555" t="s">
        <v>1416</v>
      </c>
      <c r="D185" s="555" t="s">
        <v>1417</v>
      </c>
      <c r="E185" s="555" t="s">
        <v>1326</v>
      </c>
      <c r="F185" s="555" t="s">
        <v>1570</v>
      </c>
      <c r="G185" s="555" t="s">
        <v>1483</v>
      </c>
      <c r="H185" s="555" t="s">
        <v>1326</v>
      </c>
      <c r="I185" s="556" t="s">
        <v>1653</v>
      </c>
      <c r="J185" s="556">
        <v>87.91</v>
      </c>
      <c r="K185" s="556">
        <v>8000</v>
      </c>
      <c r="L185" s="555" t="s">
        <v>1487</v>
      </c>
    </row>
    <row r="186" spans="1:12" ht="105">
      <c r="A186" s="503">
        <v>177</v>
      </c>
      <c r="B186" s="555" t="s">
        <v>1478</v>
      </c>
      <c r="C186" s="555" t="s">
        <v>1416</v>
      </c>
      <c r="D186" s="555" t="s">
        <v>1417</v>
      </c>
      <c r="E186" s="555" t="s">
        <v>1326</v>
      </c>
      <c r="F186" s="555" t="s">
        <v>1570</v>
      </c>
      <c r="G186" s="555" t="s">
        <v>1488</v>
      </c>
      <c r="H186" s="555" t="s">
        <v>1326</v>
      </c>
      <c r="I186" s="556" t="s">
        <v>1653</v>
      </c>
      <c r="J186" s="556">
        <v>1</v>
      </c>
      <c r="K186" s="556">
        <v>4000</v>
      </c>
      <c r="L186" s="555" t="s">
        <v>1489</v>
      </c>
    </row>
    <row r="187" spans="1:12" ht="150">
      <c r="A187" s="503">
        <v>178</v>
      </c>
      <c r="B187" s="555" t="s">
        <v>1478</v>
      </c>
      <c r="C187" s="555" t="s">
        <v>1423</v>
      </c>
      <c r="D187" s="555" t="s">
        <v>1424</v>
      </c>
      <c r="E187" s="555" t="s">
        <v>1326</v>
      </c>
      <c r="F187" s="555" t="s">
        <v>1570</v>
      </c>
      <c r="G187" s="555" t="s">
        <v>1483</v>
      </c>
      <c r="H187" s="555" t="s">
        <v>1326</v>
      </c>
      <c r="I187" s="556" t="s">
        <v>1653</v>
      </c>
      <c r="J187" s="556">
        <v>5.41</v>
      </c>
      <c r="K187" s="556">
        <v>8000</v>
      </c>
      <c r="L187" s="555" t="s">
        <v>1490</v>
      </c>
    </row>
    <row r="188" spans="1:12" ht="150">
      <c r="A188" s="503">
        <v>179</v>
      </c>
      <c r="B188" s="555" t="s">
        <v>1478</v>
      </c>
      <c r="C188" s="555" t="s">
        <v>1423</v>
      </c>
      <c r="D188" s="555" t="s">
        <v>1424</v>
      </c>
      <c r="E188" s="555" t="s">
        <v>1326</v>
      </c>
      <c r="F188" s="555" t="s">
        <v>1570</v>
      </c>
      <c r="G188" s="555" t="s">
        <v>1488</v>
      </c>
      <c r="H188" s="555" t="s">
        <v>1326</v>
      </c>
      <c r="I188" s="556" t="s">
        <v>1653</v>
      </c>
      <c r="J188" s="556">
        <v>0.8</v>
      </c>
      <c r="K188" s="556">
        <v>3200</v>
      </c>
      <c r="L188" s="555" t="s">
        <v>1491</v>
      </c>
    </row>
    <row r="189" spans="1:12" ht="135">
      <c r="A189" s="503">
        <v>180</v>
      </c>
      <c r="B189" s="555" t="s">
        <v>1478</v>
      </c>
      <c r="C189" s="555" t="s">
        <v>1425</v>
      </c>
      <c r="D189" s="555" t="s">
        <v>1426</v>
      </c>
      <c r="E189" s="555" t="s">
        <v>1326</v>
      </c>
      <c r="F189" s="555" t="s">
        <v>1598</v>
      </c>
      <c r="G189" s="555" t="s">
        <v>1492</v>
      </c>
      <c r="H189" s="555" t="s">
        <v>1326</v>
      </c>
      <c r="I189" s="556" t="s">
        <v>1653</v>
      </c>
      <c r="J189" s="556">
        <v>4.25</v>
      </c>
      <c r="K189" s="556">
        <v>10200</v>
      </c>
      <c r="L189" s="555" t="s">
        <v>1493</v>
      </c>
    </row>
    <row r="190" spans="1:12" ht="135">
      <c r="A190" s="503">
        <v>181</v>
      </c>
      <c r="B190" s="555" t="s">
        <v>1478</v>
      </c>
      <c r="C190" s="555" t="s">
        <v>1425</v>
      </c>
      <c r="D190" s="555" t="s">
        <v>1426</v>
      </c>
      <c r="E190" s="555" t="s">
        <v>1326</v>
      </c>
      <c r="F190" s="555" t="s">
        <v>1598</v>
      </c>
      <c r="G190" s="555" t="s">
        <v>1494</v>
      </c>
      <c r="H190" s="555" t="s">
        <v>1326</v>
      </c>
      <c r="I190" s="556" t="s">
        <v>1653</v>
      </c>
      <c r="J190" s="556">
        <v>0.8</v>
      </c>
      <c r="K190" s="556">
        <v>11200</v>
      </c>
      <c r="L190" s="555" t="s">
        <v>1495</v>
      </c>
    </row>
    <row r="191" spans="1:12" ht="135">
      <c r="A191" s="503">
        <v>182</v>
      </c>
      <c r="B191" s="555" t="s">
        <v>1478</v>
      </c>
      <c r="C191" s="555" t="s">
        <v>1431</v>
      </c>
      <c r="D191" s="555" t="s">
        <v>1432</v>
      </c>
      <c r="E191" s="555" t="s">
        <v>1326</v>
      </c>
      <c r="F191" s="555" t="s">
        <v>1551</v>
      </c>
      <c r="G191" s="555" t="s">
        <v>1496</v>
      </c>
      <c r="H191" s="555" t="s">
        <v>1326</v>
      </c>
      <c r="I191" s="556" t="s">
        <v>1653</v>
      </c>
      <c r="J191" s="556">
        <v>0.7</v>
      </c>
      <c r="K191" s="556">
        <v>7000</v>
      </c>
      <c r="L191" s="555" t="s">
        <v>1497</v>
      </c>
    </row>
    <row r="192" spans="1:12" ht="150">
      <c r="A192" s="503">
        <v>183</v>
      </c>
      <c r="B192" s="555" t="s">
        <v>1478</v>
      </c>
      <c r="C192" s="555" t="s">
        <v>1431</v>
      </c>
      <c r="D192" s="555" t="s">
        <v>1432</v>
      </c>
      <c r="E192" s="555" t="s">
        <v>1326</v>
      </c>
      <c r="F192" s="555" t="s">
        <v>1551</v>
      </c>
      <c r="G192" s="555" t="s">
        <v>1481</v>
      </c>
      <c r="H192" s="555" t="s">
        <v>1326</v>
      </c>
      <c r="I192" s="556" t="s">
        <v>1653</v>
      </c>
      <c r="J192" s="556">
        <v>1</v>
      </c>
      <c r="K192" s="556">
        <v>2000</v>
      </c>
      <c r="L192" s="555" t="s">
        <v>1498</v>
      </c>
    </row>
    <row r="193" spans="1:12" ht="135">
      <c r="A193" s="503">
        <v>184</v>
      </c>
      <c r="B193" s="555" t="s">
        <v>1478</v>
      </c>
      <c r="C193" s="555" t="s">
        <v>1457</v>
      </c>
      <c r="D193" s="555" t="s">
        <v>1458</v>
      </c>
      <c r="E193" s="555" t="s">
        <v>1326</v>
      </c>
      <c r="F193" s="555" t="s">
        <v>1551</v>
      </c>
      <c r="G193" s="555" t="s">
        <v>1499</v>
      </c>
      <c r="H193" s="555" t="s">
        <v>1326</v>
      </c>
      <c r="I193" s="556" t="s">
        <v>1653</v>
      </c>
      <c r="J193" s="556">
        <v>1.47</v>
      </c>
      <c r="K193" s="556">
        <v>12600</v>
      </c>
      <c r="L193" s="555" t="s">
        <v>1500</v>
      </c>
    </row>
    <row r="194" spans="1:12" ht="150">
      <c r="A194" s="503">
        <v>185</v>
      </c>
      <c r="B194" s="555" t="s">
        <v>1478</v>
      </c>
      <c r="C194" s="555" t="s">
        <v>1457</v>
      </c>
      <c r="D194" s="555" t="s">
        <v>1458</v>
      </c>
      <c r="E194" s="555" t="s">
        <v>1326</v>
      </c>
      <c r="F194" s="555" t="s">
        <v>1551</v>
      </c>
      <c r="G194" s="555" t="s">
        <v>1501</v>
      </c>
      <c r="H194" s="555" t="s">
        <v>1326</v>
      </c>
      <c r="I194" s="556" t="s">
        <v>1653</v>
      </c>
      <c r="J194" s="556">
        <v>1.63</v>
      </c>
      <c r="K194" s="556">
        <v>1500.12</v>
      </c>
      <c r="L194" s="555" t="s">
        <v>1502</v>
      </c>
    </row>
    <row r="195" spans="1:12" ht="210">
      <c r="A195" s="503">
        <v>186</v>
      </c>
      <c r="B195" s="555" t="s">
        <v>1478</v>
      </c>
      <c r="C195" s="555" t="s">
        <v>1503</v>
      </c>
      <c r="D195" s="555" t="s">
        <v>1504</v>
      </c>
      <c r="E195" s="555" t="s">
        <v>1326</v>
      </c>
      <c r="F195" s="555" t="s">
        <v>1654</v>
      </c>
      <c r="G195" s="555" t="s">
        <v>1505</v>
      </c>
      <c r="H195" s="555" t="s">
        <v>1326</v>
      </c>
      <c r="I195" s="556" t="s">
        <v>1653</v>
      </c>
      <c r="J195" s="556">
        <v>3.31</v>
      </c>
      <c r="K195" s="556">
        <v>19890</v>
      </c>
      <c r="L195" s="555" t="s">
        <v>1506</v>
      </c>
    </row>
    <row r="196" spans="1:12" ht="180">
      <c r="A196" s="503">
        <v>187</v>
      </c>
      <c r="B196" s="555" t="s">
        <v>1478</v>
      </c>
      <c r="C196" s="555" t="s">
        <v>1503</v>
      </c>
      <c r="D196" s="555" t="s">
        <v>1504</v>
      </c>
      <c r="E196" s="555" t="s">
        <v>1326</v>
      </c>
      <c r="F196" s="555" t="s">
        <v>1654</v>
      </c>
      <c r="G196" s="555" t="s">
        <v>1507</v>
      </c>
      <c r="H196" s="555" t="s">
        <v>1326</v>
      </c>
      <c r="I196" s="556" t="s">
        <v>1653</v>
      </c>
      <c r="J196" s="556">
        <v>2.1800000000000002</v>
      </c>
      <c r="K196" s="556">
        <v>5890.98</v>
      </c>
      <c r="L196" s="555" t="s">
        <v>1508</v>
      </c>
    </row>
    <row r="197" spans="1:12" ht="135">
      <c r="A197" s="503">
        <v>188</v>
      </c>
      <c r="B197" s="555" t="s">
        <v>1478</v>
      </c>
      <c r="C197" s="555" t="s">
        <v>1474</v>
      </c>
      <c r="D197" s="555" t="s">
        <v>1475</v>
      </c>
      <c r="E197" s="555" t="s">
        <v>1326</v>
      </c>
      <c r="F197" s="555" t="s">
        <v>1551</v>
      </c>
      <c r="G197" s="555"/>
      <c r="H197" s="555" t="s">
        <v>1326</v>
      </c>
      <c r="I197" s="556" t="s">
        <v>1402</v>
      </c>
      <c r="J197" s="556">
        <v>400</v>
      </c>
      <c r="K197" s="556">
        <v>2400</v>
      </c>
      <c r="L197" s="555" t="s">
        <v>1509</v>
      </c>
    </row>
    <row r="198" spans="1:12" ht="135">
      <c r="A198" s="503">
        <v>189</v>
      </c>
      <c r="B198" s="555" t="s">
        <v>1478</v>
      </c>
      <c r="C198" s="555" t="s">
        <v>1474</v>
      </c>
      <c r="D198" s="555" t="s">
        <v>1475</v>
      </c>
      <c r="E198" s="555" t="s">
        <v>1326</v>
      </c>
      <c r="F198" s="555" t="s">
        <v>1551</v>
      </c>
      <c r="G198" s="555"/>
      <c r="H198" s="555" t="s">
        <v>1326</v>
      </c>
      <c r="I198" s="556" t="s">
        <v>1402</v>
      </c>
      <c r="J198" s="556">
        <v>250</v>
      </c>
      <c r="K198" s="556">
        <v>3000</v>
      </c>
      <c r="L198" s="555" t="s">
        <v>1509</v>
      </c>
    </row>
    <row r="199" spans="1:12" ht="409.5">
      <c r="A199" s="503">
        <v>190</v>
      </c>
      <c r="B199" s="467" t="s">
        <v>1662</v>
      </c>
      <c r="C199" s="467" t="s">
        <v>1663</v>
      </c>
      <c r="D199" s="467" t="s">
        <v>1664</v>
      </c>
      <c r="E199" s="467" t="s">
        <v>1326</v>
      </c>
      <c r="F199" s="467" t="s">
        <v>1797</v>
      </c>
      <c r="G199" s="467" t="s">
        <v>1383</v>
      </c>
      <c r="H199" s="467" t="s">
        <v>1326</v>
      </c>
      <c r="I199" s="467" t="s">
        <v>1516</v>
      </c>
      <c r="J199" s="467">
        <v>34.119999999999997</v>
      </c>
      <c r="K199" s="467">
        <v>1569.56</v>
      </c>
      <c r="L199" s="467" t="s">
        <v>1798</v>
      </c>
    </row>
    <row r="200" spans="1:12" ht="409.5">
      <c r="A200" s="503">
        <v>191</v>
      </c>
      <c r="B200" s="467" t="s">
        <v>1662</v>
      </c>
      <c r="C200" s="503" t="s">
        <v>1663</v>
      </c>
      <c r="D200" s="503" t="s">
        <v>1664</v>
      </c>
      <c r="E200" s="503" t="s">
        <v>1326</v>
      </c>
      <c r="F200" s="503" t="s">
        <v>1797</v>
      </c>
      <c r="G200" s="503" t="s">
        <v>1383</v>
      </c>
      <c r="H200" s="503" t="s">
        <v>1326</v>
      </c>
      <c r="I200" s="503" t="s">
        <v>1516</v>
      </c>
      <c r="J200" s="503">
        <v>34.119999999999997</v>
      </c>
      <c r="K200" s="503">
        <v>1569.56</v>
      </c>
      <c r="L200" s="503" t="s">
        <v>1799</v>
      </c>
    </row>
    <row r="201" spans="1:12" ht="375">
      <c r="A201" s="503">
        <v>192</v>
      </c>
      <c r="B201" s="467" t="s">
        <v>1662</v>
      </c>
      <c r="C201" s="503" t="s">
        <v>1663</v>
      </c>
      <c r="D201" s="503" t="s">
        <v>1664</v>
      </c>
      <c r="E201" s="503" t="s">
        <v>1326</v>
      </c>
      <c r="F201" s="503" t="s">
        <v>1797</v>
      </c>
      <c r="G201" s="503" t="s">
        <v>1383</v>
      </c>
      <c r="H201" s="503" t="s">
        <v>1326</v>
      </c>
      <c r="I201" s="503" t="s">
        <v>1516</v>
      </c>
      <c r="J201" s="503">
        <v>34.119999999999997</v>
      </c>
      <c r="K201" s="503">
        <v>1569.56</v>
      </c>
      <c r="L201" s="503" t="s">
        <v>1800</v>
      </c>
    </row>
    <row r="202" spans="1:12" ht="409.5">
      <c r="A202" s="503">
        <v>193</v>
      </c>
      <c r="B202" s="467" t="s">
        <v>1662</v>
      </c>
      <c r="C202" s="503" t="s">
        <v>1663</v>
      </c>
      <c r="D202" s="503" t="s">
        <v>1664</v>
      </c>
      <c r="E202" s="503" t="s">
        <v>1326</v>
      </c>
      <c r="F202" s="503" t="s">
        <v>1797</v>
      </c>
      <c r="G202" s="503" t="s">
        <v>1665</v>
      </c>
      <c r="H202" s="503" t="s">
        <v>1326</v>
      </c>
      <c r="I202" s="503" t="s">
        <v>1516</v>
      </c>
      <c r="J202" s="503">
        <v>34.119999999999997</v>
      </c>
      <c r="K202" s="503">
        <v>784.78</v>
      </c>
      <c r="L202" s="503" t="s">
        <v>1801</v>
      </c>
    </row>
    <row r="203" spans="1:12" ht="409.5">
      <c r="A203" s="503">
        <v>194</v>
      </c>
      <c r="B203" s="467" t="s">
        <v>1662</v>
      </c>
      <c r="C203" s="503" t="s">
        <v>1663</v>
      </c>
      <c r="D203" s="503" t="s">
        <v>1664</v>
      </c>
      <c r="E203" s="503" t="s">
        <v>1326</v>
      </c>
      <c r="F203" s="503" t="s">
        <v>1797</v>
      </c>
      <c r="G203" s="503">
        <v>11.5</v>
      </c>
      <c r="H203" s="503" t="s">
        <v>1326</v>
      </c>
      <c r="I203" s="503" t="s">
        <v>1516</v>
      </c>
      <c r="J203" s="503">
        <v>34.119999999999997</v>
      </c>
      <c r="K203" s="503">
        <v>392.39</v>
      </c>
      <c r="L203" s="503" t="s">
        <v>1802</v>
      </c>
    </row>
    <row r="204" spans="1:12" ht="300">
      <c r="A204" s="503">
        <v>195</v>
      </c>
      <c r="B204" s="467" t="s">
        <v>1662</v>
      </c>
      <c r="C204" s="503" t="s">
        <v>1663</v>
      </c>
      <c r="D204" s="503" t="s">
        <v>1664</v>
      </c>
      <c r="E204" s="503" t="s">
        <v>1326</v>
      </c>
      <c r="F204" s="503" t="s">
        <v>1797</v>
      </c>
      <c r="G204" s="503">
        <v>11.5</v>
      </c>
      <c r="H204" s="503" t="s">
        <v>1326</v>
      </c>
      <c r="I204" s="503" t="s">
        <v>1516</v>
      </c>
      <c r="J204" s="503">
        <v>34.119999999999997</v>
      </c>
      <c r="K204" s="503">
        <v>392.39</v>
      </c>
      <c r="L204" s="503" t="s">
        <v>1803</v>
      </c>
    </row>
    <row r="205" spans="1:12" ht="409.5">
      <c r="A205" s="503">
        <v>196</v>
      </c>
      <c r="B205" s="467" t="s">
        <v>1662</v>
      </c>
      <c r="C205" s="503" t="s">
        <v>1663</v>
      </c>
      <c r="D205" s="503" t="s">
        <v>1664</v>
      </c>
      <c r="E205" s="503" t="s">
        <v>1326</v>
      </c>
      <c r="F205" s="503" t="s">
        <v>1797</v>
      </c>
      <c r="G205" s="503" t="s">
        <v>1665</v>
      </c>
      <c r="H205" s="503" t="s">
        <v>1326</v>
      </c>
      <c r="I205" s="503" t="s">
        <v>1516</v>
      </c>
      <c r="J205" s="503">
        <v>34.119999999999997</v>
      </c>
      <c r="K205" s="503">
        <v>784.78</v>
      </c>
      <c r="L205" s="503" t="s">
        <v>1804</v>
      </c>
    </row>
    <row r="206" spans="1:12" ht="409.5">
      <c r="A206" s="503">
        <v>197</v>
      </c>
      <c r="B206" s="467" t="s">
        <v>1662</v>
      </c>
      <c r="C206" s="503" t="s">
        <v>1663</v>
      </c>
      <c r="D206" s="503" t="s">
        <v>1664</v>
      </c>
      <c r="E206" s="503" t="s">
        <v>1326</v>
      </c>
      <c r="F206" s="503" t="s">
        <v>1797</v>
      </c>
      <c r="G206" s="503">
        <v>80.5</v>
      </c>
      <c r="H206" s="503" t="s">
        <v>1326</v>
      </c>
      <c r="I206" s="503" t="s">
        <v>1516</v>
      </c>
      <c r="J206" s="503">
        <v>34.119999999999997</v>
      </c>
      <c r="K206" s="503">
        <v>2746.73</v>
      </c>
      <c r="L206" s="503" t="s">
        <v>1805</v>
      </c>
    </row>
    <row r="207" spans="1:12" ht="409.5">
      <c r="A207" s="503">
        <v>198</v>
      </c>
      <c r="B207" s="467" t="s">
        <v>1662</v>
      </c>
      <c r="C207" s="503" t="s">
        <v>1663</v>
      </c>
      <c r="D207" s="503" t="s">
        <v>1664</v>
      </c>
      <c r="E207" s="503" t="s">
        <v>1326</v>
      </c>
      <c r="F207" s="503" t="s">
        <v>1797</v>
      </c>
      <c r="G207" s="503" t="s">
        <v>1665</v>
      </c>
      <c r="H207" s="503" t="s">
        <v>1326</v>
      </c>
      <c r="I207" s="503" t="s">
        <v>1516</v>
      </c>
      <c r="J207" s="503">
        <v>34.119999999999997</v>
      </c>
      <c r="K207" s="503">
        <v>784.78</v>
      </c>
      <c r="L207" s="503" t="s">
        <v>1806</v>
      </c>
    </row>
    <row r="208" spans="1:12" ht="390">
      <c r="A208" s="503">
        <v>199</v>
      </c>
      <c r="B208" s="467" t="s">
        <v>1662</v>
      </c>
      <c r="C208" s="503" t="s">
        <v>1663</v>
      </c>
      <c r="D208" s="503" t="s">
        <v>1664</v>
      </c>
      <c r="E208" s="503" t="s">
        <v>1326</v>
      </c>
      <c r="F208" s="503" t="s">
        <v>1797</v>
      </c>
      <c r="G208" s="503" t="s">
        <v>1383</v>
      </c>
      <c r="H208" s="503" t="s">
        <v>1326</v>
      </c>
      <c r="I208" s="503" t="s">
        <v>1516</v>
      </c>
      <c r="J208" s="503">
        <v>34.119999999999997</v>
      </c>
      <c r="K208" s="503">
        <v>1569.56</v>
      </c>
      <c r="L208" s="503" t="s">
        <v>1807</v>
      </c>
    </row>
    <row r="209" spans="1:12" ht="409.5">
      <c r="A209" s="503">
        <v>200</v>
      </c>
      <c r="B209" s="467" t="s">
        <v>1662</v>
      </c>
      <c r="C209" s="503" t="s">
        <v>1663</v>
      </c>
      <c r="D209" s="503" t="s">
        <v>1664</v>
      </c>
      <c r="E209" s="503" t="s">
        <v>1326</v>
      </c>
      <c r="F209" s="503" t="s">
        <v>1797</v>
      </c>
      <c r="G209" s="503">
        <v>34.5</v>
      </c>
      <c r="H209" s="503" t="s">
        <v>1326</v>
      </c>
      <c r="I209" s="503" t="s">
        <v>1516</v>
      </c>
      <c r="J209" s="503">
        <v>34.119999999999997</v>
      </c>
      <c r="K209" s="503">
        <v>1177.17</v>
      </c>
      <c r="L209" s="503" t="s">
        <v>1808</v>
      </c>
    </row>
    <row r="210" spans="1:12" ht="360">
      <c r="A210" s="503">
        <v>201</v>
      </c>
      <c r="B210" s="467" t="s">
        <v>1662</v>
      </c>
      <c r="C210" s="503" t="s">
        <v>1663</v>
      </c>
      <c r="D210" s="503" t="s">
        <v>1664</v>
      </c>
      <c r="E210" s="503" t="s">
        <v>1326</v>
      </c>
      <c r="F210" s="503" t="s">
        <v>1797</v>
      </c>
      <c r="G210" s="503">
        <v>34.5</v>
      </c>
      <c r="H210" s="503" t="s">
        <v>1326</v>
      </c>
      <c r="I210" s="503" t="s">
        <v>1516</v>
      </c>
      <c r="J210" s="503">
        <v>34.119999999999997</v>
      </c>
      <c r="K210" s="503">
        <v>1177.17</v>
      </c>
      <c r="L210" s="503" t="s">
        <v>1809</v>
      </c>
    </row>
    <row r="211" spans="1:12" ht="409.5">
      <c r="A211" s="503">
        <v>202</v>
      </c>
      <c r="B211" s="467" t="s">
        <v>1662</v>
      </c>
      <c r="C211" s="503" t="s">
        <v>1663</v>
      </c>
      <c r="D211" s="503" t="s">
        <v>1664</v>
      </c>
      <c r="E211" s="503" t="s">
        <v>1326</v>
      </c>
      <c r="F211" s="503" t="s">
        <v>1797</v>
      </c>
      <c r="G211" s="503">
        <v>57.5</v>
      </c>
      <c r="H211" s="503" t="s">
        <v>1326</v>
      </c>
      <c r="I211" s="503" t="s">
        <v>1516</v>
      </c>
      <c r="J211" s="503">
        <v>34.119999999999997</v>
      </c>
      <c r="K211" s="503">
        <v>1961.95</v>
      </c>
      <c r="L211" s="503" t="s">
        <v>1810</v>
      </c>
    </row>
    <row r="212" spans="1:12" ht="409.5">
      <c r="A212" s="503">
        <v>203</v>
      </c>
      <c r="B212" s="467" t="s">
        <v>1662</v>
      </c>
      <c r="C212" s="503" t="s">
        <v>1663</v>
      </c>
      <c r="D212" s="503" t="s">
        <v>1664</v>
      </c>
      <c r="E212" s="503" t="s">
        <v>1326</v>
      </c>
      <c r="F212" s="503" t="s">
        <v>1797</v>
      </c>
      <c r="G212" s="503">
        <v>57.5</v>
      </c>
      <c r="H212" s="503" t="s">
        <v>1326</v>
      </c>
      <c r="I212" s="503" t="s">
        <v>1516</v>
      </c>
      <c r="J212" s="503">
        <v>34.119999999999997</v>
      </c>
      <c r="K212" s="503">
        <v>1961.95</v>
      </c>
      <c r="L212" s="503" t="s">
        <v>1811</v>
      </c>
    </row>
    <row r="213" spans="1:12" ht="300">
      <c r="A213" s="503">
        <v>204</v>
      </c>
      <c r="B213" s="467" t="s">
        <v>1662</v>
      </c>
      <c r="C213" s="503" t="s">
        <v>1663</v>
      </c>
      <c r="D213" s="503" t="s">
        <v>1664</v>
      </c>
      <c r="E213" s="503" t="s">
        <v>1326</v>
      </c>
      <c r="F213" s="503" t="s">
        <v>1797</v>
      </c>
      <c r="G213" s="503" t="s">
        <v>1383</v>
      </c>
      <c r="H213" s="503" t="s">
        <v>1326</v>
      </c>
      <c r="I213" s="503" t="s">
        <v>1516</v>
      </c>
      <c r="J213" s="503">
        <v>34.119999999999997</v>
      </c>
      <c r="K213" s="503">
        <v>1569.56</v>
      </c>
      <c r="L213" s="503" t="s">
        <v>1812</v>
      </c>
    </row>
    <row r="214" spans="1:12" ht="409.5">
      <c r="A214" s="503">
        <v>205</v>
      </c>
      <c r="B214" s="467" t="s">
        <v>1662</v>
      </c>
      <c r="C214" s="503" t="s">
        <v>1663</v>
      </c>
      <c r="D214" s="503" t="s">
        <v>1664</v>
      </c>
      <c r="E214" s="503" t="s">
        <v>1326</v>
      </c>
      <c r="F214" s="503" t="s">
        <v>1797</v>
      </c>
      <c r="G214" s="503">
        <v>57.5</v>
      </c>
      <c r="H214" s="503" t="s">
        <v>1326</v>
      </c>
      <c r="I214" s="503" t="s">
        <v>1516</v>
      </c>
      <c r="J214" s="503">
        <v>34.119999999999997</v>
      </c>
      <c r="K214" s="503">
        <v>1961.95</v>
      </c>
      <c r="L214" s="503" t="s">
        <v>1813</v>
      </c>
    </row>
    <row r="215" spans="1:12" ht="409.5">
      <c r="A215" s="503">
        <v>206</v>
      </c>
      <c r="B215" s="467" t="s">
        <v>1662</v>
      </c>
      <c r="C215" s="503" t="s">
        <v>1663</v>
      </c>
      <c r="D215" s="503" t="s">
        <v>1664</v>
      </c>
      <c r="E215" s="503" t="s">
        <v>1326</v>
      </c>
      <c r="F215" s="503" t="s">
        <v>1797</v>
      </c>
      <c r="G215" s="503" t="s">
        <v>1383</v>
      </c>
      <c r="H215" s="503" t="s">
        <v>1326</v>
      </c>
      <c r="I215" s="503" t="s">
        <v>1516</v>
      </c>
      <c r="J215" s="503">
        <v>34.119999999999997</v>
      </c>
      <c r="K215" s="503">
        <v>1569.56</v>
      </c>
      <c r="L215" s="503" t="s">
        <v>1814</v>
      </c>
    </row>
    <row r="216" spans="1:12" ht="409.5">
      <c r="A216" s="503">
        <v>207</v>
      </c>
      <c r="B216" s="467" t="s">
        <v>1662</v>
      </c>
      <c r="C216" s="503" t="s">
        <v>1663</v>
      </c>
      <c r="D216" s="503" t="s">
        <v>1664</v>
      </c>
      <c r="E216" s="503" t="s">
        <v>1326</v>
      </c>
      <c r="F216" s="503" t="s">
        <v>1797</v>
      </c>
      <c r="G216" s="503" t="s">
        <v>1383</v>
      </c>
      <c r="H216" s="503" t="s">
        <v>1326</v>
      </c>
      <c r="I216" s="503" t="s">
        <v>1516</v>
      </c>
      <c r="J216" s="503">
        <v>34.119999999999997</v>
      </c>
      <c r="K216" s="503">
        <v>1569.56</v>
      </c>
      <c r="L216" s="503" t="s">
        <v>1815</v>
      </c>
    </row>
    <row r="217" spans="1:12" ht="409.5">
      <c r="A217" s="503">
        <v>208</v>
      </c>
      <c r="B217" s="467" t="s">
        <v>1662</v>
      </c>
      <c r="C217" s="503" t="s">
        <v>1663</v>
      </c>
      <c r="D217" s="503" t="s">
        <v>1664</v>
      </c>
      <c r="E217" s="503" t="s">
        <v>1326</v>
      </c>
      <c r="F217" s="503" t="s">
        <v>1797</v>
      </c>
      <c r="G217" s="503" t="s">
        <v>1665</v>
      </c>
      <c r="H217" s="503" t="s">
        <v>1326</v>
      </c>
      <c r="I217" s="503" t="s">
        <v>1516</v>
      </c>
      <c r="J217" s="503">
        <v>34.119999999999997</v>
      </c>
      <c r="K217" s="503">
        <v>784.78</v>
      </c>
      <c r="L217" s="503" t="s">
        <v>1816</v>
      </c>
    </row>
    <row r="218" spans="1:12" ht="409.5">
      <c r="A218" s="503">
        <v>209</v>
      </c>
      <c r="B218" s="467" t="s">
        <v>1662</v>
      </c>
      <c r="C218" s="503" t="s">
        <v>1663</v>
      </c>
      <c r="D218" s="503" t="s">
        <v>1664</v>
      </c>
      <c r="E218" s="503" t="s">
        <v>1326</v>
      </c>
      <c r="F218" s="503" t="s">
        <v>1797</v>
      </c>
      <c r="G218" s="503" t="s">
        <v>1665</v>
      </c>
      <c r="H218" s="503" t="s">
        <v>1326</v>
      </c>
      <c r="I218" s="503" t="s">
        <v>1516</v>
      </c>
      <c r="J218" s="503">
        <v>34.119999999999997</v>
      </c>
      <c r="K218" s="503">
        <v>784.78</v>
      </c>
      <c r="L218" s="503" t="s">
        <v>1817</v>
      </c>
    </row>
    <row r="219" spans="1:12" ht="330">
      <c r="A219" s="503">
        <v>210</v>
      </c>
      <c r="B219" s="467" t="s">
        <v>1662</v>
      </c>
      <c r="C219" s="503" t="s">
        <v>1663</v>
      </c>
      <c r="D219" s="503" t="s">
        <v>1664</v>
      </c>
      <c r="E219" s="503" t="s">
        <v>1326</v>
      </c>
      <c r="F219" s="503" t="s">
        <v>1797</v>
      </c>
      <c r="G219" s="503" t="s">
        <v>1383</v>
      </c>
      <c r="H219" s="503" t="s">
        <v>1326</v>
      </c>
      <c r="I219" s="503" t="s">
        <v>1516</v>
      </c>
      <c r="J219" s="503">
        <v>34.119999999999997</v>
      </c>
      <c r="K219" s="503">
        <v>1569.56</v>
      </c>
      <c r="L219" s="503" t="s">
        <v>1818</v>
      </c>
    </row>
    <row r="220" spans="1:12" ht="409.5">
      <c r="A220" s="503">
        <v>211</v>
      </c>
      <c r="B220" s="467" t="s">
        <v>1662</v>
      </c>
      <c r="C220" s="503" t="s">
        <v>1663</v>
      </c>
      <c r="D220" s="503" t="s">
        <v>1664</v>
      </c>
      <c r="E220" s="503" t="s">
        <v>1326</v>
      </c>
      <c r="F220" s="503" t="s">
        <v>1797</v>
      </c>
      <c r="G220" s="503" t="s">
        <v>1383</v>
      </c>
      <c r="H220" s="503" t="s">
        <v>1326</v>
      </c>
      <c r="I220" s="503" t="s">
        <v>1516</v>
      </c>
      <c r="J220" s="503">
        <v>34.119999999999997</v>
      </c>
      <c r="K220" s="503">
        <v>1569.56</v>
      </c>
      <c r="L220" s="503" t="s">
        <v>1819</v>
      </c>
    </row>
    <row r="221" spans="1:12" ht="409.5">
      <c r="A221" s="503">
        <v>212</v>
      </c>
      <c r="B221" s="467" t="s">
        <v>1662</v>
      </c>
      <c r="C221" s="503" t="s">
        <v>1663</v>
      </c>
      <c r="D221" s="503" t="s">
        <v>1664</v>
      </c>
      <c r="E221" s="503" t="s">
        <v>1326</v>
      </c>
      <c r="F221" s="503" t="s">
        <v>1797</v>
      </c>
      <c r="G221" s="503" t="s">
        <v>1665</v>
      </c>
      <c r="H221" s="503" t="s">
        <v>1326</v>
      </c>
      <c r="I221" s="503" t="s">
        <v>1516</v>
      </c>
      <c r="J221" s="503">
        <v>34.119999999999997</v>
      </c>
      <c r="K221" s="503">
        <v>784.78</v>
      </c>
      <c r="L221" s="503" t="s">
        <v>1820</v>
      </c>
    </row>
    <row r="222" spans="1:12" ht="409.5">
      <c r="A222" s="503">
        <v>213</v>
      </c>
      <c r="B222" s="467" t="s">
        <v>1662</v>
      </c>
      <c r="C222" s="503" t="s">
        <v>1663</v>
      </c>
      <c r="D222" s="503" t="s">
        <v>1664</v>
      </c>
      <c r="E222" s="503" t="s">
        <v>1326</v>
      </c>
      <c r="F222" s="503" t="s">
        <v>1797</v>
      </c>
      <c r="G222" s="503" t="s">
        <v>1383</v>
      </c>
      <c r="H222" s="503" t="s">
        <v>1326</v>
      </c>
      <c r="I222" s="503" t="s">
        <v>1516</v>
      </c>
      <c r="J222" s="503">
        <v>34.119999999999997</v>
      </c>
      <c r="K222" s="503">
        <v>1569.56</v>
      </c>
      <c r="L222" s="503" t="s">
        <v>1821</v>
      </c>
    </row>
    <row r="223" spans="1:12" ht="409.5">
      <c r="A223" s="503">
        <v>214</v>
      </c>
      <c r="B223" s="467" t="s">
        <v>1662</v>
      </c>
      <c r="C223" s="503" t="s">
        <v>1663</v>
      </c>
      <c r="D223" s="503" t="s">
        <v>1664</v>
      </c>
      <c r="E223" s="503" t="s">
        <v>1326</v>
      </c>
      <c r="F223" s="503" t="s">
        <v>1797</v>
      </c>
      <c r="G223" s="503" t="s">
        <v>1383</v>
      </c>
      <c r="H223" s="503" t="s">
        <v>1326</v>
      </c>
      <c r="I223" s="503" t="s">
        <v>1516</v>
      </c>
      <c r="J223" s="503">
        <v>34.119999999999997</v>
      </c>
      <c r="K223" s="503">
        <v>1569.56</v>
      </c>
      <c r="L223" s="503" t="s">
        <v>1822</v>
      </c>
    </row>
    <row r="224" spans="1:12" ht="409.5">
      <c r="A224" s="503">
        <v>215</v>
      </c>
      <c r="B224" s="467" t="s">
        <v>1662</v>
      </c>
      <c r="C224" s="503" t="s">
        <v>1663</v>
      </c>
      <c r="D224" s="503" t="s">
        <v>1664</v>
      </c>
      <c r="E224" s="503" t="s">
        <v>1326</v>
      </c>
      <c r="F224" s="503" t="s">
        <v>1797</v>
      </c>
      <c r="G224" s="503">
        <v>34.5</v>
      </c>
      <c r="H224" s="503" t="s">
        <v>1326</v>
      </c>
      <c r="I224" s="503" t="s">
        <v>1516</v>
      </c>
      <c r="J224" s="503">
        <v>34.119999999999997</v>
      </c>
      <c r="K224" s="503">
        <v>1177.17</v>
      </c>
      <c r="L224" s="503" t="s">
        <v>1823</v>
      </c>
    </row>
    <row r="225" spans="1:12" ht="409.5">
      <c r="A225" s="503">
        <v>216</v>
      </c>
      <c r="B225" s="467" t="s">
        <v>1662</v>
      </c>
      <c r="C225" s="503" t="s">
        <v>1663</v>
      </c>
      <c r="D225" s="503" t="s">
        <v>1664</v>
      </c>
      <c r="E225" s="503" t="s">
        <v>1326</v>
      </c>
      <c r="F225" s="503" t="s">
        <v>1797</v>
      </c>
      <c r="G225" s="503" t="s">
        <v>1383</v>
      </c>
      <c r="H225" s="503" t="s">
        <v>1326</v>
      </c>
      <c r="I225" s="503" t="s">
        <v>1516</v>
      </c>
      <c r="J225" s="503">
        <v>34.119999999999997</v>
      </c>
      <c r="K225" s="503">
        <v>1569.56</v>
      </c>
      <c r="L225" s="503" t="s">
        <v>1824</v>
      </c>
    </row>
    <row r="226" spans="1:12" ht="409.5">
      <c r="A226" s="503">
        <v>217</v>
      </c>
      <c r="B226" s="467" t="s">
        <v>1662</v>
      </c>
      <c r="C226" s="503" t="s">
        <v>1663</v>
      </c>
      <c r="D226" s="503" t="s">
        <v>1664</v>
      </c>
      <c r="E226" s="503" t="s">
        <v>1326</v>
      </c>
      <c r="F226" s="503" t="s">
        <v>1797</v>
      </c>
      <c r="G226" s="503">
        <v>34.5</v>
      </c>
      <c r="H226" s="503" t="s">
        <v>1326</v>
      </c>
      <c r="I226" s="503" t="s">
        <v>1516</v>
      </c>
      <c r="J226" s="503">
        <v>34.119999999999997</v>
      </c>
      <c r="K226" s="503">
        <v>1177.17</v>
      </c>
      <c r="L226" s="503" t="s">
        <v>1825</v>
      </c>
    </row>
    <row r="227" spans="1:12" ht="409.5">
      <c r="A227" s="503">
        <v>218</v>
      </c>
      <c r="B227" s="467" t="s">
        <v>1662</v>
      </c>
      <c r="C227" s="503" t="s">
        <v>1663</v>
      </c>
      <c r="D227" s="503" t="s">
        <v>1664</v>
      </c>
      <c r="E227" s="503" t="s">
        <v>1326</v>
      </c>
      <c r="F227" s="503" t="s">
        <v>1797</v>
      </c>
      <c r="G227" s="503" t="s">
        <v>1383</v>
      </c>
      <c r="H227" s="503" t="s">
        <v>1326</v>
      </c>
      <c r="I227" s="503" t="s">
        <v>1516</v>
      </c>
      <c r="J227" s="503">
        <v>34.119999999999997</v>
      </c>
      <c r="K227" s="503">
        <v>1569.56</v>
      </c>
      <c r="L227" s="503" t="s">
        <v>1826</v>
      </c>
    </row>
    <row r="228" spans="1:12" ht="409.5">
      <c r="A228" s="503">
        <v>219</v>
      </c>
      <c r="B228" s="467" t="s">
        <v>1662</v>
      </c>
      <c r="C228" s="503" t="s">
        <v>1663</v>
      </c>
      <c r="D228" s="503" t="s">
        <v>1664</v>
      </c>
      <c r="E228" s="503" t="s">
        <v>1326</v>
      </c>
      <c r="F228" s="503" t="s">
        <v>1797</v>
      </c>
      <c r="G228" s="503">
        <v>57.5</v>
      </c>
      <c r="H228" s="503" t="s">
        <v>1326</v>
      </c>
      <c r="I228" s="503" t="s">
        <v>1516</v>
      </c>
      <c r="J228" s="503">
        <v>34.119999999999997</v>
      </c>
      <c r="K228" s="503">
        <v>1961.95</v>
      </c>
      <c r="L228" s="503" t="s">
        <v>1827</v>
      </c>
    </row>
    <row r="229" spans="1:12" ht="409.5">
      <c r="A229" s="503">
        <v>220</v>
      </c>
      <c r="B229" s="467" t="s">
        <v>1662</v>
      </c>
      <c r="C229" s="503" t="s">
        <v>1663</v>
      </c>
      <c r="D229" s="503" t="s">
        <v>1664</v>
      </c>
      <c r="E229" s="503" t="s">
        <v>1326</v>
      </c>
      <c r="F229" s="503" t="s">
        <v>1797</v>
      </c>
      <c r="G229" s="503" t="s">
        <v>1665</v>
      </c>
      <c r="H229" s="503" t="s">
        <v>1326</v>
      </c>
      <c r="I229" s="503" t="s">
        <v>1516</v>
      </c>
      <c r="J229" s="503">
        <v>34.119999999999997</v>
      </c>
      <c r="K229" s="503">
        <v>784.78</v>
      </c>
      <c r="L229" s="503" t="s">
        <v>1828</v>
      </c>
    </row>
    <row r="230" spans="1:12" ht="409.5">
      <c r="A230" s="503">
        <v>221</v>
      </c>
      <c r="B230" s="467" t="s">
        <v>1662</v>
      </c>
      <c r="C230" s="503" t="s">
        <v>1663</v>
      </c>
      <c r="D230" s="503" t="s">
        <v>1664</v>
      </c>
      <c r="E230" s="503" t="s">
        <v>1326</v>
      </c>
      <c r="F230" s="503" t="s">
        <v>1797</v>
      </c>
      <c r="G230" s="503">
        <v>34.5</v>
      </c>
      <c r="H230" s="503" t="s">
        <v>1326</v>
      </c>
      <c r="I230" s="503" t="s">
        <v>1516</v>
      </c>
      <c r="J230" s="503">
        <v>34.119999999999997</v>
      </c>
      <c r="K230" s="503">
        <v>1177.17</v>
      </c>
      <c r="L230" s="503" t="s">
        <v>1829</v>
      </c>
    </row>
    <row r="231" spans="1:12" ht="409.5">
      <c r="A231" s="503">
        <v>222</v>
      </c>
      <c r="B231" s="467" t="s">
        <v>1662</v>
      </c>
      <c r="C231" s="503" t="s">
        <v>1663</v>
      </c>
      <c r="D231" s="503" t="s">
        <v>1664</v>
      </c>
      <c r="E231" s="503" t="s">
        <v>1326</v>
      </c>
      <c r="F231" s="503" t="s">
        <v>1797</v>
      </c>
      <c r="G231" s="503" t="s">
        <v>1383</v>
      </c>
      <c r="H231" s="503" t="s">
        <v>1326</v>
      </c>
      <c r="I231" s="503" t="s">
        <v>1516</v>
      </c>
      <c r="J231" s="503">
        <v>34.119999999999997</v>
      </c>
      <c r="K231" s="503">
        <v>1569.56</v>
      </c>
      <c r="L231" s="503" t="s">
        <v>1830</v>
      </c>
    </row>
    <row r="232" spans="1:12" ht="409.5">
      <c r="A232" s="503">
        <v>223</v>
      </c>
      <c r="B232" s="467" t="s">
        <v>1662</v>
      </c>
      <c r="C232" s="503" t="s">
        <v>1663</v>
      </c>
      <c r="D232" s="503" t="s">
        <v>1664</v>
      </c>
      <c r="E232" s="503" t="s">
        <v>1326</v>
      </c>
      <c r="F232" s="503" t="s">
        <v>1797</v>
      </c>
      <c r="G232" s="503">
        <v>57.5</v>
      </c>
      <c r="H232" s="503" t="s">
        <v>1326</v>
      </c>
      <c r="I232" s="503" t="s">
        <v>1516</v>
      </c>
      <c r="J232" s="503">
        <v>34.119999999999997</v>
      </c>
      <c r="K232" s="503">
        <v>1961.95</v>
      </c>
      <c r="L232" s="503" t="s">
        <v>1831</v>
      </c>
    </row>
    <row r="233" spans="1:12" ht="375">
      <c r="A233" s="503">
        <v>224</v>
      </c>
      <c r="B233" s="467" t="s">
        <v>1662</v>
      </c>
      <c r="C233" s="503" t="s">
        <v>1663</v>
      </c>
      <c r="D233" s="503" t="s">
        <v>1664</v>
      </c>
      <c r="E233" s="503" t="s">
        <v>1326</v>
      </c>
      <c r="F233" s="503" t="s">
        <v>1797</v>
      </c>
      <c r="G233" s="503" t="s">
        <v>1665</v>
      </c>
      <c r="H233" s="503" t="s">
        <v>1326</v>
      </c>
      <c r="I233" s="503" t="s">
        <v>1516</v>
      </c>
      <c r="J233" s="503">
        <v>34.119999999999997</v>
      </c>
      <c r="K233" s="503">
        <v>784.78</v>
      </c>
      <c r="L233" s="503" t="s">
        <v>1832</v>
      </c>
    </row>
    <row r="234" spans="1:12" ht="409.5">
      <c r="A234" s="503">
        <v>225</v>
      </c>
      <c r="B234" s="467" t="s">
        <v>1662</v>
      </c>
      <c r="C234" s="503" t="s">
        <v>1663</v>
      </c>
      <c r="D234" s="503" t="s">
        <v>1664</v>
      </c>
      <c r="E234" s="503" t="s">
        <v>1326</v>
      </c>
      <c r="F234" s="503" t="s">
        <v>1797</v>
      </c>
      <c r="G234" s="503">
        <v>57.5</v>
      </c>
      <c r="H234" s="503" t="s">
        <v>1326</v>
      </c>
      <c r="I234" s="503" t="s">
        <v>1516</v>
      </c>
      <c r="J234" s="503">
        <v>34.119999999999997</v>
      </c>
      <c r="K234" s="503">
        <v>1961.95</v>
      </c>
      <c r="L234" s="503" t="s">
        <v>1833</v>
      </c>
    </row>
    <row r="235" spans="1:12" ht="409.5">
      <c r="A235" s="503">
        <v>226</v>
      </c>
      <c r="B235" s="467" t="s">
        <v>1662</v>
      </c>
      <c r="C235" s="503" t="s">
        <v>1663</v>
      </c>
      <c r="D235" s="503" t="s">
        <v>1664</v>
      </c>
      <c r="E235" s="503" t="s">
        <v>1326</v>
      </c>
      <c r="F235" s="503" t="s">
        <v>1797</v>
      </c>
      <c r="G235" s="503" t="s">
        <v>1665</v>
      </c>
      <c r="H235" s="503" t="s">
        <v>1326</v>
      </c>
      <c r="I235" s="503" t="s">
        <v>1516</v>
      </c>
      <c r="J235" s="503">
        <v>34.119999999999997</v>
      </c>
      <c r="K235" s="503">
        <v>784.78</v>
      </c>
      <c r="L235" s="503" t="s">
        <v>1834</v>
      </c>
    </row>
    <row r="236" spans="1:12" ht="409.5">
      <c r="A236" s="503">
        <v>227</v>
      </c>
      <c r="B236" s="467" t="s">
        <v>1662</v>
      </c>
      <c r="C236" s="503" t="s">
        <v>1663</v>
      </c>
      <c r="D236" s="503" t="s">
        <v>1664</v>
      </c>
      <c r="E236" s="503" t="s">
        <v>1326</v>
      </c>
      <c r="F236" s="503" t="s">
        <v>1797</v>
      </c>
      <c r="G236" s="503" t="s">
        <v>1665</v>
      </c>
      <c r="H236" s="503" t="s">
        <v>1326</v>
      </c>
      <c r="I236" s="503" t="s">
        <v>1516</v>
      </c>
      <c r="J236" s="503">
        <v>34.119999999999997</v>
      </c>
      <c r="K236" s="503">
        <v>784.78</v>
      </c>
      <c r="L236" s="503" t="s">
        <v>1835</v>
      </c>
    </row>
    <row r="237" spans="1:12" ht="409.5">
      <c r="A237" s="503">
        <v>228</v>
      </c>
      <c r="B237" s="467" t="s">
        <v>1662</v>
      </c>
      <c r="C237" s="503" t="s">
        <v>1663</v>
      </c>
      <c r="D237" s="503" t="s">
        <v>1664</v>
      </c>
      <c r="E237" s="503" t="s">
        <v>1326</v>
      </c>
      <c r="F237" s="503" t="s">
        <v>1797</v>
      </c>
      <c r="G237" s="503">
        <v>57.5</v>
      </c>
      <c r="H237" s="503" t="s">
        <v>1326</v>
      </c>
      <c r="I237" s="503" t="s">
        <v>1516</v>
      </c>
      <c r="J237" s="503">
        <v>34.119999999999997</v>
      </c>
      <c r="K237" s="503">
        <v>1961.95</v>
      </c>
      <c r="L237" s="503" t="s">
        <v>1836</v>
      </c>
    </row>
    <row r="238" spans="1:12" ht="405">
      <c r="A238" s="503">
        <v>229</v>
      </c>
      <c r="B238" s="467" t="s">
        <v>1662</v>
      </c>
      <c r="C238" s="503" t="s">
        <v>1663</v>
      </c>
      <c r="D238" s="503" t="s">
        <v>1664</v>
      </c>
      <c r="E238" s="503" t="s">
        <v>1326</v>
      </c>
      <c r="F238" s="503" t="s">
        <v>1797</v>
      </c>
      <c r="G238" s="503" t="s">
        <v>1665</v>
      </c>
      <c r="H238" s="503" t="s">
        <v>1326</v>
      </c>
      <c r="I238" s="503" t="s">
        <v>1516</v>
      </c>
      <c r="J238" s="503">
        <v>34.119999999999997</v>
      </c>
      <c r="K238" s="503">
        <v>784.78</v>
      </c>
      <c r="L238" s="503" t="s">
        <v>1837</v>
      </c>
    </row>
    <row r="239" spans="1:12" ht="409.5">
      <c r="A239" s="503">
        <v>230</v>
      </c>
      <c r="B239" s="467" t="s">
        <v>1662</v>
      </c>
      <c r="C239" s="503" t="s">
        <v>1663</v>
      </c>
      <c r="D239" s="503" t="s">
        <v>1664</v>
      </c>
      <c r="E239" s="503" t="s">
        <v>1326</v>
      </c>
      <c r="F239" s="503" t="s">
        <v>1797</v>
      </c>
      <c r="G239" s="503" t="s">
        <v>1383</v>
      </c>
      <c r="H239" s="503" t="s">
        <v>1326</v>
      </c>
      <c r="I239" s="503" t="s">
        <v>1516</v>
      </c>
      <c r="J239" s="503">
        <v>34.119999999999997</v>
      </c>
      <c r="K239" s="503">
        <v>1569.56</v>
      </c>
      <c r="L239" s="503" t="s">
        <v>1838</v>
      </c>
    </row>
    <row r="240" spans="1:12" ht="409.5">
      <c r="A240" s="503">
        <v>231</v>
      </c>
      <c r="B240" s="467" t="s">
        <v>1662</v>
      </c>
      <c r="C240" s="503" t="s">
        <v>1663</v>
      </c>
      <c r="D240" s="503" t="s">
        <v>1664</v>
      </c>
      <c r="E240" s="503" t="s">
        <v>1326</v>
      </c>
      <c r="F240" s="503" t="s">
        <v>1797</v>
      </c>
      <c r="G240" s="503" t="s">
        <v>1383</v>
      </c>
      <c r="H240" s="503" t="s">
        <v>1326</v>
      </c>
      <c r="I240" s="503" t="s">
        <v>1516</v>
      </c>
      <c r="J240" s="503">
        <v>34.119999999999997</v>
      </c>
      <c r="K240" s="503">
        <v>1569.56</v>
      </c>
      <c r="L240" s="503" t="s">
        <v>1839</v>
      </c>
    </row>
    <row r="241" spans="1:12" ht="409.5">
      <c r="A241" s="503">
        <v>232</v>
      </c>
      <c r="B241" s="467" t="s">
        <v>1662</v>
      </c>
      <c r="C241" s="503" t="s">
        <v>1663</v>
      </c>
      <c r="D241" s="503" t="s">
        <v>1664</v>
      </c>
      <c r="E241" s="503" t="s">
        <v>1326</v>
      </c>
      <c r="F241" s="503" t="s">
        <v>1797</v>
      </c>
      <c r="G241" s="503" t="s">
        <v>1665</v>
      </c>
      <c r="H241" s="503" t="s">
        <v>1326</v>
      </c>
      <c r="I241" s="503" t="s">
        <v>1516</v>
      </c>
      <c r="J241" s="503">
        <v>34.119999999999997</v>
      </c>
      <c r="K241" s="503">
        <v>784.78</v>
      </c>
      <c r="L241" s="503" t="s">
        <v>1840</v>
      </c>
    </row>
    <row r="242" spans="1:12" ht="409.5">
      <c r="A242" s="503">
        <v>233</v>
      </c>
      <c r="B242" s="467" t="s">
        <v>1662</v>
      </c>
      <c r="C242" s="503" t="s">
        <v>1663</v>
      </c>
      <c r="D242" s="503" t="s">
        <v>1664</v>
      </c>
      <c r="E242" s="503" t="s">
        <v>1326</v>
      </c>
      <c r="F242" s="503" t="s">
        <v>1797</v>
      </c>
      <c r="G242" s="503">
        <v>57.5</v>
      </c>
      <c r="H242" s="503" t="s">
        <v>1326</v>
      </c>
      <c r="I242" s="503" t="s">
        <v>1516</v>
      </c>
      <c r="J242" s="503">
        <v>34.119999999999997</v>
      </c>
      <c r="K242" s="503">
        <v>1961.95</v>
      </c>
      <c r="L242" s="503" t="s">
        <v>1841</v>
      </c>
    </row>
    <row r="243" spans="1:12" ht="409.5">
      <c r="A243" s="503">
        <v>234</v>
      </c>
      <c r="B243" s="467" t="s">
        <v>1662</v>
      </c>
      <c r="C243" s="503" t="s">
        <v>1663</v>
      </c>
      <c r="D243" s="503" t="s">
        <v>1664</v>
      </c>
      <c r="E243" s="503" t="s">
        <v>1326</v>
      </c>
      <c r="F243" s="503" t="s">
        <v>1797</v>
      </c>
      <c r="G243" s="503">
        <v>34.5</v>
      </c>
      <c r="H243" s="503" t="s">
        <v>1326</v>
      </c>
      <c r="I243" s="503" t="s">
        <v>1516</v>
      </c>
      <c r="J243" s="503">
        <v>34.119999999999997</v>
      </c>
      <c r="K243" s="503">
        <v>1177.17</v>
      </c>
      <c r="L243" s="503" t="s">
        <v>1842</v>
      </c>
    </row>
    <row r="244" spans="1:12" ht="409.5">
      <c r="A244" s="503">
        <v>235</v>
      </c>
      <c r="B244" s="467" t="s">
        <v>1662</v>
      </c>
      <c r="C244" s="503" t="s">
        <v>1663</v>
      </c>
      <c r="D244" s="503" t="s">
        <v>1664</v>
      </c>
      <c r="E244" s="503" t="s">
        <v>1326</v>
      </c>
      <c r="F244" s="503" t="s">
        <v>1797</v>
      </c>
      <c r="G244" s="503" t="s">
        <v>1383</v>
      </c>
      <c r="H244" s="503" t="s">
        <v>1326</v>
      </c>
      <c r="I244" s="503" t="s">
        <v>1516</v>
      </c>
      <c r="J244" s="503">
        <v>34.119999999999997</v>
      </c>
      <c r="K244" s="503">
        <v>1569.56</v>
      </c>
      <c r="L244" s="503" t="s">
        <v>1843</v>
      </c>
    </row>
    <row r="245" spans="1:12" ht="409.5">
      <c r="A245" s="503">
        <v>236</v>
      </c>
      <c r="B245" s="467" t="s">
        <v>1662</v>
      </c>
      <c r="C245" s="503" t="s">
        <v>1663</v>
      </c>
      <c r="D245" s="503" t="s">
        <v>1664</v>
      </c>
      <c r="E245" s="503" t="s">
        <v>1326</v>
      </c>
      <c r="F245" s="503" t="s">
        <v>1797</v>
      </c>
      <c r="G245" s="503" t="s">
        <v>1665</v>
      </c>
      <c r="H245" s="503" t="s">
        <v>1326</v>
      </c>
      <c r="I245" s="503" t="s">
        <v>1516</v>
      </c>
      <c r="J245" s="503">
        <v>34.119999999999997</v>
      </c>
      <c r="K245" s="503">
        <v>784.78</v>
      </c>
      <c r="L245" s="503" t="s">
        <v>1844</v>
      </c>
    </row>
    <row r="246" spans="1:12" ht="409.5">
      <c r="A246" s="503">
        <v>237</v>
      </c>
      <c r="B246" s="467" t="s">
        <v>1662</v>
      </c>
      <c r="C246" s="503" t="s">
        <v>1663</v>
      </c>
      <c r="D246" s="503" t="s">
        <v>1664</v>
      </c>
      <c r="E246" s="503" t="s">
        <v>1326</v>
      </c>
      <c r="F246" s="503" t="s">
        <v>1797</v>
      </c>
      <c r="G246" s="503">
        <v>57.5</v>
      </c>
      <c r="H246" s="503" t="s">
        <v>1326</v>
      </c>
      <c r="I246" s="503" t="s">
        <v>1516</v>
      </c>
      <c r="J246" s="503">
        <v>34.119999999999997</v>
      </c>
      <c r="K246" s="503">
        <v>1961.95</v>
      </c>
      <c r="L246" s="503" t="s">
        <v>1845</v>
      </c>
    </row>
    <row r="247" spans="1:12" ht="315">
      <c r="A247" s="503">
        <v>238</v>
      </c>
      <c r="B247" s="467" t="s">
        <v>1662</v>
      </c>
      <c r="C247" s="503" t="s">
        <v>1663</v>
      </c>
      <c r="D247" s="503" t="s">
        <v>1664</v>
      </c>
      <c r="E247" s="503" t="s">
        <v>1326</v>
      </c>
      <c r="F247" s="503" t="s">
        <v>1797</v>
      </c>
      <c r="G247" s="503">
        <v>57.5</v>
      </c>
      <c r="H247" s="503" t="s">
        <v>1326</v>
      </c>
      <c r="I247" s="503" t="s">
        <v>1516</v>
      </c>
      <c r="J247" s="503">
        <v>34.119999999999997</v>
      </c>
      <c r="K247" s="503">
        <v>1961.95</v>
      </c>
      <c r="L247" s="503" t="s">
        <v>1846</v>
      </c>
    </row>
    <row r="248" spans="1:12" ht="409.5">
      <c r="A248" s="503">
        <v>239</v>
      </c>
      <c r="B248" s="467" t="s">
        <v>1662</v>
      </c>
      <c r="C248" s="503" t="s">
        <v>1663</v>
      </c>
      <c r="D248" s="503" t="s">
        <v>1664</v>
      </c>
      <c r="E248" s="503" t="s">
        <v>1326</v>
      </c>
      <c r="F248" s="503" t="s">
        <v>1797</v>
      </c>
      <c r="G248" s="503">
        <v>57.5</v>
      </c>
      <c r="H248" s="503" t="s">
        <v>1326</v>
      </c>
      <c r="I248" s="503" t="s">
        <v>1516</v>
      </c>
      <c r="J248" s="503">
        <v>34.119999999999997</v>
      </c>
      <c r="K248" s="503">
        <v>1961.95</v>
      </c>
      <c r="L248" s="503" t="s">
        <v>1847</v>
      </c>
    </row>
    <row r="249" spans="1:12" ht="330">
      <c r="A249" s="503">
        <v>240</v>
      </c>
      <c r="B249" s="467" t="s">
        <v>1662</v>
      </c>
      <c r="C249" s="503" t="s">
        <v>1663</v>
      </c>
      <c r="D249" s="503" t="s">
        <v>1664</v>
      </c>
      <c r="E249" s="503" t="s">
        <v>1326</v>
      </c>
      <c r="F249" s="503" t="s">
        <v>1797</v>
      </c>
      <c r="G249" s="503">
        <v>57.5</v>
      </c>
      <c r="H249" s="503" t="s">
        <v>1326</v>
      </c>
      <c r="I249" s="503" t="s">
        <v>1516</v>
      </c>
      <c r="J249" s="503">
        <v>34.119999999999997</v>
      </c>
      <c r="K249" s="503">
        <v>1961.95</v>
      </c>
      <c r="L249" s="503" t="s">
        <v>1848</v>
      </c>
    </row>
    <row r="250" spans="1:12" ht="409.5">
      <c r="A250" s="503">
        <v>241</v>
      </c>
      <c r="B250" s="467" t="s">
        <v>1662</v>
      </c>
      <c r="C250" s="503" t="s">
        <v>1663</v>
      </c>
      <c r="D250" s="503" t="s">
        <v>1664</v>
      </c>
      <c r="E250" s="503" t="s">
        <v>1326</v>
      </c>
      <c r="F250" s="503" t="s">
        <v>1797</v>
      </c>
      <c r="G250" s="503" t="s">
        <v>1383</v>
      </c>
      <c r="H250" s="503" t="s">
        <v>1326</v>
      </c>
      <c r="I250" s="503" t="s">
        <v>1516</v>
      </c>
      <c r="J250" s="503">
        <v>34.119999999999997</v>
      </c>
      <c r="K250" s="503">
        <v>1569.56</v>
      </c>
      <c r="L250" s="503" t="s">
        <v>1849</v>
      </c>
    </row>
    <row r="251" spans="1:12" ht="300">
      <c r="A251" s="503">
        <v>242</v>
      </c>
      <c r="B251" s="467" t="s">
        <v>1662</v>
      </c>
      <c r="C251" s="503" t="s">
        <v>1663</v>
      </c>
      <c r="D251" s="503" t="s">
        <v>1664</v>
      </c>
      <c r="E251" s="503" t="s">
        <v>1326</v>
      </c>
      <c r="F251" s="503" t="s">
        <v>1797</v>
      </c>
      <c r="G251" s="503" t="s">
        <v>1383</v>
      </c>
      <c r="H251" s="503" t="s">
        <v>1326</v>
      </c>
      <c r="I251" s="503" t="s">
        <v>1516</v>
      </c>
      <c r="J251" s="503">
        <v>34.119999999999997</v>
      </c>
      <c r="K251" s="503">
        <v>1569.56</v>
      </c>
      <c r="L251" s="503" t="s">
        <v>1850</v>
      </c>
    </row>
    <row r="252" spans="1:12" ht="409.5">
      <c r="A252" s="503">
        <v>243</v>
      </c>
      <c r="B252" s="467" t="s">
        <v>1662</v>
      </c>
      <c r="C252" s="503" t="s">
        <v>1663</v>
      </c>
      <c r="D252" s="503" t="s">
        <v>1664</v>
      </c>
      <c r="E252" s="503" t="s">
        <v>1326</v>
      </c>
      <c r="F252" s="503" t="s">
        <v>1797</v>
      </c>
      <c r="G252" s="503" t="s">
        <v>1383</v>
      </c>
      <c r="H252" s="503" t="s">
        <v>1326</v>
      </c>
      <c r="I252" s="503" t="s">
        <v>1516</v>
      </c>
      <c r="J252" s="503">
        <v>34.119999999999997</v>
      </c>
      <c r="K252" s="503">
        <v>1569.56</v>
      </c>
      <c r="L252" s="503" t="s">
        <v>1851</v>
      </c>
    </row>
    <row r="253" spans="1:12" ht="409.5">
      <c r="A253" s="503">
        <v>244</v>
      </c>
      <c r="B253" s="467" t="s">
        <v>1662</v>
      </c>
      <c r="C253" s="503" t="s">
        <v>1663</v>
      </c>
      <c r="D253" s="503" t="s">
        <v>1664</v>
      </c>
      <c r="E253" s="503" t="s">
        <v>1326</v>
      </c>
      <c r="F253" s="503" t="s">
        <v>1797</v>
      </c>
      <c r="G253" s="503" t="s">
        <v>1383</v>
      </c>
      <c r="H253" s="503" t="s">
        <v>1326</v>
      </c>
      <c r="I253" s="503" t="s">
        <v>1516</v>
      </c>
      <c r="J253" s="503">
        <v>34.119999999999997</v>
      </c>
      <c r="K253" s="503">
        <v>1569.56</v>
      </c>
      <c r="L253" s="503" t="s">
        <v>1852</v>
      </c>
    </row>
    <row r="254" spans="1:12" ht="345">
      <c r="A254" s="503">
        <v>245</v>
      </c>
      <c r="B254" s="467" t="s">
        <v>1662</v>
      </c>
      <c r="C254" s="503" t="s">
        <v>1663</v>
      </c>
      <c r="D254" s="503" t="s">
        <v>1664</v>
      </c>
      <c r="E254" s="503" t="s">
        <v>1326</v>
      </c>
      <c r="F254" s="503" t="s">
        <v>1797</v>
      </c>
      <c r="G254" s="503">
        <v>34.5</v>
      </c>
      <c r="H254" s="503" t="s">
        <v>1326</v>
      </c>
      <c r="I254" s="503" t="s">
        <v>1516</v>
      </c>
      <c r="J254" s="503">
        <v>34.119999999999997</v>
      </c>
      <c r="K254" s="503">
        <v>1177.17</v>
      </c>
      <c r="L254" s="503" t="s">
        <v>1853</v>
      </c>
    </row>
    <row r="255" spans="1:12" ht="409.5">
      <c r="A255" s="503">
        <v>246</v>
      </c>
      <c r="B255" s="467" t="s">
        <v>1662</v>
      </c>
      <c r="C255" s="503" t="s">
        <v>1663</v>
      </c>
      <c r="D255" s="503" t="s">
        <v>1664</v>
      </c>
      <c r="E255" s="503" t="s">
        <v>1326</v>
      </c>
      <c r="F255" s="503" t="s">
        <v>1797</v>
      </c>
      <c r="G255" s="503" t="s">
        <v>1665</v>
      </c>
      <c r="H255" s="503" t="s">
        <v>1326</v>
      </c>
      <c r="I255" s="503" t="s">
        <v>1516</v>
      </c>
      <c r="J255" s="503">
        <v>34.119999999999997</v>
      </c>
      <c r="K255" s="503">
        <v>784.78</v>
      </c>
      <c r="L255" s="503" t="s">
        <v>1854</v>
      </c>
    </row>
    <row r="256" spans="1:12" ht="345">
      <c r="A256" s="503">
        <v>247</v>
      </c>
      <c r="B256" s="467" t="s">
        <v>1662</v>
      </c>
      <c r="C256" s="503" t="s">
        <v>1663</v>
      </c>
      <c r="D256" s="503" t="s">
        <v>1664</v>
      </c>
      <c r="E256" s="503" t="s">
        <v>1326</v>
      </c>
      <c r="F256" s="503" t="s">
        <v>1797</v>
      </c>
      <c r="G256" s="503" t="s">
        <v>1665</v>
      </c>
      <c r="H256" s="503" t="s">
        <v>1326</v>
      </c>
      <c r="I256" s="503" t="s">
        <v>1516</v>
      </c>
      <c r="J256" s="503">
        <v>34.119999999999997</v>
      </c>
      <c r="K256" s="503">
        <v>784.78</v>
      </c>
      <c r="L256" s="503" t="s">
        <v>1855</v>
      </c>
    </row>
    <row r="257" spans="1:12" ht="225">
      <c r="A257" s="503">
        <v>248</v>
      </c>
      <c r="B257" s="467" t="s">
        <v>1662</v>
      </c>
      <c r="C257" s="503" t="s">
        <v>1663</v>
      </c>
      <c r="D257" s="503" t="s">
        <v>1664</v>
      </c>
      <c r="E257" s="503" t="s">
        <v>1326</v>
      </c>
      <c r="F257" s="503" t="s">
        <v>1797</v>
      </c>
      <c r="G257" s="503">
        <v>57.5</v>
      </c>
      <c r="H257" s="503" t="s">
        <v>1326</v>
      </c>
      <c r="I257" s="503" t="s">
        <v>1516</v>
      </c>
      <c r="J257" s="503">
        <v>34.119999999999997</v>
      </c>
      <c r="K257" s="503">
        <v>1961.95</v>
      </c>
      <c r="L257" s="503" t="s">
        <v>1856</v>
      </c>
    </row>
    <row r="258" spans="1:12" ht="409.5">
      <c r="A258" s="503">
        <v>249</v>
      </c>
      <c r="B258" s="467" t="s">
        <v>1662</v>
      </c>
      <c r="C258" s="503" t="s">
        <v>1663</v>
      </c>
      <c r="D258" s="503" t="s">
        <v>1664</v>
      </c>
      <c r="E258" s="503" t="s">
        <v>1326</v>
      </c>
      <c r="F258" s="503" t="s">
        <v>1797</v>
      </c>
      <c r="G258" s="503" t="s">
        <v>1665</v>
      </c>
      <c r="H258" s="503" t="s">
        <v>1326</v>
      </c>
      <c r="I258" s="503" t="s">
        <v>1516</v>
      </c>
      <c r="J258" s="503">
        <v>34.119999999999997</v>
      </c>
      <c r="K258" s="503">
        <v>784.78</v>
      </c>
      <c r="L258" s="503" t="s">
        <v>1857</v>
      </c>
    </row>
    <row r="259" spans="1:12" ht="345">
      <c r="A259" s="503">
        <v>250</v>
      </c>
      <c r="B259" s="467" t="s">
        <v>1662</v>
      </c>
      <c r="C259" s="503" t="s">
        <v>1663</v>
      </c>
      <c r="D259" s="503" t="s">
        <v>1664</v>
      </c>
      <c r="E259" s="503" t="s">
        <v>1326</v>
      </c>
      <c r="F259" s="503" t="s">
        <v>1797</v>
      </c>
      <c r="G259" s="503">
        <v>57.5</v>
      </c>
      <c r="H259" s="503" t="s">
        <v>1326</v>
      </c>
      <c r="I259" s="503" t="s">
        <v>1516</v>
      </c>
      <c r="J259" s="503">
        <v>34.119999999999997</v>
      </c>
      <c r="K259" s="503">
        <v>1961.95</v>
      </c>
      <c r="L259" s="503" t="s">
        <v>1858</v>
      </c>
    </row>
    <row r="260" spans="1:12" ht="409.5">
      <c r="A260" s="503">
        <v>251</v>
      </c>
      <c r="B260" s="467" t="s">
        <v>1662</v>
      </c>
      <c r="C260" s="503" t="s">
        <v>1663</v>
      </c>
      <c r="D260" s="503" t="s">
        <v>1664</v>
      </c>
      <c r="E260" s="503" t="s">
        <v>1326</v>
      </c>
      <c r="F260" s="503" t="s">
        <v>1797</v>
      </c>
      <c r="G260" s="503" t="s">
        <v>1383</v>
      </c>
      <c r="H260" s="503" t="s">
        <v>1326</v>
      </c>
      <c r="I260" s="503" t="s">
        <v>1516</v>
      </c>
      <c r="J260" s="503">
        <v>34.119999999999997</v>
      </c>
      <c r="K260" s="503">
        <v>1569.56</v>
      </c>
      <c r="L260" s="503" t="s">
        <v>1859</v>
      </c>
    </row>
    <row r="261" spans="1:12" ht="409.5">
      <c r="A261" s="503">
        <v>252</v>
      </c>
      <c r="B261" s="467" t="s">
        <v>1662</v>
      </c>
      <c r="C261" s="503" t="s">
        <v>1663</v>
      </c>
      <c r="D261" s="503" t="s">
        <v>1664</v>
      </c>
      <c r="E261" s="503" t="s">
        <v>1326</v>
      </c>
      <c r="F261" s="503" t="s">
        <v>1797</v>
      </c>
      <c r="G261" s="503">
        <v>11.5</v>
      </c>
      <c r="H261" s="503" t="s">
        <v>1326</v>
      </c>
      <c r="I261" s="503" t="s">
        <v>1516</v>
      </c>
      <c r="J261" s="503">
        <v>34.119999999999997</v>
      </c>
      <c r="K261" s="503">
        <v>392.39</v>
      </c>
      <c r="L261" s="503" t="s">
        <v>1860</v>
      </c>
    </row>
    <row r="262" spans="1:12" ht="315">
      <c r="A262" s="503">
        <v>253</v>
      </c>
      <c r="B262" s="467" t="s">
        <v>1662</v>
      </c>
      <c r="C262" s="503" t="s">
        <v>1663</v>
      </c>
      <c r="D262" s="503" t="s">
        <v>1664</v>
      </c>
      <c r="E262" s="503" t="s">
        <v>1326</v>
      </c>
      <c r="F262" s="503" t="s">
        <v>1797</v>
      </c>
      <c r="G262" s="503" t="s">
        <v>1383</v>
      </c>
      <c r="H262" s="503" t="s">
        <v>1326</v>
      </c>
      <c r="I262" s="503" t="s">
        <v>1516</v>
      </c>
      <c r="J262" s="503">
        <v>34.119999999999997</v>
      </c>
      <c r="K262" s="503">
        <v>1569.56</v>
      </c>
      <c r="L262" s="503" t="s">
        <v>1861</v>
      </c>
    </row>
    <row r="263" spans="1:12" ht="315">
      <c r="A263" s="503">
        <v>254</v>
      </c>
      <c r="B263" s="467" t="s">
        <v>1662</v>
      </c>
      <c r="C263" s="503" t="s">
        <v>1663</v>
      </c>
      <c r="D263" s="503" t="s">
        <v>1664</v>
      </c>
      <c r="E263" s="503" t="s">
        <v>1326</v>
      </c>
      <c r="F263" s="503" t="s">
        <v>1797</v>
      </c>
      <c r="G263" s="503">
        <v>11.5</v>
      </c>
      <c r="H263" s="503" t="s">
        <v>1326</v>
      </c>
      <c r="I263" s="503" t="s">
        <v>1516</v>
      </c>
      <c r="J263" s="503">
        <v>34.119999999999997</v>
      </c>
      <c r="K263" s="503">
        <v>392.39</v>
      </c>
      <c r="L263" s="503" t="s">
        <v>1862</v>
      </c>
    </row>
    <row r="264" spans="1:12" ht="409.5">
      <c r="A264" s="503">
        <v>255</v>
      </c>
      <c r="B264" s="467" t="s">
        <v>1662</v>
      </c>
      <c r="C264" s="503" t="s">
        <v>1663</v>
      </c>
      <c r="D264" s="503" t="s">
        <v>1664</v>
      </c>
      <c r="E264" s="503" t="s">
        <v>1326</v>
      </c>
      <c r="F264" s="503" t="s">
        <v>1797</v>
      </c>
      <c r="G264" s="503">
        <v>11.5</v>
      </c>
      <c r="H264" s="503" t="s">
        <v>1326</v>
      </c>
      <c r="I264" s="503" t="s">
        <v>1516</v>
      </c>
      <c r="J264" s="503">
        <v>34.119999999999997</v>
      </c>
      <c r="K264" s="503">
        <v>392.39</v>
      </c>
      <c r="L264" s="503" t="s">
        <v>1863</v>
      </c>
    </row>
    <row r="265" spans="1:12" ht="409.5">
      <c r="A265" s="503">
        <v>256</v>
      </c>
      <c r="B265" s="467" t="s">
        <v>1662</v>
      </c>
      <c r="C265" s="503" t="s">
        <v>1663</v>
      </c>
      <c r="D265" s="503" t="s">
        <v>1664</v>
      </c>
      <c r="E265" s="503" t="s">
        <v>1326</v>
      </c>
      <c r="F265" s="503" t="s">
        <v>1797</v>
      </c>
      <c r="G265" s="503" t="s">
        <v>1383</v>
      </c>
      <c r="H265" s="503" t="s">
        <v>1326</v>
      </c>
      <c r="I265" s="503" t="s">
        <v>1516</v>
      </c>
      <c r="J265" s="503">
        <v>34.119999999999997</v>
      </c>
      <c r="K265" s="503">
        <v>1569.56</v>
      </c>
      <c r="L265" s="503" t="s">
        <v>1864</v>
      </c>
    </row>
    <row r="266" spans="1:12" ht="409.5">
      <c r="A266" s="503">
        <v>257</v>
      </c>
      <c r="B266" s="467" t="s">
        <v>1662</v>
      </c>
      <c r="C266" s="503" t="s">
        <v>1663</v>
      </c>
      <c r="D266" s="503" t="s">
        <v>1664</v>
      </c>
      <c r="E266" s="503" t="s">
        <v>1326</v>
      </c>
      <c r="F266" s="503" t="s">
        <v>1797</v>
      </c>
      <c r="G266" s="503" t="s">
        <v>1383</v>
      </c>
      <c r="H266" s="503" t="s">
        <v>1326</v>
      </c>
      <c r="I266" s="503" t="s">
        <v>1516</v>
      </c>
      <c r="J266" s="503">
        <v>34.119999999999997</v>
      </c>
      <c r="K266" s="503">
        <v>1569.56</v>
      </c>
      <c r="L266" s="503" t="s">
        <v>1865</v>
      </c>
    </row>
    <row r="267" spans="1:12" ht="409.5">
      <c r="A267" s="503">
        <v>258</v>
      </c>
      <c r="B267" s="467" t="s">
        <v>1662</v>
      </c>
      <c r="C267" s="503" t="s">
        <v>1663</v>
      </c>
      <c r="D267" s="503" t="s">
        <v>1664</v>
      </c>
      <c r="E267" s="503" t="s">
        <v>1326</v>
      </c>
      <c r="F267" s="503" t="s">
        <v>1797</v>
      </c>
      <c r="G267" s="503">
        <v>34.5</v>
      </c>
      <c r="H267" s="503" t="s">
        <v>1326</v>
      </c>
      <c r="I267" s="503" t="s">
        <v>1516</v>
      </c>
      <c r="J267" s="503">
        <v>34.119999999999997</v>
      </c>
      <c r="K267" s="503">
        <v>1177.17</v>
      </c>
      <c r="L267" s="503" t="s">
        <v>1866</v>
      </c>
    </row>
    <row r="268" spans="1:12" ht="409.5">
      <c r="A268" s="503">
        <v>259</v>
      </c>
      <c r="B268" s="467" t="s">
        <v>1662</v>
      </c>
      <c r="C268" s="503" t="s">
        <v>1663</v>
      </c>
      <c r="D268" s="503" t="s">
        <v>1664</v>
      </c>
      <c r="E268" s="503" t="s">
        <v>1326</v>
      </c>
      <c r="F268" s="503" t="s">
        <v>1797</v>
      </c>
      <c r="G268" s="503" t="s">
        <v>1665</v>
      </c>
      <c r="H268" s="503" t="s">
        <v>1326</v>
      </c>
      <c r="I268" s="503" t="s">
        <v>1516</v>
      </c>
      <c r="J268" s="503">
        <v>34.119999999999997</v>
      </c>
      <c r="K268" s="503">
        <v>784.78</v>
      </c>
      <c r="L268" s="503" t="s">
        <v>1867</v>
      </c>
    </row>
    <row r="269" spans="1:12" ht="409.5">
      <c r="A269" s="503">
        <v>260</v>
      </c>
      <c r="B269" s="467" t="s">
        <v>1662</v>
      </c>
      <c r="C269" s="503" t="s">
        <v>1663</v>
      </c>
      <c r="D269" s="503" t="s">
        <v>1664</v>
      </c>
      <c r="E269" s="503" t="s">
        <v>1326</v>
      </c>
      <c r="F269" s="503" t="s">
        <v>1797</v>
      </c>
      <c r="G269" s="503">
        <v>57.5</v>
      </c>
      <c r="H269" s="503" t="s">
        <v>1326</v>
      </c>
      <c r="I269" s="503" t="s">
        <v>1516</v>
      </c>
      <c r="J269" s="503">
        <v>34.119999999999997</v>
      </c>
      <c r="K269" s="503">
        <v>1961.95</v>
      </c>
      <c r="L269" s="503" t="s">
        <v>1868</v>
      </c>
    </row>
    <row r="270" spans="1:12" ht="409.5">
      <c r="A270" s="503">
        <v>261</v>
      </c>
      <c r="B270" s="467" t="s">
        <v>1662</v>
      </c>
      <c r="C270" s="503" t="s">
        <v>1663</v>
      </c>
      <c r="D270" s="503" t="s">
        <v>1664</v>
      </c>
      <c r="E270" s="503" t="s">
        <v>1326</v>
      </c>
      <c r="F270" s="503" t="s">
        <v>1797</v>
      </c>
      <c r="G270" s="503">
        <v>57.5</v>
      </c>
      <c r="H270" s="503" t="s">
        <v>1326</v>
      </c>
      <c r="I270" s="503" t="s">
        <v>1516</v>
      </c>
      <c r="J270" s="503">
        <v>34.119999999999997</v>
      </c>
      <c r="K270" s="503">
        <v>1961.95</v>
      </c>
      <c r="L270" s="503" t="s">
        <v>1869</v>
      </c>
    </row>
    <row r="271" spans="1:12" ht="45">
      <c r="A271" s="503">
        <v>267</v>
      </c>
      <c r="B271" s="467" t="s">
        <v>1323</v>
      </c>
      <c r="C271" s="503" t="s">
        <v>1870</v>
      </c>
      <c r="D271" s="503" t="s">
        <v>1667</v>
      </c>
      <c r="E271" s="503" t="s">
        <v>1326</v>
      </c>
      <c r="F271" s="503" t="s">
        <v>1515</v>
      </c>
      <c r="G271" s="503" t="s">
        <v>1337</v>
      </c>
      <c r="H271" s="503" t="s">
        <v>1326</v>
      </c>
      <c r="I271" s="503" t="s">
        <v>1516</v>
      </c>
      <c r="J271" s="503">
        <v>185.97</v>
      </c>
      <c r="K271" s="503">
        <v>6694.84</v>
      </c>
      <c r="L271" s="503" t="s">
        <v>1668</v>
      </c>
    </row>
    <row r="272" spans="1:12" ht="105">
      <c r="A272" s="503">
        <v>268</v>
      </c>
      <c r="B272" s="467" t="s">
        <v>1323</v>
      </c>
      <c r="C272" s="503" t="s">
        <v>1870</v>
      </c>
      <c r="D272" s="503" t="s">
        <v>1667</v>
      </c>
      <c r="E272" s="503" t="s">
        <v>1326</v>
      </c>
      <c r="F272" s="503" t="s">
        <v>1515</v>
      </c>
      <c r="G272" s="503">
        <v>37.5</v>
      </c>
      <c r="H272" s="503" t="s">
        <v>1326</v>
      </c>
      <c r="I272" s="503" t="s">
        <v>1516</v>
      </c>
      <c r="J272" s="503">
        <v>185.97</v>
      </c>
      <c r="K272" s="503">
        <v>6973.79</v>
      </c>
      <c r="L272" s="503" t="s">
        <v>1871</v>
      </c>
    </row>
    <row r="273" spans="1:12" ht="105">
      <c r="A273" s="503">
        <v>269</v>
      </c>
      <c r="B273" s="467" t="s">
        <v>1323</v>
      </c>
      <c r="C273" s="503" t="s">
        <v>1870</v>
      </c>
      <c r="D273" s="503" t="s">
        <v>1667</v>
      </c>
      <c r="E273" s="503" t="s">
        <v>1326</v>
      </c>
      <c r="F273" s="503" t="s">
        <v>1515</v>
      </c>
      <c r="G273" s="503">
        <v>32.479999999999997</v>
      </c>
      <c r="H273" s="503" t="s">
        <v>1326</v>
      </c>
      <c r="I273" s="503" t="s">
        <v>1516</v>
      </c>
      <c r="J273" s="503">
        <v>185.97</v>
      </c>
      <c r="K273" s="503">
        <v>6040.23</v>
      </c>
      <c r="L273" s="503" t="s">
        <v>1872</v>
      </c>
    </row>
    <row r="274" spans="1:12" ht="75">
      <c r="A274" s="503">
        <v>270</v>
      </c>
      <c r="B274" s="467" t="s">
        <v>1323</v>
      </c>
      <c r="C274" s="503" t="s">
        <v>1870</v>
      </c>
      <c r="D274" s="503" t="s">
        <v>1667</v>
      </c>
      <c r="E274" s="503" t="s">
        <v>1326</v>
      </c>
      <c r="F274" s="503" t="s">
        <v>1515</v>
      </c>
      <c r="G274" s="503" t="s">
        <v>1359</v>
      </c>
      <c r="H274" s="503" t="s">
        <v>1326</v>
      </c>
      <c r="I274" s="503" t="s">
        <v>1516</v>
      </c>
      <c r="J274" s="503">
        <v>185.97</v>
      </c>
      <c r="K274" s="503">
        <v>3347.42</v>
      </c>
      <c r="L274" s="503" t="s">
        <v>1669</v>
      </c>
    </row>
    <row r="275" spans="1:12" ht="60">
      <c r="A275" s="503">
        <v>271</v>
      </c>
      <c r="B275" s="467" t="s">
        <v>1323</v>
      </c>
      <c r="C275" s="503" t="s">
        <v>1870</v>
      </c>
      <c r="D275" s="503" t="s">
        <v>1667</v>
      </c>
      <c r="E275" s="503" t="s">
        <v>1326</v>
      </c>
      <c r="F275" s="503" t="s">
        <v>1515</v>
      </c>
      <c r="G275" s="503" t="s">
        <v>1337</v>
      </c>
      <c r="H275" s="503" t="s">
        <v>1326</v>
      </c>
      <c r="I275" s="503" t="s">
        <v>1516</v>
      </c>
      <c r="J275" s="503">
        <v>185.97</v>
      </c>
      <c r="K275" s="503">
        <v>6694.84</v>
      </c>
      <c r="L275" s="503" t="s">
        <v>1670</v>
      </c>
    </row>
    <row r="276" spans="1:12" ht="45">
      <c r="A276" s="503">
        <v>272</v>
      </c>
      <c r="B276" s="467" t="s">
        <v>1323</v>
      </c>
      <c r="C276" s="503" t="s">
        <v>1870</v>
      </c>
      <c r="D276" s="503" t="s">
        <v>1667</v>
      </c>
      <c r="E276" s="503" t="s">
        <v>1326</v>
      </c>
      <c r="F276" s="503" t="s">
        <v>1515</v>
      </c>
      <c r="G276" s="503" t="s">
        <v>1337</v>
      </c>
      <c r="H276" s="503" t="s">
        <v>1326</v>
      </c>
      <c r="I276" s="503" t="s">
        <v>1516</v>
      </c>
      <c r="J276" s="503">
        <v>185.97</v>
      </c>
      <c r="K276" s="503">
        <v>6694.84</v>
      </c>
      <c r="L276" s="503" t="s">
        <v>1671</v>
      </c>
    </row>
    <row r="277" spans="1:12" ht="75">
      <c r="A277" s="503">
        <v>273</v>
      </c>
      <c r="B277" s="467" t="s">
        <v>1323</v>
      </c>
      <c r="C277" s="503" t="s">
        <v>1870</v>
      </c>
      <c r="D277" s="503" t="s">
        <v>1667</v>
      </c>
      <c r="E277" s="503" t="s">
        <v>1326</v>
      </c>
      <c r="F277" s="503" t="s">
        <v>1515</v>
      </c>
      <c r="G277" s="503" t="s">
        <v>1672</v>
      </c>
      <c r="H277" s="503" t="s">
        <v>1326</v>
      </c>
      <c r="I277" s="503" t="s">
        <v>1516</v>
      </c>
      <c r="J277" s="503">
        <v>185.97</v>
      </c>
      <c r="K277" s="503">
        <v>23803.87</v>
      </c>
      <c r="L277" s="503" t="s">
        <v>1673</v>
      </c>
    </row>
    <row r="278" spans="1:12" ht="90">
      <c r="A278" s="503">
        <v>274</v>
      </c>
      <c r="B278" s="467" t="s">
        <v>1323</v>
      </c>
      <c r="C278" s="503" t="s">
        <v>1870</v>
      </c>
      <c r="D278" s="503" t="s">
        <v>1667</v>
      </c>
      <c r="E278" s="503" t="s">
        <v>1326</v>
      </c>
      <c r="F278" s="503" t="s">
        <v>1515</v>
      </c>
      <c r="G278" s="503" t="s">
        <v>1674</v>
      </c>
      <c r="H278" s="503" t="s">
        <v>1326</v>
      </c>
      <c r="I278" s="503" t="s">
        <v>1516</v>
      </c>
      <c r="J278" s="503">
        <v>185.97</v>
      </c>
      <c r="K278" s="503">
        <v>10042.26</v>
      </c>
      <c r="L278" s="503" t="s">
        <v>1675</v>
      </c>
    </row>
    <row r="279" spans="1:12" ht="60">
      <c r="A279" s="503">
        <v>275</v>
      </c>
      <c r="B279" s="467" t="s">
        <v>1323</v>
      </c>
      <c r="C279" s="503" t="s">
        <v>1870</v>
      </c>
      <c r="D279" s="503" t="s">
        <v>1667</v>
      </c>
      <c r="E279" s="503" t="s">
        <v>1326</v>
      </c>
      <c r="F279" s="503" t="s">
        <v>1515</v>
      </c>
      <c r="G279" s="503" t="s">
        <v>1373</v>
      </c>
      <c r="H279" s="503" t="s">
        <v>1326</v>
      </c>
      <c r="I279" s="503" t="s">
        <v>1516</v>
      </c>
      <c r="J279" s="503">
        <v>185.97</v>
      </c>
      <c r="K279" s="503">
        <v>11901.94</v>
      </c>
      <c r="L279" s="503" t="s">
        <v>1873</v>
      </c>
    </row>
    <row r="280" spans="1:12" ht="135">
      <c r="A280" s="503">
        <v>276</v>
      </c>
      <c r="B280" s="467" t="s">
        <v>1323</v>
      </c>
      <c r="C280" s="503" t="s">
        <v>1870</v>
      </c>
      <c r="D280" s="503" t="s">
        <v>1667</v>
      </c>
      <c r="E280" s="503" t="s">
        <v>1326</v>
      </c>
      <c r="F280" s="503" t="s">
        <v>1515</v>
      </c>
      <c r="G280" s="503">
        <v>27.06</v>
      </c>
      <c r="H280" s="503" t="s">
        <v>1326</v>
      </c>
      <c r="I280" s="503" t="s">
        <v>1516</v>
      </c>
      <c r="J280" s="503">
        <v>185.97</v>
      </c>
      <c r="K280" s="503">
        <v>5032.29</v>
      </c>
      <c r="L280" s="503" t="s">
        <v>1676</v>
      </c>
    </row>
    <row r="281" spans="1:12" ht="105">
      <c r="A281" s="503">
        <v>277</v>
      </c>
      <c r="B281" s="467" t="s">
        <v>1323</v>
      </c>
      <c r="C281" s="503" t="s">
        <v>1870</v>
      </c>
      <c r="D281" s="503" t="s">
        <v>1667</v>
      </c>
      <c r="E281" s="503" t="s">
        <v>1326</v>
      </c>
      <c r="F281" s="503" t="s">
        <v>1515</v>
      </c>
      <c r="G281" s="503">
        <v>78.599999999999895</v>
      </c>
      <c r="H281" s="503" t="s">
        <v>1326</v>
      </c>
      <c r="I281" s="503" t="s">
        <v>1516</v>
      </c>
      <c r="J281" s="503">
        <v>185.97</v>
      </c>
      <c r="K281" s="503">
        <v>14617.06</v>
      </c>
      <c r="L281" s="503" t="s">
        <v>1677</v>
      </c>
    </row>
    <row r="282" spans="1:12" ht="105">
      <c r="A282" s="503">
        <v>278</v>
      </c>
      <c r="B282" s="467" t="s">
        <v>1323</v>
      </c>
      <c r="C282" s="503" t="s">
        <v>1870</v>
      </c>
      <c r="D282" s="503" t="s">
        <v>1667</v>
      </c>
      <c r="E282" s="503" t="s">
        <v>1326</v>
      </c>
      <c r="F282" s="503" t="s">
        <v>1515</v>
      </c>
      <c r="G282" s="503" t="s">
        <v>1678</v>
      </c>
      <c r="H282" s="503" t="s">
        <v>1326</v>
      </c>
      <c r="I282" s="503" t="s">
        <v>1516</v>
      </c>
      <c r="J282" s="503">
        <v>185.97</v>
      </c>
      <c r="K282" s="503">
        <v>11158.06</v>
      </c>
      <c r="L282" s="503" t="s">
        <v>1679</v>
      </c>
    </row>
    <row r="283" spans="1:12" ht="105">
      <c r="A283" s="503">
        <v>279</v>
      </c>
      <c r="B283" s="467" t="s">
        <v>1323</v>
      </c>
      <c r="C283" s="503" t="s">
        <v>1870</v>
      </c>
      <c r="D283" s="503" t="s">
        <v>1667</v>
      </c>
      <c r="E283" s="503" t="s">
        <v>1326</v>
      </c>
      <c r="F283" s="503" t="s">
        <v>1515</v>
      </c>
      <c r="G283" s="503" t="s">
        <v>1337</v>
      </c>
      <c r="H283" s="503" t="s">
        <v>1326</v>
      </c>
      <c r="I283" s="503" t="s">
        <v>1516</v>
      </c>
      <c r="J283" s="503">
        <v>185.97</v>
      </c>
      <c r="K283" s="503">
        <v>6694.84</v>
      </c>
      <c r="L283" s="503" t="s">
        <v>1874</v>
      </c>
    </row>
    <row r="284" spans="1:12" ht="150">
      <c r="A284" s="503">
        <v>280</v>
      </c>
      <c r="B284" s="467" t="s">
        <v>1323</v>
      </c>
      <c r="C284" s="503" t="s">
        <v>1870</v>
      </c>
      <c r="D284" s="503" t="s">
        <v>1667</v>
      </c>
      <c r="E284" s="503" t="s">
        <v>1326</v>
      </c>
      <c r="F284" s="503" t="s">
        <v>1515</v>
      </c>
      <c r="G284" s="503" t="s">
        <v>1378</v>
      </c>
      <c r="H284" s="503" t="s">
        <v>1326</v>
      </c>
      <c r="I284" s="503" t="s">
        <v>1516</v>
      </c>
      <c r="J284" s="503">
        <v>185.97</v>
      </c>
      <c r="K284" s="503">
        <v>7438.71</v>
      </c>
      <c r="L284" s="503" t="s">
        <v>1680</v>
      </c>
    </row>
    <row r="285" spans="1:12" ht="105">
      <c r="A285" s="503">
        <v>281</v>
      </c>
      <c r="B285" s="467" t="s">
        <v>1323</v>
      </c>
      <c r="C285" s="503" t="s">
        <v>1870</v>
      </c>
      <c r="D285" s="503" t="s">
        <v>1667</v>
      </c>
      <c r="E285" s="503" t="s">
        <v>1326</v>
      </c>
      <c r="F285" s="503" t="s">
        <v>1515</v>
      </c>
      <c r="G285" s="503" t="s">
        <v>1678</v>
      </c>
      <c r="H285" s="503" t="s">
        <v>1326</v>
      </c>
      <c r="I285" s="503" t="s">
        <v>1516</v>
      </c>
      <c r="J285" s="503">
        <v>185.97</v>
      </c>
      <c r="K285" s="503">
        <v>11158.06</v>
      </c>
      <c r="L285" s="503" t="s">
        <v>1681</v>
      </c>
    </row>
    <row r="286" spans="1:12" ht="135">
      <c r="A286" s="503">
        <v>282</v>
      </c>
      <c r="B286" s="467" t="s">
        <v>1323</v>
      </c>
      <c r="C286" s="503" t="s">
        <v>1870</v>
      </c>
      <c r="D286" s="503" t="s">
        <v>1667</v>
      </c>
      <c r="E286" s="503" t="s">
        <v>1326</v>
      </c>
      <c r="F286" s="503" t="s">
        <v>1515</v>
      </c>
      <c r="G286" s="503">
        <v>24.64</v>
      </c>
      <c r="H286" s="503" t="s">
        <v>1326</v>
      </c>
      <c r="I286" s="503" t="s">
        <v>1516</v>
      </c>
      <c r="J286" s="503">
        <v>185.97</v>
      </c>
      <c r="K286" s="503">
        <v>4582.25</v>
      </c>
      <c r="L286" s="503" t="s">
        <v>1682</v>
      </c>
    </row>
    <row r="287" spans="1:12" ht="120">
      <c r="A287" s="503">
        <v>283</v>
      </c>
      <c r="B287" s="467" t="s">
        <v>1323</v>
      </c>
      <c r="C287" s="503" t="s">
        <v>1870</v>
      </c>
      <c r="D287" s="503" t="s">
        <v>1667</v>
      </c>
      <c r="E287" s="503" t="s">
        <v>1326</v>
      </c>
      <c r="F287" s="503" t="s">
        <v>1515</v>
      </c>
      <c r="G287" s="503">
        <v>126.9</v>
      </c>
      <c r="H287" s="503" t="s">
        <v>1326</v>
      </c>
      <c r="I287" s="503" t="s">
        <v>1516</v>
      </c>
      <c r="J287" s="503">
        <v>205.97</v>
      </c>
      <c r="K287" s="503">
        <v>26137.31</v>
      </c>
      <c r="L287" s="503" t="s">
        <v>1875</v>
      </c>
    </row>
    <row r="288" spans="1:12" ht="75">
      <c r="A288" s="503">
        <v>284</v>
      </c>
      <c r="B288" s="467" t="s">
        <v>1323</v>
      </c>
      <c r="C288" s="503" t="s">
        <v>1870</v>
      </c>
      <c r="D288" s="503" t="s">
        <v>1667</v>
      </c>
      <c r="E288" s="503" t="s">
        <v>1326</v>
      </c>
      <c r="F288" s="503" t="s">
        <v>1515</v>
      </c>
      <c r="G288" s="503">
        <v>29.64</v>
      </c>
      <c r="H288" s="503" t="s">
        <v>1326</v>
      </c>
      <c r="I288" s="503" t="s">
        <v>1516</v>
      </c>
      <c r="J288" s="503">
        <v>185.97</v>
      </c>
      <c r="K288" s="503">
        <v>5512.08</v>
      </c>
      <c r="L288" s="503" t="s">
        <v>1876</v>
      </c>
    </row>
    <row r="289" spans="1:12" ht="45">
      <c r="A289" s="503">
        <v>285</v>
      </c>
      <c r="B289" s="467" t="s">
        <v>1323</v>
      </c>
      <c r="C289" s="503" t="s">
        <v>1870</v>
      </c>
      <c r="D289" s="503" t="s">
        <v>1667</v>
      </c>
      <c r="E289" s="503" t="s">
        <v>1326</v>
      </c>
      <c r="F289" s="503" t="s">
        <v>1515</v>
      </c>
      <c r="G289" s="503" t="s">
        <v>1391</v>
      </c>
      <c r="H289" s="503" t="s">
        <v>1326</v>
      </c>
      <c r="I289" s="503" t="s">
        <v>1516</v>
      </c>
      <c r="J289" s="503">
        <v>185.97</v>
      </c>
      <c r="K289" s="503">
        <v>13947.58</v>
      </c>
      <c r="L289" s="503" t="s">
        <v>1877</v>
      </c>
    </row>
    <row r="290" spans="1:12" ht="90">
      <c r="A290" s="503">
        <v>286</v>
      </c>
      <c r="B290" s="467" t="s">
        <v>1323</v>
      </c>
      <c r="C290" s="503" t="s">
        <v>1870</v>
      </c>
      <c r="D290" s="503" t="s">
        <v>1667</v>
      </c>
      <c r="E290" s="503" t="s">
        <v>1326</v>
      </c>
      <c r="F290" s="503" t="s">
        <v>1515</v>
      </c>
      <c r="G290" s="503">
        <v>126.9</v>
      </c>
      <c r="H290" s="503" t="s">
        <v>1326</v>
      </c>
      <c r="I290" s="503" t="s">
        <v>1516</v>
      </c>
      <c r="J290" s="503">
        <v>205.97</v>
      </c>
      <c r="K290" s="503">
        <v>26137.31</v>
      </c>
      <c r="L290" s="503" t="s">
        <v>1878</v>
      </c>
    </row>
    <row r="291" spans="1:12" ht="150">
      <c r="A291" s="503">
        <v>287</v>
      </c>
      <c r="B291" s="467" t="s">
        <v>1323</v>
      </c>
      <c r="C291" s="503" t="s">
        <v>1870</v>
      </c>
      <c r="D291" s="503" t="s">
        <v>1667</v>
      </c>
      <c r="E291" s="503" t="s">
        <v>1326</v>
      </c>
      <c r="F291" s="503" t="s">
        <v>1515</v>
      </c>
      <c r="G291" s="503">
        <v>21.052</v>
      </c>
      <c r="H291" s="503" t="s">
        <v>1326</v>
      </c>
      <c r="I291" s="503" t="s">
        <v>1516</v>
      </c>
      <c r="J291" s="503">
        <v>185.97</v>
      </c>
      <c r="K291" s="503">
        <v>3914.99</v>
      </c>
      <c r="L291" s="503" t="s">
        <v>1879</v>
      </c>
    </row>
    <row r="292" spans="1:12" ht="90">
      <c r="A292" s="503">
        <v>288</v>
      </c>
      <c r="B292" s="467" t="s">
        <v>1323</v>
      </c>
      <c r="C292" s="503" t="s">
        <v>1870</v>
      </c>
      <c r="D292" s="503" t="s">
        <v>1667</v>
      </c>
      <c r="E292" s="503" t="s">
        <v>1326</v>
      </c>
      <c r="F292" s="503" t="s">
        <v>1515</v>
      </c>
      <c r="G292" s="503">
        <v>253.5</v>
      </c>
      <c r="H292" s="503" t="s">
        <v>1326</v>
      </c>
      <c r="I292" s="503" t="s">
        <v>1516</v>
      </c>
      <c r="J292" s="503">
        <v>205.97</v>
      </c>
      <c r="K292" s="503">
        <v>52212.82</v>
      </c>
      <c r="L292" s="503" t="s">
        <v>1683</v>
      </c>
    </row>
    <row r="293" spans="1:12" ht="135">
      <c r="A293" s="503">
        <v>289</v>
      </c>
      <c r="B293" s="467" t="s">
        <v>1323</v>
      </c>
      <c r="C293" s="503" t="s">
        <v>1870</v>
      </c>
      <c r="D293" s="503" t="s">
        <v>1667</v>
      </c>
      <c r="E293" s="503" t="s">
        <v>1326</v>
      </c>
      <c r="F293" s="503" t="s">
        <v>1515</v>
      </c>
      <c r="G293" s="503">
        <v>21.052</v>
      </c>
      <c r="H293" s="503" t="s">
        <v>1326</v>
      </c>
      <c r="I293" s="503" t="s">
        <v>1516</v>
      </c>
      <c r="J293" s="503">
        <v>185.97</v>
      </c>
      <c r="K293" s="503">
        <v>3914.99</v>
      </c>
      <c r="L293" s="503" t="s">
        <v>1880</v>
      </c>
    </row>
    <row r="294" spans="1:12" ht="90">
      <c r="A294" s="503">
        <v>290</v>
      </c>
      <c r="B294" s="467" t="s">
        <v>1323</v>
      </c>
      <c r="C294" s="503" t="s">
        <v>1870</v>
      </c>
      <c r="D294" s="503" t="s">
        <v>1667</v>
      </c>
      <c r="E294" s="503" t="s">
        <v>1326</v>
      </c>
      <c r="F294" s="503" t="s">
        <v>1515</v>
      </c>
      <c r="G294" s="503">
        <v>21.052</v>
      </c>
      <c r="H294" s="503" t="s">
        <v>1326</v>
      </c>
      <c r="I294" s="503" t="s">
        <v>1516</v>
      </c>
      <c r="J294" s="503">
        <v>185.97</v>
      </c>
      <c r="K294" s="503">
        <v>3914.99</v>
      </c>
      <c r="L294" s="503" t="s">
        <v>1881</v>
      </c>
    </row>
    <row r="295" spans="1:12" ht="90">
      <c r="A295" s="503">
        <v>291</v>
      </c>
      <c r="B295" s="467" t="s">
        <v>1323</v>
      </c>
      <c r="C295" s="503" t="s">
        <v>1870</v>
      </c>
      <c r="D295" s="503" t="s">
        <v>1667</v>
      </c>
      <c r="E295" s="503" t="s">
        <v>1326</v>
      </c>
      <c r="F295" s="503" t="s">
        <v>1515</v>
      </c>
      <c r="G295" s="503">
        <v>32.479999999999997</v>
      </c>
      <c r="H295" s="503" t="s">
        <v>1326</v>
      </c>
      <c r="I295" s="503" t="s">
        <v>1516</v>
      </c>
      <c r="J295" s="503">
        <v>185.97</v>
      </c>
      <c r="K295" s="503">
        <v>6040.23</v>
      </c>
      <c r="L295" s="503" t="s">
        <v>1684</v>
      </c>
    </row>
    <row r="296" spans="1:12" ht="75">
      <c r="A296" s="503">
        <v>292</v>
      </c>
      <c r="B296" s="467" t="s">
        <v>1323</v>
      </c>
      <c r="C296" s="503" t="s">
        <v>1870</v>
      </c>
      <c r="D296" s="503" t="s">
        <v>1667</v>
      </c>
      <c r="E296" s="503" t="s">
        <v>1326</v>
      </c>
      <c r="F296" s="503" t="s">
        <v>1515</v>
      </c>
      <c r="G296" s="503" t="s">
        <v>1359</v>
      </c>
      <c r="H296" s="503" t="s">
        <v>1326</v>
      </c>
      <c r="I296" s="503" t="s">
        <v>1516</v>
      </c>
      <c r="J296" s="503">
        <v>185.97</v>
      </c>
      <c r="K296" s="503">
        <v>3347.42</v>
      </c>
      <c r="L296" s="503" t="s">
        <v>1882</v>
      </c>
    </row>
    <row r="297" spans="1:12" ht="75">
      <c r="A297" s="503">
        <v>293</v>
      </c>
      <c r="B297" s="467" t="s">
        <v>1323</v>
      </c>
      <c r="C297" s="503" t="s">
        <v>1870</v>
      </c>
      <c r="D297" s="503" t="s">
        <v>1667</v>
      </c>
      <c r="E297" s="503" t="s">
        <v>1326</v>
      </c>
      <c r="F297" s="503" t="s">
        <v>1515</v>
      </c>
      <c r="G297" s="503">
        <v>126.9</v>
      </c>
      <c r="H297" s="503" t="s">
        <v>1326</v>
      </c>
      <c r="I297" s="503" t="s">
        <v>1516</v>
      </c>
      <c r="J297" s="503">
        <v>205.97</v>
      </c>
      <c r="K297" s="503">
        <v>26137.31</v>
      </c>
      <c r="L297" s="503" t="s">
        <v>1883</v>
      </c>
    </row>
    <row r="298" spans="1:12" ht="90">
      <c r="A298" s="503">
        <v>294</v>
      </c>
      <c r="B298" s="467" t="s">
        <v>1323</v>
      </c>
      <c r="C298" s="503" t="s">
        <v>1870</v>
      </c>
      <c r="D298" s="503" t="s">
        <v>1667</v>
      </c>
      <c r="E298" s="503" t="s">
        <v>1326</v>
      </c>
      <c r="F298" s="503" t="s">
        <v>1515</v>
      </c>
      <c r="G298" s="503">
        <v>21.052</v>
      </c>
      <c r="H298" s="503" t="s">
        <v>1326</v>
      </c>
      <c r="I298" s="503" t="s">
        <v>1516</v>
      </c>
      <c r="J298" s="503">
        <v>185.97</v>
      </c>
      <c r="K298" s="503">
        <v>3914.99</v>
      </c>
      <c r="L298" s="503" t="s">
        <v>1884</v>
      </c>
    </row>
    <row r="299" spans="1:12" ht="120">
      <c r="A299" s="503">
        <v>295</v>
      </c>
      <c r="B299" s="467" t="s">
        <v>1323</v>
      </c>
      <c r="C299" s="503" t="s">
        <v>1870</v>
      </c>
      <c r="D299" s="503" t="s">
        <v>1667</v>
      </c>
      <c r="E299" s="503" t="s">
        <v>1326</v>
      </c>
      <c r="F299" s="503" t="s">
        <v>1515</v>
      </c>
      <c r="G299" s="503" t="s">
        <v>1337</v>
      </c>
      <c r="H299" s="503" t="s">
        <v>1326</v>
      </c>
      <c r="I299" s="503" t="s">
        <v>1516</v>
      </c>
      <c r="J299" s="503">
        <v>185.97</v>
      </c>
      <c r="K299" s="503">
        <v>6694.84</v>
      </c>
      <c r="L299" s="503" t="s">
        <v>1885</v>
      </c>
    </row>
    <row r="300" spans="1:12" ht="120">
      <c r="A300" s="503">
        <v>296</v>
      </c>
      <c r="B300" s="467" t="s">
        <v>1323</v>
      </c>
      <c r="C300" s="503" t="s">
        <v>1870</v>
      </c>
      <c r="D300" s="503" t="s">
        <v>1667</v>
      </c>
      <c r="E300" s="503" t="s">
        <v>1326</v>
      </c>
      <c r="F300" s="503" t="s">
        <v>1515</v>
      </c>
      <c r="G300" s="503" t="s">
        <v>1359</v>
      </c>
      <c r="H300" s="503" t="s">
        <v>1326</v>
      </c>
      <c r="I300" s="503" t="s">
        <v>1516</v>
      </c>
      <c r="J300" s="503">
        <v>185.97</v>
      </c>
      <c r="K300" s="503">
        <v>3347.42</v>
      </c>
      <c r="L300" s="503" t="s">
        <v>1685</v>
      </c>
    </row>
    <row r="301" spans="1:12" ht="165">
      <c r="A301" s="503">
        <v>297</v>
      </c>
      <c r="B301" s="467" t="s">
        <v>1323</v>
      </c>
      <c r="C301" s="503" t="s">
        <v>1870</v>
      </c>
      <c r="D301" s="503" t="s">
        <v>1667</v>
      </c>
      <c r="E301" s="503" t="s">
        <v>1326</v>
      </c>
      <c r="F301" s="503" t="s">
        <v>1515</v>
      </c>
      <c r="G301" s="503">
        <v>16.239999999999998</v>
      </c>
      <c r="H301" s="503" t="s">
        <v>1326</v>
      </c>
      <c r="I301" s="503" t="s">
        <v>1516</v>
      </c>
      <c r="J301" s="503">
        <v>185.97</v>
      </c>
      <c r="K301" s="503">
        <v>3020.12</v>
      </c>
      <c r="L301" s="503" t="s">
        <v>1886</v>
      </c>
    </row>
    <row r="302" spans="1:12" ht="120">
      <c r="A302" s="503">
        <v>298</v>
      </c>
      <c r="B302" s="467" t="s">
        <v>1323</v>
      </c>
      <c r="C302" s="503" t="s">
        <v>1870</v>
      </c>
      <c r="D302" s="503" t="s">
        <v>1667</v>
      </c>
      <c r="E302" s="503" t="s">
        <v>1326</v>
      </c>
      <c r="F302" s="503" t="s">
        <v>1515</v>
      </c>
      <c r="G302" s="503" t="s">
        <v>1337</v>
      </c>
      <c r="H302" s="503" t="s">
        <v>1326</v>
      </c>
      <c r="I302" s="503" t="s">
        <v>1516</v>
      </c>
      <c r="J302" s="503">
        <v>185.97</v>
      </c>
      <c r="K302" s="503">
        <v>6694.84</v>
      </c>
      <c r="L302" s="503" t="s">
        <v>1686</v>
      </c>
    </row>
    <row r="303" spans="1:12" ht="105">
      <c r="A303" s="503">
        <v>299</v>
      </c>
      <c r="B303" s="467" t="s">
        <v>1323</v>
      </c>
      <c r="C303" s="503" t="s">
        <v>1870</v>
      </c>
      <c r="D303" s="503" t="s">
        <v>1667</v>
      </c>
      <c r="E303" s="503" t="s">
        <v>1326</v>
      </c>
      <c r="F303" s="503" t="s">
        <v>1515</v>
      </c>
      <c r="G303" s="503">
        <v>32.983999999999902</v>
      </c>
      <c r="H303" s="503" t="s">
        <v>1326</v>
      </c>
      <c r="I303" s="503" t="s">
        <v>1516</v>
      </c>
      <c r="J303" s="503">
        <v>185.97</v>
      </c>
      <c r="K303" s="503">
        <v>6133.96</v>
      </c>
      <c r="L303" s="503" t="s">
        <v>1887</v>
      </c>
    </row>
    <row r="304" spans="1:12" ht="75">
      <c r="A304" s="503">
        <v>300</v>
      </c>
      <c r="B304" s="467" t="s">
        <v>1323</v>
      </c>
      <c r="C304" s="503" t="s">
        <v>1870</v>
      </c>
      <c r="D304" s="503" t="s">
        <v>1667</v>
      </c>
      <c r="E304" s="503" t="s">
        <v>1326</v>
      </c>
      <c r="F304" s="503" t="s">
        <v>1515</v>
      </c>
      <c r="G304" s="503" t="s">
        <v>1359</v>
      </c>
      <c r="H304" s="503" t="s">
        <v>1326</v>
      </c>
      <c r="I304" s="503" t="s">
        <v>1516</v>
      </c>
      <c r="J304" s="503">
        <v>185.97</v>
      </c>
      <c r="K304" s="503">
        <v>3347.42</v>
      </c>
      <c r="L304" s="503" t="s">
        <v>1888</v>
      </c>
    </row>
    <row r="305" spans="1:12" ht="105">
      <c r="A305" s="503">
        <v>301</v>
      </c>
      <c r="B305" s="467" t="s">
        <v>1323</v>
      </c>
      <c r="C305" s="503" t="s">
        <v>1870</v>
      </c>
      <c r="D305" s="503" t="s">
        <v>1667</v>
      </c>
      <c r="E305" s="503" t="s">
        <v>1326</v>
      </c>
      <c r="F305" s="503" t="s">
        <v>1515</v>
      </c>
      <c r="G305" s="503">
        <v>32.479999999999997</v>
      </c>
      <c r="H305" s="503" t="s">
        <v>1326</v>
      </c>
      <c r="I305" s="503" t="s">
        <v>1516</v>
      </c>
      <c r="J305" s="503">
        <v>185.97</v>
      </c>
      <c r="K305" s="503">
        <v>6040.23</v>
      </c>
      <c r="L305" s="503" t="s">
        <v>1687</v>
      </c>
    </row>
    <row r="306" spans="1:12" ht="75">
      <c r="A306" s="503">
        <v>302</v>
      </c>
      <c r="B306" s="467" t="s">
        <v>1323</v>
      </c>
      <c r="C306" s="503" t="s">
        <v>1870</v>
      </c>
      <c r="D306" s="503" t="s">
        <v>1667</v>
      </c>
      <c r="E306" s="503" t="s">
        <v>1326</v>
      </c>
      <c r="F306" s="503" t="s">
        <v>1515</v>
      </c>
      <c r="G306" s="503">
        <v>32.479999999999997</v>
      </c>
      <c r="H306" s="503" t="s">
        <v>1326</v>
      </c>
      <c r="I306" s="503" t="s">
        <v>1516</v>
      </c>
      <c r="J306" s="503">
        <v>185.97</v>
      </c>
      <c r="K306" s="503">
        <v>6040.23</v>
      </c>
      <c r="L306" s="503" t="s">
        <v>1889</v>
      </c>
    </row>
    <row r="307" spans="1:12" ht="75">
      <c r="A307" s="503">
        <v>303</v>
      </c>
      <c r="B307" s="467" t="s">
        <v>1323</v>
      </c>
      <c r="C307" s="503" t="s">
        <v>1870</v>
      </c>
      <c r="D307" s="503" t="s">
        <v>1667</v>
      </c>
      <c r="E307" s="503" t="s">
        <v>1326</v>
      </c>
      <c r="F307" s="503" t="s">
        <v>1515</v>
      </c>
      <c r="G307" s="503" t="s">
        <v>1336</v>
      </c>
      <c r="H307" s="503" t="s">
        <v>1326</v>
      </c>
      <c r="I307" s="503" t="s">
        <v>1516</v>
      </c>
      <c r="J307" s="503">
        <v>185.97</v>
      </c>
      <c r="K307" s="503">
        <v>20084.52</v>
      </c>
      <c r="L307" s="503" t="s">
        <v>1890</v>
      </c>
    </row>
    <row r="308" spans="1:12" ht="120">
      <c r="A308" s="503">
        <v>304</v>
      </c>
      <c r="B308" s="467" t="s">
        <v>1323</v>
      </c>
      <c r="C308" s="503" t="s">
        <v>1870</v>
      </c>
      <c r="D308" s="503" t="s">
        <v>1667</v>
      </c>
      <c r="E308" s="503" t="s">
        <v>1326</v>
      </c>
      <c r="F308" s="503" t="s">
        <v>1515</v>
      </c>
      <c r="G308" s="503" t="s">
        <v>1337</v>
      </c>
      <c r="H308" s="503" t="s">
        <v>1326</v>
      </c>
      <c r="I308" s="503" t="s">
        <v>1516</v>
      </c>
      <c r="J308" s="503">
        <v>185.97</v>
      </c>
      <c r="K308" s="503">
        <v>6694.84</v>
      </c>
      <c r="L308" s="503" t="s">
        <v>1891</v>
      </c>
    </row>
    <row r="309" spans="1:12" ht="75">
      <c r="A309" s="503">
        <v>305</v>
      </c>
      <c r="B309" s="467" t="s">
        <v>1323</v>
      </c>
      <c r="C309" s="503" t="s">
        <v>1870</v>
      </c>
      <c r="D309" s="503" t="s">
        <v>1667</v>
      </c>
      <c r="E309" s="503" t="s">
        <v>1326</v>
      </c>
      <c r="F309" s="503" t="s">
        <v>1515</v>
      </c>
      <c r="G309" s="503">
        <v>32.479999999999997</v>
      </c>
      <c r="H309" s="503" t="s">
        <v>1326</v>
      </c>
      <c r="I309" s="503" t="s">
        <v>1516</v>
      </c>
      <c r="J309" s="503">
        <v>185.97</v>
      </c>
      <c r="K309" s="503">
        <v>6040.23</v>
      </c>
      <c r="L309" s="503" t="s">
        <v>1688</v>
      </c>
    </row>
    <row r="310" spans="1:12" ht="105">
      <c r="A310" s="503">
        <v>306</v>
      </c>
      <c r="B310" s="467" t="s">
        <v>1323</v>
      </c>
      <c r="C310" s="503" t="s">
        <v>1870</v>
      </c>
      <c r="D310" s="503" t="s">
        <v>1667</v>
      </c>
      <c r="E310" s="503" t="s">
        <v>1326</v>
      </c>
      <c r="F310" s="503" t="s">
        <v>1515</v>
      </c>
      <c r="G310" s="503">
        <v>16.239999999999998</v>
      </c>
      <c r="H310" s="503" t="s">
        <v>1326</v>
      </c>
      <c r="I310" s="503" t="s">
        <v>1516</v>
      </c>
      <c r="J310" s="503">
        <v>185.97</v>
      </c>
      <c r="K310" s="503">
        <v>3020.12</v>
      </c>
      <c r="L310" s="503" t="s">
        <v>1689</v>
      </c>
    </row>
    <row r="311" spans="1:12" ht="135">
      <c r="A311" s="503">
        <v>307</v>
      </c>
      <c r="B311" s="467" t="s">
        <v>1323</v>
      </c>
      <c r="C311" s="503" t="s">
        <v>1870</v>
      </c>
      <c r="D311" s="503" t="s">
        <v>1667</v>
      </c>
      <c r="E311" s="503" t="s">
        <v>1326</v>
      </c>
      <c r="F311" s="503" t="s">
        <v>1515</v>
      </c>
      <c r="G311" s="503" t="s">
        <v>1359</v>
      </c>
      <c r="H311" s="503" t="s">
        <v>1326</v>
      </c>
      <c r="I311" s="503" t="s">
        <v>1516</v>
      </c>
      <c r="J311" s="503">
        <v>185.97</v>
      </c>
      <c r="K311" s="503">
        <v>3347.42</v>
      </c>
      <c r="L311" s="503" t="s">
        <v>1690</v>
      </c>
    </row>
    <row r="312" spans="1:12" ht="90">
      <c r="A312" s="503">
        <v>308</v>
      </c>
      <c r="B312" s="467" t="s">
        <v>1323</v>
      </c>
      <c r="C312" s="503" t="s">
        <v>1870</v>
      </c>
      <c r="D312" s="503" t="s">
        <v>1667</v>
      </c>
      <c r="E312" s="503" t="s">
        <v>1326</v>
      </c>
      <c r="F312" s="503" t="s">
        <v>1515</v>
      </c>
      <c r="G312" s="503" t="s">
        <v>1359</v>
      </c>
      <c r="H312" s="503" t="s">
        <v>1326</v>
      </c>
      <c r="I312" s="503" t="s">
        <v>1516</v>
      </c>
      <c r="J312" s="503">
        <v>185.97</v>
      </c>
      <c r="K312" s="503">
        <v>3347.42</v>
      </c>
      <c r="L312" s="503" t="s">
        <v>1892</v>
      </c>
    </row>
    <row r="313" spans="1:12" ht="75">
      <c r="A313" s="503">
        <v>309</v>
      </c>
      <c r="B313" s="467" t="s">
        <v>1323</v>
      </c>
      <c r="C313" s="503" t="s">
        <v>1870</v>
      </c>
      <c r="D313" s="503" t="s">
        <v>1667</v>
      </c>
      <c r="E313" s="503" t="s">
        <v>1326</v>
      </c>
      <c r="F313" s="503" t="s">
        <v>1515</v>
      </c>
      <c r="G313" s="503" t="s">
        <v>1337</v>
      </c>
      <c r="H313" s="503" t="s">
        <v>1326</v>
      </c>
      <c r="I313" s="503" t="s">
        <v>1516</v>
      </c>
      <c r="J313" s="503">
        <v>185.97</v>
      </c>
      <c r="K313" s="503">
        <v>6694.84</v>
      </c>
      <c r="L313" s="503" t="s">
        <v>1691</v>
      </c>
    </row>
    <row r="314" spans="1:12" ht="75">
      <c r="A314" s="503">
        <v>310</v>
      </c>
      <c r="B314" s="467" t="s">
        <v>1323</v>
      </c>
      <c r="C314" s="503" t="s">
        <v>1870</v>
      </c>
      <c r="D314" s="503" t="s">
        <v>1667</v>
      </c>
      <c r="E314" s="503" t="s">
        <v>1326</v>
      </c>
      <c r="F314" s="503" t="s">
        <v>1515</v>
      </c>
      <c r="G314" s="503">
        <v>66.08</v>
      </c>
      <c r="H314" s="503" t="s">
        <v>1326</v>
      </c>
      <c r="I314" s="503" t="s">
        <v>1516</v>
      </c>
      <c r="J314" s="503">
        <v>185.97</v>
      </c>
      <c r="K314" s="503">
        <v>12288.75</v>
      </c>
      <c r="L314" s="503" t="s">
        <v>1893</v>
      </c>
    </row>
    <row r="315" spans="1:12" ht="165">
      <c r="A315" s="503">
        <v>311</v>
      </c>
      <c r="B315" s="467" t="s">
        <v>1323</v>
      </c>
      <c r="C315" s="503" t="s">
        <v>1870</v>
      </c>
      <c r="D315" s="503" t="s">
        <v>1667</v>
      </c>
      <c r="E315" s="503" t="s">
        <v>1326</v>
      </c>
      <c r="F315" s="503" t="s">
        <v>1515</v>
      </c>
      <c r="G315" s="503">
        <v>32.479999999999997</v>
      </c>
      <c r="H315" s="503" t="s">
        <v>1326</v>
      </c>
      <c r="I315" s="503" t="s">
        <v>1516</v>
      </c>
      <c r="J315" s="503">
        <v>185.97</v>
      </c>
      <c r="K315" s="503">
        <v>6040.23</v>
      </c>
      <c r="L315" s="503" t="s">
        <v>1894</v>
      </c>
    </row>
    <row r="316" spans="1:12" ht="120">
      <c r="A316" s="503">
        <v>312</v>
      </c>
      <c r="B316" s="467" t="s">
        <v>1323</v>
      </c>
      <c r="C316" s="503" t="s">
        <v>1870</v>
      </c>
      <c r="D316" s="503" t="s">
        <v>1667</v>
      </c>
      <c r="E316" s="503" t="s">
        <v>1326</v>
      </c>
      <c r="F316" s="503" t="s">
        <v>1515</v>
      </c>
      <c r="G316" s="503">
        <v>24.0625</v>
      </c>
      <c r="H316" s="503" t="s">
        <v>1326</v>
      </c>
      <c r="I316" s="503" t="s">
        <v>1516</v>
      </c>
      <c r="J316" s="503">
        <v>185.97</v>
      </c>
      <c r="K316" s="503">
        <v>4474.8500000000004</v>
      </c>
      <c r="L316" s="503" t="s">
        <v>1692</v>
      </c>
    </row>
    <row r="317" spans="1:12" ht="90">
      <c r="A317" s="503">
        <v>313</v>
      </c>
      <c r="B317" s="467" t="s">
        <v>1323</v>
      </c>
      <c r="C317" s="503" t="s">
        <v>1870</v>
      </c>
      <c r="D317" s="503" t="s">
        <v>1667</v>
      </c>
      <c r="E317" s="503" t="s">
        <v>1326</v>
      </c>
      <c r="F317" s="503" t="s">
        <v>1515</v>
      </c>
      <c r="G317" s="503">
        <v>16.239999999999998</v>
      </c>
      <c r="H317" s="503" t="s">
        <v>1326</v>
      </c>
      <c r="I317" s="503" t="s">
        <v>1516</v>
      </c>
      <c r="J317" s="503">
        <v>185.97</v>
      </c>
      <c r="K317" s="503">
        <v>3020.12</v>
      </c>
      <c r="L317" s="503" t="s">
        <v>1693</v>
      </c>
    </row>
    <row r="318" spans="1:12" ht="90">
      <c r="A318" s="503">
        <v>314</v>
      </c>
      <c r="B318" s="467" t="s">
        <v>1323</v>
      </c>
      <c r="C318" s="503" t="s">
        <v>1870</v>
      </c>
      <c r="D318" s="503" t="s">
        <v>1667</v>
      </c>
      <c r="E318" s="503" t="s">
        <v>1326</v>
      </c>
      <c r="F318" s="503" t="s">
        <v>1515</v>
      </c>
      <c r="G318" s="503">
        <v>16.239999999999998</v>
      </c>
      <c r="H318" s="503" t="s">
        <v>1326</v>
      </c>
      <c r="I318" s="503" t="s">
        <v>1516</v>
      </c>
      <c r="J318" s="503">
        <v>185.97</v>
      </c>
      <c r="K318" s="503">
        <v>3020.12</v>
      </c>
      <c r="L318" s="503" t="s">
        <v>1694</v>
      </c>
    </row>
    <row r="319" spans="1:12" ht="120">
      <c r="A319" s="503">
        <v>315</v>
      </c>
      <c r="B319" s="467" t="s">
        <v>1323</v>
      </c>
      <c r="C319" s="503" t="s">
        <v>1870</v>
      </c>
      <c r="D319" s="503" t="s">
        <v>1667</v>
      </c>
      <c r="E319" s="503" t="s">
        <v>1326</v>
      </c>
      <c r="F319" s="503" t="s">
        <v>1515</v>
      </c>
      <c r="G319" s="503">
        <v>16.239999999999998</v>
      </c>
      <c r="H319" s="503" t="s">
        <v>1326</v>
      </c>
      <c r="I319" s="503" t="s">
        <v>1516</v>
      </c>
      <c r="J319" s="503">
        <v>185.97</v>
      </c>
      <c r="K319" s="503">
        <v>3020.12</v>
      </c>
      <c r="L319" s="503" t="s">
        <v>1695</v>
      </c>
    </row>
    <row r="320" spans="1:12" ht="105">
      <c r="A320" s="503">
        <v>316</v>
      </c>
      <c r="B320" s="467" t="s">
        <v>1323</v>
      </c>
      <c r="C320" s="503" t="s">
        <v>1870</v>
      </c>
      <c r="D320" s="503" t="s">
        <v>1667</v>
      </c>
      <c r="E320" s="503" t="s">
        <v>1326</v>
      </c>
      <c r="F320" s="503" t="s">
        <v>1515</v>
      </c>
      <c r="G320" s="503" t="s">
        <v>1380</v>
      </c>
      <c r="H320" s="503" t="s">
        <v>1326</v>
      </c>
      <c r="I320" s="503" t="s">
        <v>1516</v>
      </c>
      <c r="J320" s="503">
        <v>185.97</v>
      </c>
      <c r="K320" s="503">
        <v>13389.68</v>
      </c>
      <c r="L320" s="503" t="s">
        <v>1696</v>
      </c>
    </row>
    <row r="321" spans="1:12" ht="45">
      <c r="A321" s="503">
        <v>317</v>
      </c>
      <c r="B321" s="467" t="s">
        <v>1323</v>
      </c>
      <c r="C321" s="503" t="s">
        <v>1870</v>
      </c>
      <c r="D321" s="503" t="s">
        <v>1667</v>
      </c>
      <c r="E321" s="503" t="s">
        <v>1326</v>
      </c>
      <c r="F321" s="503" t="s">
        <v>1515</v>
      </c>
      <c r="G321" s="503">
        <v>16.239999999999998</v>
      </c>
      <c r="H321" s="503" t="s">
        <v>1326</v>
      </c>
      <c r="I321" s="503" t="s">
        <v>1516</v>
      </c>
      <c r="J321" s="503">
        <v>185.97</v>
      </c>
      <c r="K321" s="503">
        <v>3020.12</v>
      </c>
      <c r="L321" s="503" t="s">
        <v>1697</v>
      </c>
    </row>
    <row r="322" spans="1:12" ht="90">
      <c r="A322" s="503">
        <v>318</v>
      </c>
      <c r="B322" s="467" t="s">
        <v>1323</v>
      </c>
      <c r="C322" s="503" t="s">
        <v>1870</v>
      </c>
      <c r="D322" s="503" t="s">
        <v>1667</v>
      </c>
      <c r="E322" s="503" t="s">
        <v>1326</v>
      </c>
      <c r="F322" s="503" t="s">
        <v>1515</v>
      </c>
      <c r="G322" s="503" t="s">
        <v>1359</v>
      </c>
      <c r="H322" s="503" t="s">
        <v>1326</v>
      </c>
      <c r="I322" s="503" t="s">
        <v>1516</v>
      </c>
      <c r="J322" s="503">
        <v>185.97</v>
      </c>
      <c r="K322" s="503">
        <v>3347.42</v>
      </c>
      <c r="L322" s="503" t="s">
        <v>1895</v>
      </c>
    </row>
    <row r="323" spans="1:12" ht="90">
      <c r="A323" s="503">
        <v>319</v>
      </c>
      <c r="B323" s="467" t="s">
        <v>1323</v>
      </c>
      <c r="C323" s="503" t="s">
        <v>1870</v>
      </c>
      <c r="D323" s="503" t="s">
        <v>1667</v>
      </c>
      <c r="E323" s="503" t="s">
        <v>1326</v>
      </c>
      <c r="F323" s="503" t="s">
        <v>1515</v>
      </c>
      <c r="G323" s="503">
        <v>32.479999999999997</v>
      </c>
      <c r="H323" s="503" t="s">
        <v>1326</v>
      </c>
      <c r="I323" s="503" t="s">
        <v>1516</v>
      </c>
      <c r="J323" s="503">
        <v>185.97</v>
      </c>
      <c r="K323" s="503">
        <v>6040.23</v>
      </c>
      <c r="L323" s="503" t="s">
        <v>1896</v>
      </c>
    </row>
    <row r="324" spans="1:12" ht="120">
      <c r="A324" s="503">
        <v>320</v>
      </c>
      <c r="B324" s="467" t="s">
        <v>1323</v>
      </c>
      <c r="C324" s="503" t="s">
        <v>1870</v>
      </c>
      <c r="D324" s="503" t="s">
        <v>1667</v>
      </c>
      <c r="E324" s="503" t="s">
        <v>1326</v>
      </c>
      <c r="F324" s="503" t="s">
        <v>1515</v>
      </c>
      <c r="G324" s="503">
        <v>32.479999999999997</v>
      </c>
      <c r="H324" s="503" t="s">
        <v>1326</v>
      </c>
      <c r="I324" s="503" t="s">
        <v>1516</v>
      </c>
      <c r="J324" s="503">
        <v>185.97</v>
      </c>
      <c r="K324" s="503">
        <v>6040.23</v>
      </c>
      <c r="L324" s="503" t="s">
        <v>1698</v>
      </c>
    </row>
    <row r="325" spans="1:12" ht="105">
      <c r="A325" s="503">
        <v>321</v>
      </c>
      <c r="B325" s="467" t="s">
        <v>1323</v>
      </c>
      <c r="C325" s="503" t="s">
        <v>1870</v>
      </c>
      <c r="D325" s="503" t="s">
        <v>1667</v>
      </c>
      <c r="E325" s="503" t="s">
        <v>1326</v>
      </c>
      <c r="F325" s="503" t="s">
        <v>1515</v>
      </c>
      <c r="G325" s="503">
        <v>32.479999999999997</v>
      </c>
      <c r="H325" s="503" t="s">
        <v>1326</v>
      </c>
      <c r="I325" s="503" t="s">
        <v>1516</v>
      </c>
      <c r="J325" s="503">
        <v>185.97</v>
      </c>
      <c r="K325" s="503">
        <v>6040.23</v>
      </c>
      <c r="L325" s="503" t="s">
        <v>1699</v>
      </c>
    </row>
    <row r="326" spans="1:12" ht="90">
      <c r="A326" s="503">
        <v>322</v>
      </c>
      <c r="B326" s="467" t="s">
        <v>1323</v>
      </c>
      <c r="C326" s="503" t="s">
        <v>1870</v>
      </c>
      <c r="D326" s="503" t="s">
        <v>1667</v>
      </c>
      <c r="E326" s="503" t="s">
        <v>1326</v>
      </c>
      <c r="F326" s="503" t="s">
        <v>1515</v>
      </c>
      <c r="G326" s="503">
        <v>32.479999999999997</v>
      </c>
      <c r="H326" s="503" t="s">
        <v>1326</v>
      </c>
      <c r="I326" s="503" t="s">
        <v>1516</v>
      </c>
      <c r="J326" s="503">
        <v>185.97</v>
      </c>
      <c r="K326" s="503">
        <v>6040.23</v>
      </c>
      <c r="L326" s="503" t="s">
        <v>1700</v>
      </c>
    </row>
    <row r="327" spans="1:12" ht="135">
      <c r="A327" s="503">
        <v>323</v>
      </c>
      <c r="B327" s="467" t="s">
        <v>1323</v>
      </c>
      <c r="C327" s="503" t="s">
        <v>1870</v>
      </c>
      <c r="D327" s="503" t="s">
        <v>1667</v>
      </c>
      <c r="E327" s="503" t="s">
        <v>1326</v>
      </c>
      <c r="F327" s="503" t="s">
        <v>1515</v>
      </c>
      <c r="G327" s="503">
        <v>32.479999999999997</v>
      </c>
      <c r="H327" s="503" t="s">
        <v>1326</v>
      </c>
      <c r="I327" s="503" t="s">
        <v>1516</v>
      </c>
      <c r="J327" s="503">
        <v>185.97</v>
      </c>
      <c r="K327" s="503">
        <v>6040.23</v>
      </c>
      <c r="L327" s="503" t="s">
        <v>1701</v>
      </c>
    </row>
    <row r="328" spans="1:12" ht="105">
      <c r="A328" s="503">
        <v>324</v>
      </c>
      <c r="B328" s="467" t="s">
        <v>1323</v>
      </c>
      <c r="C328" s="503" t="s">
        <v>1870</v>
      </c>
      <c r="D328" s="503" t="s">
        <v>1667</v>
      </c>
      <c r="E328" s="503" t="s">
        <v>1326</v>
      </c>
      <c r="F328" s="503" t="s">
        <v>1515</v>
      </c>
      <c r="G328" s="503" t="s">
        <v>1359</v>
      </c>
      <c r="H328" s="503" t="s">
        <v>1326</v>
      </c>
      <c r="I328" s="503" t="s">
        <v>1516</v>
      </c>
      <c r="J328" s="503">
        <v>185.97</v>
      </c>
      <c r="K328" s="503">
        <v>3347.42</v>
      </c>
      <c r="L328" s="503" t="s">
        <v>1702</v>
      </c>
    </row>
    <row r="329" spans="1:12" ht="120">
      <c r="A329" s="503">
        <v>325</v>
      </c>
      <c r="B329" s="467" t="s">
        <v>1323</v>
      </c>
      <c r="C329" s="503" t="s">
        <v>1870</v>
      </c>
      <c r="D329" s="503" t="s">
        <v>1667</v>
      </c>
      <c r="E329" s="503" t="s">
        <v>1326</v>
      </c>
      <c r="F329" s="503" t="s">
        <v>1515</v>
      </c>
      <c r="G329" s="503" t="s">
        <v>1359</v>
      </c>
      <c r="H329" s="503" t="s">
        <v>1326</v>
      </c>
      <c r="I329" s="503" t="s">
        <v>1516</v>
      </c>
      <c r="J329" s="503">
        <v>185.97</v>
      </c>
      <c r="K329" s="503">
        <v>3347.42</v>
      </c>
      <c r="L329" s="503" t="s">
        <v>1703</v>
      </c>
    </row>
    <row r="330" spans="1:12" ht="45">
      <c r="A330" s="503">
        <v>326</v>
      </c>
      <c r="B330" s="467" t="s">
        <v>1323</v>
      </c>
      <c r="C330" s="503" t="s">
        <v>1870</v>
      </c>
      <c r="D330" s="503" t="s">
        <v>1667</v>
      </c>
      <c r="E330" s="503" t="s">
        <v>1326</v>
      </c>
      <c r="F330" s="503" t="s">
        <v>1515</v>
      </c>
      <c r="G330" s="503">
        <v>49.28</v>
      </c>
      <c r="H330" s="503" t="s">
        <v>1326</v>
      </c>
      <c r="I330" s="503" t="s">
        <v>1516</v>
      </c>
      <c r="J330" s="503">
        <v>185.97</v>
      </c>
      <c r="K330" s="503">
        <v>9164.49</v>
      </c>
      <c r="L330" s="503" t="s">
        <v>1704</v>
      </c>
    </row>
    <row r="331" spans="1:12" ht="120">
      <c r="A331" s="503">
        <v>327</v>
      </c>
      <c r="B331" s="467" t="s">
        <v>1323</v>
      </c>
      <c r="C331" s="503" t="s">
        <v>1870</v>
      </c>
      <c r="D331" s="503" t="s">
        <v>1667</v>
      </c>
      <c r="E331" s="503" t="s">
        <v>1326</v>
      </c>
      <c r="F331" s="503" t="s">
        <v>1515</v>
      </c>
      <c r="G331" s="503">
        <v>21.052</v>
      </c>
      <c r="H331" s="503" t="s">
        <v>1326</v>
      </c>
      <c r="I331" s="503" t="s">
        <v>1516</v>
      </c>
      <c r="J331" s="503">
        <v>185.97</v>
      </c>
      <c r="K331" s="503">
        <v>3914.99</v>
      </c>
      <c r="L331" s="503" t="s">
        <v>1705</v>
      </c>
    </row>
    <row r="332" spans="1:12" ht="60">
      <c r="A332" s="503">
        <v>328</v>
      </c>
      <c r="B332" s="467" t="s">
        <v>1323</v>
      </c>
      <c r="C332" s="503" t="s">
        <v>1870</v>
      </c>
      <c r="D332" s="503" t="s">
        <v>1667</v>
      </c>
      <c r="E332" s="503" t="s">
        <v>1326</v>
      </c>
      <c r="F332" s="503" t="s">
        <v>1515</v>
      </c>
      <c r="G332" s="503" t="s">
        <v>1678</v>
      </c>
      <c r="H332" s="503" t="s">
        <v>1326</v>
      </c>
      <c r="I332" s="503" t="s">
        <v>1516</v>
      </c>
      <c r="J332" s="503">
        <v>185.97</v>
      </c>
      <c r="K332" s="503">
        <v>11158.06</v>
      </c>
      <c r="L332" s="503" t="s">
        <v>1706</v>
      </c>
    </row>
    <row r="333" spans="1:12" ht="165">
      <c r="A333" s="503">
        <v>329</v>
      </c>
      <c r="B333" s="467" t="s">
        <v>1323</v>
      </c>
      <c r="C333" s="503" t="s">
        <v>1870</v>
      </c>
      <c r="D333" s="503" t="s">
        <v>1667</v>
      </c>
      <c r="E333" s="503" t="s">
        <v>1326</v>
      </c>
      <c r="F333" s="503" t="s">
        <v>1515</v>
      </c>
      <c r="G333" s="503" t="s">
        <v>1359</v>
      </c>
      <c r="H333" s="503" t="s">
        <v>1326</v>
      </c>
      <c r="I333" s="503" t="s">
        <v>1516</v>
      </c>
      <c r="J333" s="503">
        <v>185.97</v>
      </c>
      <c r="K333" s="503">
        <v>3347.42</v>
      </c>
      <c r="L333" s="503" t="s">
        <v>1897</v>
      </c>
    </row>
    <row r="334" spans="1:12" ht="75">
      <c r="A334" s="503">
        <v>330</v>
      </c>
      <c r="B334" s="467" t="s">
        <v>1323</v>
      </c>
      <c r="C334" s="503" t="s">
        <v>1870</v>
      </c>
      <c r="D334" s="503" t="s">
        <v>1667</v>
      </c>
      <c r="E334" s="503" t="s">
        <v>1326</v>
      </c>
      <c r="F334" s="503" t="s">
        <v>1515</v>
      </c>
      <c r="G334" s="503">
        <v>21.052</v>
      </c>
      <c r="H334" s="503" t="s">
        <v>1326</v>
      </c>
      <c r="I334" s="503" t="s">
        <v>1516</v>
      </c>
      <c r="J334" s="503">
        <v>185.97</v>
      </c>
      <c r="K334" s="503">
        <v>3914.99</v>
      </c>
      <c r="L334" s="503" t="s">
        <v>1707</v>
      </c>
    </row>
    <row r="335" spans="1:12" ht="45">
      <c r="A335" s="503">
        <v>331</v>
      </c>
      <c r="B335" s="467" t="s">
        <v>1323</v>
      </c>
      <c r="C335" s="503" t="s">
        <v>1870</v>
      </c>
      <c r="D335" s="503" t="s">
        <v>1667</v>
      </c>
      <c r="E335" s="503" t="s">
        <v>1326</v>
      </c>
      <c r="F335" s="503" t="s">
        <v>1515</v>
      </c>
      <c r="G335" s="503" t="s">
        <v>1359</v>
      </c>
      <c r="H335" s="503" t="s">
        <v>1326</v>
      </c>
      <c r="I335" s="503" t="s">
        <v>1516</v>
      </c>
      <c r="J335" s="503">
        <v>149.19</v>
      </c>
      <c r="K335" s="503">
        <v>2685.48</v>
      </c>
      <c r="L335" s="503" t="s">
        <v>1708</v>
      </c>
    </row>
    <row r="336" spans="1:12" ht="60">
      <c r="A336" s="503">
        <v>332</v>
      </c>
      <c r="B336" s="467" t="s">
        <v>1323</v>
      </c>
      <c r="C336" s="503" t="s">
        <v>1870</v>
      </c>
      <c r="D336" s="503" t="s">
        <v>1667</v>
      </c>
      <c r="E336" s="503" t="s">
        <v>1326</v>
      </c>
      <c r="F336" s="503" t="s">
        <v>1515</v>
      </c>
      <c r="G336" s="503" t="s">
        <v>1359</v>
      </c>
      <c r="H336" s="503" t="s">
        <v>1326</v>
      </c>
      <c r="I336" s="503" t="s">
        <v>1516</v>
      </c>
      <c r="J336" s="503">
        <v>149.19</v>
      </c>
      <c r="K336" s="503">
        <v>2685.48</v>
      </c>
      <c r="L336" s="503" t="s">
        <v>1709</v>
      </c>
    </row>
    <row r="337" spans="1:12" ht="90">
      <c r="A337" s="503">
        <v>333</v>
      </c>
      <c r="B337" s="467" t="s">
        <v>1323</v>
      </c>
      <c r="C337" s="503" t="s">
        <v>1870</v>
      </c>
      <c r="D337" s="503" t="s">
        <v>1667</v>
      </c>
      <c r="E337" s="503" t="s">
        <v>1326</v>
      </c>
      <c r="F337" s="503" t="s">
        <v>1515</v>
      </c>
      <c r="G337" s="503" t="s">
        <v>1359</v>
      </c>
      <c r="H337" s="503" t="s">
        <v>1326</v>
      </c>
      <c r="I337" s="503" t="s">
        <v>1516</v>
      </c>
      <c r="J337" s="503">
        <v>149.19</v>
      </c>
      <c r="K337" s="503">
        <v>2685.48</v>
      </c>
      <c r="L337" s="503" t="s">
        <v>2024</v>
      </c>
    </row>
    <row r="338" spans="1:12" ht="135">
      <c r="A338" s="503">
        <v>334</v>
      </c>
      <c r="B338" s="467" t="s">
        <v>1323</v>
      </c>
      <c r="C338" s="503" t="s">
        <v>1870</v>
      </c>
      <c r="D338" s="503" t="s">
        <v>1667</v>
      </c>
      <c r="E338" s="503" t="s">
        <v>1326</v>
      </c>
      <c r="F338" s="503" t="s">
        <v>1515</v>
      </c>
      <c r="G338" s="503" t="s">
        <v>1359</v>
      </c>
      <c r="H338" s="503" t="s">
        <v>1326</v>
      </c>
      <c r="I338" s="503" t="s">
        <v>1516</v>
      </c>
      <c r="J338" s="503">
        <v>149.19</v>
      </c>
      <c r="K338" s="503">
        <v>2685.48</v>
      </c>
      <c r="L338" s="503" t="s">
        <v>1898</v>
      </c>
    </row>
    <row r="339" spans="1:12" ht="105">
      <c r="A339" s="503">
        <v>335</v>
      </c>
      <c r="B339" s="467" t="s">
        <v>1323</v>
      </c>
      <c r="C339" s="503" t="s">
        <v>1870</v>
      </c>
      <c r="D339" s="503" t="s">
        <v>1667</v>
      </c>
      <c r="E339" s="503" t="s">
        <v>1326</v>
      </c>
      <c r="F339" s="503" t="s">
        <v>1515</v>
      </c>
      <c r="G339" s="503" t="s">
        <v>1359</v>
      </c>
      <c r="H339" s="503" t="s">
        <v>1326</v>
      </c>
      <c r="I339" s="503" t="s">
        <v>1516</v>
      </c>
      <c r="J339" s="503">
        <v>149.19</v>
      </c>
      <c r="K339" s="503">
        <v>2685.48</v>
      </c>
      <c r="L339" s="503" t="s">
        <v>2025</v>
      </c>
    </row>
    <row r="340" spans="1:12" ht="105">
      <c r="A340" s="503">
        <v>336</v>
      </c>
      <c r="B340" s="467" t="s">
        <v>1323</v>
      </c>
      <c r="C340" s="503" t="s">
        <v>1870</v>
      </c>
      <c r="D340" s="503" t="s">
        <v>1667</v>
      </c>
      <c r="E340" s="503" t="s">
        <v>1326</v>
      </c>
      <c r="F340" s="503" t="s">
        <v>1515</v>
      </c>
      <c r="G340" s="503" t="s">
        <v>1359</v>
      </c>
      <c r="H340" s="503" t="s">
        <v>1326</v>
      </c>
      <c r="I340" s="503" t="s">
        <v>1516</v>
      </c>
      <c r="J340" s="503">
        <v>149.19</v>
      </c>
      <c r="K340" s="503">
        <v>2685.48</v>
      </c>
      <c r="L340" s="503" t="s">
        <v>1710</v>
      </c>
    </row>
    <row r="341" spans="1:12" ht="75">
      <c r="A341" s="503">
        <v>337</v>
      </c>
      <c r="B341" s="467" t="s">
        <v>1323</v>
      </c>
      <c r="C341" s="503" t="s">
        <v>1870</v>
      </c>
      <c r="D341" s="503" t="s">
        <v>1667</v>
      </c>
      <c r="E341" s="503" t="s">
        <v>1326</v>
      </c>
      <c r="F341" s="503" t="s">
        <v>1515</v>
      </c>
      <c r="G341" s="503" t="s">
        <v>1359</v>
      </c>
      <c r="H341" s="503" t="s">
        <v>1326</v>
      </c>
      <c r="I341" s="503" t="s">
        <v>1516</v>
      </c>
      <c r="J341" s="503">
        <v>149.19</v>
      </c>
      <c r="K341" s="503">
        <v>2685.48</v>
      </c>
      <c r="L341" s="503" t="s">
        <v>1711</v>
      </c>
    </row>
    <row r="342" spans="1:12" ht="60">
      <c r="A342" s="503">
        <v>338</v>
      </c>
      <c r="B342" s="467" t="s">
        <v>1323</v>
      </c>
      <c r="C342" s="503" t="s">
        <v>1870</v>
      </c>
      <c r="D342" s="503" t="s">
        <v>1667</v>
      </c>
      <c r="E342" s="503" t="s">
        <v>1326</v>
      </c>
      <c r="F342" s="503" t="s">
        <v>1515</v>
      </c>
      <c r="G342" s="503" t="s">
        <v>1359</v>
      </c>
      <c r="H342" s="503" t="s">
        <v>1326</v>
      </c>
      <c r="I342" s="503" t="s">
        <v>1516</v>
      </c>
      <c r="J342" s="503">
        <v>149.19</v>
      </c>
      <c r="K342" s="503">
        <v>2685.48</v>
      </c>
      <c r="L342" s="503" t="s">
        <v>1712</v>
      </c>
    </row>
    <row r="343" spans="1:12" ht="45">
      <c r="A343" s="503">
        <v>339</v>
      </c>
      <c r="B343" s="467" t="s">
        <v>1323</v>
      </c>
      <c r="C343" s="503" t="s">
        <v>1870</v>
      </c>
      <c r="D343" s="503" t="s">
        <v>1667</v>
      </c>
      <c r="E343" s="503" t="s">
        <v>1326</v>
      </c>
      <c r="F343" s="503" t="s">
        <v>1515</v>
      </c>
      <c r="G343" s="503" t="s">
        <v>1337</v>
      </c>
      <c r="H343" s="503" t="s">
        <v>1326</v>
      </c>
      <c r="I343" s="503" t="s">
        <v>1516</v>
      </c>
      <c r="J343" s="503">
        <v>149.19</v>
      </c>
      <c r="K343" s="503">
        <v>5370.97</v>
      </c>
      <c r="L343" s="503" t="s">
        <v>1713</v>
      </c>
    </row>
    <row r="344" spans="1:12" ht="75">
      <c r="A344" s="503">
        <v>340</v>
      </c>
      <c r="B344" s="467" t="s">
        <v>1323</v>
      </c>
      <c r="C344" s="503" t="s">
        <v>1870</v>
      </c>
      <c r="D344" s="503" t="s">
        <v>1667</v>
      </c>
      <c r="E344" s="503" t="s">
        <v>1326</v>
      </c>
      <c r="F344" s="503" t="s">
        <v>1515</v>
      </c>
      <c r="G344" s="503" t="s">
        <v>1337</v>
      </c>
      <c r="H344" s="503" t="s">
        <v>1326</v>
      </c>
      <c r="I344" s="503" t="s">
        <v>1516</v>
      </c>
      <c r="J344" s="503">
        <v>149.19</v>
      </c>
      <c r="K344" s="503">
        <v>5370.97</v>
      </c>
      <c r="L344" s="503" t="s">
        <v>1714</v>
      </c>
    </row>
    <row r="345" spans="1:12" ht="90">
      <c r="A345" s="503">
        <v>341</v>
      </c>
      <c r="B345" s="467" t="s">
        <v>1323</v>
      </c>
      <c r="C345" s="503" t="s">
        <v>1870</v>
      </c>
      <c r="D345" s="503" t="s">
        <v>1667</v>
      </c>
      <c r="E345" s="503" t="s">
        <v>1326</v>
      </c>
      <c r="F345" s="503" t="s">
        <v>1515</v>
      </c>
      <c r="G345" s="503" t="s">
        <v>1359</v>
      </c>
      <c r="H345" s="503" t="s">
        <v>1326</v>
      </c>
      <c r="I345" s="503" t="s">
        <v>1516</v>
      </c>
      <c r="J345" s="503">
        <v>149.19</v>
      </c>
      <c r="K345" s="503">
        <v>2685.48</v>
      </c>
      <c r="L345" s="503" t="s">
        <v>1899</v>
      </c>
    </row>
    <row r="346" spans="1:12" ht="45">
      <c r="A346" s="503">
        <v>342</v>
      </c>
      <c r="B346" s="467" t="s">
        <v>1323</v>
      </c>
      <c r="C346" s="503" t="s">
        <v>1870</v>
      </c>
      <c r="D346" s="503" t="s">
        <v>1667</v>
      </c>
      <c r="E346" s="503" t="s">
        <v>1326</v>
      </c>
      <c r="F346" s="503" t="s">
        <v>1515</v>
      </c>
      <c r="G346" s="503" t="s">
        <v>1359</v>
      </c>
      <c r="H346" s="503" t="s">
        <v>1326</v>
      </c>
      <c r="I346" s="503" t="s">
        <v>1516</v>
      </c>
      <c r="J346" s="503">
        <v>149.19</v>
      </c>
      <c r="K346" s="503">
        <v>2685.48</v>
      </c>
      <c r="L346" s="503" t="s">
        <v>1715</v>
      </c>
    </row>
    <row r="347" spans="1:12" ht="60">
      <c r="A347" s="503">
        <v>343</v>
      </c>
      <c r="B347" s="467" t="s">
        <v>1323</v>
      </c>
      <c r="C347" s="503" t="s">
        <v>1870</v>
      </c>
      <c r="D347" s="503" t="s">
        <v>1667</v>
      </c>
      <c r="E347" s="503" t="s">
        <v>1326</v>
      </c>
      <c r="F347" s="503" t="s">
        <v>1515</v>
      </c>
      <c r="G347" s="503" t="s">
        <v>1359</v>
      </c>
      <c r="H347" s="503" t="s">
        <v>1326</v>
      </c>
      <c r="I347" s="503" t="s">
        <v>1516</v>
      </c>
      <c r="J347" s="503">
        <v>149.19</v>
      </c>
      <c r="K347" s="503">
        <v>2685.48</v>
      </c>
      <c r="L347" s="503" t="s">
        <v>1716</v>
      </c>
    </row>
    <row r="348" spans="1:12" ht="75">
      <c r="A348" s="503">
        <v>344</v>
      </c>
      <c r="B348" s="467" t="s">
        <v>1323</v>
      </c>
      <c r="C348" s="503" t="s">
        <v>1870</v>
      </c>
      <c r="D348" s="503" t="s">
        <v>1667</v>
      </c>
      <c r="E348" s="503" t="s">
        <v>1326</v>
      </c>
      <c r="F348" s="503" t="s">
        <v>1515</v>
      </c>
      <c r="G348" s="503" t="s">
        <v>1359</v>
      </c>
      <c r="H348" s="503" t="s">
        <v>1326</v>
      </c>
      <c r="I348" s="503" t="s">
        <v>1516</v>
      </c>
      <c r="J348" s="503">
        <v>149.19</v>
      </c>
      <c r="K348" s="503">
        <v>2685.48</v>
      </c>
      <c r="L348" s="503" t="s">
        <v>1717</v>
      </c>
    </row>
    <row r="349" spans="1:12" ht="75">
      <c r="A349" s="503">
        <v>345</v>
      </c>
      <c r="B349" s="467" t="s">
        <v>1323</v>
      </c>
      <c r="C349" s="503" t="s">
        <v>1870</v>
      </c>
      <c r="D349" s="503" t="s">
        <v>1667</v>
      </c>
      <c r="E349" s="503" t="s">
        <v>1326</v>
      </c>
      <c r="F349" s="503" t="s">
        <v>1515</v>
      </c>
      <c r="G349" s="503" t="s">
        <v>1341</v>
      </c>
      <c r="H349" s="503" t="s">
        <v>1326</v>
      </c>
      <c r="I349" s="503" t="s">
        <v>1516</v>
      </c>
      <c r="J349" s="503">
        <v>149.19</v>
      </c>
      <c r="K349" s="503">
        <v>3580.65</v>
      </c>
      <c r="L349" s="503" t="s">
        <v>1718</v>
      </c>
    </row>
    <row r="350" spans="1:12" ht="90">
      <c r="A350" s="503">
        <v>346</v>
      </c>
      <c r="B350" s="467" t="s">
        <v>1323</v>
      </c>
      <c r="C350" s="503" t="s">
        <v>1870</v>
      </c>
      <c r="D350" s="503" t="s">
        <v>1667</v>
      </c>
      <c r="E350" s="503" t="s">
        <v>1326</v>
      </c>
      <c r="F350" s="503" t="s">
        <v>1515</v>
      </c>
      <c r="G350" s="503" t="s">
        <v>1359</v>
      </c>
      <c r="H350" s="503" t="s">
        <v>1326</v>
      </c>
      <c r="I350" s="503" t="s">
        <v>1516</v>
      </c>
      <c r="J350" s="503">
        <v>149.19</v>
      </c>
      <c r="K350" s="503">
        <v>2685.48</v>
      </c>
      <c r="L350" s="503" t="s">
        <v>1719</v>
      </c>
    </row>
    <row r="351" spans="1:12" ht="45">
      <c r="A351" s="503">
        <v>347</v>
      </c>
      <c r="B351" s="467" t="s">
        <v>1323</v>
      </c>
      <c r="C351" s="503" t="s">
        <v>1870</v>
      </c>
      <c r="D351" s="503" t="s">
        <v>1667</v>
      </c>
      <c r="E351" s="503" t="s">
        <v>1326</v>
      </c>
      <c r="F351" s="503" t="s">
        <v>1515</v>
      </c>
      <c r="G351" s="503" t="s">
        <v>1337</v>
      </c>
      <c r="H351" s="503" t="s">
        <v>1326</v>
      </c>
      <c r="I351" s="503" t="s">
        <v>1516</v>
      </c>
      <c r="J351" s="503">
        <v>149.19</v>
      </c>
      <c r="K351" s="503">
        <v>5370.97</v>
      </c>
      <c r="L351" s="503" t="s">
        <v>1720</v>
      </c>
    </row>
    <row r="352" spans="1:12" ht="60">
      <c r="A352" s="503">
        <v>348</v>
      </c>
      <c r="B352" s="467" t="s">
        <v>1323</v>
      </c>
      <c r="C352" s="503" t="s">
        <v>1870</v>
      </c>
      <c r="D352" s="503" t="s">
        <v>1667</v>
      </c>
      <c r="E352" s="503" t="s">
        <v>1326</v>
      </c>
      <c r="F352" s="503" t="s">
        <v>1515</v>
      </c>
      <c r="G352" s="503" t="s">
        <v>1359</v>
      </c>
      <c r="H352" s="503" t="s">
        <v>1326</v>
      </c>
      <c r="I352" s="503" t="s">
        <v>1516</v>
      </c>
      <c r="J352" s="503">
        <v>149.19</v>
      </c>
      <c r="K352" s="503">
        <v>2685.48</v>
      </c>
      <c r="L352" s="503" t="s">
        <v>1721</v>
      </c>
    </row>
    <row r="353" spans="1:12" ht="75">
      <c r="A353" s="503">
        <v>349</v>
      </c>
      <c r="B353" s="467" t="s">
        <v>1323</v>
      </c>
      <c r="C353" s="503" t="s">
        <v>1870</v>
      </c>
      <c r="D353" s="503" t="s">
        <v>1667</v>
      </c>
      <c r="E353" s="503" t="s">
        <v>1326</v>
      </c>
      <c r="F353" s="503" t="s">
        <v>1515</v>
      </c>
      <c r="G353" s="503" t="s">
        <v>1359</v>
      </c>
      <c r="H353" s="503" t="s">
        <v>1326</v>
      </c>
      <c r="I353" s="503" t="s">
        <v>1516</v>
      </c>
      <c r="J353" s="503">
        <v>149.19</v>
      </c>
      <c r="K353" s="503">
        <v>2685.48</v>
      </c>
      <c r="L353" s="503" t="s">
        <v>1722</v>
      </c>
    </row>
    <row r="354" spans="1:12" ht="75">
      <c r="A354" s="503">
        <v>350</v>
      </c>
      <c r="B354" s="467" t="s">
        <v>1323</v>
      </c>
      <c r="C354" s="503" t="s">
        <v>1870</v>
      </c>
      <c r="D354" s="503" t="s">
        <v>1667</v>
      </c>
      <c r="E354" s="503" t="s">
        <v>1326</v>
      </c>
      <c r="F354" s="503" t="s">
        <v>1515</v>
      </c>
      <c r="G354" s="503" t="s">
        <v>1359</v>
      </c>
      <c r="H354" s="503" t="s">
        <v>1326</v>
      </c>
      <c r="I354" s="503" t="s">
        <v>1516</v>
      </c>
      <c r="J354" s="503">
        <v>149.19</v>
      </c>
      <c r="K354" s="503">
        <v>2685.48</v>
      </c>
      <c r="L354" s="503" t="s">
        <v>1723</v>
      </c>
    </row>
    <row r="355" spans="1:12" ht="150">
      <c r="A355" s="503">
        <v>351</v>
      </c>
      <c r="B355" s="467" t="s">
        <v>1323</v>
      </c>
      <c r="C355" s="503" t="s">
        <v>1870</v>
      </c>
      <c r="D355" s="503" t="s">
        <v>1667</v>
      </c>
      <c r="E355" s="503" t="s">
        <v>1326</v>
      </c>
      <c r="F355" s="503" t="s">
        <v>1515</v>
      </c>
      <c r="G355" s="503" t="s">
        <v>1359</v>
      </c>
      <c r="H355" s="503" t="s">
        <v>1326</v>
      </c>
      <c r="I355" s="503" t="s">
        <v>1516</v>
      </c>
      <c r="J355" s="503">
        <v>149.19</v>
      </c>
      <c r="K355" s="503">
        <v>2685.48</v>
      </c>
      <c r="L355" s="503" t="s">
        <v>1724</v>
      </c>
    </row>
    <row r="356" spans="1:12" ht="150">
      <c r="A356" s="503">
        <v>352</v>
      </c>
      <c r="B356" s="467" t="s">
        <v>1323</v>
      </c>
      <c r="C356" s="503" t="s">
        <v>1870</v>
      </c>
      <c r="D356" s="503" t="s">
        <v>1667</v>
      </c>
      <c r="E356" s="503" t="s">
        <v>1326</v>
      </c>
      <c r="F356" s="503" t="s">
        <v>1515</v>
      </c>
      <c r="G356" s="503" t="s">
        <v>1359</v>
      </c>
      <c r="H356" s="503" t="s">
        <v>1326</v>
      </c>
      <c r="I356" s="503" t="s">
        <v>1516</v>
      </c>
      <c r="J356" s="503">
        <v>149.19</v>
      </c>
      <c r="K356" s="503">
        <v>2685.48</v>
      </c>
      <c r="L356" s="503" t="s">
        <v>1725</v>
      </c>
    </row>
    <row r="357" spans="1:12" ht="150">
      <c r="A357" s="503">
        <v>353</v>
      </c>
      <c r="B357" s="467" t="s">
        <v>1323</v>
      </c>
      <c r="C357" s="503" t="s">
        <v>1870</v>
      </c>
      <c r="D357" s="503" t="s">
        <v>1667</v>
      </c>
      <c r="E357" s="503" t="s">
        <v>1326</v>
      </c>
      <c r="F357" s="503" t="s">
        <v>1515</v>
      </c>
      <c r="G357" s="503" t="s">
        <v>1359</v>
      </c>
      <c r="H357" s="503" t="s">
        <v>1326</v>
      </c>
      <c r="I357" s="503" t="s">
        <v>1516</v>
      </c>
      <c r="J357" s="503">
        <v>149.19</v>
      </c>
      <c r="K357" s="503">
        <v>2685.48</v>
      </c>
      <c r="L357" s="503" t="s">
        <v>1726</v>
      </c>
    </row>
    <row r="358" spans="1:12" ht="45">
      <c r="A358" s="503">
        <v>354</v>
      </c>
      <c r="B358" s="467" t="s">
        <v>1323</v>
      </c>
      <c r="C358" s="503" t="s">
        <v>1870</v>
      </c>
      <c r="D358" s="503" t="s">
        <v>1667</v>
      </c>
      <c r="E358" s="503" t="s">
        <v>1326</v>
      </c>
      <c r="F358" s="503" t="s">
        <v>1515</v>
      </c>
      <c r="G358" s="503" t="s">
        <v>1359</v>
      </c>
      <c r="H358" s="503" t="s">
        <v>1326</v>
      </c>
      <c r="I358" s="503" t="s">
        <v>1516</v>
      </c>
      <c r="J358" s="503">
        <v>149.19</v>
      </c>
      <c r="K358" s="503">
        <v>2685.48</v>
      </c>
      <c r="L358" s="503" t="s">
        <v>1727</v>
      </c>
    </row>
    <row r="359" spans="1:12" ht="60">
      <c r="A359" s="503">
        <v>355</v>
      </c>
      <c r="B359" s="467" t="s">
        <v>1323</v>
      </c>
      <c r="C359" s="503" t="s">
        <v>1870</v>
      </c>
      <c r="D359" s="503" t="s">
        <v>1667</v>
      </c>
      <c r="E359" s="503" t="s">
        <v>1326</v>
      </c>
      <c r="F359" s="503" t="s">
        <v>1515</v>
      </c>
      <c r="G359" s="503" t="s">
        <v>1337</v>
      </c>
      <c r="H359" s="503" t="s">
        <v>1326</v>
      </c>
      <c r="I359" s="503" t="s">
        <v>1516</v>
      </c>
      <c r="J359" s="503">
        <v>149.19</v>
      </c>
      <c r="K359" s="503">
        <v>5370.97</v>
      </c>
      <c r="L359" s="503" t="s">
        <v>1728</v>
      </c>
    </row>
    <row r="360" spans="1:12" ht="75">
      <c r="A360" s="503">
        <v>356</v>
      </c>
      <c r="B360" s="467" t="s">
        <v>1323</v>
      </c>
      <c r="C360" s="503" t="s">
        <v>1870</v>
      </c>
      <c r="D360" s="503" t="s">
        <v>1667</v>
      </c>
      <c r="E360" s="503" t="s">
        <v>1326</v>
      </c>
      <c r="F360" s="503" t="s">
        <v>1515</v>
      </c>
      <c r="G360" s="503" t="s">
        <v>1359</v>
      </c>
      <c r="H360" s="503" t="s">
        <v>1326</v>
      </c>
      <c r="I360" s="503" t="s">
        <v>1516</v>
      </c>
      <c r="J360" s="503">
        <v>149.19</v>
      </c>
      <c r="K360" s="503">
        <v>2685.48</v>
      </c>
      <c r="L360" s="503" t="s">
        <v>1729</v>
      </c>
    </row>
    <row r="361" spans="1:12" ht="60">
      <c r="A361" s="503">
        <v>357</v>
      </c>
      <c r="B361" s="467" t="s">
        <v>1323</v>
      </c>
      <c r="C361" s="503" t="s">
        <v>1870</v>
      </c>
      <c r="D361" s="503" t="s">
        <v>1667</v>
      </c>
      <c r="E361" s="503" t="s">
        <v>1326</v>
      </c>
      <c r="F361" s="503" t="s">
        <v>1515</v>
      </c>
      <c r="G361" s="503" t="s">
        <v>1337</v>
      </c>
      <c r="H361" s="503" t="s">
        <v>1326</v>
      </c>
      <c r="I361" s="503" t="s">
        <v>1516</v>
      </c>
      <c r="J361" s="503">
        <v>149.19</v>
      </c>
      <c r="K361" s="503">
        <v>5370.97</v>
      </c>
      <c r="L361" s="503" t="s">
        <v>1730</v>
      </c>
    </row>
    <row r="362" spans="1:12" ht="45">
      <c r="A362" s="503">
        <v>358</v>
      </c>
      <c r="B362" s="467" t="s">
        <v>1323</v>
      </c>
      <c r="C362" s="503" t="s">
        <v>1870</v>
      </c>
      <c r="D362" s="503" t="s">
        <v>1667</v>
      </c>
      <c r="E362" s="503" t="s">
        <v>1326</v>
      </c>
      <c r="F362" s="503" t="s">
        <v>1515</v>
      </c>
      <c r="G362" s="503" t="s">
        <v>1359</v>
      </c>
      <c r="H362" s="503" t="s">
        <v>1326</v>
      </c>
      <c r="I362" s="503" t="s">
        <v>1516</v>
      </c>
      <c r="J362" s="503">
        <v>149.19</v>
      </c>
      <c r="K362" s="503">
        <v>2685.48</v>
      </c>
      <c r="L362" s="503" t="s">
        <v>1731</v>
      </c>
    </row>
    <row r="363" spans="1:12" ht="45">
      <c r="A363" s="503">
        <v>359</v>
      </c>
      <c r="B363" s="467" t="s">
        <v>1323</v>
      </c>
      <c r="C363" s="503" t="s">
        <v>1870</v>
      </c>
      <c r="D363" s="503" t="s">
        <v>1667</v>
      </c>
      <c r="E363" s="503" t="s">
        <v>1326</v>
      </c>
      <c r="F363" s="503" t="s">
        <v>1515</v>
      </c>
      <c r="G363" s="503" t="s">
        <v>1337</v>
      </c>
      <c r="H363" s="503" t="s">
        <v>1326</v>
      </c>
      <c r="I363" s="503" t="s">
        <v>1516</v>
      </c>
      <c r="J363" s="503">
        <v>149.19</v>
      </c>
      <c r="K363" s="503">
        <v>5370.97</v>
      </c>
      <c r="L363" s="503" t="s">
        <v>1732</v>
      </c>
    </row>
    <row r="364" spans="1:12" ht="120">
      <c r="A364" s="503">
        <v>360</v>
      </c>
      <c r="B364" s="467" t="s">
        <v>1323</v>
      </c>
      <c r="C364" s="503" t="s">
        <v>1870</v>
      </c>
      <c r="D364" s="503" t="s">
        <v>1667</v>
      </c>
      <c r="E364" s="503" t="s">
        <v>1326</v>
      </c>
      <c r="F364" s="503" t="s">
        <v>1515</v>
      </c>
      <c r="G364" s="503" t="s">
        <v>1359</v>
      </c>
      <c r="H364" s="503" t="s">
        <v>1326</v>
      </c>
      <c r="I364" s="503" t="s">
        <v>1516</v>
      </c>
      <c r="J364" s="503">
        <v>149.19</v>
      </c>
      <c r="K364" s="503">
        <v>2685.48</v>
      </c>
      <c r="L364" s="503" t="s">
        <v>1733</v>
      </c>
    </row>
    <row r="365" spans="1:12" ht="75">
      <c r="A365" s="503">
        <v>361</v>
      </c>
      <c r="B365" s="467" t="s">
        <v>1323</v>
      </c>
      <c r="C365" s="503" t="s">
        <v>1870</v>
      </c>
      <c r="D365" s="503" t="s">
        <v>1667</v>
      </c>
      <c r="E365" s="503" t="s">
        <v>1326</v>
      </c>
      <c r="F365" s="503" t="s">
        <v>1515</v>
      </c>
      <c r="G365" s="503" t="s">
        <v>1359</v>
      </c>
      <c r="H365" s="503" t="s">
        <v>1326</v>
      </c>
      <c r="I365" s="503" t="s">
        <v>1516</v>
      </c>
      <c r="J365" s="503">
        <v>149.19</v>
      </c>
      <c r="K365" s="503">
        <v>2685.48</v>
      </c>
      <c r="L365" s="503" t="s">
        <v>1734</v>
      </c>
    </row>
    <row r="366" spans="1:12" ht="75">
      <c r="A366" s="503">
        <v>362</v>
      </c>
      <c r="B366" s="467" t="s">
        <v>1323</v>
      </c>
      <c r="C366" s="503" t="s">
        <v>1870</v>
      </c>
      <c r="D366" s="503" t="s">
        <v>1667</v>
      </c>
      <c r="E366" s="503" t="s">
        <v>1326</v>
      </c>
      <c r="F366" s="503" t="s">
        <v>1515</v>
      </c>
      <c r="G366" s="503" t="s">
        <v>1359</v>
      </c>
      <c r="H366" s="503" t="s">
        <v>1326</v>
      </c>
      <c r="I366" s="503" t="s">
        <v>1516</v>
      </c>
      <c r="J366" s="503">
        <v>149.19</v>
      </c>
      <c r="K366" s="503">
        <v>2685.48</v>
      </c>
      <c r="L366" s="503" t="s">
        <v>1735</v>
      </c>
    </row>
    <row r="367" spans="1:12" ht="60">
      <c r="A367" s="503">
        <v>363</v>
      </c>
      <c r="B367" s="467" t="s">
        <v>1323</v>
      </c>
      <c r="C367" s="503" t="s">
        <v>1870</v>
      </c>
      <c r="D367" s="503" t="s">
        <v>1667</v>
      </c>
      <c r="E367" s="503" t="s">
        <v>1326</v>
      </c>
      <c r="F367" s="503" t="s">
        <v>1515</v>
      </c>
      <c r="G367" s="503" t="s">
        <v>1359</v>
      </c>
      <c r="H367" s="503" t="s">
        <v>1326</v>
      </c>
      <c r="I367" s="503" t="s">
        <v>1516</v>
      </c>
      <c r="J367" s="503">
        <v>149.19</v>
      </c>
      <c r="K367" s="503">
        <v>2685.48</v>
      </c>
      <c r="L367" s="503" t="s">
        <v>1736</v>
      </c>
    </row>
    <row r="368" spans="1:12" ht="45">
      <c r="A368" s="503">
        <v>364</v>
      </c>
      <c r="B368" s="467" t="s">
        <v>1323</v>
      </c>
      <c r="C368" s="503" t="s">
        <v>1870</v>
      </c>
      <c r="D368" s="503" t="s">
        <v>1667</v>
      </c>
      <c r="E368" s="503" t="s">
        <v>1326</v>
      </c>
      <c r="F368" s="503" t="s">
        <v>1515</v>
      </c>
      <c r="G368" s="503" t="s">
        <v>1359</v>
      </c>
      <c r="H368" s="503" t="s">
        <v>1326</v>
      </c>
      <c r="I368" s="503" t="s">
        <v>1516</v>
      </c>
      <c r="J368" s="503">
        <v>149.19</v>
      </c>
      <c r="K368" s="503">
        <v>2685.48</v>
      </c>
      <c r="L368" s="503" t="s">
        <v>1737</v>
      </c>
    </row>
    <row r="369" spans="1:12" ht="45">
      <c r="A369" s="503">
        <v>365</v>
      </c>
      <c r="B369" s="467" t="s">
        <v>1323</v>
      </c>
      <c r="C369" s="503" t="s">
        <v>1870</v>
      </c>
      <c r="D369" s="503" t="s">
        <v>1667</v>
      </c>
      <c r="E369" s="503" t="s">
        <v>1326</v>
      </c>
      <c r="F369" s="503" t="s">
        <v>1515</v>
      </c>
      <c r="G369" s="503" t="s">
        <v>1359</v>
      </c>
      <c r="H369" s="503" t="s">
        <v>1326</v>
      </c>
      <c r="I369" s="503" t="s">
        <v>1516</v>
      </c>
      <c r="J369" s="503">
        <v>149.19</v>
      </c>
      <c r="K369" s="503">
        <v>2685.48</v>
      </c>
      <c r="L369" s="503" t="s">
        <v>1738</v>
      </c>
    </row>
    <row r="370" spans="1:12" ht="105">
      <c r="A370" s="503">
        <v>366</v>
      </c>
      <c r="B370" s="467" t="s">
        <v>1323</v>
      </c>
      <c r="C370" s="503" t="s">
        <v>1870</v>
      </c>
      <c r="D370" s="503" t="s">
        <v>1667</v>
      </c>
      <c r="E370" s="503" t="s">
        <v>1326</v>
      </c>
      <c r="F370" s="503" t="s">
        <v>1515</v>
      </c>
      <c r="G370" s="503" t="s">
        <v>1359</v>
      </c>
      <c r="H370" s="503" t="s">
        <v>1326</v>
      </c>
      <c r="I370" s="503" t="s">
        <v>1516</v>
      </c>
      <c r="J370" s="503">
        <v>149.19</v>
      </c>
      <c r="K370" s="503">
        <v>2685.48</v>
      </c>
      <c r="L370" s="503" t="s">
        <v>1739</v>
      </c>
    </row>
    <row r="371" spans="1:12" ht="45">
      <c r="A371" s="503">
        <v>367</v>
      </c>
      <c r="B371" s="467" t="s">
        <v>1323</v>
      </c>
      <c r="C371" s="503" t="s">
        <v>1870</v>
      </c>
      <c r="D371" s="503" t="s">
        <v>1667</v>
      </c>
      <c r="E371" s="503" t="s">
        <v>1326</v>
      </c>
      <c r="F371" s="503" t="s">
        <v>1515</v>
      </c>
      <c r="G371" s="503" t="s">
        <v>1359</v>
      </c>
      <c r="H371" s="503" t="s">
        <v>1326</v>
      </c>
      <c r="I371" s="503" t="s">
        <v>1516</v>
      </c>
      <c r="J371" s="503">
        <v>149.19</v>
      </c>
      <c r="K371" s="503">
        <v>2685.48</v>
      </c>
      <c r="L371" s="503" t="s">
        <v>1740</v>
      </c>
    </row>
    <row r="372" spans="1:12" ht="60">
      <c r="A372" s="503">
        <v>368</v>
      </c>
      <c r="B372" s="467" t="s">
        <v>1323</v>
      </c>
      <c r="C372" s="503" t="s">
        <v>1870</v>
      </c>
      <c r="D372" s="503" t="s">
        <v>1667</v>
      </c>
      <c r="E372" s="503" t="s">
        <v>1326</v>
      </c>
      <c r="F372" s="503" t="s">
        <v>1515</v>
      </c>
      <c r="G372" s="503" t="s">
        <v>1359</v>
      </c>
      <c r="H372" s="503" t="s">
        <v>1326</v>
      </c>
      <c r="I372" s="503" t="s">
        <v>1516</v>
      </c>
      <c r="J372" s="503">
        <v>149.19</v>
      </c>
      <c r="K372" s="503">
        <v>2685.48</v>
      </c>
      <c r="L372" s="503" t="s">
        <v>2026</v>
      </c>
    </row>
    <row r="373" spans="1:12" ht="120">
      <c r="A373" s="503">
        <v>369</v>
      </c>
      <c r="B373" s="467" t="s">
        <v>1323</v>
      </c>
      <c r="C373" s="503" t="s">
        <v>1870</v>
      </c>
      <c r="D373" s="503" t="s">
        <v>1667</v>
      </c>
      <c r="E373" s="503" t="s">
        <v>1326</v>
      </c>
      <c r="F373" s="503" t="s">
        <v>1515</v>
      </c>
      <c r="G373" s="503" t="s">
        <v>1359</v>
      </c>
      <c r="H373" s="503" t="s">
        <v>1326</v>
      </c>
      <c r="I373" s="503" t="s">
        <v>1516</v>
      </c>
      <c r="J373" s="503">
        <v>149.19</v>
      </c>
      <c r="K373" s="503">
        <v>2685.48</v>
      </c>
      <c r="L373" s="503" t="s">
        <v>2027</v>
      </c>
    </row>
    <row r="374" spans="1:12" ht="75">
      <c r="A374" s="503">
        <v>370</v>
      </c>
      <c r="B374" s="467" t="s">
        <v>1323</v>
      </c>
      <c r="C374" s="503" t="s">
        <v>1870</v>
      </c>
      <c r="D374" s="503" t="s">
        <v>1667</v>
      </c>
      <c r="E374" s="503" t="s">
        <v>1326</v>
      </c>
      <c r="F374" s="503" t="s">
        <v>1515</v>
      </c>
      <c r="G374" s="503" t="s">
        <v>1359</v>
      </c>
      <c r="H374" s="503" t="s">
        <v>1326</v>
      </c>
      <c r="I374" s="503" t="s">
        <v>1516</v>
      </c>
      <c r="J374" s="503">
        <v>149.19</v>
      </c>
      <c r="K374" s="503">
        <v>2685.48</v>
      </c>
      <c r="L374" s="503" t="s">
        <v>1741</v>
      </c>
    </row>
    <row r="375" spans="1:12" ht="90">
      <c r="A375" s="503">
        <v>371</v>
      </c>
      <c r="B375" s="467" t="s">
        <v>1323</v>
      </c>
      <c r="C375" s="503" t="s">
        <v>1742</v>
      </c>
      <c r="D375" s="503" t="s">
        <v>1743</v>
      </c>
      <c r="E375" s="503" t="s">
        <v>1326</v>
      </c>
      <c r="F375" s="503" t="s">
        <v>1515</v>
      </c>
      <c r="G375" s="503" t="s">
        <v>1337</v>
      </c>
      <c r="H375" s="503" t="s">
        <v>1326</v>
      </c>
      <c r="I375" s="503" t="s">
        <v>1516</v>
      </c>
      <c r="J375" s="503">
        <v>167.58</v>
      </c>
      <c r="K375" s="503">
        <v>6032.9</v>
      </c>
      <c r="L375" s="503" t="s">
        <v>1900</v>
      </c>
    </row>
    <row r="376" spans="1:12" ht="60">
      <c r="A376" s="503">
        <v>372</v>
      </c>
      <c r="B376" s="467" t="s">
        <v>1323</v>
      </c>
      <c r="C376" s="503" t="s">
        <v>1742</v>
      </c>
      <c r="D376" s="503" t="s">
        <v>1743</v>
      </c>
      <c r="E376" s="503" t="s">
        <v>1326</v>
      </c>
      <c r="F376" s="503" t="s">
        <v>1515</v>
      </c>
      <c r="G376" s="503" t="s">
        <v>1329</v>
      </c>
      <c r="H376" s="503" t="s">
        <v>1326</v>
      </c>
      <c r="I376" s="503" t="s">
        <v>1516</v>
      </c>
      <c r="J376" s="503">
        <v>167.58</v>
      </c>
      <c r="K376" s="503">
        <v>5362.58</v>
      </c>
      <c r="L376" s="503" t="s">
        <v>1744</v>
      </c>
    </row>
    <row r="377" spans="1:12" ht="120">
      <c r="A377" s="503">
        <v>373</v>
      </c>
      <c r="B377" s="467" t="s">
        <v>1323</v>
      </c>
      <c r="C377" s="503" t="s">
        <v>1742</v>
      </c>
      <c r="D377" s="503" t="s">
        <v>1743</v>
      </c>
      <c r="E377" s="503" t="s">
        <v>1326</v>
      </c>
      <c r="F377" s="503" t="s">
        <v>1515</v>
      </c>
      <c r="G377" s="503" t="s">
        <v>1329</v>
      </c>
      <c r="H377" s="503" t="s">
        <v>1326</v>
      </c>
      <c r="I377" s="503" t="s">
        <v>1516</v>
      </c>
      <c r="J377" s="503">
        <v>167.58</v>
      </c>
      <c r="K377" s="503">
        <v>5362.58</v>
      </c>
      <c r="L377" s="503" t="s">
        <v>1745</v>
      </c>
    </row>
    <row r="378" spans="1:12" ht="135">
      <c r="A378" s="503">
        <v>374</v>
      </c>
      <c r="B378" s="467" t="s">
        <v>1323</v>
      </c>
      <c r="C378" s="503" t="s">
        <v>1742</v>
      </c>
      <c r="D378" s="503" t="s">
        <v>1743</v>
      </c>
      <c r="E378" s="503" t="s">
        <v>1326</v>
      </c>
      <c r="F378" s="503" t="s">
        <v>1515</v>
      </c>
      <c r="G378" s="503" t="s">
        <v>1337</v>
      </c>
      <c r="H378" s="503" t="s">
        <v>1326</v>
      </c>
      <c r="I378" s="503" t="s">
        <v>1516</v>
      </c>
      <c r="J378" s="503">
        <v>167.58</v>
      </c>
      <c r="K378" s="503">
        <v>6032.9</v>
      </c>
      <c r="L378" s="503" t="s">
        <v>1746</v>
      </c>
    </row>
    <row r="379" spans="1:12" ht="75">
      <c r="A379" s="503">
        <v>375</v>
      </c>
      <c r="B379" s="467" t="s">
        <v>1323</v>
      </c>
      <c r="C379" s="503" t="s">
        <v>1747</v>
      </c>
      <c r="D379" s="503" t="s">
        <v>1748</v>
      </c>
      <c r="E379" s="503" t="s">
        <v>1326</v>
      </c>
      <c r="F379" s="503" t="s">
        <v>1901</v>
      </c>
      <c r="G379" s="503" t="s">
        <v>1337</v>
      </c>
      <c r="H379" s="503" t="s">
        <v>1326</v>
      </c>
      <c r="I379" s="503" t="s">
        <v>1516</v>
      </c>
      <c r="J379" s="503">
        <v>192</v>
      </c>
      <c r="K379" s="503">
        <v>6912</v>
      </c>
      <c r="L379" s="503" t="s">
        <v>1749</v>
      </c>
    </row>
    <row r="380" spans="1:12" ht="135">
      <c r="A380" s="503">
        <v>376</v>
      </c>
      <c r="B380" s="467" t="s">
        <v>1323</v>
      </c>
      <c r="C380" s="503" t="s">
        <v>1750</v>
      </c>
      <c r="D380" s="503" t="s">
        <v>1751</v>
      </c>
      <c r="E380" s="503" t="s">
        <v>1326</v>
      </c>
      <c r="F380" s="503" t="s">
        <v>1515</v>
      </c>
      <c r="G380" s="503" t="s">
        <v>1752</v>
      </c>
      <c r="H380" s="503" t="s">
        <v>1326</v>
      </c>
      <c r="I380" s="503" t="s">
        <v>1516</v>
      </c>
      <c r="J380" s="503">
        <v>110.32</v>
      </c>
      <c r="K380" s="503">
        <v>11583.87</v>
      </c>
      <c r="L380" s="503" t="s">
        <v>1902</v>
      </c>
    </row>
    <row r="381" spans="1:12" ht="135">
      <c r="A381" s="503">
        <v>377</v>
      </c>
      <c r="B381" s="467" t="s">
        <v>1323</v>
      </c>
      <c r="C381" s="503" t="s">
        <v>1750</v>
      </c>
      <c r="D381" s="503" t="s">
        <v>1751</v>
      </c>
      <c r="E381" s="503" t="s">
        <v>1326</v>
      </c>
      <c r="F381" s="503" t="s">
        <v>1515</v>
      </c>
      <c r="G381" s="503">
        <v>170.2</v>
      </c>
      <c r="H381" s="503" t="s">
        <v>1326</v>
      </c>
      <c r="I381" s="503" t="s">
        <v>1516</v>
      </c>
      <c r="J381" s="503">
        <v>155.32</v>
      </c>
      <c r="K381" s="503">
        <v>26435.9</v>
      </c>
      <c r="L381" s="503" t="s">
        <v>1902</v>
      </c>
    </row>
    <row r="382" spans="1:12" ht="75">
      <c r="A382" s="503">
        <v>378</v>
      </c>
      <c r="B382" s="467" t="s">
        <v>1323</v>
      </c>
      <c r="C382" s="503" t="s">
        <v>1753</v>
      </c>
      <c r="D382" s="503" t="s">
        <v>1754</v>
      </c>
      <c r="E382" s="503" t="s">
        <v>1326</v>
      </c>
      <c r="F382" s="503" t="s">
        <v>1515</v>
      </c>
      <c r="G382" s="503" t="s">
        <v>1755</v>
      </c>
      <c r="H382" s="503" t="s">
        <v>1326</v>
      </c>
      <c r="I382" s="503" t="s">
        <v>1516</v>
      </c>
      <c r="J382" s="503">
        <v>146.69</v>
      </c>
      <c r="K382" s="503">
        <v>10268.549999999999</v>
      </c>
      <c r="L382" s="503" t="s">
        <v>1903</v>
      </c>
    </row>
    <row r="383" spans="1:12" ht="90">
      <c r="A383" s="503">
        <v>379</v>
      </c>
      <c r="B383" s="467" t="s">
        <v>1323</v>
      </c>
      <c r="C383" s="503" t="s">
        <v>1753</v>
      </c>
      <c r="D383" s="503" t="s">
        <v>1754</v>
      </c>
      <c r="E383" s="503" t="s">
        <v>1326</v>
      </c>
      <c r="F383" s="503" t="s">
        <v>1515</v>
      </c>
      <c r="G383" s="503" t="s">
        <v>1392</v>
      </c>
      <c r="H383" s="503" t="s">
        <v>1326</v>
      </c>
      <c r="I383" s="503" t="s">
        <v>1516</v>
      </c>
      <c r="J383" s="503">
        <v>146.69</v>
      </c>
      <c r="K383" s="503">
        <v>11735.48</v>
      </c>
      <c r="L383" s="503" t="s">
        <v>1904</v>
      </c>
    </row>
    <row r="384" spans="1:12" ht="45">
      <c r="A384" s="503">
        <v>380</v>
      </c>
      <c r="B384" s="467" t="s">
        <v>1323</v>
      </c>
      <c r="C384" s="503" t="s">
        <v>1753</v>
      </c>
      <c r="D384" s="503" t="s">
        <v>1754</v>
      </c>
      <c r="E384" s="503" t="s">
        <v>1326</v>
      </c>
      <c r="F384" s="503" t="s">
        <v>1515</v>
      </c>
      <c r="G384" s="503" t="s">
        <v>1752</v>
      </c>
      <c r="H384" s="503" t="s">
        <v>1326</v>
      </c>
      <c r="I384" s="503" t="s">
        <v>1516</v>
      </c>
      <c r="J384" s="503">
        <v>146.69</v>
      </c>
      <c r="K384" s="503">
        <v>15402.82</v>
      </c>
      <c r="L384" s="503" t="s">
        <v>1905</v>
      </c>
    </row>
    <row r="385" spans="1:12" ht="105">
      <c r="A385" s="503">
        <v>381</v>
      </c>
      <c r="B385" s="467" t="s">
        <v>1323</v>
      </c>
      <c r="C385" s="503" t="s">
        <v>1753</v>
      </c>
      <c r="D385" s="503" t="s">
        <v>1754</v>
      </c>
      <c r="E385" s="503" t="s">
        <v>1326</v>
      </c>
      <c r="F385" s="503" t="s">
        <v>1515</v>
      </c>
      <c r="G385" s="503" t="s">
        <v>1380</v>
      </c>
      <c r="H385" s="503" t="s">
        <v>1326</v>
      </c>
      <c r="I385" s="503" t="s">
        <v>1516</v>
      </c>
      <c r="J385" s="503">
        <v>146.69</v>
      </c>
      <c r="K385" s="503">
        <v>10561.94</v>
      </c>
      <c r="L385" s="503" t="s">
        <v>1906</v>
      </c>
    </row>
    <row r="386" spans="1:12" ht="75">
      <c r="A386" s="503">
        <v>382</v>
      </c>
      <c r="B386" s="467" t="s">
        <v>1323</v>
      </c>
      <c r="C386" s="503" t="s">
        <v>1753</v>
      </c>
      <c r="D386" s="503" t="s">
        <v>1754</v>
      </c>
      <c r="E386" s="503" t="s">
        <v>1326</v>
      </c>
      <c r="F386" s="503" t="s">
        <v>1515</v>
      </c>
      <c r="G386" s="503" t="s">
        <v>1337</v>
      </c>
      <c r="H386" s="503" t="s">
        <v>1326</v>
      </c>
      <c r="I386" s="503" t="s">
        <v>1516</v>
      </c>
      <c r="J386" s="503">
        <v>146.69</v>
      </c>
      <c r="K386" s="503">
        <v>5280.97</v>
      </c>
      <c r="L386" s="503" t="s">
        <v>1907</v>
      </c>
    </row>
    <row r="387" spans="1:12" ht="105">
      <c r="A387" s="503">
        <v>383</v>
      </c>
      <c r="B387" s="467" t="s">
        <v>1323</v>
      </c>
      <c r="C387" s="503" t="s">
        <v>1753</v>
      </c>
      <c r="D387" s="503" t="s">
        <v>1754</v>
      </c>
      <c r="E387" s="503" t="s">
        <v>1326</v>
      </c>
      <c r="F387" s="503" t="s">
        <v>1515</v>
      </c>
      <c r="G387" s="503" t="s">
        <v>1337</v>
      </c>
      <c r="H387" s="503" t="s">
        <v>1326</v>
      </c>
      <c r="I387" s="503" t="s">
        <v>1516</v>
      </c>
      <c r="J387" s="503">
        <v>146.69</v>
      </c>
      <c r="K387" s="503">
        <v>5280.97</v>
      </c>
      <c r="L387" s="503" t="s">
        <v>1756</v>
      </c>
    </row>
    <row r="388" spans="1:12" ht="45">
      <c r="A388" s="503">
        <v>384</v>
      </c>
      <c r="B388" s="467" t="s">
        <v>1323</v>
      </c>
      <c r="C388" s="503" t="s">
        <v>1753</v>
      </c>
      <c r="D388" s="503" t="s">
        <v>1754</v>
      </c>
      <c r="E388" s="503" t="s">
        <v>1326</v>
      </c>
      <c r="F388" s="503" t="s">
        <v>1515</v>
      </c>
      <c r="G388" s="503" t="s">
        <v>1337</v>
      </c>
      <c r="H388" s="503" t="s">
        <v>1326</v>
      </c>
      <c r="I388" s="503" t="s">
        <v>1516</v>
      </c>
      <c r="J388" s="503">
        <v>146.69</v>
      </c>
      <c r="K388" s="503">
        <v>5280.97</v>
      </c>
      <c r="L388" s="503" t="s">
        <v>1757</v>
      </c>
    </row>
    <row r="389" spans="1:12" ht="90">
      <c r="A389" s="503">
        <v>385</v>
      </c>
      <c r="B389" s="467" t="s">
        <v>1323</v>
      </c>
      <c r="C389" s="503" t="s">
        <v>1753</v>
      </c>
      <c r="D389" s="503" t="s">
        <v>1754</v>
      </c>
      <c r="E389" s="503" t="s">
        <v>1326</v>
      </c>
      <c r="F389" s="503" t="s">
        <v>1515</v>
      </c>
      <c r="G389" s="503" t="s">
        <v>1337</v>
      </c>
      <c r="H389" s="503" t="s">
        <v>1326</v>
      </c>
      <c r="I389" s="503" t="s">
        <v>1516</v>
      </c>
      <c r="J389" s="503">
        <v>146.69</v>
      </c>
      <c r="K389" s="503">
        <v>5280.97</v>
      </c>
      <c r="L389" s="503" t="s">
        <v>1908</v>
      </c>
    </row>
    <row r="390" spans="1:12" ht="45">
      <c r="A390" s="503">
        <v>386</v>
      </c>
      <c r="B390" s="467" t="s">
        <v>1323</v>
      </c>
      <c r="C390" s="503" t="s">
        <v>1753</v>
      </c>
      <c r="D390" s="503" t="s">
        <v>1754</v>
      </c>
      <c r="E390" s="503" t="s">
        <v>1326</v>
      </c>
      <c r="F390" s="503" t="s">
        <v>1515</v>
      </c>
      <c r="G390" s="503" t="s">
        <v>1337</v>
      </c>
      <c r="H390" s="503" t="s">
        <v>1326</v>
      </c>
      <c r="I390" s="503" t="s">
        <v>1516</v>
      </c>
      <c r="J390" s="503">
        <v>146.69</v>
      </c>
      <c r="K390" s="503">
        <v>5280.97</v>
      </c>
      <c r="L390" s="503" t="s">
        <v>1758</v>
      </c>
    </row>
    <row r="391" spans="1:12" ht="45">
      <c r="A391" s="503">
        <v>387</v>
      </c>
      <c r="B391" s="467" t="s">
        <v>1323</v>
      </c>
      <c r="C391" s="503" t="s">
        <v>1753</v>
      </c>
      <c r="D391" s="503" t="s">
        <v>1754</v>
      </c>
      <c r="E391" s="503" t="s">
        <v>1326</v>
      </c>
      <c r="F391" s="503" t="s">
        <v>1515</v>
      </c>
      <c r="G391" s="503" t="s">
        <v>1759</v>
      </c>
      <c r="H391" s="503" t="s">
        <v>1326</v>
      </c>
      <c r="I391" s="503" t="s">
        <v>1516</v>
      </c>
      <c r="J391" s="503">
        <v>146.69</v>
      </c>
      <c r="K391" s="503">
        <v>3960.73</v>
      </c>
      <c r="L391" s="503" t="s">
        <v>1760</v>
      </c>
    </row>
    <row r="392" spans="1:12" ht="45">
      <c r="A392" s="503">
        <v>388</v>
      </c>
      <c r="B392" s="467" t="s">
        <v>1323</v>
      </c>
      <c r="C392" s="503" t="s">
        <v>1753</v>
      </c>
      <c r="D392" s="503" t="s">
        <v>1754</v>
      </c>
      <c r="E392" s="503" t="s">
        <v>1326</v>
      </c>
      <c r="F392" s="503" t="s">
        <v>1515</v>
      </c>
      <c r="G392" s="503" t="s">
        <v>1337</v>
      </c>
      <c r="H392" s="503" t="s">
        <v>1326</v>
      </c>
      <c r="I392" s="503" t="s">
        <v>1516</v>
      </c>
      <c r="J392" s="503">
        <v>146.69</v>
      </c>
      <c r="K392" s="503">
        <v>5280.97</v>
      </c>
      <c r="L392" s="503" t="s">
        <v>1761</v>
      </c>
    </row>
    <row r="393" spans="1:12" ht="60">
      <c r="A393" s="503">
        <v>389</v>
      </c>
      <c r="B393" s="467" t="s">
        <v>1323</v>
      </c>
      <c r="C393" s="503" t="s">
        <v>1753</v>
      </c>
      <c r="D393" s="503" t="s">
        <v>1754</v>
      </c>
      <c r="E393" s="503" t="s">
        <v>1326</v>
      </c>
      <c r="F393" s="503" t="s">
        <v>1515</v>
      </c>
      <c r="G393" s="503" t="s">
        <v>1337</v>
      </c>
      <c r="H393" s="503" t="s">
        <v>1326</v>
      </c>
      <c r="I393" s="503" t="s">
        <v>1516</v>
      </c>
      <c r="J393" s="503">
        <v>146.69</v>
      </c>
      <c r="K393" s="503">
        <v>5280.97</v>
      </c>
      <c r="L393" s="503" t="s">
        <v>1762</v>
      </c>
    </row>
    <row r="394" spans="1:12" ht="45">
      <c r="A394" s="503">
        <v>390</v>
      </c>
      <c r="B394" s="467" t="s">
        <v>1323</v>
      </c>
      <c r="C394" s="503" t="s">
        <v>1753</v>
      </c>
      <c r="D394" s="503" t="s">
        <v>1754</v>
      </c>
      <c r="E394" s="503" t="s">
        <v>1326</v>
      </c>
      <c r="F394" s="503" t="s">
        <v>1515</v>
      </c>
      <c r="G394" s="503" t="s">
        <v>1337</v>
      </c>
      <c r="H394" s="503" t="s">
        <v>1326</v>
      </c>
      <c r="I394" s="503" t="s">
        <v>1516</v>
      </c>
      <c r="J394" s="503">
        <v>146.69</v>
      </c>
      <c r="K394" s="503">
        <v>5280.97</v>
      </c>
      <c r="L394" s="503" t="s">
        <v>1763</v>
      </c>
    </row>
    <row r="395" spans="1:12" ht="45">
      <c r="A395" s="503">
        <v>391</v>
      </c>
      <c r="B395" s="467" t="s">
        <v>1323</v>
      </c>
      <c r="C395" s="503" t="s">
        <v>1753</v>
      </c>
      <c r="D395" s="503" t="s">
        <v>1754</v>
      </c>
      <c r="E395" s="503" t="s">
        <v>1326</v>
      </c>
      <c r="F395" s="503" t="s">
        <v>1515</v>
      </c>
      <c r="G395" s="503" t="s">
        <v>1337</v>
      </c>
      <c r="H395" s="503" t="s">
        <v>1326</v>
      </c>
      <c r="I395" s="503" t="s">
        <v>1516</v>
      </c>
      <c r="J395" s="503">
        <v>146.69</v>
      </c>
      <c r="K395" s="503">
        <v>5280.97</v>
      </c>
      <c r="L395" s="503" t="s">
        <v>1764</v>
      </c>
    </row>
    <row r="396" spans="1:12" ht="90">
      <c r="A396" s="503">
        <v>392</v>
      </c>
      <c r="B396" s="467" t="s">
        <v>1323</v>
      </c>
      <c r="C396" s="503" t="s">
        <v>1753</v>
      </c>
      <c r="D396" s="503" t="s">
        <v>1754</v>
      </c>
      <c r="E396" s="503" t="s">
        <v>1326</v>
      </c>
      <c r="F396" s="503" t="s">
        <v>1515</v>
      </c>
      <c r="G396" s="503" t="s">
        <v>1378</v>
      </c>
      <c r="H396" s="503" t="s">
        <v>1326</v>
      </c>
      <c r="I396" s="503" t="s">
        <v>1516</v>
      </c>
      <c r="J396" s="503">
        <v>146.69</v>
      </c>
      <c r="K396" s="503">
        <v>5867.74</v>
      </c>
      <c r="L396" s="503" t="s">
        <v>1909</v>
      </c>
    </row>
    <row r="397" spans="1:12" ht="75">
      <c r="A397" s="503">
        <v>393</v>
      </c>
      <c r="B397" s="467" t="s">
        <v>1323</v>
      </c>
      <c r="C397" s="503" t="s">
        <v>1753</v>
      </c>
      <c r="D397" s="503" t="s">
        <v>1754</v>
      </c>
      <c r="E397" s="503" t="s">
        <v>1326</v>
      </c>
      <c r="F397" s="503" t="s">
        <v>1515</v>
      </c>
      <c r="G397" s="503" t="s">
        <v>1337</v>
      </c>
      <c r="H397" s="503" t="s">
        <v>1326</v>
      </c>
      <c r="I397" s="503" t="s">
        <v>1516</v>
      </c>
      <c r="J397" s="503">
        <v>146.69</v>
      </c>
      <c r="K397" s="503">
        <v>5280.97</v>
      </c>
      <c r="L397" s="503" t="s">
        <v>1910</v>
      </c>
    </row>
    <row r="398" spans="1:12" ht="60">
      <c r="A398" s="503">
        <v>394</v>
      </c>
      <c r="B398" s="467" t="s">
        <v>1323</v>
      </c>
      <c r="C398" s="503" t="s">
        <v>1765</v>
      </c>
      <c r="D398" s="503" t="s">
        <v>1766</v>
      </c>
      <c r="E398" s="503" t="s">
        <v>1326</v>
      </c>
      <c r="F398" s="503" t="s">
        <v>1515</v>
      </c>
      <c r="G398" s="503">
        <v>63.13</v>
      </c>
      <c r="H398" s="503" t="s">
        <v>1326</v>
      </c>
      <c r="I398" s="503" t="s">
        <v>1516</v>
      </c>
      <c r="J398" s="503">
        <v>167.58</v>
      </c>
      <c r="K398" s="503">
        <v>10579.37</v>
      </c>
      <c r="L398" s="503" t="s">
        <v>1767</v>
      </c>
    </row>
    <row r="399" spans="1:12" ht="45">
      <c r="A399" s="503">
        <v>395</v>
      </c>
      <c r="B399" s="467" t="s">
        <v>1323</v>
      </c>
      <c r="C399" s="503" t="s">
        <v>1768</v>
      </c>
      <c r="D399" s="503" t="s">
        <v>1769</v>
      </c>
      <c r="E399" s="503" t="s">
        <v>1326</v>
      </c>
      <c r="F399" s="503" t="s">
        <v>1515</v>
      </c>
      <c r="G399" s="503" t="s">
        <v>1337</v>
      </c>
      <c r="H399" s="503" t="s">
        <v>1326</v>
      </c>
      <c r="I399" s="503" t="s">
        <v>1516</v>
      </c>
      <c r="J399" s="503">
        <v>167.58</v>
      </c>
      <c r="K399" s="503">
        <v>6032.9</v>
      </c>
      <c r="L399" s="503" t="s">
        <v>1911</v>
      </c>
    </row>
    <row r="400" spans="1:12" ht="120">
      <c r="A400" s="503">
        <v>396</v>
      </c>
      <c r="B400" s="467" t="s">
        <v>1323</v>
      </c>
      <c r="C400" s="503" t="s">
        <v>1768</v>
      </c>
      <c r="D400" s="503" t="s">
        <v>1769</v>
      </c>
      <c r="E400" s="503" t="s">
        <v>1326</v>
      </c>
      <c r="F400" s="503" t="s">
        <v>1515</v>
      </c>
      <c r="G400" s="503" t="s">
        <v>1337</v>
      </c>
      <c r="H400" s="503" t="s">
        <v>1326</v>
      </c>
      <c r="I400" s="503" t="s">
        <v>1516</v>
      </c>
      <c r="J400" s="503">
        <v>167.58</v>
      </c>
      <c r="K400" s="503">
        <v>6032.9</v>
      </c>
      <c r="L400" s="503" t="s">
        <v>1912</v>
      </c>
    </row>
    <row r="401" spans="1:12" ht="120">
      <c r="A401" s="503">
        <v>397</v>
      </c>
      <c r="B401" s="467" t="s">
        <v>1323</v>
      </c>
      <c r="C401" s="503" t="s">
        <v>1768</v>
      </c>
      <c r="D401" s="503" t="s">
        <v>1769</v>
      </c>
      <c r="E401" s="503" t="s">
        <v>1326</v>
      </c>
      <c r="F401" s="503" t="s">
        <v>1515</v>
      </c>
      <c r="G401" s="503">
        <v>49.28</v>
      </c>
      <c r="H401" s="503" t="s">
        <v>1326</v>
      </c>
      <c r="I401" s="503" t="s">
        <v>1516</v>
      </c>
      <c r="J401" s="503">
        <v>167.58</v>
      </c>
      <c r="K401" s="503">
        <v>8258.3700000000008</v>
      </c>
      <c r="L401" s="503" t="s">
        <v>1770</v>
      </c>
    </row>
    <row r="402" spans="1:12" ht="150">
      <c r="A402" s="503">
        <v>398</v>
      </c>
      <c r="B402" s="467" t="s">
        <v>1323</v>
      </c>
      <c r="C402" s="503" t="s">
        <v>1768</v>
      </c>
      <c r="D402" s="503" t="s">
        <v>1769</v>
      </c>
      <c r="E402" s="503" t="s">
        <v>1326</v>
      </c>
      <c r="F402" s="503" t="s">
        <v>1515</v>
      </c>
      <c r="G402" s="503" t="s">
        <v>1377</v>
      </c>
      <c r="H402" s="503" t="s">
        <v>1326</v>
      </c>
      <c r="I402" s="503" t="s">
        <v>1516</v>
      </c>
      <c r="J402" s="503">
        <v>167.58</v>
      </c>
      <c r="K402" s="503">
        <v>16087.74</v>
      </c>
      <c r="L402" s="503" t="s">
        <v>1913</v>
      </c>
    </row>
    <row r="403" spans="1:12" ht="105">
      <c r="A403" s="503">
        <v>399</v>
      </c>
      <c r="B403" s="467" t="s">
        <v>1323</v>
      </c>
      <c r="C403" s="503" t="s">
        <v>1768</v>
      </c>
      <c r="D403" s="503" t="s">
        <v>1769</v>
      </c>
      <c r="E403" s="503" t="s">
        <v>1326</v>
      </c>
      <c r="F403" s="503" t="s">
        <v>1515</v>
      </c>
      <c r="G403" s="503" t="s">
        <v>1337</v>
      </c>
      <c r="H403" s="503" t="s">
        <v>1326</v>
      </c>
      <c r="I403" s="503" t="s">
        <v>1516</v>
      </c>
      <c r="J403" s="503">
        <v>167.58</v>
      </c>
      <c r="K403" s="503">
        <v>6032.9</v>
      </c>
      <c r="L403" s="503" t="s">
        <v>1771</v>
      </c>
    </row>
    <row r="404" spans="1:12" ht="60">
      <c r="A404" s="503">
        <v>400</v>
      </c>
      <c r="B404" s="467" t="s">
        <v>1323</v>
      </c>
      <c r="C404" s="503" t="s">
        <v>1768</v>
      </c>
      <c r="D404" s="503" t="s">
        <v>1769</v>
      </c>
      <c r="E404" s="503" t="s">
        <v>1326</v>
      </c>
      <c r="F404" s="503" t="s">
        <v>1515</v>
      </c>
      <c r="G404" s="503" t="s">
        <v>1337</v>
      </c>
      <c r="H404" s="503" t="s">
        <v>1326</v>
      </c>
      <c r="I404" s="503" t="s">
        <v>1516</v>
      </c>
      <c r="J404" s="503">
        <v>167.58</v>
      </c>
      <c r="K404" s="503">
        <v>6032.9</v>
      </c>
      <c r="L404" s="503" t="s">
        <v>1914</v>
      </c>
    </row>
    <row r="405" spans="1:12" ht="105">
      <c r="A405" s="503">
        <v>401</v>
      </c>
      <c r="B405" s="467" t="s">
        <v>1323</v>
      </c>
      <c r="C405" s="503" t="s">
        <v>1768</v>
      </c>
      <c r="D405" s="503" t="s">
        <v>1769</v>
      </c>
      <c r="E405" s="503" t="s">
        <v>1326</v>
      </c>
      <c r="F405" s="503" t="s">
        <v>1515</v>
      </c>
      <c r="G405" s="503" t="s">
        <v>1329</v>
      </c>
      <c r="H405" s="503" t="s">
        <v>1326</v>
      </c>
      <c r="I405" s="503" t="s">
        <v>1516</v>
      </c>
      <c r="J405" s="503">
        <v>167.58</v>
      </c>
      <c r="K405" s="503">
        <v>5362.58</v>
      </c>
      <c r="L405" s="503" t="s">
        <v>1915</v>
      </c>
    </row>
    <row r="406" spans="1:12" ht="90">
      <c r="A406" s="503">
        <v>402</v>
      </c>
      <c r="B406" s="467" t="s">
        <v>1323</v>
      </c>
      <c r="C406" s="503" t="s">
        <v>1772</v>
      </c>
      <c r="D406" s="503" t="s">
        <v>1773</v>
      </c>
      <c r="E406" s="503" t="s">
        <v>1326</v>
      </c>
      <c r="F406" s="503" t="s">
        <v>1515</v>
      </c>
      <c r="G406" s="503" t="s">
        <v>1678</v>
      </c>
      <c r="H406" s="503" t="s">
        <v>1326</v>
      </c>
      <c r="I406" s="503" t="s">
        <v>1516</v>
      </c>
      <c r="J406" s="503">
        <v>165.08</v>
      </c>
      <c r="K406" s="503">
        <v>9904.84</v>
      </c>
      <c r="L406" s="503" t="s">
        <v>1916</v>
      </c>
    </row>
    <row r="407" spans="1:12" ht="210">
      <c r="A407" s="503">
        <v>500</v>
      </c>
      <c r="B407" s="467" t="s">
        <v>363</v>
      </c>
      <c r="C407" s="503" t="s">
        <v>1917</v>
      </c>
      <c r="D407" s="503" t="s">
        <v>1774</v>
      </c>
      <c r="E407" s="503" t="s">
        <v>1326</v>
      </c>
      <c r="F407" s="503" t="s">
        <v>1570</v>
      </c>
      <c r="G407" s="503"/>
      <c r="H407" s="503" t="s">
        <v>1326</v>
      </c>
      <c r="I407" s="503" t="s">
        <v>1402</v>
      </c>
      <c r="J407" s="503">
        <v>0</v>
      </c>
      <c r="K407" s="503">
        <v>3000</v>
      </c>
      <c r="L407" s="503" t="s">
        <v>1918</v>
      </c>
    </row>
    <row r="408" spans="1:12" ht="255">
      <c r="A408" s="503">
        <v>501</v>
      </c>
      <c r="B408" s="467" t="s">
        <v>363</v>
      </c>
      <c r="C408" s="503" t="s">
        <v>1919</v>
      </c>
      <c r="D408" s="503" t="s">
        <v>1775</v>
      </c>
      <c r="E408" s="503" t="s">
        <v>1326</v>
      </c>
      <c r="F408" s="503" t="s">
        <v>1551</v>
      </c>
      <c r="G408" s="503" t="s">
        <v>1657</v>
      </c>
      <c r="H408" s="503" t="s">
        <v>1326</v>
      </c>
      <c r="I408" s="503" t="s">
        <v>1400</v>
      </c>
      <c r="J408" s="503">
        <v>34.24</v>
      </c>
      <c r="K408" s="503">
        <v>3150</v>
      </c>
      <c r="L408" s="503" t="s">
        <v>1920</v>
      </c>
    </row>
    <row r="409" spans="1:12" ht="409.5">
      <c r="A409" s="503">
        <v>502</v>
      </c>
      <c r="B409" s="467" t="s">
        <v>363</v>
      </c>
      <c r="C409" s="503" t="s">
        <v>1919</v>
      </c>
      <c r="D409" s="503" t="s">
        <v>1775</v>
      </c>
      <c r="E409" s="503" t="s">
        <v>1326</v>
      </c>
      <c r="F409" s="503" t="s">
        <v>1551</v>
      </c>
      <c r="G409" s="503"/>
      <c r="H409" s="503" t="s">
        <v>1326</v>
      </c>
      <c r="I409" s="503" t="s">
        <v>1402</v>
      </c>
      <c r="J409" s="503">
        <v>0</v>
      </c>
      <c r="K409" s="503">
        <v>26850</v>
      </c>
      <c r="L409" s="503" t="s">
        <v>1921</v>
      </c>
    </row>
    <row r="410" spans="1:12" ht="150">
      <c r="A410" s="503">
        <v>503</v>
      </c>
      <c r="B410" s="467" t="s">
        <v>363</v>
      </c>
      <c r="C410" s="503" t="s">
        <v>1776</v>
      </c>
      <c r="D410" s="503" t="s">
        <v>1777</v>
      </c>
      <c r="E410" s="503" t="s">
        <v>1326</v>
      </c>
      <c r="F410" s="503" t="s">
        <v>1922</v>
      </c>
      <c r="G410" s="503" t="s">
        <v>1414</v>
      </c>
      <c r="H410" s="503" t="s">
        <v>1326</v>
      </c>
      <c r="I410" s="503" t="s">
        <v>1400</v>
      </c>
      <c r="J410" s="503">
        <v>116.31</v>
      </c>
      <c r="K410" s="503">
        <v>7560</v>
      </c>
      <c r="L410" s="503" t="s">
        <v>1923</v>
      </c>
    </row>
    <row r="411" spans="1:12" ht="150">
      <c r="A411" s="503">
        <v>504</v>
      </c>
      <c r="B411" s="467" t="s">
        <v>363</v>
      </c>
      <c r="C411" s="503" t="s">
        <v>1776</v>
      </c>
      <c r="D411" s="503" t="s">
        <v>1777</v>
      </c>
      <c r="E411" s="503" t="s">
        <v>1326</v>
      </c>
      <c r="F411" s="503" t="s">
        <v>1922</v>
      </c>
      <c r="G411" s="503" t="s">
        <v>1414</v>
      </c>
      <c r="H411" s="503" t="s">
        <v>1326</v>
      </c>
      <c r="I411" s="503" t="s">
        <v>1400</v>
      </c>
      <c r="J411" s="503">
        <v>58.15</v>
      </c>
      <c r="K411" s="503">
        <v>3780</v>
      </c>
      <c r="L411" s="503" t="s">
        <v>1924</v>
      </c>
    </row>
    <row r="412" spans="1:12" ht="210">
      <c r="A412" s="503">
        <v>505</v>
      </c>
      <c r="B412" s="467" t="s">
        <v>363</v>
      </c>
      <c r="C412" s="503" t="s">
        <v>1776</v>
      </c>
      <c r="D412" s="503" t="s">
        <v>1777</v>
      </c>
      <c r="E412" s="503" t="s">
        <v>1326</v>
      </c>
      <c r="F412" s="503" t="s">
        <v>1922</v>
      </c>
      <c r="G412" s="503"/>
      <c r="H412" s="503" t="s">
        <v>1326</v>
      </c>
      <c r="I412" s="503" t="s">
        <v>1402</v>
      </c>
      <c r="J412" s="503">
        <v>0</v>
      </c>
      <c r="K412" s="503">
        <v>1190</v>
      </c>
      <c r="L412" s="503" t="s">
        <v>1925</v>
      </c>
    </row>
    <row r="413" spans="1:12" ht="210">
      <c r="A413" s="503">
        <v>506</v>
      </c>
      <c r="B413" s="467" t="s">
        <v>363</v>
      </c>
      <c r="C413" s="503" t="s">
        <v>1776</v>
      </c>
      <c r="D413" s="503" t="s">
        <v>1777</v>
      </c>
      <c r="E413" s="503" t="s">
        <v>1326</v>
      </c>
      <c r="F413" s="503" t="s">
        <v>1922</v>
      </c>
      <c r="G413" s="503"/>
      <c r="H413" s="503" t="s">
        <v>1326</v>
      </c>
      <c r="I413" s="503" t="s">
        <v>1402</v>
      </c>
      <c r="J413" s="503">
        <v>0</v>
      </c>
      <c r="K413" s="503">
        <v>595</v>
      </c>
      <c r="L413" s="503" t="s">
        <v>1926</v>
      </c>
    </row>
    <row r="414" spans="1:12" ht="210">
      <c r="A414" s="503">
        <v>507</v>
      </c>
      <c r="B414" s="467" t="s">
        <v>363</v>
      </c>
      <c r="C414" s="503" t="s">
        <v>1927</v>
      </c>
      <c r="D414" s="503" t="s">
        <v>1778</v>
      </c>
      <c r="E414" s="503" t="s">
        <v>1326</v>
      </c>
      <c r="F414" s="503" t="s">
        <v>1928</v>
      </c>
      <c r="G414" s="503"/>
      <c r="H414" s="503" t="s">
        <v>1326</v>
      </c>
      <c r="I414" s="503" t="s">
        <v>1402</v>
      </c>
      <c r="J414" s="503">
        <v>0</v>
      </c>
      <c r="K414" s="503">
        <v>4000</v>
      </c>
      <c r="L414" s="503" t="s">
        <v>1929</v>
      </c>
    </row>
    <row r="415" spans="1:12" ht="210">
      <c r="A415" s="503">
        <v>508</v>
      </c>
      <c r="B415" s="467" t="s">
        <v>363</v>
      </c>
      <c r="C415" s="503" t="s">
        <v>1779</v>
      </c>
      <c r="D415" s="503" t="s">
        <v>1780</v>
      </c>
      <c r="E415" s="503" t="s">
        <v>1326</v>
      </c>
      <c r="F415" s="503" t="s">
        <v>1928</v>
      </c>
      <c r="G415" s="503"/>
      <c r="H415" s="503" t="s">
        <v>1326</v>
      </c>
      <c r="I415" s="503" t="s">
        <v>1402</v>
      </c>
      <c r="J415" s="503">
        <v>0</v>
      </c>
      <c r="K415" s="503">
        <v>2000</v>
      </c>
      <c r="L415" s="503" t="s">
        <v>1930</v>
      </c>
    </row>
    <row r="416" spans="1:12" ht="210">
      <c r="A416" s="503">
        <v>509</v>
      </c>
      <c r="B416" s="467" t="s">
        <v>363</v>
      </c>
      <c r="C416" s="503" t="s">
        <v>1781</v>
      </c>
      <c r="D416" s="503" t="s">
        <v>1782</v>
      </c>
      <c r="E416" s="503" t="s">
        <v>1326</v>
      </c>
      <c r="F416" s="503" t="s">
        <v>1551</v>
      </c>
      <c r="G416" s="503"/>
      <c r="H416" s="503" t="s">
        <v>1326</v>
      </c>
      <c r="I416" s="503" t="s">
        <v>1402</v>
      </c>
      <c r="J416" s="503">
        <v>0</v>
      </c>
      <c r="K416" s="503">
        <v>800</v>
      </c>
      <c r="L416" s="503" t="s">
        <v>1931</v>
      </c>
    </row>
    <row r="417" spans="1:12" ht="210">
      <c r="A417" s="503">
        <v>510</v>
      </c>
      <c r="B417" s="467" t="s">
        <v>363</v>
      </c>
      <c r="C417" s="503" t="s">
        <v>1783</v>
      </c>
      <c r="D417" s="503" t="s">
        <v>1784</v>
      </c>
      <c r="E417" s="503" t="s">
        <v>1326</v>
      </c>
      <c r="F417" s="503" t="s">
        <v>1928</v>
      </c>
      <c r="G417" s="503"/>
      <c r="H417" s="503" t="s">
        <v>1326</v>
      </c>
      <c r="I417" s="503" t="s">
        <v>1402</v>
      </c>
      <c r="J417" s="503">
        <v>0</v>
      </c>
      <c r="K417" s="503">
        <v>600</v>
      </c>
      <c r="L417" s="503" t="s">
        <v>1932</v>
      </c>
    </row>
    <row r="418" spans="1:12" ht="150">
      <c r="A418" s="503">
        <v>511</v>
      </c>
      <c r="B418" s="467" t="s">
        <v>363</v>
      </c>
      <c r="C418" s="503" t="s">
        <v>1933</v>
      </c>
      <c r="D418" s="503" t="s">
        <v>1785</v>
      </c>
      <c r="E418" s="503" t="s">
        <v>1326</v>
      </c>
      <c r="F418" s="503" t="s">
        <v>1928</v>
      </c>
      <c r="G418" s="503" t="s">
        <v>1658</v>
      </c>
      <c r="H418" s="503" t="s">
        <v>1326</v>
      </c>
      <c r="I418" s="503" t="s">
        <v>1400</v>
      </c>
      <c r="J418" s="503">
        <v>46.43</v>
      </c>
      <c r="K418" s="503">
        <v>2832.4</v>
      </c>
      <c r="L418" s="503" t="s">
        <v>1934</v>
      </c>
    </row>
    <row r="419" spans="1:12" ht="210">
      <c r="A419" s="503">
        <v>512</v>
      </c>
      <c r="B419" s="467" t="s">
        <v>363</v>
      </c>
      <c r="C419" s="503" t="s">
        <v>1933</v>
      </c>
      <c r="D419" s="503" t="s">
        <v>1785</v>
      </c>
      <c r="E419" s="503" t="s">
        <v>1326</v>
      </c>
      <c r="F419" s="503" t="s">
        <v>1928</v>
      </c>
      <c r="G419" s="503"/>
      <c r="H419" s="503" t="s">
        <v>1326</v>
      </c>
      <c r="I419" s="503" t="s">
        <v>1402</v>
      </c>
      <c r="J419" s="503">
        <v>0</v>
      </c>
      <c r="K419" s="503">
        <v>4248</v>
      </c>
      <c r="L419" s="503" t="s">
        <v>1935</v>
      </c>
    </row>
    <row r="420" spans="1:12" ht="210">
      <c r="A420" s="503">
        <v>513</v>
      </c>
      <c r="B420" s="467" t="s">
        <v>363</v>
      </c>
      <c r="C420" s="503" t="s">
        <v>1786</v>
      </c>
      <c r="D420" s="503" t="s">
        <v>1787</v>
      </c>
      <c r="E420" s="503" t="s">
        <v>1326</v>
      </c>
      <c r="F420" s="503" t="s">
        <v>1928</v>
      </c>
      <c r="G420" s="503"/>
      <c r="H420" s="503" t="s">
        <v>1326</v>
      </c>
      <c r="I420" s="503" t="s">
        <v>1402</v>
      </c>
      <c r="J420" s="503">
        <v>0</v>
      </c>
      <c r="K420" s="503">
        <v>2000</v>
      </c>
      <c r="L420" s="503" t="s">
        <v>1936</v>
      </c>
    </row>
    <row r="421" spans="1:12" ht="210">
      <c r="A421" s="503">
        <v>514</v>
      </c>
      <c r="B421" s="467" t="s">
        <v>363</v>
      </c>
      <c r="C421" s="503" t="s">
        <v>1786</v>
      </c>
      <c r="D421" s="503" t="s">
        <v>1787</v>
      </c>
      <c r="E421" s="503" t="s">
        <v>1326</v>
      </c>
      <c r="F421" s="503" t="s">
        <v>1928</v>
      </c>
      <c r="G421" s="503"/>
      <c r="H421" s="503" t="s">
        <v>1326</v>
      </c>
      <c r="I421" s="503" t="s">
        <v>1402</v>
      </c>
      <c r="J421" s="503">
        <v>0</v>
      </c>
      <c r="K421" s="503">
        <v>1800</v>
      </c>
      <c r="L421" s="503" t="s">
        <v>1937</v>
      </c>
    </row>
    <row r="422" spans="1:12" ht="150">
      <c r="A422" s="503">
        <v>515</v>
      </c>
      <c r="B422" s="467" t="s">
        <v>363</v>
      </c>
      <c r="C422" s="503" t="s">
        <v>1786</v>
      </c>
      <c r="D422" s="503" t="s">
        <v>1787</v>
      </c>
      <c r="E422" s="503" t="s">
        <v>1326</v>
      </c>
      <c r="F422" s="503" t="s">
        <v>1928</v>
      </c>
      <c r="G422" s="503" t="s">
        <v>1659</v>
      </c>
      <c r="H422" s="503" t="s">
        <v>1326</v>
      </c>
      <c r="I422" s="503" t="s">
        <v>1400</v>
      </c>
      <c r="J422" s="503">
        <v>49.84</v>
      </c>
      <c r="K422" s="503">
        <v>3040</v>
      </c>
      <c r="L422" s="503" t="s">
        <v>1938</v>
      </c>
    </row>
    <row r="423" spans="1:12" ht="150">
      <c r="A423" s="503">
        <v>516</v>
      </c>
      <c r="B423" s="467" t="s">
        <v>363</v>
      </c>
      <c r="C423" s="503" t="s">
        <v>1786</v>
      </c>
      <c r="D423" s="503" t="s">
        <v>1787</v>
      </c>
      <c r="E423" s="503" t="s">
        <v>1326</v>
      </c>
      <c r="F423" s="503" t="s">
        <v>1928</v>
      </c>
      <c r="G423" s="503" t="s">
        <v>1659</v>
      </c>
      <c r="H423" s="503" t="s">
        <v>1326</v>
      </c>
      <c r="I423" s="503" t="s">
        <v>1400</v>
      </c>
      <c r="J423" s="503">
        <v>49.84</v>
      </c>
      <c r="K423" s="503">
        <v>3040</v>
      </c>
      <c r="L423" s="503" t="s">
        <v>1939</v>
      </c>
    </row>
    <row r="424" spans="1:12" ht="300">
      <c r="A424" s="503">
        <v>517</v>
      </c>
      <c r="B424" s="467" t="s">
        <v>363</v>
      </c>
      <c r="C424" s="503" t="s">
        <v>1786</v>
      </c>
      <c r="D424" s="503" t="s">
        <v>1787</v>
      </c>
      <c r="E424" s="503" t="s">
        <v>1326</v>
      </c>
      <c r="F424" s="503" t="s">
        <v>1928</v>
      </c>
      <c r="G424" s="503"/>
      <c r="H424" s="503" t="s">
        <v>1326</v>
      </c>
      <c r="I424" s="503" t="s">
        <v>1402</v>
      </c>
      <c r="J424" s="503">
        <v>0</v>
      </c>
      <c r="K424" s="503">
        <v>1200</v>
      </c>
      <c r="L424" s="503" t="s">
        <v>1940</v>
      </c>
    </row>
    <row r="425" spans="1:12" ht="195">
      <c r="A425" s="503">
        <v>518</v>
      </c>
      <c r="B425" s="467" t="s">
        <v>363</v>
      </c>
      <c r="C425" s="503" t="s">
        <v>1786</v>
      </c>
      <c r="D425" s="503" t="s">
        <v>1787</v>
      </c>
      <c r="E425" s="503" t="s">
        <v>1326</v>
      </c>
      <c r="F425" s="503" t="s">
        <v>1928</v>
      </c>
      <c r="G425" s="503"/>
      <c r="H425" s="503" t="s">
        <v>1326</v>
      </c>
      <c r="I425" s="503" t="s">
        <v>1402</v>
      </c>
      <c r="J425" s="503">
        <v>0</v>
      </c>
      <c r="K425" s="503">
        <v>2400</v>
      </c>
      <c r="L425" s="503" t="s">
        <v>1941</v>
      </c>
    </row>
    <row r="426" spans="1:12" ht="150">
      <c r="A426" s="503">
        <v>519</v>
      </c>
      <c r="B426" s="467" t="s">
        <v>363</v>
      </c>
      <c r="C426" s="503" t="s">
        <v>1942</v>
      </c>
      <c r="D426" s="503" t="s">
        <v>1788</v>
      </c>
      <c r="E426" s="503" t="s">
        <v>1326</v>
      </c>
      <c r="F426" s="503" t="s">
        <v>1928</v>
      </c>
      <c r="G426" s="503" t="s">
        <v>1660</v>
      </c>
      <c r="H426" s="503" t="s">
        <v>1326</v>
      </c>
      <c r="I426" s="503" t="s">
        <v>1400</v>
      </c>
      <c r="J426" s="503">
        <v>22.95</v>
      </c>
      <c r="K426" s="503">
        <v>1400</v>
      </c>
      <c r="L426" s="503" t="s">
        <v>1943</v>
      </c>
    </row>
    <row r="427" spans="1:12" ht="120">
      <c r="A427" s="503">
        <v>520</v>
      </c>
      <c r="B427" s="467" t="s">
        <v>363</v>
      </c>
      <c r="C427" s="503" t="s">
        <v>1942</v>
      </c>
      <c r="D427" s="503" t="s">
        <v>1788</v>
      </c>
      <c r="E427" s="503" t="s">
        <v>1326</v>
      </c>
      <c r="F427" s="503" t="s">
        <v>1928</v>
      </c>
      <c r="G427" s="503" t="s">
        <v>1660</v>
      </c>
      <c r="H427" s="503" t="s">
        <v>1326</v>
      </c>
      <c r="I427" s="503" t="s">
        <v>1400</v>
      </c>
      <c r="J427" s="503">
        <v>16.39</v>
      </c>
      <c r="K427" s="503">
        <v>1000</v>
      </c>
      <c r="L427" s="503" t="s">
        <v>1944</v>
      </c>
    </row>
    <row r="428" spans="1:12" ht="210">
      <c r="A428" s="503">
        <v>521</v>
      </c>
      <c r="B428" s="467" t="s">
        <v>363</v>
      </c>
      <c r="C428" s="503" t="s">
        <v>1942</v>
      </c>
      <c r="D428" s="503" t="s">
        <v>1788</v>
      </c>
      <c r="E428" s="503" t="s">
        <v>1326</v>
      </c>
      <c r="F428" s="503" t="s">
        <v>1928</v>
      </c>
      <c r="G428" s="503"/>
      <c r="H428" s="503" t="s">
        <v>1326</v>
      </c>
      <c r="I428" s="503" t="s">
        <v>1402</v>
      </c>
      <c r="J428" s="503">
        <v>0</v>
      </c>
      <c r="K428" s="503">
        <v>1000</v>
      </c>
      <c r="L428" s="503" t="s">
        <v>1945</v>
      </c>
    </row>
    <row r="429" spans="1:12" ht="270">
      <c r="A429" s="503">
        <v>522</v>
      </c>
      <c r="B429" s="467" t="s">
        <v>363</v>
      </c>
      <c r="C429" s="503" t="s">
        <v>1942</v>
      </c>
      <c r="D429" s="503" t="s">
        <v>1788</v>
      </c>
      <c r="E429" s="503" t="s">
        <v>1326</v>
      </c>
      <c r="F429" s="503" t="s">
        <v>1928</v>
      </c>
      <c r="G429" s="503"/>
      <c r="H429" s="503" t="s">
        <v>1326</v>
      </c>
      <c r="I429" s="503" t="s">
        <v>1402</v>
      </c>
      <c r="J429" s="503">
        <v>0</v>
      </c>
      <c r="K429" s="503">
        <v>800</v>
      </c>
      <c r="L429" s="503" t="s">
        <v>1946</v>
      </c>
    </row>
    <row r="430" spans="1:12" ht="180">
      <c r="A430" s="503">
        <v>523</v>
      </c>
      <c r="B430" s="467" t="s">
        <v>363</v>
      </c>
      <c r="C430" s="503" t="s">
        <v>1789</v>
      </c>
      <c r="D430" s="503" t="s">
        <v>1790</v>
      </c>
      <c r="E430" s="503" t="s">
        <v>1326</v>
      </c>
      <c r="F430" s="503" t="s">
        <v>1928</v>
      </c>
      <c r="G430" s="503"/>
      <c r="H430" s="503" t="s">
        <v>1326</v>
      </c>
      <c r="I430" s="503" t="s">
        <v>1402</v>
      </c>
      <c r="J430" s="503">
        <v>0</v>
      </c>
      <c r="K430" s="503">
        <v>2800</v>
      </c>
      <c r="L430" s="503" t="s">
        <v>1947</v>
      </c>
    </row>
    <row r="431" spans="1:12" ht="150">
      <c r="A431" s="503">
        <v>524</v>
      </c>
      <c r="B431" s="467" t="s">
        <v>363</v>
      </c>
      <c r="C431" s="503" t="s">
        <v>1948</v>
      </c>
      <c r="D431" s="503" t="s">
        <v>1791</v>
      </c>
      <c r="E431" s="503" t="s">
        <v>1326</v>
      </c>
      <c r="F431" s="503" t="s">
        <v>1928</v>
      </c>
      <c r="G431" s="503" t="s">
        <v>1661</v>
      </c>
      <c r="H431" s="503" t="s">
        <v>1326</v>
      </c>
      <c r="I431" s="503" t="s">
        <v>1400</v>
      </c>
      <c r="J431" s="503">
        <v>6.56</v>
      </c>
      <c r="K431" s="503">
        <v>400</v>
      </c>
      <c r="L431" s="503" t="s">
        <v>1949</v>
      </c>
    </row>
    <row r="432" spans="1:12" ht="150">
      <c r="A432" s="503">
        <v>525</v>
      </c>
      <c r="B432" s="467" t="s">
        <v>363</v>
      </c>
      <c r="C432" s="503" t="s">
        <v>1948</v>
      </c>
      <c r="D432" s="503" t="s">
        <v>1791</v>
      </c>
      <c r="E432" s="503" t="s">
        <v>1326</v>
      </c>
      <c r="F432" s="503" t="s">
        <v>1928</v>
      </c>
      <c r="G432" s="503" t="s">
        <v>1661</v>
      </c>
      <c r="H432" s="503" t="s">
        <v>1326</v>
      </c>
      <c r="I432" s="503" t="s">
        <v>1400</v>
      </c>
      <c r="J432" s="503">
        <v>6.56</v>
      </c>
      <c r="K432" s="503">
        <v>400</v>
      </c>
      <c r="L432" s="503" t="s">
        <v>1950</v>
      </c>
    </row>
    <row r="433" spans="1:12" ht="210">
      <c r="A433" s="503">
        <v>526</v>
      </c>
      <c r="B433" s="467" t="s">
        <v>363</v>
      </c>
      <c r="C433" s="503" t="s">
        <v>1948</v>
      </c>
      <c r="D433" s="503" t="s">
        <v>1791</v>
      </c>
      <c r="E433" s="503" t="s">
        <v>1326</v>
      </c>
      <c r="F433" s="503" t="s">
        <v>1928</v>
      </c>
      <c r="G433" s="503"/>
      <c r="H433" s="503" t="s">
        <v>1326</v>
      </c>
      <c r="I433" s="503" t="s">
        <v>1402</v>
      </c>
      <c r="J433" s="503">
        <v>0</v>
      </c>
      <c r="K433" s="503">
        <v>500</v>
      </c>
      <c r="L433" s="503" t="s">
        <v>1951</v>
      </c>
    </row>
    <row r="434" spans="1:12" ht="210">
      <c r="A434" s="503">
        <v>527</v>
      </c>
      <c r="B434" s="467" t="s">
        <v>363</v>
      </c>
      <c r="C434" s="503" t="s">
        <v>1948</v>
      </c>
      <c r="D434" s="503" t="s">
        <v>1791</v>
      </c>
      <c r="E434" s="503" t="s">
        <v>1326</v>
      </c>
      <c r="F434" s="503" t="s">
        <v>1928</v>
      </c>
      <c r="G434" s="503"/>
      <c r="H434" s="503" t="s">
        <v>1326</v>
      </c>
      <c r="I434" s="503" t="s">
        <v>1402</v>
      </c>
      <c r="J434" s="503">
        <v>0</v>
      </c>
      <c r="K434" s="503">
        <v>500</v>
      </c>
      <c r="L434" s="503" t="s">
        <v>1952</v>
      </c>
    </row>
    <row r="435" spans="1:12" ht="150">
      <c r="A435" s="503">
        <v>528</v>
      </c>
      <c r="B435" s="467" t="s">
        <v>1478</v>
      </c>
      <c r="C435" s="503" t="s">
        <v>1776</v>
      </c>
      <c r="D435" s="503" t="s">
        <v>1777</v>
      </c>
      <c r="E435" s="503" t="s">
        <v>1326</v>
      </c>
      <c r="F435" s="503" t="s">
        <v>1922</v>
      </c>
      <c r="G435" s="503">
        <v>3382.5</v>
      </c>
      <c r="H435" s="503" t="s">
        <v>1326</v>
      </c>
      <c r="I435" s="503" t="s">
        <v>1653</v>
      </c>
      <c r="J435" s="503">
        <v>2.98</v>
      </c>
      <c r="K435" s="503">
        <v>10080</v>
      </c>
      <c r="L435" s="503" t="s">
        <v>1792</v>
      </c>
    </row>
    <row r="436" spans="1:12" ht="150">
      <c r="A436" s="503">
        <v>529</v>
      </c>
      <c r="B436" s="467" t="s">
        <v>1478</v>
      </c>
      <c r="C436" s="503" t="s">
        <v>1781</v>
      </c>
      <c r="D436" s="503" t="s">
        <v>1782</v>
      </c>
      <c r="E436" s="503" t="s">
        <v>1326</v>
      </c>
      <c r="F436" s="503" t="s">
        <v>1551</v>
      </c>
      <c r="G436" s="503" t="s">
        <v>1793</v>
      </c>
      <c r="H436" s="503" t="s">
        <v>1326</v>
      </c>
      <c r="I436" s="503" t="s">
        <v>1653</v>
      </c>
      <c r="J436" s="503">
        <v>0</v>
      </c>
      <c r="K436" s="503">
        <v>5600</v>
      </c>
      <c r="L436" s="503" t="s">
        <v>1794</v>
      </c>
    </row>
    <row r="437" spans="1:12" ht="165">
      <c r="A437" s="503">
        <v>530</v>
      </c>
      <c r="B437" s="467" t="s">
        <v>1478</v>
      </c>
      <c r="C437" s="503" t="s">
        <v>1933</v>
      </c>
      <c r="D437" s="503" t="s">
        <v>1785</v>
      </c>
      <c r="E437" s="503" t="s">
        <v>1326</v>
      </c>
      <c r="F437" s="503" t="s">
        <v>1928</v>
      </c>
      <c r="G437" s="503" t="s">
        <v>1505</v>
      </c>
      <c r="H437" s="503" t="s">
        <v>1326</v>
      </c>
      <c r="I437" s="503" t="s">
        <v>1653</v>
      </c>
      <c r="J437" s="503">
        <v>0.22</v>
      </c>
      <c r="K437" s="503">
        <v>1320</v>
      </c>
      <c r="L437" s="503" t="s">
        <v>1953</v>
      </c>
    </row>
    <row r="438" spans="1:12" ht="165">
      <c r="A438" s="503">
        <v>531</v>
      </c>
      <c r="B438" s="467" t="s">
        <v>1478</v>
      </c>
      <c r="C438" s="503" t="s">
        <v>1933</v>
      </c>
      <c r="D438" s="503" t="s">
        <v>1785</v>
      </c>
      <c r="E438" s="503" t="s">
        <v>1326</v>
      </c>
      <c r="F438" s="503" t="s">
        <v>1928</v>
      </c>
      <c r="G438" s="503" t="s">
        <v>1795</v>
      </c>
      <c r="H438" s="503" t="s">
        <v>1326</v>
      </c>
      <c r="I438" s="503" t="s">
        <v>1653</v>
      </c>
      <c r="J438" s="503">
        <v>1.61</v>
      </c>
      <c r="K438" s="503">
        <v>579.6</v>
      </c>
      <c r="L438" s="503" t="s">
        <v>1954</v>
      </c>
    </row>
    <row r="439" spans="1:12" ht="150">
      <c r="A439" s="503">
        <v>532</v>
      </c>
      <c r="B439" s="467" t="s">
        <v>1478</v>
      </c>
      <c r="C439" s="503" t="s">
        <v>1789</v>
      </c>
      <c r="D439" s="503" t="s">
        <v>1790</v>
      </c>
      <c r="E439" s="503" t="s">
        <v>1326</v>
      </c>
      <c r="F439" s="503" t="s">
        <v>1928</v>
      </c>
      <c r="G439" s="503"/>
      <c r="H439" s="503" t="s">
        <v>1326</v>
      </c>
      <c r="I439" s="503" t="s">
        <v>1402</v>
      </c>
      <c r="J439" s="503">
        <v>0</v>
      </c>
      <c r="K439" s="503">
        <v>5200</v>
      </c>
      <c r="L439" s="503" t="s">
        <v>1796</v>
      </c>
    </row>
    <row r="440" spans="1:12" ht="60">
      <c r="A440" s="503"/>
      <c r="B440" s="467" t="s">
        <v>1323</v>
      </c>
      <c r="C440" s="503" t="s">
        <v>1666</v>
      </c>
      <c r="D440" s="503">
        <v>204873388</v>
      </c>
      <c r="E440" s="503" t="s">
        <v>1326</v>
      </c>
      <c r="F440" s="503" t="s">
        <v>2028</v>
      </c>
      <c r="G440" s="503">
        <v>18</v>
      </c>
      <c r="H440" s="503" t="s">
        <v>1326</v>
      </c>
      <c r="I440" s="503" t="s">
        <v>2029</v>
      </c>
      <c r="J440" s="503">
        <f>K440/G440</f>
        <v>146.84281388709678</v>
      </c>
      <c r="K440" s="503">
        <v>2643.1706499677421</v>
      </c>
      <c r="L440" s="503" t="s">
        <v>2030</v>
      </c>
    </row>
    <row r="441" spans="1:12" ht="135">
      <c r="A441" s="503"/>
      <c r="B441" s="467" t="s">
        <v>1323</v>
      </c>
      <c r="C441" s="503" t="s">
        <v>1666</v>
      </c>
      <c r="D441" s="503">
        <v>204873388</v>
      </c>
      <c r="E441" s="503" t="s">
        <v>1326</v>
      </c>
      <c r="F441" s="503" t="s">
        <v>2028</v>
      </c>
      <c r="G441" s="503">
        <v>36</v>
      </c>
      <c r="H441" s="503" t="s">
        <v>1326</v>
      </c>
      <c r="I441" s="503" t="s">
        <v>2029</v>
      </c>
      <c r="J441" s="503">
        <f t="shared" ref="J441:J504" si="0">K441/G441</f>
        <v>146.84281388709678</v>
      </c>
      <c r="K441" s="503">
        <v>5286.3412999354841</v>
      </c>
      <c r="L441" s="503" t="s">
        <v>2031</v>
      </c>
    </row>
    <row r="442" spans="1:12" ht="90">
      <c r="A442" s="503"/>
      <c r="B442" s="467" t="s">
        <v>1323</v>
      </c>
      <c r="C442" s="503" t="s">
        <v>1666</v>
      </c>
      <c r="D442" s="503">
        <v>204873388</v>
      </c>
      <c r="E442" s="503" t="s">
        <v>1326</v>
      </c>
      <c r="F442" s="503" t="s">
        <v>2028</v>
      </c>
      <c r="G442" s="503">
        <v>36</v>
      </c>
      <c r="H442" s="503" t="s">
        <v>1326</v>
      </c>
      <c r="I442" s="503" t="s">
        <v>2029</v>
      </c>
      <c r="J442" s="503">
        <f t="shared" si="0"/>
        <v>146.84281388709678</v>
      </c>
      <c r="K442" s="503">
        <v>5286.3412999354841</v>
      </c>
      <c r="L442" s="503" t="s">
        <v>2032</v>
      </c>
    </row>
    <row r="443" spans="1:12" ht="60">
      <c r="A443" s="503"/>
      <c r="B443" s="467" t="s">
        <v>1323</v>
      </c>
      <c r="C443" s="503" t="s">
        <v>1666</v>
      </c>
      <c r="D443" s="503">
        <v>204873388</v>
      </c>
      <c r="E443" s="503" t="s">
        <v>1326</v>
      </c>
      <c r="F443" s="503" t="s">
        <v>2028</v>
      </c>
      <c r="G443" s="503">
        <v>18</v>
      </c>
      <c r="H443" s="503" t="s">
        <v>1326</v>
      </c>
      <c r="I443" s="503" t="s">
        <v>2029</v>
      </c>
      <c r="J443" s="503">
        <f t="shared" si="0"/>
        <v>146.84281388709678</v>
      </c>
      <c r="K443" s="503">
        <v>2643.1706499677421</v>
      </c>
      <c r="L443" s="503" t="s">
        <v>2033</v>
      </c>
    </row>
    <row r="444" spans="1:12" ht="45">
      <c r="A444" s="503"/>
      <c r="B444" s="467" t="s">
        <v>1323</v>
      </c>
      <c r="C444" s="503" t="s">
        <v>1666</v>
      </c>
      <c r="D444" s="503">
        <v>204873388</v>
      </c>
      <c r="E444" s="503" t="s">
        <v>1326</v>
      </c>
      <c r="F444" s="503" t="s">
        <v>2028</v>
      </c>
      <c r="G444" s="503">
        <v>12</v>
      </c>
      <c r="H444" s="503" t="s">
        <v>1326</v>
      </c>
      <c r="I444" s="503" t="s">
        <v>2029</v>
      </c>
      <c r="J444" s="503">
        <f t="shared" si="0"/>
        <v>146.84281388709675</v>
      </c>
      <c r="K444" s="503">
        <v>1762.1137666451611</v>
      </c>
      <c r="L444" s="503" t="s">
        <v>2034</v>
      </c>
    </row>
    <row r="445" spans="1:12" ht="45">
      <c r="A445" s="503"/>
      <c r="B445" s="467" t="s">
        <v>1323</v>
      </c>
      <c r="C445" s="503" t="s">
        <v>1666</v>
      </c>
      <c r="D445" s="503">
        <v>204873388</v>
      </c>
      <c r="E445" s="503" t="s">
        <v>1326</v>
      </c>
      <c r="F445" s="503" t="s">
        <v>2028</v>
      </c>
      <c r="G445" s="503">
        <v>18</v>
      </c>
      <c r="H445" s="503" t="s">
        <v>1326</v>
      </c>
      <c r="I445" s="503" t="s">
        <v>2029</v>
      </c>
      <c r="J445" s="503">
        <f t="shared" si="0"/>
        <v>146.84281388709678</v>
      </c>
      <c r="K445" s="503">
        <v>2643.1706499677421</v>
      </c>
      <c r="L445" s="503" t="s">
        <v>2035</v>
      </c>
    </row>
    <row r="446" spans="1:12" ht="75">
      <c r="A446" s="503"/>
      <c r="B446" s="467" t="s">
        <v>1323</v>
      </c>
      <c r="C446" s="503" t="s">
        <v>1666</v>
      </c>
      <c r="D446" s="503">
        <v>204873388</v>
      </c>
      <c r="E446" s="503" t="s">
        <v>1326</v>
      </c>
      <c r="F446" s="503" t="s">
        <v>2028</v>
      </c>
      <c r="G446" s="503">
        <v>36</v>
      </c>
      <c r="H446" s="503" t="s">
        <v>1326</v>
      </c>
      <c r="I446" s="503" t="s">
        <v>2029</v>
      </c>
      <c r="J446" s="503">
        <f t="shared" si="0"/>
        <v>146.84281388709678</v>
      </c>
      <c r="K446" s="503">
        <v>5286.3412999354841</v>
      </c>
      <c r="L446" s="503" t="s">
        <v>2036</v>
      </c>
    </row>
    <row r="447" spans="1:12" ht="90">
      <c r="A447" s="503"/>
      <c r="B447" s="467" t="s">
        <v>1323</v>
      </c>
      <c r="C447" s="503" t="s">
        <v>1666</v>
      </c>
      <c r="D447" s="503">
        <v>204873388</v>
      </c>
      <c r="E447" s="503" t="s">
        <v>1326</v>
      </c>
      <c r="F447" s="503" t="s">
        <v>2028</v>
      </c>
      <c r="G447" s="503">
        <v>18</v>
      </c>
      <c r="H447" s="503" t="s">
        <v>1326</v>
      </c>
      <c r="I447" s="503" t="s">
        <v>2029</v>
      </c>
      <c r="J447" s="503">
        <f t="shared" si="0"/>
        <v>146.84281388709678</v>
      </c>
      <c r="K447" s="503">
        <v>2643.1706499677421</v>
      </c>
      <c r="L447" s="503" t="s">
        <v>2037</v>
      </c>
    </row>
    <row r="448" spans="1:12" ht="135">
      <c r="A448" s="503"/>
      <c r="B448" s="467" t="s">
        <v>1323</v>
      </c>
      <c r="C448" s="503" t="s">
        <v>1666</v>
      </c>
      <c r="D448" s="503">
        <v>204873388</v>
      </c>
      <c r="E448" s="503" t="s">
        <v>1326</v>
      </c>
      <c r="F448" s="503" t="s">
        <v>2028</v>
      </c>
      <c r="G448" s="503">
        <v>36</v>
      </c>
      <c r="H448" s="503" t="s">
        <v>1326</v>
      </c>
      <c r="I448" s="503" t="s">
        <v>2029</v>
      </c>
      <c r="J448" s="503">
        <f t="shared" si="0"/>
        <v>146.84281388709678</v>
      </c>
      <c r="K448" s="503">
        <v>5286.3412999354841</v>
      </c>
      <c r="L448" s="503" t="s">
        <v>2038</v>
      </c>
    </row>
    <row r="449" spans="1:12" ht="75">
      <c r="A449" s="503"/>
      <c r="B449" s="467" t="s">
        <v>1323</v>
      </c>
      <c r="C449" s="503" t="s">
        <v>1666</v>
      </c>
      <c r="D449" s="503">
        <v>204873388</v>
      </c>
      <c r="E449" s="503" t="s">
        <v>1326</v>
      </c>
      <c r="F449" s="503" t="s">
        <v>2028</v>
      </c>
      <c r="G449" s="503">
        <v>18</v>
      </c>
      <c r="H449" s="503" t="s">
        <v>1326</v>
      </c>
      <c r="I449" s="503" t="s">
        <v>2029</v>
      </c>
      <c r="J449" s="503">
        <f t="shared" si="0"/>
        <v>146.84281388709678</v>
      </c>
      <c r="K449" s="503">
        <v>2643.1706499677421</v>
      </c>
      <c r="L449" s="503" t="s">
        <v>2039</v>
      </c>
    </row>
    <row r="450" spans="1:12" ht="60">
      <c r="A450" s="503"/>
      <c r="B450" s="467" t="s">
        <v>1323</v>
      </c>
      <c r="C450" s="503" t="s">
        <v>1666</v>
      </c>
      <c r="D450" s="503">
        <v>204873388</v>
      </c>
      <c r="E450" s="503" t="s">
        <v>1326</v>
      </c>
      <c r="F450" s="503" t="s">
        <v>2028</v>
      </c>
      <c r="G450" s="503">
        <v>36</v>
      </c>
      <c r="H450" s="503" t="s">
        <v>1326</v>
      </c>
      <c r="I450" s="503" t="s">
        <v>2029</v>
      </c>
      <c r="J450" s="503">
        <f t="shared" si="0"/>
        <v>146.84281388709678</v>
      </c>
      <c r="K450" s="503">
        <v>5286.3412999354841</v>
      </c>
      <c r="L450" s="503" t="s">
        <v>2040</v>
      </c>
    </row>
    <row r="451" spans="1:12" ht="60">
      <c r="A451" s="503"/>
      <c r="B451" s="467" t="s">
        <v>1323</v>
      </c>
      <c r="C451" s="503" t="s">
        <v>1666</v>
      </c>
      <c r="D451" s="503">
        <v>204873388</v>
      </c>
      <c r="E451" s="503" t="s">
        <v>1326</v>
      </c>
      <c r="F451" s="503" t="s">
        <v>2028</v>
      </c>
      <c r="G451" s="503">
        <v>36</v>
      </c>
      <c r="H451" s="503" t="s">
        <v>1326</v>
      </c>
      <c r="I451" s="503" t="s">
        <v>2029</v>
      </c>
      <c r="J451" s="503">
        <f t="shared" si="0"/>
        <v>146.84281388709678</v>
      </c>
      <c r="K451" s="503">
        <v>5286.3412999354841</v>
      </c>
      <c r="L451" s="503" t="s">
        <v>2041</v>
      </c>
    </row>
    <row r="452" spans="1:12" ht="75">
      <c r="A452" s="503"/>
      <c r="B452" s="467" t="s">
        <v>1323</v>
      </c>
      <c r="C452" s="503" t="s">
        <v>1666</v>
      </c>
      <c r="D452" s="503">
        <v>204873388</v>
      </c>
      <c r="E452" s="503" t="s">
        <v>1326</v>
      </c>
      <c r="F452" s="503" t="s">
        <v>2028</v>
      </c>
      <c r="G452" s="503">
        <v>18</v>
      </c>
      <c r="H452" s="503" t="s">
        <v>1326</v>
      </c>
      <c r="I452" s="503" t="s">
        <v>2029</v>
      </c>
      <c r="J452" s="503">
        <f t="shared" si="0"/>
        <v>146.84281388709678</v>
      </c>
      <c r="K452" s="503">
        <v>2643.1706499677421</v>
      </c>
      <c r="L452" s="503" t="s">
        <v>2042</v>
      </c>
    </row>
    <row r="453" spans="1:12" ht="75">
      <c r="A453" s="503"/>
      <c r="B453" s="467" t="s">
        <v>1323</v>
      </c>
      <c r="C453" s="503" t="s">
        <v>1666</v>
      </c>
      <c r="D453" s="503">
        <v>204873388</v>
      </c>
      <c r="E453" s="503" t="s">
        <v>1326</v>
      </c>
      <c r="F453" s="503" t="s">
        <v>2028</v>
      </c>
      <c r="G453" s="503">
        <v>18</v>
      </c>
      <c r="H453" s="503" t="s">
        <v>1326</v>
      </c>
      <c r="I453" s="503" t="s">
        <v>2029</v>
      </c>
      <c r="J453" s="503">
        <f t="shared" si="0"/>
        <v>146.84281388709678</v>
      </c>
      <c r="K453" s="503">
        <v>2643.1706499677421</v>
      </c>
      <c r="L453" s="503" t="s">
        <v>2043</v>
      </c>
    </row>
    <row r="454" spans="1:12" ht="45">
      <c r="A454" s="503"/>
      <c r="B454" s="467" t="s">
        <v>1323</v>
      </c>
      <c r="C454" s="503" t="s">
        <v>1666</v>
      </c>
      <c r="D454" s="503">
        <v>204873388</v>
      </c>
      <c r="E454" s="503" t="s">
        <v>1326</v>
      </c>
      <c r="F454" s="503" t="s">
        <v>2028</v>
      </c>
      <c r="G454" s="503">
        <v>36</v>
      </c>
      <c r="H454" s="503" t="s">
        <v>1326</v>
      </c>
      <c r="I454" s="503" t="s">
        <v>2029</v>
      </c>
      <c r="J454" s="503">
        <f t="shared" si="0"/>
        <v>146.84281388709678</v>
      </c>
      <c r="K454" s="503">
        <v>5286.3412999354841</v>
      </c>
      <c r="L454" s="503" t="s">
        <v>2044</v>
      </c>
    </row>
    <row r="455" spans="1:12" ht="90">
      <c r="A455" s="503"/>
      <c r="B455" s="467" t="s">
        <v>1323</v>
      </c>
      <c r="C455" s="503" t="s">
        <v>1666</v>
      </c>
      <c r="D455" s="503">
        <v>204873388</v>
      </c>
      <c r="E455" s="503" t="s">
        <v>1326</v>
      </c>
      <c r="F455" s="503" t="s">
        <v>2028</v>
      </c>
      <c r="G455" s="503">
        <v>18</v>
      </c>
      <c r="H455" s="503" t="s">
        <v>1326</v>
      </c>
      <c r="I455" s="503" t="s">
        <v>2029</v>
      </c>
      <c r="J455" s="503">
        <f t="shared" si="0"/>
        <v>146.84281388709678</v>
      </c>
      <c r="K455" s="503">
        <v>2643.1706499677421</v>
      </c>
      <c r="L455" s="503" t="s">
        <v>2045</v>
      </c>
    </row>
    <row r="456" spans="1:12" ht="60">
      <c r="A456" s="503"/>
      <c r="B456" s="467" t="s">
        <v>1323</v>
      </c>
      <c r="C456" s="503" t="s">
        <v>1666</v>
      </c>
      <c r="D456" s="503">
        <v>204873388</v>
      </c>
      <c r="E456" s="503" t="s">
        <v>1326</v>
      </c>
      <c r="F456" s="503" t="s">
        <v>2028</v>
      </c>
      <c r="G456" s="503">
        <v>36</v>
      </c>
      <c r="H456" s="503" t="s">
        <v>1326</v>
      </c>
      <c r="I456" s="503" t="s">
        <v>2029</v>
      </c>
      <c r="J456" s="503">
        <f t="shared" si="0"/>
        <v>146.84281388709678</v>
      </c>
      <c r="K456" s="503">
        <v>5286.3412999354841</v>
      </c>
      <c r="L456" s="503" t="s">
        <v>2046</v>
      </c>
    </row>
    <row r="457" spans="1:12" ht="45">
      <c r="A457" s="503"/>
      <c r="B457" s="467" t="s">
        <v>1323</v>
      </c>
      <c r="C457" s="503" t="s">
        <v>1666</v>
      </c>
      <c r="D457" s="503">
        <v>204873388</v>
      </c>
      <c r="E457" s="503" t="s">
        <v>1326</v>
      </c>
      <c r="F457" s="503" t="s">
        <v>2028</v>
      </c>
      <c r="G457" s="503">
        <v>18</v>
      </c>
      <c r="H457" s="503" t="s">
        <v>1326</v>
      </c>
      <c r="I457" s="503" t="s">
        <v>2029</v>
      </c>
      <c r="J457" s="503">
        <f t="shared" si="0"/>
        <v>146.84281388709678</v>
      </c>
      <c r="K457" s="503">
        <v>2643.1706499677421</v>
      </c>
      <c r="L457" s="503" t="s">
        <v>2047</v>
      </c>
    </row>
    <row r="458" spans="1:12" ht="75">
      <c r="A458" s="503"/>
      <c r="B458" s="467" t="s">
        <v>1323</v>
      </c>
      <c r="C458" s="503" t="s">
        <v>1666</v>
      </c>
      <c r="D458" s="503">
        <v>204873388</v>
      </c>
      <c r="E458" s="503" t="s">
        <v>1326</v>
      </c>
      <c r="F458" s="503" t="s">
        <v>2028</v>
      </c>
      <c r="G458" s="503">
        <v>36</v>
      </c>
      <c r="H458" s="503" t="s">
        <v>1326</v>
      </c>
      <c r="I458" s="503" t="s">
        <v>2029</v>
      </c>
      <c r="J458" s="503">
        <f t="shared" si="0"/>
        <v>146.84281388709678</v>
      </c>
      <c r="K458" s="503">
        <v>5286.3412999354841</v>
      </c>
      <c r="L458" s="503" t="s">
        <v>2048</v>
      </c>
    </row>
    <row r="459" spans="1:12" ht="120">
      <c r="A459" s="503"/>
      <c r="B459" s="467" t="s">
        <v>1323</v>
      </c>
      <c r="C459" s="503" t="s">
        <v>1666</v>
      </c>
      <c r="D459" s="503">
        <v>204873388</v>
      </c>
      <c r="E459" s="503" t="s">
        <v>1326</v>
      </c>
      <c r="F459" s="503" t="s">
        <v>2028</v>
      </c>
      <c r="G459" s="503">
        <v>36</v>
      </c>
      <c r="H459" s="503" t="s">
        <v>1326</v>
      </c>
      <c r="I459" s="503" t="s">
        <v>2029</v>
      </c>
      <c r="J459" s="503">
        <f t="shared" si="0"/>
        <v>146.84281388709678</v>
      </c>
      <c r="K459" s="503">
        <v>5286.3412999354841</v>
      </c>
      <c r="L459" s="503" t="s">
        <v>2049</v>
      </c>
    </row>
    <row r="460" spans="1:12" ht="45">
      <c r="A460" s="503"/>
      <c r="B460" s="467" t="s">
        <v>1323</v>
      </c>
      <c r="C460" s="503" t="s">
        <v>1666</v>
      </c>
      <c r="D460" s="503">
        <v>204873388</v>
      </c>
      <c r="E460" s="503" t="s">
        <v>1326</v>
      </c>
      <c r="F460" s="503" t="s">
        <v>2028</v>
      </c>
      <c r="G460" s="503">
        <v>43.064999999999998</v>
      </c>
      <c r="H460" s="503" t="s">
        <v>1326</v>
      </c>
      <c r="I460" s="503" t="s">
        <v>2029</v>
      </c>
      <c r="J460" s="503">
        <f t="shared" si="0"/>
        <v>146.84281388709675</v>
      </c>
      <c r="K460" s="503">
        <v>6323.7857800478214</v>
      </c>
      <c r="L460" s="503" t="s">
        <v>2050</v>
      </c>
    </row>
    <row r="461" spans="1:12" ht="135">
      <c r="A461" s="503"/>
      <c r="B461" s="467" t="s">
        <v>1323</v>
      </c>
      <c r="C461" s="503" t="s">
        <v>1666</v>
      </c>
      <c r="D461" s="503">
        <v>204873388</v>
      </c>
      <c r="E461" s="503" t="s">
        <v>1326</v>
      </c>
      <c r="F461" s="503" t="s">
        <v>2028</v>
      </c>
      <c r="G461" s="503">
        <v>36</v>
      </c>
      <c r="H461" s="503" t="s">
        <v>1326</v>
      </c>
      <c r="I461" s="503" t="s">
        <v>2029</v>
      </c>
      <c r="J461" s="503">
        <f t="shared" si="0"/>
        <v>146.84281388709678</v>
      </c>
      <c r="K461" s="503">
        <v>5286.3412999354841</v>
      </c>
      <c r="L461" s="503" t="s">
        <v>2051</v>
      </c>
    </row>
    <row r="462" spans="1:12" ht="120">
      <c r="A462" s="503"/>
      <c r="B462" s="467" t="s">
        <v>1323</v>
      </c>
      <c r="C462" s="503" t="s">
        <v>1666</v>
      </c>
      <c r="D462" s="503">
        <v>204873388</v>
      </c>
      <c r="E462" s="503" t="s">
        <v>1326</v>
      </c>
      <c r="F462" s="503" t="s">
        <v>2028</v>
      </c>
      <c r="G462" s="503">
        <v>32</v>
      </c>
      <c r="H462" s="503" t="s">
        <v>1326</v>
      </c>
      <c r="I462" s="503" t="s">
        <v>2029</v>
      </c>
      <c r="J462" s="503">
        <f t="shared" si="0"/>
        <v>146.84281388709678</v>
      </c>
      <c r="K462" s="503">
        <v>4698.970044387097</v>
      </c>
      <c r="L462" s="503" t="s">
        <v>2052</v>
      </c>
    </row>
    <row r="463" spans="1:12" ht="75">
      <c r="A463" s="503"/>
      <c r="B463" s="467" t="s">
        <v>1323</v>
      </c>
      <c r="C463" s="503" t="s">
        <v>1666</v>
      </c>
      <c r="D463" s="503">
        <v>204873388</v>
      </c>
      <c r="E463" s="503" t="s">
        <v>1326</v>
      </c>
      <c r="F463" s="503" t="s">
        <v>2028</v>
      </c>
      <c r="G463" s="503">
        <v>36</v>
      </c>
      <c r="H463" s="503" t="s">
        <v>1326</v>
      </c>
      <c r="I463" s="503" t="s">
        <v>2029</v>
      </c>
      <c r="J463" s="503">
        <f t="shared" si="0"/>
        <v>146.84281388709678</v>
      </c>
      <c r="K463" s="503">
        <v>5286.3412999354841</v>
      </c>
      <c r="L463" s="503" t="s">
        <v>2053</v>
      </c>
    </row>
    <row r="464" spans="1:12" ht="90">
      <c r="A464" s="503"/>
      <c r="B464" s="467" t="s">
        <v>1323</v>
      </c>
      <c r="C464" s="503" t="s">
        <v>1666</v>
      </c>
      <c r="D464" s="503">
        <v>204873388</v>
      </c>
      <c r="E464" s="503" t="s">
        <v>1326</v>
      </c>
      <c r="F464" s="503" t="s">
        <v>2028</v>
      </c>
      <c r="G464" s="503">
        <v>36</v>
      </c>
      <c r="H464" s="503" t="s">
        <v>1326</v>
      </c>
      <c r="I464" s="503" t="s">
        <v>2029</v>
      </c>
      <c r="J464" s="503">
        <f t="shared" si="0"/>
        <v>146.84281388709678</v>
      </c>
      <c r="K464" s="503">
        <v>5286.3412999354841</v>
      </c>
      <c r="L464" s="503" t="s">
        <v>2054</v>
      </c>
    </row>
    <row r="465" spans="1:12" ht="90">
      <c r="A465" s="503"/>
      <c r="B465" s="467" t="s">
        <v>1323</v>
      </c>
      <c r="C465" s="503" t="s">
        <v>1666</v>
      </c>
      <c r="D465" s="503">
        <v>204873388</v>
      </c>
      <c r="E465" s="503" t="s">
        <v>1326</v>
      </c>
      <c r="F465" s="503" t="s">
        <v>2028</v>
      </c>
      <c r="G465" s="503">
        <v>32</v>
      </c>
      <c r="H465" s="503" t="s">
        <v>1326</v>
      </c>
      <c r="I465" s="503" t="s">
        <v>2029</v>
      </c>
      <c r="J465" s="503">
        <f t="shared" si="0"/>
        <v>146.84281388709678</v>
      </c>
      <c r="K465" s="503">
        <v>4698.970044387097</v>
      </c>
      <c r="L465" s="503" t="s">
        <v>2055</v>
      </c>
    </row>
    <row r="466" spans="1:12" ht="90">
      <c r="A466" s="503"/>
      <c r="B466" s="467" t="s">
        <v>1323</v>
      </c>
      <c r="C466" s="503" t="s">
        <v>1666</v>
      </c>
      <c r="D466" s="503">
        <v>204873388</v>
      </c>
      <c r="E466" s="503" t="s">
        <v>1326</v>
      </c>
      <c r="F466" s="503" t="s">
        <v>2028</v>
      </c>
      <c r="G466" s="503">
        <v>32</v>
      </c>
      <c r="H466" s="503" t="s">
        <v>1326</v>
      </c>
      <c r="I466" s="503" t="s">
        <v>2029</v>
      </c>
      <c r="J466" s="503">
        <f t="shared" si="0"/>
        <v>146.84281388709678</v>
      </c>
      <c r="K466" s="503">
        <v>4698.970044387097</v>
      </c>
      <c r="L466" s="503" t="s">
        <v>2056</v>
      </c>
    </row>
    <row r="467" spans="1:12" ht="45">
      <c r="A467" s="503"/>
      <c r="B467" s="467" t="s">
        <v>1323</v>
      </c>
      <c r="C467" s="503" t="s">
        <v>1666</v>
      </c>
      <c r="D467" s="503">
        <v>204873388</v>
      </c>
      <c r="E467" s="503" t="s">
        <v>1326</v>
      </c>
      <c r="F467" s="503" t="s">
        <v>2028</v>
      </c>
      <c r="G467" s="503">
        <v>36</v>
      </c>
      <c r="H467" s="503" t="s">
        <v>1326</v>
      </c>
      <c r="I467" s="503" t="s">
        <v>2029</v>
      </c>
      <c r="J467" s="503">
        <f t="shared" si="0"/>
        <v>146.84281388709678</v>
      </c>
      <c r="K467" s="503">
        <v>5286.3412999354841</v>
      </c>
      <c r="L467" s="503" t="s">
        <v>2057</v>
      </c>
    </row>
    <row r="468" spans="1:12" ht="75">
      <c r="A468" s="503"/>
      <c r="B468" s="467" t="s">
        <v>1323</v>
      </c>
      <c r="C468" s="503" t="s">
        <v>1666</v>
      </c>
      <c r="D468" s="503">
        <v>204873388</v>
      </c>
      <c r="E468" s="503" t="s">
        <v>1326</v>
      </c>
      <c r="F468" s="503" t="s">
        <v>2028</v>
      </c>
      <c r="G468" s="503">
        <v>36</v>
      </c>
      <c r="H468" s="503" t="s">
        <v>1326</v>
      </c>
      <c r="I468" s="503" t="s">
        <v>2029</v>
      </c>
      <c r="J468" s="503">
        <f t="shared" si="0"/>
        <v>146.84281388709678</v>
      </c>
      <c r="K468" s="503">
        <v>5286.3412999354841</v>
      </c>
      <c r="L468" s="503" t="s">
        <v>2058</v>
      </c>
    </row>
    <row r="469" spans="1:12" ht="75">
      <c r="A469" s="503"/>
      <c r="B469" s="467" t="s">
        <v>1323</v>
      </c>
      <c r="C469" s="503" t="s">
        <v>1666</v>
      </c>
      <c r="D469" s="503">
        <v>204873388</v>
      </c>
      <c r="E469" s="503" t="s">
        <v>1326</v>
      </c>
      <c r="F469" s="503" t="s">
        <v>2028</v>
      </c>
      <c r="G469" s="503">
        <v>36</v>
      </c>
      <c r="H469" s="503" t="s">
        <v>1326</v>
      </c>
      <c r="I469" s="503" t="s">
        <v>2029</v>
      </c>
      <c r="J469" s="503">
        <f t="shared" si="0"/>
        <v>146.84281388709678</v>
      </c>
      <c r="K469" s="503">
        <v>5286.3412999354841</v>
      </c>
      <c r="L469" s="503" t="s">
        <v>2059</v>
      </c>
    </row>
    <row r="470" spans="1:12" ht="75">
      <c r="A470" s="503"/>
      <c r="B470" s="467" t="s">
        <v>1323</v>
      </c>
      <c r="C470" s="503" t="s">
        <v>1666</v>
      </c>
      <c r="D470" s="503">
        <v>204873388</v>
      </c>
      <c r="E470" s="503" t="s">
        <v>1326</v>
      </c>
      <c r="F470" s="503" t="s">
        <v>2028</v>
      </c>
      <c r="G470" s="503">
        <v>36</v>
      </c>
      <c r="H470" s="503" t="s">
        <v>1326</v>
      </c>
      <c r="I470" s="503" t="s">
        <v>2029</v>
      </c>
      <c r="J470" s="503">
        <f t="shared" si="0"/>
        <v>146.84281388709678</v>
      </c>
      <c r="K470" s="503">
        <v>5286.3412999354841</v>
      </c>
      <c r="L470" s="503" t="s">
        <v>2060</v>
      </c>
    </row>
    <row r="471" spans="1:12" ht="75">
      <c r="A471" s="503"/>
      <c r="B471" s="467" t="s">
        <v>1323</v>
      </c>
      <c r="C471" s="503" t="s">
        <v>1666</v>
      </c>
      <c r="D471" s="503">
        <v>204873388</v>
      </c>
      <c r="E471" s="503" t="s">
        <v>1326</v>
      </c>
      <c r="F471" s="503" t="s">
        <v>2028</v>
      </c>
      <c r="G471" s="503">
        <v>36</v>
      </c>
      <c r="H471" s="503" t="s">
        <v>1326</v>
      </c>
      <c r="I471" s="503" t="s">
        <v>2029</v>
      </c>
      <c r="J471" s="503">
        <f t="shared" si="0"/>
        <v>146.84281388709678</v>
      </c>
      <c r="K471" s="503">
        <v>5286.3412999354841</v>
      </c>
      <c r="L471" s="503" t="s">
        <v>2061</v>
      </c>
    </row>
    <row r="472" spans="1:12" ht="45">
      <c r="A472" s="503"/>
      <c r="B472" s="467" t="s">
        <v>1323</v>
      </c>
      <c r="C472" s="503" t="s">
        <v>1666</v>
      </c>
      <c r="D472" s="503">
        <v>204873388</v>
      </c>
      <c r="E472" s="503" t="s">
        <v>1326</v>
      </c>
      <c r="F472" s="503" t="s">
        <v>2028</v>
      </c>
      <c r="G472" s="503">
        <v>24</v>
      </c>
      <c r="H472" s="503" t="s">
        <v>1326</v>
      </c>
      <c r="I472" s="503" t="s">
        <v>2029</v>
      </c>
      <c r="J472" s="503">
        <f t="shared" si="0"/>
        <v>146.84281388709675</v>
      </c>
      <c r="K472" s="503">
        <v>3524.2275332903223</v>
      </c>
      <c r="L472" s="503" t="s">
        <v>2062</v>
      </c>
    </row>
    <row r="473" spans="1:12" ht="105">
      <c r="A473" s="503"/>
      <c r="B473" s="467" t="s">
        <v>1323</v>
      </c>
      <c r="C473" s="503" t="s">
        <v>1666</v>
      </c>
      <c r="D473" s="503">
        <v>204873388</v>
      </c>
      <c r="E473" s="503" t="s">
        <v>1326</v>
      </c>
      <c r="F473" s="503" t="s">
        <v>2028</v>
      </c>
      <c r="G473" s="503">
        <v>36</v>
      </c>
      <c r="H473" s="503" t="s">
        <v>1326</v>
      </c>
      <c r="I473" s="503" t="s">
        <v>2029</v>
      </c>
      <c r="J473" s="503">
        <f t="shared" si="0"/>
        <v>146.84281388709678</v>
      </c>
      <c r="K473" s="503">
        <v>5286.3412999354841</v>
      </c>
      <c r="L473" s="503" t="s">
        <v>2063</v>
      </c>
    </row>
    <row r="474" spans="1:12" ht="45">
      <c r="A474" s="503"/>
      <c r="B474" s="467" t="s">
        <v>1323</v>
      </c>
      <c r="C474" s="503" t="s">
        <v>1666</v>
      </c>
      <c r="D474" s="503">
        <v>204873388</v>
      </c>
      <c r="E474" s="503" t="s">
        <v>1326</v>
      </c>
      <c r="F474" s="503" t="s">
        <v>2028</v>
      </c>
      <c r="G474" s="503">
        <v>36</v>
      </c>
      <c r="H474" s="503" t="s">
        <v>1326</v>
      </c>
      <c r="I474" s="503" t="s">
        <v>2029</v>
      </c>
      <c r="J474" s="503">
        <f t="shared" si="0"/>
        <v>146.84281388709678</v>
      </c>
      <c r="K474" s="503">
        <v>5286.3412999354841</v>
      </c>
      <c r="L474" s="503" t="s">
        <v>2064</v>
      </c>
    </row>
    <row r="475" spans="1:12" ht="45">
      <c r="A475" s="503"/>
      <c r="B475" s="467" t="s">
        <v>1323</v>
      </c>
      <c r="C475" s="503" t="s">
        <v>1666</v>
      </c>
      <c r="D475" s="503">
        <v>204873388</v>
      </c>
      <c r="E475" s="503" t="s">
        <v>1326</v>
      </c>
      <c r="F475" s="503" t="s">
        <v>2028</v>
      </c>
      <c r="G475" s="503">
        <v>36</v>
      </c>
      <c r="H475" s="503" t="s">
        <v>1326</v>
      </c>
      <c r="I475" s="503" t="s">
        <v>2029</v>
      </c>
      <c r="J475" s="503">
        <f t="shared" si="0"/>
        <v>146.84281388709678</v>
      </c>
      <c r="K475" s="503">
        <v>5286.3412999354841</v>
      </c>
      <c r="L475" s="503" t="s">
        <v>2065</v>
      </c>
    </row>
    <row r="476" spans="1:12" ht="45">
      <c r="A476" s="503"/>
      <c r="B476" s="467" t="s">
        <v>1323</v>
      </c>
      <c r="C476" s="503" t="s">
        <v>1666</v>
      </c>
      <c r="D476" s="503">
        <v>204873388</v>
      </c>
      <c r="E476" s="503" t="s">
        <v>1326</v>
      </c>
      <c r="F476" s="503" t="s">
        <v>2028</v>
      </c>
      <c r="G476" s="503">
        <v>36</v>
      </c>
      <c r="H476" s="503" t="s">
        <v>1326</v>
      </c>
      <c r="I476" s="503" t="s">
        <v>2029</v>
      </c>
      <c r="J476" s="503">
        <f t="shared" si="0"/>
        <v>146.84281388709678</v>
      </c>
      <c r="K476" s="503">
        <v>5286.3412999354841</v>
      </c>
      <c r="L476" s="503" t="s">
        <v>2066</v>
      </c>
    </row>
    <row r="477" spans="1:12" ht="75">
      <c r="A477" s="503"/>
      <c r="B477" s="467" t="s">
        <v>1323</v>
      </c>
      <c r="C477" s="503" t="s">
        <v>1666</v>
      </c>
      <c r="D477" s="503">
        <v>204873388</v>
      </c>
      <c r="E477" s="503" t="s">
        <v>1326</v>
      </c>
      <c r="F477" s="503" t="s">
        <v>2028</v>
      </c>
      <c r="G477" s="503">
        <v>36</v>
      </c>
      <c r="H477" s="503" t="s">
        <v>1326</v>
      </c>
      <c r="I477" s="503" t="s">
        <v>2029</v>
      </c>
      <c r="J477" s="503">
        <f t="shared" si="0"/>
        <v>146.84281388709678</v>
      </c>
      <c r="K477" s="503">
        <v>5286.3412999354841</v>
      </c>
      <c r="L477" s="503" t="s">
        <v>2067</v>
      </c>
    </row>
    <row r="478" spans="1:12" ht="45">
      <c r="A478" s="503"/>
      <c r="B478" s="467" t="s">
        <v>1323</v>
      </c>
      <c r="C478" s="503" t="s">
        <v>1666</v>
      </c>
      <c r="D478" s="503">
        <v>204873388</v>
      </c>
      <c r="E478" s="503" t="s">
        <v>1326</v>
      </c>
      <c r="F478" s="503" t="s">
        <v>2028</v>
      </c>
      <c r="G478" s="503">
        <v>36</v>
      </c>
      <c r="H478" s="503" t="s">
        <v>1326</v>
      </c>
      <c r="I478" s="503" t="s">
        <v>2029</v>
      </c>
      <c r="J478" s="503">
        <f t="shared" si="0"/>
        <v>146.84281388709678</v>
      </c>
      <c r="K478" s="503">
        <v>5286.3412999354841</v>
      </c>
      <c r="L478" s="503" t="s">
        <v>2068</v>
      </c>
    </row>
    <row r="479" spans="1:12" ht="45">
      <c r="A479" s="503"/>
      <c r="B479" s="467" t="s">
        <v>1323</v>
      </c>
      <c r="C479" s="503" t="s">
        <v>1666</v>
      </c>
      <c r="D479" s="503">
        <v>204873388</v>
      </c>
      <c r="E479" s="503" t="s">
        <v>1326</v>
      </c>
      <c r="F479" s="503" t="s">
        <v>2028</v>
      </c>
      <c r="G479" s="503">
        <v>80</v>
      </c>
      <c r="H479" s="503" t="s">
        <v>1326</v>
      </c>
      <c r="I479" s="503" t="s">
        <v>2029</v>
      </c>
      <c r="J479" s="503">
        <f t="shared" si="0"/>
        <v>146.84281388709678</v>
      </c>
      <c r="K479" s="503">
        <v>11747.425110967743</v>
      </c>
      <c r="L479" s="503" t="s">
        <v>2069</v>
      </c>
    </row>
    <row r="480" spans="1:12" ht="105">
      <c r="A480" s="503"/>
      <c r="B480" s="467" t="s">
        <v>1323</v>
      </c>
      <c r="C480" s="503" t="s">
        <v>1666</v>
      </c>
      <c r="D480" s="503">
        <v>204873388</v>
      </c>
      <c r="E480" s="503" t="s">
        <v>1326</v>
      </c>
      <c r="F480" s="503" t="s">
        <v>2028</v>
      </c>
      <c r="G480" s="503">
        <v>18</v>
      </c>
      <c r="H480" s="503" t="s">
        <v>1326</v>
      </c>
      <c r="I480" s="503" t="s">
        <v>2029</v>
      </c>
      <c r="J480" s="503">
        <f t="shared" si="0"/>
        <v>146.84281388709678</v>
      </c>
      <c r="K480" s="503">
        <v>2643.1706499677421</v>
      </c>
      <c r="L480" s="503" t="s">
        <v>2021</v>
      </c>
    </row>
    <row r="481" spans="1:12" ht="105">
      <c r="A481" s="503"/>
      <c r="B481" s="467" t="s">
        <v>1323</v>
      </c>
      <c r="C481" s="503" t="s">
        <v>1666</v>
      </c>
      <c r="D481" s="503">
        <v>204873388</v>
      </c>
      <c r="E481" s="503" t="s">
        <v>1326</v>
      </c>
      <c r="F481" s="503" t="s">
        <v>2028</v>
      </c>
      <c r="G481" s="503">
        <v>18</v>
      </c>
      <c r="H481" s="503" t="s">
        <v>1326</v>
      </c>
      <c r="I481" s="503" t="s">
        <v>2029</v>
      </c>
      <c r="J481" s="503">
        <f t="shared" si="0"/>
        <v>146.84281388709678</v>
      </c>
      <c r="K481" s="503">
        <v>2643.1706499677421</v>
      </c>
      <c r="L481" s="503" t="s">
        <v>2021</v>
      </c>
    </row>
    <row r="482" spans="1:12" ht="60">
      <c r="A482" s="503"/>
      <c r="B482" s="467" t="s">
        <v>1323</v>
      </c>
      <c r="C482" s="503" t="s">
        <v>1666</v>
      </c>
      <c r="D482" s="503">
        <v>204873388</v>
      </c>
      <c r="E482" s="503" t="s">
        <v>1326</v>
      </c>
      <c r="F482" s="503" t="s">
        <v>2028</v>
      </c>
      <c r="G482" s="503">
        <v>18</v>
      </c>
      <c r="H482" s="503" t="s">
        <v>1326</v>
      </c>
      <c r="I482" s="503" t="s">
        <v>2029</v>
      </c>
      <c r="J482" s="503">
        <f t="shared" si="0"/>
        <v>146.84281388709678</v>
      </c>
      <c r="K482" s="503">
        <v>2643.1706499677421</v>
      </c>
      <c r="L482" s="503" t="s">
        <v>2022</v>
      </c>
    </row>
    <row r="483" spans="1:12" ht="60">
      <c r="A483" s="503"/>
      <c r="B483" s="467" t="s">
        <v>1323</v>
      </c>
      <c r="C483" s="503" t="s">
        <v>1666</v>
      </c>
      <c r="D483" s="503">
        <v>204873388</v>
      </c>
      <c r="E483" s="503" t="s">
        <v>1326</v>
      </c>
      <c r="F483" s="503" t="s">
        <v>2028</v>
      </c>
      <c r="G483" s="503">
        <v>18</v>
      </c>
      <c r="H483" s="503" t="s">
        <v>1326</v>
      </c>
      <c r="I483" s="503" t="s">
        <v>2029</v>
      </c>
      <c r="J483" s="503">
        <f t="shared" si="0"/>
        <v>146.84281388709678</v>
      </c>
      <c r="K483" s="503">
        <v>2643.1706499677421</v>
      </c>
      <c r="L483" s="503" t="s">
        <v>2022</v>
      </c>
    </row>
    <row r="484" spans="1:12" ht="60">
      <c r="A484" s="503"/>
      <c r="B484" s="467" t="s">
        <v>1323</v>
      </c>
      <c r="C484" s="503" t="s">
        <v>1666</v>
      </c>
      <c r="D484" s="503">
        <v>204873388</v>
      </c>
      <c r="E484" s="503" t="s">
        <v>1326</v>
      </c>
      <c r="F484" s="503" t="s">
        <v>2028</v>
      </c>
      <c r="G484" s="503">
        <v>18</v>
      </c>
      <c r="H484" s="503" t="s">
        <v>1326</v>
      </c>
      <c r="I484" s="503" t="s">
        <v>2029</v>
      </c>
      <c r="J484" s="503">
        <f t="shared" si="0"/>
        <v>146.84281388709678</v>
      </c>
      <c r="K484" s="503">
        <v>2643.1706499677421</v>
      </c>
      <c r="L484" s="503" t="s">
        <v>2023</v>
      </c>
    </row>
    <row r="485" spans="1:12" ht="60">
      <c r="A485" s="503"/>
      <c r="B485" s="467" t="s">
        <v>1323</v>
      </c>
      <c r="C485" s="503" t="s">
        <v>1666</v>
      </c>
      <c r="D485" s="503">
        <v>204873388</v>
      </c>
      <c r="E485" s="503" t="s">
        <v>1326</v>
      </c>
      <c r="F485" s="503" t="s">
        <v>2028</v>
      </c>
      <c r="G485" s="503">
        <v>18</v>
      </c>
      <c r="H485" s="503" t="s">
        <v>1326</v>
      </c>
      <c r="I485" s="503" t="s">
        <v>2029</v>
      </c>
      <c r="J485" s="503">
        <f t="shared" si="0"/>
        <v>146.84281388709678</v>
      </c>
      <c r="K485" s="503">
        <v>2643.1706499677421</v>
      </c>
      <c r="L485" s="503" t="s">
        <v>2023</v>
      </c>
    </row>
    <row r="486" spans="1:12" ht="45">
      <c r="A486" s="503"/>
      <c r="B486" s="467" t="s">
        <v>1323</v>
      </c>
      <c r="C486" s="503" t="s">
        <v>1666</v>
      </c>
      <c r="D486" s="503">
        <v>204873388</v>
      </c>
      <c r="E486" s="503" t="s">
        <v>1326</v>
      </c>
      <c r="F486" s="503" t="s">
        <v>2028</v>
      </c>
      <c r="G486" s="503">
        <v>80</v>
      </c>
      <c r="H486" s="503" t="s">
        <v>1326</v>
      </c>
      <c r="I486" s="503" t="s">
        <v>2029</v>
      </c>
      <c r="J486" s="503">
        <f t="shared" si="0"/>
        <v>146.84281388709678</v>
      </c>
      <c r="K486" s="503">
        <v>11747.425110967743</v>
      </c>
      <c r="L486" s="503" t="s">
        <v>2070</v>
      </c>
    </row>
    <row r="487" spans="1:12" ht="45">
      <c r="A487" s="503"/>
      <c r="B487" s="467" t="s">
        <v>1323</v>
      </c>
      <c r="C487" s="503" t="s">
        <v>1666</v>
      </c>
      <c r="D487" s="503">
        <v>204873388</v>
      </c>
      <c r="E487" s="503" t="s">
        <v>1326</v>
      </c>
      <c r="F487" s="503" t="s">
        <v>2028</v>
      </c>
      <c r="G487" s="503">
        <v>36</v>
      </c>
      <c r="H487" s="503" t="s">
        <v>1326</v>
      </c>
      <c r="I487" s="503" t="s">
        <v>2029</v>
      </c>
      <c r="J487" s="503">
        <f t="shared" si="0"/>
        <v>146.84281388709678</v>
      </c>
      <c r="K487" s="503">
        <v>5286.3412999354841</v>
      </c>
      <c r="L487" s="503" t="s">
        <v>2071</v>
      </c>
    </row>
    <row r="488" spans="1:12" ht="75">
      <c r="A488" s="503"/>
      <c r="B488" s="467" t="s">
        <v>1323</v>
      </c>
      <c r="C488" s="503" t="s">
        <v>1666</v>
      </c>
      <c r="D488" s="503">
        <v>204873388</v>
      </c>
      <c r="E488" s="503" t="s">
        <v>1326</v>
      </c>
      <c r="F488" s="503" t="s">
        <v>2028</v>
      </c>
      <c r="G488" s="503">
        <v>18</v>
      </c>
      <c r="H488" s="503" t="s">
        <v>1326</v>
      </c>
      <c r="I488" s="503" t="s">
        <v>2029</v>
      </c>
      <c r="J488" s="503">
        <f t="shared" si="0"/>
        <v>146.84281388709678</v>
      </c>
      <c r="K488" s="503">
        <v>2643.1706499677421</v>
      </c>
      <c r="L488" s="503" t="s">
        <v>2072</v>
      </c>
    </row>
    <row r="489" spans="1:12" ht="60">
      <c r="A489" s="503"/>
      <c r="B489" s="467" t="s">
        <v>1323</v>
      </c>
      <c r="C489" s="503" t="s">
        <v>1666</v>
      </c>
      <c r="D489" s="503">
        <v>204873388</v>
      </c>
      <c r="E489" s="503" t="s">
        <v>1326</v>
      </c>
      <c r="F489" s="503" t="s">
        <v>2028</v>
      </c>
      <c r="G489" s="503">
        <v>36</v>
      </c>
      <c r="H489" s="503" t="s">
        <v>1326</v>
      </c>
      <c r="I489" s="503" t="s">
        <v>2029</v>
      </c>
      <c r="J489" s="503">
        <f t="shared" si="0"/>
        <v>146.84281388709678</v>
      </c>
      <c r="K489" s="503">
        <v>5286.3412999354841</v>
      </c>
      <c r="L489" s="503" t="s">
        <v>2073</v>
      </c>
    </row>
    <row r="490" spans="1:12" ht="120">
      <c r="A490" s="503"/>
      <c r="B490" s="467" t="s">
        <v>1323</v>
      </c>
      <c r="C490" s="503" t="s">
        <v>1666</v>
      </c>
      <c r="D490" s="503">
        <v>204873388</v>
      </c>
      <c r="E490" s="503" t="s">
        <v>1326</v>
      </c>
      <c r="F490" s="503" t="s">
        <v>2028</v>
      </c>
      <c r="G490" s="503">
        <v>18</v>
      </c>
      <c r="H490" s="503" t="s">
        <v>1326</v>
      </c>
      <c r="I490" s="503" t="s">
        <v>2029</v>
      </c>
      <c r="J490" s="503">
        <f t="shared" si="0"/>
        <v>146.84281388709678</v>
      </c>
      <c r="K490" s="503">
        <v>2643.1706499677421</v>
      </c>
      <c r="L490" s="503" t="s">
        <v>2074</v>
      </c>
    </row>
    <row r="491" spans="1:12" ht="105">
      <c r="A491" s="503"/>
      <c r="B491" s="467" t="s">
        <v>1323</v>
      </c>
      <c r="C491" s="503" t="s">
        <v>1666</v>
      </c>
      <c r="D491" s="503">
        <v>204873388</v>
      </c>
      <c r="E491" s="503" t="s">
        <v>1326</v>
      </c>
      <c r="F491" s="503" t="s">
        <v>2028</v>
      </c>
      <c r="G491" s="503">
        <v>36</v>
      </c>
      <c r="H491" s="503" t="s">
        <v>1326</v>
      </c>
      <c r="I491" s="503" t="s">
        <v>2029</v>
      </c>
      <c r="J491" s="503">
        <f t="shared" si="0"/>
        <v>146.84281388709678</v>
      </c>
      <c r="K491" s="503">
        <v>5286.3412999354841</v>
      </c>
      <c r="L491" s="503" t="s">
        <v>2075</v>
      </c>
    </row>
    <row r="492" spans="1:12" ht="90">
      <c r="A492" s="503"/>
      <c r="B492" s="467" t="s">
        <v>1323</v>
      </c>
      <c r="C492" s="503" t="s">
        <v>1666</v>
      </c>
      <c r="D492" s="503">
        <v>204873388</v>
      </c>
      <c r="E492" s="503" t="s">
        <v>1326</v>
      </c>
      <c r="F492" s="503" t="s">
        <v>2028</v>
      </c>
      <c r="G492" s="503">
        <v>36</v>
      </c>
      <c r="H492" s="503" t="s">
        <v>1326</v>
      </c>
      <c r="I492" s="503" t="s">
        <v>2029</v>
      </c>
      <c r="J492" s="503">
        <f t="shared" si="0"/>
        <v>146.84281388709678</v>
      </c>
      <c r="K492" s="503">
        <v>5286.3412999354841</v>
      </c>
      <c r="L492" s="503" t="s">
        <v>2076</v>
      </c>
    </row>
    <row r="493" spans="1:12" ht="60">
      <c r="A493" s="503"/>
      <c r="B493" s="467" t="s">
        <v>1323</v>
      </c>
      <c r="C493" s="503" t="s">
        <v>1666</v>
      </c>
      <c r="D493" s="503">
        <v>204873388</v>
      </c>
      <c r="E493" s="503" t="s">
        <v>1326</v>
      </c>
      <c r="F493" s="503" t="s">
        <v>2028</v>
      </c>
      <c r="G493" s="503">
        <v>36</v>
      </c>
      <c r="H493" s="503" t="s">
        <v>1326</v>
      </c>
      <c r="I493" s="503" t="s">
        <v>2029</v>
      </c>
      <c r="J493" s="503">
        <f t="shared" si="0"/>
        <v>146.84281388709678</v>
      </c>
      <c r="K493" s="503">
        <v>5286.3412999354841</v>
      </c>
      <c r="L493" s="503" t="s">
        <v>2077</v>
      </c>
    </row>
    <row r="494" spans="1:12" ht="75">
      <c r="A494" s="503"/>
      <c r="B494" s="467" t="s">
        <v>1323</v>
      </c>
      <c r="C494" s="503" t="s">
        <v>1666</v>
      </c>
      <c r="D494" s="503">
        <v>204873388</v>
      </c>
      <c r="E494" s="503" t="s">
        <v>1326</v>
      </c>
      <c r="F494" s="503" t="s">
        <v>2028</v>
      </c>
      <c r="G494" s="503">
        <v>36</v>
      </c>
      <c r="H494" s="503" t="s">
        <v>1326</v>
      </c>
      <c r="I494" s="503" t="s">
        <v>2029</v>
      </c>
      <c r="J494" s="503">
        <f t="shared" si="0"/>
        <v>146.84281388709678</v>
      </c>
      <c r="K494" s="503">
        <v>5286.3412999354841</v>
      </c>
      <c r="L494" s="503" t="s">
        <v>2078</v>
      </c>
    </row>
    <row r="495" spans="1:12" ht="75">
      <c r="A495" s="503"/>
      <c r="B495" s="467" t="s">
        <v>1323</v>
      </c>
      <c r="C495" s="503" t="s">
        <v>1666</v>
      </c>
      <c r="D495" s="503">
        <v>204873388</v>
      </c>
      <c r="E495" s="503" t="s">
        <v>1326</v>
      </c>
      <c r="F495" s="503" t="s">
        <v>2028</v>
      </c>
      <c r="G495" s="503">
        <v>32</v>
      </c>
      <c r="H495" s="503" t="s">
        <v>1326</v>
      </c>
      <c r="I495" s="503" t="s">
        <v>2029</v>
      </c>
      <c r="J495" s="503">
        <f t="shared" si="0"/>
        <v>146.84281388709678</v>
      </c>
      <c r="K495" s="503">
        <v>4698.970044387097</v>
      </c>
      <c r="L495" s="503" t="s">
        <v>2079</v>
      </c>
    </row>
    <row r="496" spans="1:12" ht="60">
      <c r="A496" s="503"/>
      <c r="B496" s="467" t="s">
        <v>1323</v>
      </c>
      <c r="C496" s="503" t="s">
        <v>1666</v>
      </c>
      <c r="D496" s="503">
        <v>204873388</v>
      </c>
      <c r="E496" s="503" t="s">
        <v>1326</v>
      </c>
      <c r="F496" s="503" t="s">
        <v>2028</v>
      </c>
      <c r="G496" s="503">
        <v>12</v>
      </c>
      <c r="H496" s="503" t="s">
        <v>1326</v>
      </c>
      <c r="I496" s="503" t="s">
        <v>2029</v>
      </c>
      <c r="J496" s="503">
        <f t="shared" si="0"/>
        <v>146.84281388709675</v>
      </c>
      <c r="K496" s="503">
        <v>1762.1137666451611</v>
      </c>
      <c r="L496" s="503" t="s">
        <v>2080</v>
      </c>
    </row>
    <row r="497" spans="1:12" ht="60">
      <c r="A497" s="503"/>
      <c r="B497" s="467" t="s">
        <v>1323</v>
      </c>
      <c r="C497" s="503" t="s">
        <v>1666</v>
      </c>
      <c r="D497" s="503">
        <v>204873388</v>
      </c>
      <c r="E497" s="503" t="s">
        <v>1326</v>
      </c>
      <c r="F497" s="503" t="s">
        <v>2028</v>
      </c>
      <c r="G497" s="503">
        <v>12</v>
      </c>
      <c r="H497" s="503" t="s">
        <v>1326</v>
      </c>
      <c r="I497" s="503" t="s">
        <v>2029</v>
      </c>
      <c r="J497" s="503">
        <f t="shared" si="0"/>
        <v>146.84281388709675</v>
      </c>
      <c r="K497" s="503">
        <v>1762.1137666451611</v>
      </c>
      <c r="L497" s="503" t="s">
        <v>2081</v>
      </c>
    </row>
    <row r="498" spans="1:12" ht="120">
      <c r="A498" s="503"/>
      <c r="B498" s="467" t="s">
        <v>1323</v>
      </c>
      <c r="C498" s="503" t="s">
        <v>1666</v>
      </c>
      <c r="D498" s="503">
        <v>204873388</v>
      </c>
      <c r="E498" s="503" t="s">
        <v>1326</v>
      </c>
      <c r="F498" s="503" t="s">
        <v>2028</v>
      </c>
      <c r="G498" s="503">
        <v>36</v>
      </c>
      <c r="H498" s="503" t="s">
        <v>1326</v>
      </c>
      <c r="I498" s="503" t="s">
        <v>2029</v>
      </c>
      <c r="J498" s="503">
        <f t="shared" si="0"/>
        <v>184.7852419354839</v>
      </c>
      <c r="K498" s="503">
        <v>6652.2687096774198</v>
      </c>
      <c r="L498" s="503" t="s">
        <v>2082</v>
      </c>
    </row>
    <row r="499" spans="1:12" ht="105">
      <c r="A499" s="503"/>
      <c r="B499" s="467" t="s">
        <v>1323</v>
      </c>
      <c r="C499" s="503" t="s">
        <v>1666</v>
      </c>
      <c r="D499" s="503">
        <v>204873388</v>
      </c>
      <c r="E499" s="503" t="s">
        <v>1326</v>
      </c>
      <c r="F499" s="503" t="s">
        <v>2028</v>
      </c>
      <c r="G499" s="503">
        <v>36</v>
      </c>
      <c r="H499" s="503" t="s">
        <v>1326</v>
      </c>
      <c r="I499" s="503" t="s">
        <v>2029</v>
      </c>
      <c r="J499" s="503">
        <f t="shared" si="0"/>
        <v>184.7852419354839</v>
      </c>
      <c r="K499" s="503">
        <v>6652.2687096774198</v>
      </c>
      <c r="L499" s="503" t="s">
        <v>2083</v>
      </c>
    </row>
    <row r="500" spans="1:12" ht="120">
      <c r="A500" s="503"/>
      <c r="B500" s="467" t="s">
        <v>1323</v>
      </c>
      <c r="C500" s="503" t="s">
        <v>1666</v>
      </c>
      <c r="D500" s="503">
        <v>204873388</v>
      </c>
      <c r="E500" s="503" t="s">
        <v>1326</v>
      </c>
      <c r="F500" s="503" t="s">
        <v>2028</v>
      </c>
      <c r="G500" s="503">
        <v>36</v>
      </c>
      <c r="H500" s="503" t="s">
        <v>1326</v>
      </c>
      <c r="I500" s="503" t="s">
        <v>2029</v>
      </c>
      <c r="J500" s="503">
        <f t="shared" si="0"/>
        <v>184.7852419354839</v>
      </c>
      <c r="K500" s="503">
        <v>6652.2687096774198</v>
      </c>
      <c r="L500" s="503" t="s">
        <v>2084</v>
      </c>
    </row>
    <row r="501" spans="1:12" ht="120">
      <c r="A501" s="503"/>
      <c r="B501" s="467" t="s">
        <v>1323</v>
      </c>
      <c r="C501" s="503" t="s">
        <v>1666</v>
      </c>
      <c r="D501" s="503">
        <v>204873388</v>
      </c>
      <c r="E501" s="503" t="s">
        <v>1326</v>
      </c>
      <c r="F501" s="503" t="s">
        <v>2028</v>
      </c>
      <c r="G501" s="503">
        <v>64</v>
      </c>
      <c r="H501" s="503" t="s">
        <v>1326</v>
      </c>
      <c r="I501" s="503" t="s">
        <v>2029</v>
      </c>
      <c r="J501" s="503">
        <f t="shared" si="0"/>
        <v>184.78524193548387</v>
      </c>
      <c r="K501" s="503">
        <v>11826.255483870968</v>
      </c>
      <c r="L501" s="503" t="s">
        <v>2085</v>
      </c>
    </row>
    <row r="502" spans="1:12" ht="105">
      <c r="A502" s="503"/>
      <c r="B502" s="467" t="s">
        <v>1323</v>
      </c>
      <c r="C502" s="503" t="s">
        <v>1666</v>
      </c>
      <c r="D502" s="503">
        <v>204873388</v>
      </c>
      <c r="E502" s="503" t="s">
        <v>1326</v>
      </c>
      <c r="F502" s="503" t="s">
        <v>2028</v>
      </c>
      <c r="G502" s="503">
        <v>32</v>
      </c>
      <c r="H502" s="503" t="s">
        <v>1326</v>
      </c>
      <c r="I502" s="503" t="s">
        <v>2029</v>
      </c>
      <c r="J502" s="503">
        <f t="shared" si="0"/>
        <v>184.78524193548387</v>
      </c>
      <c r="K502" s="503">
        <v>5913.1277419354838</v>
      </c>
      <c r="L502" s="503" t="s">
        <v>2086</v>
      </c>
    </row>
    <row r="503" spans="1:12" ht="120">
      <c r="A503" s="503"/>
      <c r="B503" s="467" t="s">
        <v>1323</v>
      </c>
      <c r="C503" s="503" t="s">
        <v>1666</v>
      </c>
      <c r="D503" s="503">
        <v>204873388</v>
      </c>
      <c r="E503" s="503" t="s">
        <v>1326</v>
      </c>
      <c r="F503" s="503" t="s">
        <v>2028</v>
      </c>
      <c r="G503" s="503">
        <v>18</v>
      </c>
      <c r="H503" s="503" t="s">
        <v>1326</v>
      </c>
      <c r="I503" s="503" t="s">
        <v>2029</v>
      </c>
      <c r="J503" s="503">
        <f t="shared" si="0"/>
        <v>184.7852419354839</v>
      </c>
      <c r="K503" s="503">
        <v>3326.1343548387099</v>
      </c>
      <c r="L503" s="503" t="s">
        <v>2087</v>
      </c>
    </row>
    <row r="504" spans="1:12" ht="135">
      <c r="A504" s="503"/>
      <c r="B504" s="467" t="s">
        <v>1323</v>
      </c>
      <c r="C504" s="503" t="s">
        <v>1666</v>
      </c>
      <c r="D504" s="503">
        <v>204873388</v>
      </c>
      <c r="E504" s="503" t="s">
        <v>1326</v>
      </c>
      <c r="F504" s="503" t="s">
        <v>2028</v>
      </c>
      <c r="G504" s="503">
        <v>18</v>
      </c>
      <c r="H504" s="503" t="s">
        <v>1326</v>
      </c>
      <c r="I504" s="503" t="s">
        <v>2029</v>
      </c>
      <c r="J504" s="503">
        <f t="shared" si="0"/>
        <v>184.7852419354839</v>
      </c>
      <c r="K504" s="503">
        <v>3326.1343548387099</v>
      </c>
      <c r="L504" s="503" t="s">
        <v>2088</v>
      </c>
    </row>
    <row r="505" spans="1:12" ht="120">
      <c r="A505" s="503"/>
      <c r="B505" s="467" t="s">
        <v>1323</v>
      </c>
      <c r="C505" s="503" t="s">
        <v>1666</v>
      </c>
      <c r="D505" s="503">
        <v>204873388</v>
      </c>
      <c r="E505" s="503" t="s">
        <v>1326</v>
      </c>
      <c r="F505" s="503" t="s">
        <v>2028</v>
      </c>
      <c r="G505" s="503">
        <v>36</v>
      </c>
      <c r="H505" s="503" t="s">
        <v>1326</v>
      </c>
      <c r="I505" s="503" t="s">
        <v>2029</v>
      </c>
      <c r="J505" s="503">
        <f t="shared" ref="J505:J553" si="1">K505/G505</f>
        <v>184.7852419354839</v>
      </c>
      <c r="K505" s="503">
        <v>6652.2687096774198</v>
      </c>
      <c r="L505" s="503" t="s">
        <v>2089</v>
      </c>
    </row>
    <row r="506" spans="1:12" ht="135">
      <c r="A506" s="503"/>
      <c r="B506" s="467" t="s">
        <v>1323</v>
      </c>
      <c r="C506" s="503" t="s">
        <v>1666</v>
      </c>
      <c r="D506" s="503">
        <v>204873388</v>
      </c>
      <c r="E506" s="503" t="s">
        <v>1326</v>
      </c>
      <c r="F506" s="503" t="s">
        <v>2028</v>
      </c>
      <c r="G506" s="503">
        <v>18</v>
      </c>
      <c r="H506" s="503" t="s">
        <v>1326</v>
      </c>
      <c r="I506" s="503" t="s">
        <v>2029</v>
      </c>
      <c r="J506" s="503">
        <f t="shared" si="1"/>
        <v>184.7852419354839</v>
      </c>
      <c r="K506" s="503">
        <v>3326.1343548387099</v>
      </c>
      <c r="L506" s="503" t="s">
        <v>2090</v>
      </c>
    </row>
    <row r="507" spans="1:12" ht="105">
      <c r="A507" s="503"/>
      <c r="B507" s="467" t="s">
        <v>1323</v>
      </c>
      <c r="C507" s="503" t="s">
        <v>1666</v>
      </c>
      <c r="D507" s="503">
        <v>204873388</v>
      </c>
      <c r="E507" s="503" t="s">
        <v>1326</v>
      </c>
      <c r="F507" s="503" t="s">
        <v>2028</v>
      </c>
      <c r="G507" s="503">
        <v>32</v>
      </c>
      <c r="H507" s="503" t="s">
        <v>1326</v>
      </c>
      <c r="I507" s="503" t="s">
        <v>2029</v>
      </c>
      <c r="J507" s="503">
        <f t="shared" si="1"/>
        <v>184.78524193548387</v>
      </c>
      <c r="K507" s="503">
        <v>5913.1277419354838</v>
      </c>
      <c r="L507" s="503" t="s">
        <v>2091</v>
      </c>
    </row>
    <row r="508" spans="1:12" ht="90">
      <c r="A508" s="503"/>
      <c r="B508" s="467" t="s">
        <v>1323</v>
      </c>
      <c r="C508" s="503" t="s">
        <v>1666</v>
      </c>
      <c r="D508" s="503">
        <v>204873388</v>
      </c>
      <c r="E508" s="503" t="s">
        <v>1326</v>
      </c>
      <c r="F508" s="503" t="s">
        <v>2028</v>
      </c>
      <c r="G508" s="503">
        <v>36</v>
      </c>
      <c r="H508" s="503" t="s">
        <v>1326</v>
      </c>
      <c r="I508" s="503" t="s">
        <v>2029</v>
      </c>
      <c r="J508" s="503">
        <f t="shared" si="1"/>
        <v>184.7852419354839</v>
      </c>
      <c r="K508" s="503">
        <v>6652.2687096774198</v>
      </c>
      <c r="L508" s="503" t="s">
        <v>2092</v>
      </c>
    </row>
    <row r="509" spans="1:12" ht="90">
      <c r="A509" s="503"/>
      <c r="B509" s="467" t="s">
        <v>1323</v>
      </c>
      <c r="C509" s="503" t="s">
        <v>1666</v>
      </c>
      <c r="D509" s="503">
        <v>204873388</v>
      </c>
      <c r="E509" s="503" t="s">
        <v>1326</v>
      </c>
      <c r="F509" s="503" t="s">
        <v>2028</v>
      </c>
      <c r="G509" s="503">
        <v>100</v>
      </c>
      <c r="H509" s="503" t="s">
        <v>1326</v>
      </c>
      <c r="I509" s="503" t="s">
        <v>2029</v>
      </c>
      <c r="J509" s="503">
        <f t="shared" si="1"/>
        <v>184.78524193548387</v>
      </c>
      <c r="K509" s="503">
        <v>18478.524193548386</v>
      </c>
      <c r="L509" s="503" t="s">
        <v>2093</v>
      </c>
    </row>
    <row r="510" spans="1:12" ht="105">
      <c r="A510" s="503"/>
      <c r="B510" s="467" t="s">
        <v>1323</v>
      </c>
      <c r="C510" s="503" t="s">
        <v>1666</v>
      </c>
      <c r="D510" s="503">
        <v>204873388</v>
      </c>
      <c r="E510" s="503" t="s">
        <v>1326</v>
      </c>
      <c r="F510" s="503" t="s">
        <v>2028</v>
      </c>
      <c r="G510" s="503">
        <v>36</v>
      </c>
      <c r="H510" s="503" t="s">
        <v>1326</v>
      </c>
      <c r="I510" s="503" t="s">
        <v>2029</v>
      </c>
      <c r="J510" s="503">
        <f t="shared" si="1"/>
        <v>184.7852419354839</v>
      </c>
      <c r="K510" s="503">
        <v>6652.2687096774198</v>
      </c>
      <c r="L510" s="503" t="s">
        <v>2094</v>
      </c>
    </row>
    <row r="511" spans="1:12" ht="120">
      <c r="A511" s="503"/>
      <c r="B511" s="467" t="s">
        <v>1323</v>
      </c>
      <c r="C511" s="503" t="s">
        <v>1666</v>
      </c>
      <c r="D511" s="503">
        <v>204873388</v>
      </c>
      <c r="E511" s="503" t="s">
        <v>1326</v>
      </c>
      <c r="F511" s="503" t="s">
        <v>2028</v>
      </c>
      <c r="G511" s="503">
        <v>36</v>
      </c>
      <c r="H511" s="503" t="s">
        <v>1326</v>
      </c>
      <c r="I511" s="503" t="s">
        <v>2029</v>
      </c>
      <c r="J511" s="503">
        <f t="shared" si="1"/>
        <v>184.7852419354839</v>
      </c>
      <c r="K511" s="503">
        <v>6652.2687096774198</v>
      </c>
      <c r="L511" s="503" t="s">
        <v>2095</v>
      </c>
    </row>
    <row r="512" spans="1:12" ht="60">
      <c r="A512" s="503"/>
      <c r="B512" s="467" t="s">
        <v>1323</v>
      </c>
      <c r="C512" s="503" t="s">
        <v>1666</v>
      </c>
      <c r="D512" s="503">
        <v>204873388</v>
      </c>
      <c r="E512" s="503" t="s">
        <v>1326</v>
      </c>
      <c r="F512" s="503" t="s">
        <v>2028</v>
      </c>
      <c r="G512" s="503">
        <v>36</v>
      </c>
      <c r="H512" s="503" t="s">
        <v>1326</v>
      </c>
      <c r="I512" s="503" t="s">
        <v>2029</v>
      </c>
      <c r="J512" s="503">
        <f t="shared" si="1"/>
        <v>184.7852419354839</v>
      </c>
      <c r="K512" s="503">
        <v>6652.2687096774198</v>
      </c>
      <c r="L512" s="503" t="s">
        <v>2096</v>
      </c>
    </row>
    <row r="513" spans="1:12" ht="75">
      <c r="A513" s="503"/>
      <c r="B513" s="467" t="s">
        <v>1323</v>
      </c>
      <c r="C513" s="503" t="s">
        <v>1666</v>
      </c>
      <c r="D513" s="503">
        <v>204873388</v>
      </c>
      <c r="E513" s="503" t="s">
        <v>1326</v>
      </c>
      <c r="F513" s="503" t="s">
        <v>2028</v>
      </c>
      <c r="G513" s="503">
        <v>36</v>
      </c>
      <c r="H513" s="503" t="s">
        <v>1326</v>
      </c>
      <c r="I513" s="503" t="s">
        <v>2029</v>
      </c>
      <c r="J513" s="503">
        <f t="shared" si="1"/>
        <v>184.7852419354839</v>
      </c>
      <c r="K513" s="503">
        <v>6652.2687096774198</v>
      </c>
      <c r="L513" s="503" t="s">
        <v>2097</v>
      </c>
    </row>
    <row r="514" spans="1:12" ht="120">
      <c r="A514" s="503"/>
      <c r="B514" s="467" t="s">
        <v>1323</v>
      </c>
      <c r="C514" s="503" t="s">
        <v>1666</v>
      </c>
      <c r="D514" s="503">
        <v>204873388</v>
      </c>
      <c r="E514" s="503" t="s">
        <v>1326</v>
      </c>
      <c r="F514" s="503" t="s">
        <v>2028</v>
      </c>
      <c r="G514" s="503">
        <v>36</v>
      </c>
      <c r="H514" s="503" t="s">
        <v>1326</v>
      </c>
      <c r="I514" s="503" t="s">
        <v>2029</v>
      </c>
      <c r="J514" s="503">
        <f t="shared" si="1"/>
        <v>184.7852419354839</v>
      </c>
      <c r="K514" s="503">
        <v>6652.2687096774198</v>
      </c>
      <c r="L514" s="503" t="s">
        <v>2098</v>
      </c>
    </row>
    <row r="515" spans="1:12" ht="135">
      <c r="A515" s="503"/>
      <c r="B515" s="467" t="s">
        <v>1323</v>
      </c>
      <c r="C515" s="503" t="s">
        <v>1666</v>
      </c>
      <c r="D515" s="503">
        <v>204873388</v>
      </c>
      <c r="E515" s="503" t="s">
        <v>1326</v>
      </c>
      <c r="F515" s="503" t="s">
        <v>2028</v>
      </c>
      <c r="G515" s="503">
        <v>36</v>
      </c>
      <c r="H515" s="503" t="s">
        <v>1326</v>
      </c>
      <c r="I515" s="503" t="s">
        <v>2029</v>
      </c>
      <c r="J515" s="503">
        <f t="shared" si="1"/>
        <v>184.7852419354839</v>
      </c>
      <c r="K515" s="503">
        <v>6652.2687096774198</v>
      </c>
      <c r="L515" s="503" t="s">
        <v>2099</v>
      </c>
    </row>
    <row r="516" spans="1:12" ht="90">
      <c r="A516" s="503"/>
      <c r="B516" s="467" t="s">
        <v>1323</v>
      </c>
      <c r="C516" s="503" t="s">
        <v>1666</v>
      </c>
      <c r="D516" s="503">
        <v>204873388</v>
      </c>
      <c r="E516" s="503" t="s">
        <v>1326</v>
      </c>
      <c r="F516" s="503" t="s">
        <v>2028</v>
      </c>
      <c r="G516" s="503">
        <v>36</v>
      </c>
      <c r="H516" s="503" t="s">
        <v>1326</v>
      </c>
      <c r="I516" s="503" t="s">
        <v>2029</v>
      </c>
      <c r="J516" s="503">
        <f t="shared" si="1"/>
        <v>184.7852419354839</v>
      </c>
      <c r="K516" s="503">
        <v>6652.2687096774198</v>
      </c>
      <c r="L516" s="503" t="s">
        <v>2100</v>
      </c>
    </row>
    <row r="517" spans="1:12" ht="135">
      <c r="A517" s="503"/>
      <c r="B517" s="467" t="s">
        <v>1323</v>
      </c>
      <c r="C517" s="503" t="s">
        <v>1666</v>
      </c>
      <c r="D517" s="503">
        <v>204873388</v>
      </c>
      <c r="E517" s="503" t="s">
        <v>1326</v>
      </c>
      <c r="F517" s="503" t="s">
        <v>2028</v>
      </c>
      <c r="G517" s="503">
        <v>36</v>
      </c>
      <c r="H517" s="503" t="s">
        <v>1326</v>
      </c>
      <c r="I517" s="503" t="s">
        <v>2029</v>
      </c>
      <c r="J517" s="503">
        <f t="shared" si="1"/>
        <v>184.7852419354839</v>
      </c>
      <c r="K517" s="503">
        <v>6652.2687096774198</v>
      </c>
      <c r="L517" s="503" t="s">
        <v>2101</v>
      </c>
    </row>
    <row r="518" spans="1:12" ht="90">
      <c r="A518" s="503"/>
      <c r="B518" s="467" t="s">
        <v>1323</v>
      </c>
      <c r="C518" s="503" t="s">
        <v>1666</v>
      </c>
      <c r="D518" s="503">
        <v>204873388</v>
      </c>
      <c r="E518" s="503" t="s">
        <v>1326</v>
      </c>
      <c r="F518" s="503" t="s">
        <v>2028</v>
      </c>
      <c r="G518" s="503">
        <v>36</v>
      </c>
      <c r="H518" s="503" t="s">
        <v>1326</v>
      </c>
      <c r="I518" s="503" t="s">
        <v>2029</v>
      </c>
      <c r="J518" s="503">
        <f t="shared" si="1"/>
        <v>184.7852419354839</v>
      </c>
      <c r="K518" s="503">
        <v>6652.2687096774198</v>
      </c>
      <c r="L518" s="503" t="s">
        <v>2102</v>
      </c>
    </row>
    <row r="519" spans="1:12" ht="105">
      <c r="A519" s="503"/>
      <c r="B519" s="467" t="s">
        <v>1323</v>
      </c>
      <c r="C519" s="503" t="s">
        <v>1666</v>
      </c>
      <c r="D519" s="503">
        <v>204873388</v>
      </c>
      <c r="E519" s="503" t="s">
        <v>1326</v>
      </c>
      <c r="F519" s="503" t="s">
        <v>2028</v>
      </c>
      <c r="G519" s="503">
        <v>36</v>
      </c>
      <c r="H519" s="503" t="s">
        <v>1326</v>
      </c>
      <c r="I519" s="503" t="s">
        <v>2029</v>
      </c>
      <c r="J519" s="503">
        <f t="shared" si="1"/>
        <v>184.7852419354839</v>
      </c>
      <c r="K519" s="503">
        <v>6652.2687096774198</v>
      </c>
      <c r="L519" s="503" t="s">
        <v>2103</v>
      </c>
    </row>
    <row r="520" spans="1:12" ht="105">
      <c r="A520" s="503"/>
      <c r="B520" s="467" t="s">
        <v>1323</v>
      </c>
      <c r="C520" s="503" t="s">
        <v>1666</v>
      </c>
      <c r="D520" s="503">
        <v>204873388</v>
      </c>
      <c r="E520" s="503" t="s">
        <v>1326</v>
      </c>
      <c r="F520" s="503" t="s">
        <v>2028</v>
      </c>
      <c r="G520" s="503">
        <v>36</v>
      </c>
      <c r="H520" s="503" t="s">
        <v>1326</v>
      </c>
      <c r="I520" s="503" t="s">
        <v>2029</v>
      </c>
      <c r="J520" s="503">
        <f t="shared" si="1"/>
        <v>184.7852419354839</v>
      </c>
      <c r="K520" s="503">
        <v>6652.2687096774198</v>
      </c>
      <c r="L520" s="503" t="s">
        <v>2104</v>
      </c>
    </row>
    <row r="521" spans="1:12" ht="135">
      <c r="A521" s="503"/>
      <c r="B521" s="467" t="s">
        <v>1323</v>
      </c>
      <c r="C521" s="503" t="s">
        <v>1666</v>
      </c>
      <c r="D521" s="503">
        <v>204873388</v>
      </c>
      <c r="E521" s="503" t="s">
        <v>1326</v>
      </c>
      <c r="F521" s="503" t="s">
        <v>2028</v>
      </c>
      <c r="G521" s="503">
        <v>64</v>
      </c>
      <c r="H521" s="503" t="s">
        <v>1326</v>
      </c>
      <c r="I521" s="503" t="s">
        <v>2029</v>
      </c>
      <c r="J521" s="503">
        <f t="shared" si="1"/>
        <v>184.78524193548387</v>
      </c>
      <c r="K521" s="503">
        <v>11826.255483870968</v>
      </c>
      <c r="L521" s="503" t="s">
        <v>2105</v>
      </c>
    </row>
    <row r="522" spans="1:12" ht="90">
      <c r="A522" s="503"/>
      <c r="B522" s="467" t="s">
        <v>1323</v>
      </c>
      <c r="C522" s="503" t="s">
        <v>1666</v>
      </c>
      <c r="D522" s="503">
        <v>204873388</v>
      </c>
      <c r="E522" s="503" t="s">
        <v>1326</v>
      </c>
      <c r="F522" s="503" t="s">
        <v>2028</v>
      </c>
      <c r="G522" s="503">
        <v>18</v>
      </c>
      <c r="H522" s="503" t="s">
        <v>1326</v>
      </c>
      <c r="I522" s="503" t="s">
        <v>2029</v>
      </c>
      <c r="J522" s="503">
        <f t="shared" si="1"/>
        <v>184.7852419354839</v>
      </c>
      <c r="K522" s="503">
        <v>3326.1343548387099</v>
      </c>
      <c r="L522" s="503" t="s">
        <v>2106</v>
      </c>
    </row>
    <row r="523" spans="1:12" ht="90">
      <c r="A523" s="503"/>
      <c r="B523" s="467" t="s">
        <v>1323</v>
      </c>
      <c r="C523" s="503" t="s">
        <v>1666</v>
      </c>
      <c r="D523" s="503">
        <v>204873388</v>
      </c>
      <c r="E523" s="503" t="s">
        <v>1326</v>
      </c>
      <c r="F523" s="503" t="s">
        <v>2028</v>
      </c>
      <c r="G523" s="503">
        <v>18</v>
      </c>
      <c r="H523" s="503" t="s">
        <v>1326</v>
      </c>
      <c r="I523" s="503" t="s">
        <v>2029</v>
      </c>
      <c r="J523" s="503">
        <f t="shared" si="1"/>
        <v>184.7852419354839</v>
      </c>
      <c r="K523" s="503">
        <v>3326.1343548387099</v>
      </c>
      <c r="L523" s="503" t="s">
        <v>2106</v>
      </c>
    </row>
    <row r="524" spans="1:12" ht="75">
      <c r="A524" s="503"/>
      <c r="B524" s="467" t="s">
        <v>1323</v>
      </c>
      <c r="C524" s="503" t="s">
        <v>1666</v>
      </c>
      <c r="D524" s="503">
        <v>204873388</v>
      </c>
      <c r="E524" s="503" t="s">
        <v>1326</v>
      </c>
      <c r="F524" s="503" t="s">
        <v>2028</v>
      </c>
      <c r="G524" s="503">
        <v>32</v>
      </c>
      <c r="H524" s="503" t="s">
        <v>1326</v>
      </c>
      <c r="I524" s="503" t="s">
        <v>2029</v>
      </c>
      <c r="J524" s="503">
        <f t="shared" si="1"/>
        <v>184.78524193548387</v>
      </c>
      <c r="K524" s="503">
        <v>5913.1277419354838</v>
      </c>
      <c r="L524" s="503" t="s">
        <v>2107</v>
      </c>
    </row>
    <row r="525" spans="1:12" ht="105">
      <c r="A525" s="503"/>
      <c r="B525" s="467" t="s">
        <v>1323</v>
      </c>
      <c r="C525" s="503" t="s">
        <v>1666</v>
      </c>
      <c r="D525" s="503">
        <v>204873388</v>
      </c>
      <c r="E525" s="503" t="s">
        <v>1326</v>
      </c>
      <c r="F525" s="503" t="s">
        <v>2028</v>
      </c>
      <c r="G525" s="503">
        <v>64</v>
      </c>
      <c r="H525" s="503" t="s">
        <v>1326</v>
      </c>
      <c r="I525" s="503" t="s">
        <v>2029</v>
      </c>
      <c r="J525" s="503">
        <f t="shared" si="1"/>
        <v>184.78524193548387</v>
      </c>
      <c r="K525" s="503">
        <v>11826.255483870968</v>
      </c>
      <c r="L525" s="503" t="s">
        <v>2108</v>
      </c>
    </row>
    <row r="526" spans="1:12" ht="90">
      <c r="A526" s="503"/>
      <c r="B526" s="467" t="s">
        <v>1323</v>
      </c>
      <c r="C526" s="503" t="s">
        <v>1666</v>
      </c>
      <c r="D526" s="503">
        <v>204873388</v>
      </c>
      <c r="E526" s="503" t="s">
        <v>1326</v>
      </c>
      <c r="F526" s="503" t="s">
        <v>2028</v>
      </c>
      <c r="G526" s="503">
        <v>32</v>
      </c>
      <c r="H526" s="503" t="s">
        <v>1326</v>
      </c>
      <c r="I526" s="503" t="s">
        <v>2029</v>
      </c>
      <c r="J526" s="503">
        <f t="shared" si="1"/>
        <v>184.78524193548387</v>
      </c>
      <c r="K526" s="503">
        <v>5913.1277419354838</v>
      </c>
      <c r="L526" s="503" t="s">
        <v>2109</v>
      </c>
    </row>
    <row r="527" spans="1:12" ht="105">
      <c r="A527" s="503"/>
      <c r="B527" s="467" t="s">
        <v>1323</v>
      </c>
      <c r="C527" s="503" t="s">
        <v>1666</v>
      </c>
      <c r="D527" s="503">
        <v>204873388</v>
      </c>
      <c r="E527" s="503" t="s">
        <v>1326</v>
      </c>
      <c r="F527" s="503" t="s">
        <v>2028</v>
      </c>
      <c r="G527" s="503">
        <v>32</v>
      </c>
      <c r="H527" s="503" t="s">
        <v>1326</v>
      </c>
      <c r="I527" s="503" t="s">
        <v>2029</v>
      </c>
      <c r="J527" s="503">
        <f t="shared" si="1"/>
        <v>184.78524193548387</v>
      </c>
      <c r="K527" s="503">
        <v>5913.1277419354838</v>
      </c>
      <c r="L527" s="503" t="s">
        <v>2110</v>
      </c>
    </row>
    <row r="528" spans="1:12" ht="180">
      <c r="A528" s="503"/>
      <c r="B528" s="467" t="s">
        <v>1323</v>
      </c>
      <c r="C528" s="503" t="s">
        <v>1666</v>
      </c>
      <c r="D528" s="503">
        <v>204873388</v>
      </c>
      <c r="E528" s="503" t="s">
        <v>1326</v>
      </c>
      <c r="F528" s="503" t="s">
        <v>2028</v>
      </c>
      <c r="G528" s="503">
        <v>27</v>
      </c>
      <c r="H528" s="503" t="s">
        <v>1326</v>
      </c>
      <c r="I528" s="503" t="s">
        <v>2029</v>
      </c>
      <c r="J528" s="503">
        <f t="shared" si="1"/>
        <v>184.78524193548387</v>
      </c>
      <c r="K528" s="503">
        <v>4989.2015322580646</v>
      </c>
      <c r="L528" s="503" t="s">
        <v>2111</v>
      </c>
    </row>
    <row r="529" spans="1:12" ht="75">
      <c r="A529" s="503"/>
      <c r="B529" s="467" t="s">
        <v>1323</v>
      </c>
      <c r="C529" s="503" t="s">
        <v>1666</v>
      </c>
      <c r="D529" s="503">
        <v>204873388</v>
      </c>
      <c r="E529" s="503" t="s">
        <v>1326</v>
      </c>
      <c r="F529" s="503" t="s">
        <v>2028</v>
      </c>
      <c r="G529" s="503">
        <v>27</v>
      </c>
      <c r="H529" s="503" t="s">
        <v>1326</v>
      </c>
      <c r="I529" s="503" t="s">
        <v>2029</v>
      </c>
      <c r="J529" s="503">
        <f t="shared" si="1"/>
        <v>184.78524193548387</v>
      </c>
      <c r="K529" s="503">
        <v>4989.2015322580646</v>
      </c>
      <c r="L529" s="503" t="s">
        <v>2112</v>
      </c>
    </row>
    <row r="530" spans="1:12" ht="180">
      <c r="A530" s="503"/>
      <c r="B530" s="467" t="s">
        <v>1323</v>
      </c>
      <c r="C530" s="503" t="s">
        <v>1666</v>
      </c>
      <c r="D530" s="503">
        <v>204873388</v>
      </c>
      <c r="E530" s="503" t="s">
        <v>1326</v>
      </c>
      <c r="F530" s="503" t="s">
        <v>2028</v>
      </c>
      <c r="G530" s="503">
        <v>60</v>
      </c>
      <c r="H530" s="503" t="s">
        <v>1326</v>
      </c>
      <c r="I530" s="503" t="s">
        <v>2029</v>
      </c>
      <c r="J530" s="503">
        <f t="shared" si="1"/>
        <v>184.78524193548387</v>
      </c>
      <c r="K530" s="503">
        <v>11087.114516129031</v>
      </c>
      <c r="L530" s="503" t="s">
        <v>2113</v>
      </c>
    </row>
    <row r="531" spans="1:12" ht="165">
      <c r="A531" s="503"/>
      <c r="B531" s="467" t="s">
        <v>1323</v>
      </c>
      <c r="C531" s="503" t="s">
        <v>1666</v>
      </c>
      <c r="D531" s="503">
        <v>204873388</v>
      </c>
      <c r="E531" s="503" t="s">
        <v>1326</v>
      </c>
      <c r="F531" s="503" t="s">
        <v>2028</v>
      </c>
      <c r="G531" s="503">
        <v>60</v>
      </c>
      <c r="H531" s="503" t="s">
        <v>1326</v>
      </c>
      <c r="I531" s="503" t="s">
        <v>2029</v>
      </c>
      <c r="J531" s="503">
        <f t="shared" si="1"/>
        <v>184.78524193548387</v>
      </c>
      <c r="K531" s="503">
        <v>11087.114516129031</v>
      </c>
      <c r="L531" s="503" t="s">
        <v>2114</v>
      </c>
    </row>
    <row r="532" spans="1:12" ht="180">
      <c r="A532" s="503"/>
      <c r="B532" s="467" t="s">
        <v>1323</v>
      </c>
      <c r="C532" s="503" t="s">
        <v>1666</v>
      </c>
      <c r="D532" s="503">
        <v>204873388</v>
      </c>
      <c r="E532" s="503" t="s">
        <v>1326</v>
      </c>
      <c r="F532" s="503" t="s">
        <v>2028</v>
      </c>
      <c r="G532" s="503">
        <v>80</v>
      </c>
      <c r="H532" s="503" t="s">
        <v>1326</v>
      </c>
      <c r="I532" s="503" t="s">
        <v>2029</v>
      </c>
      <c r="J532" s="503">
        <f t="shared" si="1"/>
        <v>184.78524193548384</v>
      </c>
      <c r="K532" s="503">
        <v>14782.819354838708</v>
      </c>
      <c r="L532" s="503" t="s">
        <v>2115</v>
      </c>
    </row>
    <row r="533" spans="1:12" ht="180">
      <c r="A533" s="503"/>
      <c r="B533" s="467" t="s">
        <v>1323</v>
      </c>
      <c r="C533" s="503" t="s">
        <v>1666</v>
      </c>
      <c r="D533" s="503">
        <v>204873388</v>
      </c>
      <c r="E533" s="503" t="s">
        <v>1326</v>
      </c>
      <c r="F533" s="503" t="s">
        <v>2028</v>
      </c>
      <c r="G533" s="503">
        <v>100</v>
      </c>
      <c r="H533" s="503" t="s">
        <v>1326</v>
      </c>
      <c r="I533" s="503" t="s">
        <v>2029</v>
      </c>
      <c r="J533" s="503">
        <f t="shared" si="1"/>
        <v>184.78524193548387</v>
      </c>
      <c r="K533" s="503">
        <v>18478.524193548386</v>
      </c>
      <c r="L533" s="503" t="s">
        <v>2116</v>
      </c>
    </row>
    <row r="534" spans="1:12" ht="120">
      <c r="A534" s="503"/>
      <c r="B534" s="467" t="s">
        <v>1323</v>
      </c>
      <c r="C534" s="503" t="s">
        <v>1666</v>
      </c>
      <c r="D534" s="503">
        <v>204873388</v>
      </c>
      <c r="E534" s="503" t="s">
        <v>1326</v>
      </c>
      <c r="F534" s="503" t="s">
        <v>2028</v>
      </c>
      <c r="G534" s="503">
        <v>200</v>
      </c>
      <c r="H534" s="503" t="s">
        <v>1326</v>
      </c>
      <c r="I534" s="503" t="s">
        <v>2029</v>
      </c>
      <c r="J534" s="503">
        <f t="shared" si="1"/>
        <v>184.78524193548387</v>
      </c>
      <c r="K534" s="503">
        <v>36957.048387096773</v>
      </c>
      <c r="L534" s="503" t="s">
        <v>2117</v>
      </c>
    </row>
    <row r="535" spans="1:12" ht="90">
      <c r="A535" s="503"/>
      <c r="B535" s="467" t="s">
        <v>1323</v>
      </c>
      <c r="C535" s="503" t="s">
        <v>1666</v>
      </c>
      <c r="D535" s="503">
        <v>204873388</v>
      </c>
      <c r="E535" s="503" t="s">
        <v>1326</v>
      </c>
      <c r="F535" s="503" t="s">
        <v>2028</v>
      </c>
      <c r="G535" s="503">
        <v>60</v>
      </c>
      <c r="H535" s="503" t="s">
        <v>1326</v>
      </c>
      <c r="I535" s="503" t="s">
        <v>2029</v>
      </c>
      <c r="J535" s="503">
        <f t="shared" si="1"/>
        <v>184.78524193548387</v>
      </c>
      <c r="K535" s="503">
        <v>11087.114516129031</v>
      </c>
      <c r="L535" s="503" t="s">
        <v>2118</v>
      </c>
    </row>
    <row r="536" spans="1:12" ht="105">
      <c r="A536" s="503"/>
      <c r="B536" s="467" t="s">
        <v>1323</v>
      </c>
      <c r="C536" s="503" t="s">
        <v>1666</v>
      </c>
      <c r="D536" s="503">
        <v>204873388</v>
      </c>
      <c r="E536" s="503" t="s">
        <v>1326</v>
      </c>
      <c r="F536" s="503" t="s">
        <v>2028</v>
      </c>
      <c r="G536" s="503">
        <v>96</v>
      </c>
      <c r="H536" s="503" t="s">
        <v>1326</v>
      </c>
      <c r="I536" s="503" t="s">
        <v>2029</v>
      </c>
      <c r="J536" s="503">
        <f t="shared" si="1"/>
        <v>204.78524193548387</v>
      </c>
      <c r="K536" s="503">
        <v>19659.38322580645</v>
      </c>
      <c r="L536" s="503" t="s">
        <v>2119</v>
      </c>
    </row>
    <row r="537" spans="1:12" ht="60">
      <c r="A537" s="503"/>
      <c r="B537" s="467" t="s">
        <v>1323</v>
      </c>
      <c r="C537" s="503" t="s">
        <v>1666</v>
      </c>
      <c r="D537" s="503">
        <v>204873388</v>
      </c>
      <c r="E537" s="503" t="s">
        <v>1326</v>
      </c>
      <c r="F537" s="503" t="s">
        <v>2028</v>
      </c>
      <c r="G537" s="503">
        <v>72</v>
      </c>
      <c r="H537" s="503" t="s">
        <v>1326</v>
      </c>
      <c r="I537" s="503" t="s">
        <v>2029</v>
      </c>
      <c r="J537" s="503">
        <f t="shared" si="1"/>
        <v>184.7852419354839</v>
      </c>
      <c r="K537" s="503">
        <v>13304.53741935484</v>
      </c>
      <c r="L537" s="503" t="s">
        <v>2120</v>
      </c>
    </row>
    <row r="538" spans="1:12" ht="105">
      <c r="A538" s="503"/>
      <c r="B538" s="467" t="s">
        <v>1323</v>
      </c>
      <c r="C538" s="503" t="s">
        <v>1666</v>
      </c>
      <c r="D538" s="503">
        <v>204873388</v>
      </c>
      <c r="E538" s="503" t="s">
        <v>1326</v>
      </c>
      <c r="F538" s="503" t="s">
        <v>2028</v>
      </c>
      <c r="G538" s="503">
        <v>54</v>
      </c>
      <c r="H538" s="503" t="s">
        <v>1326</v>
      </c>
      <c r="I538" s="503" t="s">
        <v>2029</v>
      </c>
      <c r="J538" s="503">
        <f t="shared" si="1"/>
        <v>184.78524193548387</v>
      </c>
      <c r="K538" s="503">
        <v>9978.4030645161292</v>
      </c>
      <c r="L538" s="503" t="s">
        <v>2121</v>
      </c>
    </row>
    <row r="539" spans="1:12" ht="75">
      <c r="A539" s="503"/>
      <c r="B539" s="467" t="s">
        <v>1323</v>
      </c>
      <c r="C539" s="503" t="s">
        <v>1666</v>
      </c>
      <c r="D539" s="503">
        <v>204873388</v>
      </c>
      <c r="E539" s="503" t="s">
        <v>1326</v>
      </c>
      <c r="F539" s="503" t="s">
        <v>2028</v>
      </c>
      <c r="G539" s="503">
        <v>54</v>
      </c>
      <c r="H539" s="503" t="s">
        <v>1326</v>
      </c>
      <c r="I539" s="503" t="s">
        <v>2029</v>
      </c>
      <c r="J539" s="503">
        <f t="shared" si="1"/>
        <v>184.78524193548387</v>
      </c>
      <c r="K539" s="503">
        <v>9978.4030645161292</v>
      </c>
      <c r="L539" s="503" t="s">
        <v>2122</v>
      </c>
    </row>
    <row r="540" spans="1:12" ht="120">
      <c r="A540" s="503"/>
      <c r="B540" s="467" t="s">
        <v>1323</v>
      </c>
      <c r="C540" s="503" t="s">
        <v>1666</v>
      </c>
      <c r="D540" s="503">
        <v>204873388</v>
      </c>
      <c r="E540" s="503" t="s">
        <v>1326</v>
      </c>
      <c r="F540" s="503" t="s">
        <v>2028</v>
      </c>
      <c r="G540" s="503">
        <v>36</v>
      </c>
      <c r="H540" s="503" t="s">
        <v>1326</v>
      </c>
      <c r="I540" s="503" t="s">
        <v>2029</v>
      </c>
      <c r="J540" s="503">
        <f t="shared" si="1"/>
        <v>184.7852419354839</v>
      </c>
      <c r="K540" s="503">
        <v>6652.2687096774198</v>
      </c>
      <c r="L540" s="503" t="s">
        <v>2123</v>
      </c>
    </row>
    <row r="541" spans="1:12" ht="75">
      <c r="A541" s="503"/>
      <c r="B541" s="467" t="s">
        <v>1323</v>
      </c>
      <c r="C541" s="503" t="s">
        <v>1666</v>
      </c>
      <c r="D541" s="503">
        <v>204873388</v>
      </c>
      <c r="E541" s="503" t="s">
        <v>1326</v>
      </c>
      <c r="F541" s="503" t="s">
        <v>2028</v>
      </c>
      <c r="G541" s="503">
        <v>36</v>
      </c>
      <c r="H541" s="503" t="s">
        <v>1326</v>
      </c>
      <c r="I541" s="503" t="s">
        <v>2029</v>
      </c>
      <c r="J541" s="503">
        <f t="shared" si="1"/>
        <v>184.7852419354839</v>
      </c>
      <c r="K541" s="503">
        <v>6652.2687096774198</v>
      </c>
      <c r="L541" s="503" t="s">
        <v>2124</v>
      </c>
    </row>
    <row r="542" spans="1:12" ht="90">
      <c r="A542" s="503"/>
      <c r="B542" s="467" t="s">
        <v>1323</v>
      </c>
      <c r="C542" s="503" t="s">
        <v>1666</v>
      </c>
      <c r="D542" s="503">
        <v>204873388</v>
      </c>
      <c r="E542" s="503" t="s">
        <v>1326</v>
      </c>
      <c r="F542" s="503" t="s">
        <v>2028</v>
      </c>
      <c r="G542" s="503">
        <v>72</v>
      </c>
      <c r="H542" s="503" t="s">
        <v>1326</v>
      </c>
      <c r="I542" s="503" t="s">
        <v>2029</v>
      </c>
      <c r="J542" s="503">
        <f t="shared" si="1"/>
        <v>184.7852419354839</v>
      </c>
      <c r="K542" s="503">
        <v>13304.53741935484</v>
      </c>
      <c r="L542" s="503" t="s">
        <v>2125</v>
      </c>
    </row>
    <row r="543" spans="1:12" ht="150">
      <c r="A543" s="503"/>
      <c r="B543" s="467" t="s">
        <v>1323</v>
      </c>
      <c r="C543" s="503" t="s">
        <v>1666</v>
      </c>
      <c r="D543" s="503">
        <v>204873388</v>
      </c>
      <c r="E543" s="503" t="s">
        <v>1326</v>
      </c>
      <c r="F543" s="503" t="s">
        <v>2028</v>
      </c>
      <c r="G543" s="503">
        <v>36</v>
      </c>
      <c r="H543" s="503" t="s">
        <v>1326</v>
      </c>
      <c r="I543" s="503" t="s">
        <v>2029</v>
      </c>
      <c r="J543" s="503">
        <f t="shared" si="1"/>
        <v>184.7852419354839</v>
      </c>
      <c r="K543" s="503">
        <v>6652.2687096774198</v>
      </c>
      <c r="L543" s="503" t="s">
        <v>2126</v>
      </c>
    </row>
    <row r="544" spans="1:12" ht="60">
      <c r="A544" s="503"/>
      <c r="B544" s="467" t="s">
        <v>1323</v>
      </c>
      <c r="C544" s="503" t="s">
        <v>1666</v>
      </c>
      <c r="D544" s="503">
        <v>204873388</v>
      </c>
      <c r="E544" s="503" t="s">
        <v>1326</v>
      </c>
      <c r="F544" s="503" t="s">
        <v>2028</v>
      </c>
      <c r="G544" s="503">
        <v>36</v>
      </c>
      <c r="H544" s="503" t="s">
        <v>1326</v>
      </c>
      <c r="I544" s="503" t="s">
        <v>2029</v>
      </c>
      <c r="J544" s="503">
        <f t="shared" si="1"/>
        <v>184.7852419354839</v>
      </c>
      <c r="K544" s="503">
        <v>6652.2687096774198</v>
      </c>
      <c r="L544" s="503" t="s">
        <v>2127</v>
      </c>
    </row>
    <row r="545" spans="1:12" ht="120">
      <c r="A545" s="503"/>
      <c r="B545" s="467" t="s">
        <v>1323</v>
      </c>
      <c r="C545" s="503" t="s">
        <v>1666</v>
      </c>
      <c r="D545" s="503">
        <v>204873388</v>
      </c>
      <c r="E545" s="503" t="s">
        <v>1326</v>
      </c>
      <c r="F545" s="503" t="s">
        <v>2028</v>
      </c>
      <c r="G545" s="503">
        <v>60</v>
      </c>
      <c r="H545" s="503" t="s">
        <v>1326</v>
      </c>
      <c r="I545" s="503" t="s">
        <v>2029</v>
      </c>
      <c r="J545" s="503">
        <f t="shared" si="1"/>
        <v>184.78524193548387</v>
      </c>
      <c r="K545" s="503">
        <v>11087.114516129031</v>
      </c>
      <c r="L545" s="503" t="s">
        <v>2128</v>
      </c>
    </row>
    <row r="546" spans="1:12" ht="90">
      <c r="A546" s="503"/>
      <c r="B546" s="467" t="s">
        <v>1323</v>
      </c>
      <c r="C546" s="503" t="s">
        <v>1666</v>
      </c>
      <c r="D546" s="503">
        <v>204873388</v>
      </c>
      <c r="E546" s="503" t="s">
        <v>1326</v>
      </c>
      <c r="F546" s="503" t="s">
        <v>2028</v>
      </c>
      <c r="G546" s="503">
        <v>75</v>
      </c>
      <c r="H546" s="503" t="s">
        <v>1326</v>
      </c>
      <c r="I546" s="503" t="s">
        <v>2029</v>
      </c>
      <c r="J546" s="503">
        <f t="shared" si="1"/>
        <v>184.78524193548387</v>
      </c>
      <c r="K546" s="503">
        <v>13858.89314516129</v>
      </c>
      <c r="L546" s="503" t="s">
        <v>2129</v>
      </c>
    </row>
    <row r="547" spans="1:12" ht="15">
      <c r="A547" s="557" t="s">
        <v>276</v>
      </c>
      <c r="B547" s="558"/>
      <c r="C547" s="557"/>
      <c r="D547" s="557"/>
      <c r="E547" s="557"/>
      <c r="F547" s="557"/>
      <c r="G547" s="557"/>
      <c r="H547" s="557"/>
      <c r="I547" s="557"/>
      <c r="J547" s="559"/>
      <c r="K547" s="559"/>
      <c r="L547" s="557"/>
    </row>
    <row r="548" spans="1:12" ht="15">
      <c r="A548" s="557"/>
      <c r="B548" s="558"/>
      <c r="C548" s="560"/>
      <c r="D548" s="560"/>
      <c r="E548" s="560"/>
      <c r="F548" s="560"/>
      <c r="G548" s="557"/>
      <c r="H548" s="557"/>
      <c r="I548" s="557"/>
      <c r="J548" s="557" t="s">
        <v>493</v>
      </c>
      <c r="K548" s="561">
        <f>SUM(K10:K547)</f>
        <v>3150285.9807860851</v>
      </c>
      <c r="L548" s="557"/>
    </row>
    <row r="549" spans="1:12" ht="15">
      <c r="A549" s="230"/>
      <c r="B549" s="230"/>
      <c r="C549" s="230"/>
      <c r="D549" s="230"/>
      <c r="E549" s="230"/>
      <c r="F549" s="230"/>
      <c r="G549" s="230"/>
      <c r="H549" s="230"/>
      <c r="I549" s="230"/>
      <c r="J549" s="230"/>
      <c r="K549" s="186"/>
    </row>
    <row r="550" spans="1:12" ht="15">
      <c r="A550" s="231" t="s">
        <v>494</v>
      </c>
      <c r="B550" s="231"/>
      <c r="C550" s="230"/>
      <c r="D550" s="230"/>
      <c r="E550" s="230"/>
      <c r="F550" s="230"/>
      <c r="G550" s="230"/>
      <c r="H550" s="230"/>
      <c r="I550" s="230"/>
      <c r="J550" s="230"/>
      <c r="K550" s="186"/>
    </row>
    <row r="551" spans="1:12" ht="15">
      <c r="A551" s="231" t="s">
        <v>495</v>
      </c>
      <c r="B551" s="231"/>
      <c r="C551" s="230"/>
      <c r="D551" s="230"/>
      <c r="E551" s="230"/>
      <c r="F551" s="230"/>
      <c r="G551" s="230"/>
      <c r="H551" s="230"/>
      <c r="I551" s="230"/>
      <c r="J551" s="230"/>
      <c r="K551" s="186"/>
    </row>
    <row r="552" spans="1:12" ht="15">
      <c r="A552" s="217" t="s">
        <v>496</v>
      </c>
      <c r="B552" s="231"/>
      <c r="C552" s="186"/>
      <c r="D552" s="186"/>
      <c r="E552" s="186"/>
      <c r="F552" s="186"/>
      <c r="G552" s="186"/>
      <c r="H552" s="186"/>
      <c r="I552" s="186"/>
      <c r="J552" s="186"/>
      <c r="K552" s="509"/>
    </row>
    <row r="553" spans="1:12" ht="15">
      <c r="A553" s="217" t="s">
        <v>1655</v>
      </c>
      <c r="B553" s="231"/>
      <c r="C553" s="186"/>
      <c r="D553" s="186"/>
      <c r="E553" s="186"/>
      <c r="F553" s="186"/>
      <c r="G553" s="186"/>
      <c r="H553" s="186"/>
      <c r="I553" s="186"/>
      <c r="J553" s="186"/>
      <c r="K553" s="186"/>
    </row>
    <row r="554" spans="1:12" ht="15.75" customHeight="1">
      <c r="A554" s="530" t="s">
        <v>512</v>
      </c>
      <c r="B554" s="530"/>
      <c r="C554" s="530"/>
      <c r="D554" s="530"/>
      <c r="E554" s="530"/>
      <c r="F554" s="530"/>
      <c r="G554" s="530"/>
      <c r="H554" s="530"/>
      <c r="I554" s="530"/>
      <c r="J554" s="530"/>
      <c r="K554" s="530"/>
    </row>
    <row r="555" spans="1:12" ht="15.75" customHeight="1">
      <c r="A555" s="530"/>
      <c r="B555" s="530"/>
      <c r="C555" s="530"/>
      <c r="D555" s="530"/>
      <c r="E555" s="530"/>
      <c r="F555" s="530"/>
      <c r="G555" s="530"/>
      <c r="H555" s="530"/>
      <c r="I555" s="530"/>
      <c r="J555" s="530"/>
      <c r="K555" s="530"/>
    </row>
    <row r="556" spans="1:12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</row>
    <row r="557" spans="1:12" ht="15">
      <c r="A557" s="562" t="s">
        <v>107</v>
      </c>
      <c r="B557" s="562"/>
      <c r="C557" s="563"/>
      <c r="D557" s="564"/>
      <c r="E557" s="564"/>
      <c r="F557" s="563"/>
      <c r="G557" s="563"/>
      <c r="H557" s="563"/>
      <c r="I557" s="563"/>
      <c r="J557" s="563"/>
      <c r="K557" s="186"/>
    </row>
    <row r="558" spans="1:12" ht="15">
      <c r="A558" s="563"/>
      <c r="B558" s="564"/>
      <c r="C558" s="563"/>
      <c r="D558" s="564"/>
      <c r="E558" s="564"/>
      <c r="F558" s="563"/>
      <c r="G558" s="563"/>
      <c r="H558" s="563"/>
      <c r="I558" s="563"/>
      <c r="J558" s="565"/>
      <c r="K558" s="186"/>
    </row>
    <row r="559" spans="1:12" ht="15" customHeight="1">
      <c r="A559" s="563"/>
      <c r="B559" s="564"/>
      <c r="C559" s="566" t="s">
        <v>268</v>
      </c>
      <c r="D559" s="566"/>
      <c r="E559" s="567"/>
      <c r="F559" s="568"/>
      <c r="G559" s="569" t="s">
        <v>498</v>
      </c>
      <c r="H559" s="569"/>
      <c r="I559" s="569"/>
      <c r="J559" s="570"/>
      <c r="K559" s="186"/>
    </row>
    <row r="560" spans="1:12" ht="15">
      <c r="A560" s="563"/>
      <c r="B560" s="564"/>
      <c r="C560" s="563"/>
      <c r="D560" s="564"/>
      <c r="E560" s="564"/>
      <c r="F560" s="563"/>
      <c r="G560" s="571"/>
      <c r="H560" s="571"/>
      <c r="I560" s="571"/>
      <c r="J560" s="570"/>
      <c r="K560" s="186"/>
    </row>
    <row r="561" spans="1:11" ht="15">
      <c r="A561" s="563"/>
      <c r="B561" s="564"/>
      <c r="C561" s="572" t="s">
        <v>1656</v>
      </c>
      <c r="D561" s="572"/>
      <c r="E561" s="567"/>
      <c r="F561" s="568"/>
      <c r="G561" s="563"/>
      <c r="H561" s="563"/>
      <c r="I561" s="563"/>
      <c r="J561" s="563"/>
      <c r="K561" s="186"/>
    </row>
  </sheetData>
  <mergeCells count="7">
    <mergeCell ref="C561:D561"/>
    <mergeCell ref="A2:D2"/>
    <mergeCell ref="K3:L3"/>
    <mergeCell ref="A554:K555"/>
    <mergeCell ref="A557:B557"/>
    <mergeCell ref="C559:D559"/>
    <mergeCell ref="G559:I560"/>
  </mergeCells>
  <dataValidations count="1">
    <dataValidation type="list" allowBlank="1" showInputMessage="1" showErrorMessage="1" sqref="B547:B54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2017-08-30T17:05:03Z</cp:lastPrinted>
  <dcterms:created xsi:type="dcterms:W3CDTF">2011-12-27T13:20:18Z</dcterms:created>
  <dcterms:modified xsi:type="dcterms:W3CDTF">2017-08-31T13:43:55Z</dcterms:modified>
</cp:coreProperties>
</file>