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firstSheet="7" activeTab="20"/>
  </bookViews>
  <sheets>
    <sheet name="ფორმა N1" sheetId="49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N4.2" sheetId="50" r:id="rId6"/>
    <sheet name="ფორმა N4.3" sheetId="53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45" r:id="rId14"/>
    <sheet name="ფორმა N 8.1" sheetId="18" r:id="rId15"/>
    <sheet name="ფორმა N9" sheetId="10" r:id="rId16"/>
    <sheet name="ფორმა N9.1" sheetId="43" r:id="rId17"/>
    <sheet name="ფორმა N9.2" sheetId="44" r:id="rId18"/>
    <sheet name="ფორმა 9.3" sheetId="25" r:id="rId19"/>
    <sheet name="ფორმა 9.4" sheetId="52" r:id="rId20"/>
    <sheet name="ფორმა 9.5" sheetId="48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20" hidden="1">'ფორმა 9.5'!#REF!</definedName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N4.1'!$B$9:$D$16</definedName>
    <definedName name="_xlnm._FilterDatabase" localSheetId="8" hidden="1">'ფორმა N5'!$A$8:$D$11</definedName>
    <definedName name="_xlnm._FilterDatabase" localSheetId="9" hidden="1">'ფორმა N5.1'!$B$9:$D$15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19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6">#REF!</definedName>
    <definedName name="Date" localSheetId="9">#REF!</definedName>
    <definedName name="Date" localSheetId="11">#REF!</definedName>
    <definedName name="Date" localSheetId="13">#REF!</definedName>
    <definedName name="Date" localSheetId="16">#REF!</definedName>
    <definedName name="Date" localSheetId="17">#REF!</definedName>
    <definedName name="Date" localSheetId="23">#REF!</definedName>
    <definedName name="Date">#REF!</definedName>
    <definedName name="_xlnm.Print_Area" localSheetId="7">'ფორმა 4.4'!$A$1:$H$26</definedName>
    <definedName name="_xlnm.Print_Area" localSheetId="20">'ფორმა 9.5'!$A$1:$L$19</definedName>
    <definedName name="_xlnm.Print_Area" localSheetId="21">'ფორმა 9.6'!$A$1:$I$35</definedName>
    <definedName name="_xlnm.Print_Area" localSheetId="14">'ფორმა N 8.1'!$A$1:$H$34</definedName>
    <definedName name="_xlnm.Print_Area" localSheetId="22">'ფორმა N 9.7'!$A$1:$I$23</definedName>
    <definedName name="_xlnm.Print_Area" localSheetId="0">'ფორმა N1'!$A$1:$L$34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N4.1'!$A$1:$E$31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N9.1'!$A$1:$I$24</definedName>
    <definedName name="_xlnm.Print_Area" localSheetId="17">'ფორმა N9.2'!$A$1:$J$25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I12" i="45" l="1"/>
  <c r="H15" i="53"/>
  <c r="G15" i="53"/>
  <c r="A4" i="53"/>
  <c r="A4" i="52"/>
  <c r="I54" i="50"/>
  <c r="H54" i="50"/>
  <c r="G54" i="50"/>
  <c r="A4" i="50"/>
  <c r="I11" i="45"/>
  <c r="I10" i="45"/>
  <c r="A4" i="48"/>
  <c r="D12" i="3"/>
  <c r="E24" i="10"/>
  <c r="I10" i="35"/>
  <c r="I11" i="35"/>
  <c r="I9" i="35"/>
  <c r="I13" i="35" s="1"/>
  <c r="A4" i="45"/>
  <c r="J22" i="10"/>
  <c r="J23" i="10"/>
  <c r="J21" i="10"/>
  <c r="J16" i="10"/>
  <c r="J15" i="10"/>
  <c r="J13" i="10"/>
  <c r="J12" i="10"/>
  <c r="J11" i="10"/>
  <c r="A4" i="43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D75" i="8"/>
  <c r="C75" i="8"/>
  <c r="D26" i="7"/>
  <c r="C26" i="7"/>
  <c r="D26" i="3"/>
  <c r="C26" i="3"/>
  <c r="D17" i="28"/>
  <c r="C17" i="28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C10" i="7" s="1"/>
  <c r="C9" i="7" s="1"/>
  <c r="D12" i="7"/>
  <c r="C12" i="7"/>
  <c r="D10" i="7"/>
  <c r="D9" i="7" s="1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/>
  <c r="C25" i="40"/>
  <c r="C19" i="40"/>
  <c r="D16" i="40"/>
  <c r="C16" i="40"/>
  <c r="D12" i="40"/>
  <c r="C12" i="40"/>
  <c r="A6" i="40"/>
  <c r="C15" i="40"/>
  <c r="C11" i="40" s="1"/>
  <c r="D15" i="40"/>
  <c r="C46" i="8"/>
  <c r="C36" i="8"/>
  <c r="H39" i="10"/>
  <c r="H36" i="10"/>
  <c r="H32" i="10"/>
  <c r="H24" i="10"/>
  <c r="H19" i="10"/>
  <c r="H17" i="10"/>
  <c r="H14" i="10"/>
  <c r="A4" i="39"/>
  <c r="D14" i="8"/>
  <c r="D46" i="8"/>
  <c r="D36" i="8"/>
  <c r="A4" i="35"/>
  <c r="H14" i="34"/>
  <c r="G14" i="34"/>
  <c r="A4" i="34"/>
  <c r="A5" i="28"/>
  <c r="D57" i="8"/>
  <c r="C57" i="8"/>
  <c r="D16" i="27"/>
  <c r="C16" i="27"/>
  <c r="A5" i="27"/>
  <c r="D17" i="26"/>
  <c r="C17" i="26"/>
  <c r="A5" i="26"/>
  <c r="A4" i="18"/>
  <c r="D52" i="8"/>
  <c r="C52" i="8"/>
  <c r="H10" i="10"/>
  <c r="H9" i="10" s="1"/>
  <c r="C64" i="12"/>
  <c r="D64" i="12"/>
  <c r="D10" i="8"/>
  <c r="C10" i="8"/>
  <c r="A4" i="10"/>
  <c r="A4" i="12"/>
  <c r="A5" i="5"/>
  <c r="A4" i="8"/>
  <c r="A4" i="7"/>
  <c r="J24" i="10"/>
  <c r="I24" i="10"/>
  <c r="G24" i="10"/>
  <c r="F24" i="10"/>
  <c r="D24" i="10"/>
  <c r="C24" i="10"/>
  <c r="B24" i="10"/>
  <c r="D71" i="8"/>
  <c r="C71" i="8"/>
  <c r="I39" i="10"/>
  <c r="I36" i="10" s="1"/>
  <c r="I32" i="10"/>
  <c r="I19" i="10"/>
  <c r="I17" i="10"/>
  <c r="I14" i="10"/>
  <c r="I10" i="10"/>
  <c r="G39" i="10"/>
  <c r="G36" i="10"/>
  <c r="G32" i="10"/>
  <c r="G19" i="10"/>
  <c r="G17" i="10" s="1"/>
  <c r="G9" i="10" s="1"/>
  <c r="G14" i="10"/>
  <c r="G10" i="10"/>
  <c r="E39" i="10"/>
  <c r="E36" i="10" s="1"/>
  <c r="E32" i="10"/>
  <c r="E19" i="10"/>
  <c r="E17" i="10"/>
  <c r="E14" i="10"/>
  <c r="E10" i="10"/>
  <c r="C39" i="10"/>
  <c r="C36" i="10"/>
  <c r="C32" i="10"/>
  <c r="C19" i="10"/>
  <c r="C17" i="10" s="1"/>
  <c r="C9" i="10" s="1"/>
  <c r="C14" i="10"/>
  <c r="C10" i="10"/>
  <c r="E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F9" i="10" s="1"/>
  <c r="D19" i="10"/>
  <c r="D17" i="10" s="1"/>
  <c r="D9" i="10" s="1"/>
  <c r="B19" i="10"/>
  <c r="B17" i="10" s="1"/>
  <c r="B9" i="10" s="1"/>
  <c r="J14" i="10"/>
  <c r="F14" i="10"/>
  <c r="D14" i="10"/>
  <c r="B14" i="10"/>
  <c r="J10" i="10"/>
  <c r="J9" i="10" s="1"/>
  <c r="F10" i="10"/>
  <c r="D10" i="10"/>
  <c r="B10" i="10"/>
  <c r="D17" i="5"/>
  <c r="C17" i="5"/>
  <c r="D14" i="5"/>
  <c r="C14" i="5"/>
  <c r="D11" i="5"/>
  <c r="D10" i="5"/>
  <c r="C11" i="5"/>
  <c r="D63" i="8"/>
  <c r="D32" i="8"/>
  <c r="C32" i="8"/>
  <c r="D23" i="8"/>
  <c r="D17" i="8"/>
  <c r="C23" i="8"/>
  <c r="C17" i="8"/>
  <c r="C14" i="8"/>
  <c r="D18" i="3"/>
  <c r="C18" i="3"/>
  <c r="D15" i="3"/>
  <c r="C15" i="3"/>
  <c r="C10" i="3"/>
  <c r="C9" i="3" s="1"/>
  <c r="C10" i="5"/>
  <c r="C13" i="8"/>
  <c r="C9" i="8" s="1"/>
  <c r="D13" i="8"/>
  <c r="D9" i="8" s="1"/>
  <c r="C25" i="3"/>
  <c r="D10" i="3"/>
  <c r="D9" i="3" s="1"/>
  <c r="D10" i="12"/>
  <c r="D44" i="12"/>
  <c r="D25" i="3"/>
  <c r="C10" i="12"/>
  <c r="C44" i="12"/>
  <c r="D11" i="40"/>
</calcChain>
</file>

<file path=xl/sharedStrings.xml><?xml version="1.0" encoding="utf-8"?>
<sst xmlns="http://schemas.openxmlformats.org/spreadsheetml/2006/main" count="1354" uniqueCount="744">
  <si>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</si>
  <si>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</si>
  <si>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</si>
  <si>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</si>
  <si>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</si>
  <si>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</si>
  <si>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</si>
  <si>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</si>
  <si>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</si>
  <si>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</si>
  <si>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</si>
  <si>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</si>
  <si>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</si>
  <si>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</si>
  <si>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</si>
  <si>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</si>
  <si>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</si>
  <si>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</si>
  <si>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</si>
  <si>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</si>
  <si>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</si>
  <si>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</si>
  <si>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</si>
  <si>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</si>
  <si>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</si>
  <si>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</si>
  <si>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</si>
  <si>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</si>
  <si>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</si>
  <si>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</si>
  <si>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</si>
  <si>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</si>
  <si>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</si>
  <si>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</si>
  <si>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</si>
  <si>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</si>
  <si>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</si>
  <si>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</si>
  <si>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</si>
  <si>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</si>
  <si>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</si>
  <si>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</si>
  <si>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</si>
  <si>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</si>
  <si>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</si>
  <si>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</si>
  <si>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</si>
  <si>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</si>
  <si>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</si>
  <si>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</si>
  <si>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</si>
  <si>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</si>
  <si>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</si>
  <si>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</si>
  <si>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</si>
  <si>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</si>
  <si>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</si>
  <si>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</si>
  <si>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</si>
  <si>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</si>
  <si>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</si>
  <si>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</si>
  <si>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</si>
  <si>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</si>
  <si>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</si>
  <si>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</si>
  <si>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</si>
  <si>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</si>
  <si>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</si>
  <si>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</si>
  <si>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</si>
  <si>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</si>
  <si>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</si>
  <si>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</si>
  <si>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</si>
  <si>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</si>
  <si>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</si>
  <si>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</si>
  <si>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</si>
  <si>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</si>
  <si>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</si>
  <si>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</si>
  <si>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</si>
  <si>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</si>
  <si>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</si>
  <si>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</si>
  <si>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</si>
  <si>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</si>
  <si>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</si>
  <si>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</si>
  <si>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</si>
  <si>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</si>
  <si>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</si>
  <si>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</si>
  <si>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</si>
  <si>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</si>
  <si>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</si>
  <si>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</si>
  <si>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</si>
  <si>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</si>
  <si>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</si>
  <si>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</si>
  <si>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</si>
  <si>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</si>
  <si>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</si>
  <si>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</si>
  <si>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</si>
  <si>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</si>
  <si>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</si>
  <si>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</si>
  <si>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</si>
  <si>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</si>
  <si>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</si>
  <si>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</si>
  <si>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</si>
  <si>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</si>
  <si>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</si>
  <si>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</si>
  <si>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</si>
  <si>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</si>
  <si>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</si>
  <si>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</si>
  <si>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</si>
  <si>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</si>
  <si>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</si>
  <si>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</si>
  <si>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</si>
  <si>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</si>
  <si>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</si>
  <si>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</si>
  <si>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</si>
  <si>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</si>
  <si>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</si>
  <si>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</si>
  <si>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</si>
  <si>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</si>
  <si>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</si>
  <si>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</si>
  <si>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</si>
  <si>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</si>
  <si>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</si>
  <si>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</si>
  <si>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</si>
  <si>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</si>
  <si>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</si>
  <si>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</si>
  <si>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</si>
  <si>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</si>
  <si>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</si>
  <si>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</si>
  <si>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</si>
  <si>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</si>
  <si>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</si>
  <si>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</si>
  <si>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</si>
  <si>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</si>
  <si>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</si>
  <si>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</si>
  <si>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</si>
  <si>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</si>
  <si>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</si>
  <si>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</si>
  <si>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</si>
  <si>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</si>
  <si>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</si>
  <si>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</si>
  <si>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</si>
  <si>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</si>
  <si>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</si>
  <si>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</si>
  <si>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</si>
  <si>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</si>
  <si>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</si>
  <si>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</si>
  <si>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</si>
  <si>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</si>
  <si>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</si>
  <si>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</si>
  <si>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</si>
  <si>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</si>
  <si>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</si>
  <si>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</si>
  <si>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</si>
  <si>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</si>
  <si>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</si>
  <si>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</si>
  <si>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</si>
  <si>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</si>
  <si>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</si>
  <si>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</si>
  <si>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</si>
  <si>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</si>
  <si>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</si>
  <si>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</si>
  <si>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</si>
  <si>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</si>
  <si>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</si>
  <si>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</si>
  <si>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</si>
  <si>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</si>
  <si>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</si>
  <si>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</si>
  <si>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</si>
  <si>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</si>
  <si>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</si>
  <si>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</si>
  <si>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</si>
  <si>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</si>
  <si>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</si>
  <si>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</si>
  <si>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</si>
  <si>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</si>
  <si>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</si>
  <si>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</si>
  <si>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</si>
  <si>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</si>
  <si>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</si>
  <si>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</si>
  <si>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</si>
  <si>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</si>
  <si>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</si>
  <si>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</si>
  <si>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</si>
  <si>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</si>
  <si>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</si>
  <si>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</si>
  <si>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</si>
  <si>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</si>
  <si>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</si>
  <si>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</si>
  <si>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</si>
  <si>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</si>
  <si>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</si>
  <si>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</si>
  <si>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</si>
  <si>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</si>
  <si>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</si>
  <si>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</si>
  <si>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</si>
  <si>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</si>
  <si>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</si>
  <si>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</si>
  <si>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</si>
  <si>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</si>
  <si>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</si>
  <si>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</si>
  <si>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</si>
  <si>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</si>
  <si>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</si>
  <si>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</si>
  <si>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</si>
  <si>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</si>
  <si>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</si>
  <si>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</si>
  <si>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</si>
  <si>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</si>
  <si>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</si>
  <si>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</si>
  <si>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</si>
  <si>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</si>
  <si>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</si>
  <si>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</si>
  <si>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</si>
  <si>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</si>
  <si>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</si>
  <si>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</si>
  <si>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</si>
  <si>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</si>
  <si>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</si>
  <si>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</si>
  <si>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</si>
  <si>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</si>
  <si>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</si>
  <si>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</si>
  <si>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</si>
  <si>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</si>
  <si>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</si>
  <si>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</si>
  <si>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</si>
  <si>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</si>
  <si>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</si>
  <si>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</si>
  <si>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</si>
  <si>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</si>
  <si>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</si>
  <si>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</si>
  <si>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</si>
  <si>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</si>
  <si>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</si>
  <si>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</si>
  <si>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</si>
  <si>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</si>
  <si>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</si>
  <si>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</si>
  <si>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</si>
  <si>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</si>
  <si>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</si>
  <si>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</si>
  <si>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</si>
  <si>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</si>
  <si>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</si>
  <si>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</si>
  <si>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</si>
  <si>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</si>
  <si>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</si>
  <si>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</si>
  <si>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</si>
  <si>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</si>
  <si>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</si>
  <si>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</si>
  <si>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</si>
  <si>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</si>
  <si>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</si>
  <si>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</si>
  <si>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</si>
  <si>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</si>
  <si>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</si>
  <si>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</si>
  <si>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</si>
  <si>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</si>
  <si>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</si>
  <si>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</si>
  <si>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</si>
  <si>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</si>
  <si>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</si>
  <si>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</si>
  <si>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</si>
  <si>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</si>
  <si>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</si>
  <si>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</si>
  <si>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</si>
  <si>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</si>
  <si>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</si>
  <si>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</si>
  <si>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</si>
  <si>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</si>
  <si>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</si>
  <si>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</si>
  <si>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</si>
  <si>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</si>
  <si>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</si>
  <si>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</si>
  <si>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</si>
  <si>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</si>
  <si>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</si>
  <si>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</si>
  <si>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</si>
  <si>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</si>
  <si>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</si>
  <si>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</si>
  <si>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</si>
  <si>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</si>
  <si>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</si>
  <si>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</si>
  <si>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</si>
  <si>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</si>
  <si>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</si>
  <si>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</si>
  <si>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</si>
  <si>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</si>
  <si>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</si>
  <si>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</si>
  <si>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</si>
  <si>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</si>
  <si>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</si>
  <si>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</si>
  <si>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</si>
  <si>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</si>
  <si>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</si>
  <si>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</si>
  <si>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</si>
  <si>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</si>
  <si>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</si>
  <si>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</si>
  <si>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</si>
  <si>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</si>
  <si>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</si>
  <si>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</si>
  <si>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</si>
  <si>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</si>
  <si>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</si>
  <si>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</si>
  <si>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</si>
  <si>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</si>
  <si>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</si>
  <si>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</si>
  <si>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</si>
  <si>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</si>
  <si>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</si>
  <si>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</si>
  <si>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</si>
  <si>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</si>
  <si>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</si>
  <si>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</si>
  <si>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</si>
  <si>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</si>
  <si>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</si>
  <si>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</si>
  <si>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</si>
  <si>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</si>
  <si>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</si>
  <si>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</si>
  <si>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</si>
  <si>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</si>
  <si>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</si>
  <si>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</si>
  <si>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</si>
  <si>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</si>
  <si>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</si>
  <si>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</si>
  <si>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</si>
  <si>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</si>
  <si>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</si>
  <si>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</si>
  <si>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</si>
  <si>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</si>
  <si>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</si>
  <si>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</si>
  <si>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</si>
  <si>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</si>
  <si>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</si>
  <si>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</si>
  <si>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</si>
  <si>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</si>
  <si>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</si>
  <si>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</si>
  <si>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</si>
  <si>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</si>
  <si>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</si>
  <si>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</si>
  <si>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</si>
  <si>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</si>
  <si>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</si>
  <si>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</si>
  <si>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</si>
  <si>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</si>
  <si>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</si>
  <si>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</si>
  <si>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</si>
  <si>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</si>
  <si>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</si>
  <si>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</si>
  <si>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</si>
  <si>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</si>
  <si>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</si>
  <si>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</si>
  <si>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</si>
  <si>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</si>
  <si>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</si>
  <si>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</si>
  <si>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</si>
  <si>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</si>
  <si>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</si>
  <si>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</si>
  <si>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</si>
  <si>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</si>
  <si>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</si>
  <si>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</si>
  <si>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</si>
  <si>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</si>
  <si>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</si>
  <si>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</si>
  <si>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</si>
  <si>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</si>
  <si>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</si>
  <si>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</si>
  <si>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</si>
  <si>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</si>
  <si>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</si>
  <si>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</si>
  <si>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</si>
  <si>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</si>
  <si>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</si>
  <si>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</si>
  <si>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</si>
  <si>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</si>
  <si>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</si>
  <si>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მსუბუქი</t>
  </si>
  <si>
    <t>MERCEDES BENZ</t>
  </si>
  <si>
    <t>E320</t>
  </si>
  <si>
    <t>HPH 660</t>
  </si>
  <si>
    <t>ააიპ "ლიტერა"</t>
  </si>
  <si>
    <t>”საქართველოს ქრისტიან-კონსერვატიული პარტია”</t>
  </si>
  <si>
    <t>01/01/2015-12/31/2015</t>
  </si>
  <si>
    <t>12/31/2015</t>
  </si>
  <si>
    <t xml:space="preserve">  </t>
  </si>
  <si>
    <t>1.2.15.1</t>
  </si>
  <si>
    <t>1.6.4.1</t>
  </si>
  <si>
    <t>ა/მ პარკირების ღირებულება</t>
  </si>
  <si>
    <t>თანხის მიმართვა საარჩევნო კამპანიის ფონდში</t>
  </si>
  <si>
    <t>GE09TB7642636080100006</t>
  </si>
  <si>
    <t>თიბისი</t>
  </si>
  <si>
    <t>მოქმედი</t>
  </si>
  <si>
    <t>GE36TB7642645067800002</t>
  </si>
  <si>
    <t>აშშ დოლარი</t>
  </si>
  <si>
    <t>ევრო</t>
  </si>
  <si>
    <t>"საქართველოს ქრისტიან-კონსერვატიული პარტია"</t>
  </si>
  <si>
    <t>29.09.2015</t>
  </si>
  <si>
    <t>არაფულადი შემოწირულობა</t>
  </si>
  <si>
    <t>შოთა მალაშხია</t>
  </si>
  <si>
    <t>01020002238</t>
  </si>
  <si>
    <t>ა/მფოლკსვაგენ პასატი, გ.წ.2005, LMM789</t>
  </si>
  <si>
    <t>თხოვება</t>
  </si>
  <si>
    <t>1 წელი</t>
  </si>
  <si>
    <t>ავთანდილ ბესელია</t>
  </si>
  <si>
    <t>01020008041</t>
  </si>
  <si>
    <t>ა/მფოლკსვაგენ ჯეტა, გ.წ.2000, LPL160</t>
  </si>
  <si>
    <t>ზურაბ გარუჩავა</t>
  </si>
  <si>
    <t>01007004106</t>
  </si>
  <si>
    <t>ა/მ მიცუბიში პაჯერო, გ. წ. 1999, ZRZ893</t>
  </si>
  <si>
    <t>ირაკლი ფირცხალავა</t>
  </si>
  <si>
    <t>01017027061</t>
  </si>
  <si>
    <t>ა/მ აუდი V8 3.6, გ. წ. 1992, IOO704</t>
  </si>
  <si>
    <t>15.12.2015</t>
  </si>
  <si>
    <t>ბესიკ ვაშაძე</t>
  </si>
  <si>
    <t>54001013639</t>
  </si>
  <si>
    <t>ა/მ ფოლკსვაგენ პასატი, სახ. ნომ. NND356, გამ. წელი 2010</t>
  </si>
  <si>
    <t>ანზორ</t>
  </si>
  <si>
    <t>პირმისაშვილი</t>
  </si>
  <si>
    <t>01001003350</t>
  </si>
  <si>
    <t>მძღოლი</t>
  </si>
  <si>
    <t>ნათია</t>
  </si>
  <si>
    <t>ქოქოსაძე</t>
  </si>
  <si>
    <t>01001066614</t>
  </si>
  <si>
    <t>ცხელი ხაზის ოპერატორი</t>
  </si>
  <si>
    <t>ლევან</t>
  </si>
  <si>
    <t>მჭედლიძე</t>
  </si>
  <si>
    <t>01001070757</t>
  </si>
  <si>
    <t>ვლადიმერ</t>
  </si>
  <si>
    <t>სულაბერიძე</t>
  </si>
  <si>
    <t>01005008834</t>
  </si>
  <si>
    <t>კომიტეტის წევრი</t>
  </si>
  <si>
    <t>ზურაბ</t>
  </si>
  <si>
    <t>გარუჩავა</t>
  </si>
  <si>
    <t>გიორგი</t>
  </si>
  <si>
    <t>გუგუნავა</t>
  </si>
  <si>
    <t>01008005188</t>
  </si>
  <si>
    <t>მრჩეველი</t>
  </si>
  <si>
    <t>ფატმან</t>
  </si>
  <si>
    <t>ანთაძე-მალაშხია</t>
  </si>
  <si>
    <t>01008006602</t>
  </si>
  <si>
    <t>მაია</t>
  </si>
  <si>
    <t>ალექსიშვილი</t>
  </si>
  <si>
    <t>01008028114</t>
  </si>
  <si>
    <t>ბუღალტერი</t>
  </si>
  <si>
    <t>ზვიად</t>
  </si>
  <si>
    <t>მეხატიშვილი</t>
  </si>
  <si>
    <t>01009016996</t>
  </si>
  <si>
    <t>ამირიდონ</t>
  </si>
  <si>
    <t>მიქიაშვილი</t>
  </si>
  <si>
    <t>01010018159</t>
  </si>
  <si>
    <t xml:space="preserve">მძღოლი </t>
  </si>
  <si>
    <t>მაცაბერიძე</t>
  </si>
  <si>
    <t>01011022462</t>
  </si>
  <si>
    <t>ტელე ოპერატორი</t>
  </si>
  <si>
    <t>თეონა</t>
  </si>
  <si>
    <t>უსტიაშვილი</t>
  </si>
  <si>
    <t>01011030228</t>
  </si>
  <si>
    <t>საზოგად. ურთიერთობის სპეციალისტი</t>
  </si>
  <si>
    <t>თამარ</t>
  </si>
  <si>
    <t>გოიაევი</t>
  </si>
  <si>
    <t>01011097779</t>
  </si>
  <si>
    <t>დამლაგებელი</t>
  </si>
  <si>
    <t>ირაკლი</t>
  </si>
  <si>
    <t>მჭედლიშვილი</t>
  </si>
  <si>
    <t>01012000978</t>
  </si>
  <si>
    <t>ონიანი</t>
  </si>
  <si>
    <t>01012014618</t>
  </si>
  <si>
    <t>თავმჯდომარის მრჩევ. იურიდ საკითხებში</t>
  </si>
  <si>
    <t>მიქაბერიძე</t>
  </si>
  <si>
    <t>01013021248</t>
  </si>
  <si>
    <t>მატერიალურ-ტექნიკ. უზრ. სამს. სპეციალისტი</t>
  </si>
  <si>
    <t>ანა</t>
  </si>
  <si>
    <t>კობახიძე</t>
  </si>
  <si>
    <t>01014006245</t>
  </si>
  <si>
    <t>ნიკოლოზ</t>
  </si>
  <si>
    <t>მუხიაშვილი</t>
  </si>
  <si>
    <t>01015018060</t>
  </si>
  <si>
    <t>დაცვის თანამშრომელი</t>
  </si>
  <si>
    <t>ბერიძე</t>
  </si>
  <si>
    <t>01017003820</t>
  </si>
  <si>
    <t>მემონტაჟე</t>
  </si>
  <si>
    <t>იოსებ</t>
  </si>
  <si>
    <t>ტოროშელიძე</t>
  </si>
  <si>
    <t>01017016970</t>
  </si>
  <si>
    <t>კესო</t>
  </si>
  <si>
    <t>ლომიძე</t>
  </si>
  <si>
    <t>01019017827</t>
  </si>
  <si>
    <t>ფეისბუქ-ადმინისტრატორი</t>
  </si>
  <si>
    <t>საბა</t>
  </si>
  <si>
    <t>ბასილაძე</t>
  </si>
  <si>
    <t>01019065333</t>
  </si>
  <si>
    <t>ინფორმაციული ტექნოლ.  სამსახ. სპეციალისტი</t>
  </si>
  <si>
    <t>ავთანდილ</t>
  </si>
  <si>
    <t>ბესელია</t>
  </si>
  <si>
    <t>ადმინისტრაციის უფროსი</t>
  </si>
  <si>
    <t>ნინო</t>
  </si>
  <si>
    <t>ამბარდნიშვილი</t>
  </si>
  <si>
    <t>01024005132</t>
  </si>
  <si>
    <t>თავმჯდომარის თანაშემწე</t>
  </si>
  <si>
    <t>ლუბა</t>
  </si>
  <si>
    <t>კოზმავა</t>
  </si>
  <si>
    <t>01024018048</t>
  </si>
  <si>
    <t>ადამიანური რესურსების სპეციალისტი</t>
  </si>
  <si>
    <t>ზაურ</t>
  </si>
  <si>
    <t>თუთაძე</t>
  </si>
  <si>
    <t>01024048304</t>
  </si>
  <si>
    <t>მარღანია</t>
  </si>
  <si>
    <t>01024069707</t>
  </si>
  <si>
    <t>მედია მონიტორინგის ცენტრის სპეციალისტი</t>
  </si>
  <si>
    <t>დიანა</t>
  </si>
  <si>
    <t>ვართანოვი</t>
  </si>
  <si>
    <t>01030033993</t>
  </si>
  <si>
    <t>საქმის წარმოების სპეციალისტი</t>
  </si>
  <si>
    <t>ოთანაძე</t>
  </si>
  <si>
    <t>05001009050</t>
  </si>
  <si>
    <t>ვასილ</t>
  </si>
  <si>
    <t>ღვდელაძე</t>
  </si>
  <si>
    <t>13001019189</t>
  </si>
  <si>
    <t>გამრეკელაშვილი</t>
  </si>
  <si>
    <t>18001038017</t>
  </si>
  <si>
    <t>სალომე</t>
  </si>
  <si>
    <t>ახალაია</t>
  </si>
  <si>
    <t>19001097184</t>
  </si>
  <si>
    <t>სიგუა</t>
  </si>
  <si>
    <t>29001024464</t>
  </si>
  <si>
    <t>მედია სპეციალისტი</t>
  </si>
  <si>
    <t>ცაცა</t>
  </si>
  <si>
    <t>ლომჯარია</t>
  </si>
  <si>
    <t>31001000838</t>
  </si>
  <si>
    <t>ინგა</t>
  </si>
  <si>
    <t>ქარაია</t>
  </si>
  <si>
    <t>51001001834</t>
  </si>
  <si>
    <t>ნატო</t>
  </si>
  <si>
    <t>უგულავა</t>
  </si>
  <si>
    <t>55001013870</t>
  </si>
  <si>
    <t>რეგიონალური კოორდინატორი</t>
  </si>
  <si>
    <t>ქართველიშვილი</t>
  </si>
  <si>
    <t>57001053621</t>
  </si>
  <si>
    <t>თამთა</t>
  </si>
  <si>
    <t>შამათავა</t>
  </si>
  <si>
    <t>58001009680</t>
  </si>
  <si>
    <t>ნოე</t>
  </si>
  <si>
    <t>კუხიანიძე</t>
  </si>
  <si>
    <t>60001043617</t>
  </si>
  <si>
    <t>ჟუჟუნა</t>
  </si>
  <si>
    <t>მერკულაძე</t>
  </si>
  <si>
    <t>61006057320</t>
  </si>
  <si>
    <t>ცისანა</t>
  </si>
  <si>
    <t>ჯოხაძე</t>
  </si>
  <si>
    <t>62005018854</t>
  </si>
  <si>
    <t>ქაცარავა</t>
  </si>
  <si>
    <t>62007015302</t>
  </si>
  <si>
    <t>თანაშემწე</t>
  </si>
  <si>
    <t>ბლოკი "ერთიანი ნაციონალური მოძრაობის" ღონისძიებაში მონაწილეობა</t>
  </si>
  <si>
    <t>ქ. სენაკი</t>
  </si>
  <si>
    <t>ქ. ბათუმი</t>
  </si>
  <si>
    <t>პარტიის მიერ დაგეგმილ ღონისძიებებში მონაწილეობა</t>
  </si>
  <si>
    <t>თბილისი, პეკინის №34/ალ. ყაზბეგის გამზ. №2 (შენობა №1)</t>
  </si>
  <si>
    <t>საოფისე ფართი</t>
  </si>
  <si>
    <t xml:space="preserve">18.07.2015 - 01.01.2017 </t>
  </si>
  <si>
    <t>205272863</t>
  </si>
  <si>
    <t>შპს ”ბიზნეს ცენტრი საბურთალო”</t>
  </si>
  <si>
    <t>თბილისი, გულიას მოედანი (გვარდიის სამმ. მიმდებარ)</t>
  </si>
  <si>
    <t>06.11.2014 - 06.11.2016</t>
  </si>
  <si>
    <t>404459616</t>
  </si>
  <si>
    <t>შპს "თელი"</t>
  </si>
  <si>
    <t>თბილისი, გალაქტიონის ქ. 9</t>
  </si>
  <si>
    <t>01.01.2015 - 31.12.2015</t>
  </si>
  <si>
    <t>01006005502</t>
  </si>
  <si>
    <t>სოფიო</t>
  </si>
  <si>
    <t>ართილაყვა</t>
  </si>
  <si>
    <t>01024059927</t>
  </si>
  <si>
    <t>ზაქაიძე</t>
  </si>
  <si>
    <t>თბილისი, მაზნიაშვილის ქ. 33</t>
  </si>
  <si>
    <t>01.09.2014 - 01.09.2016</t>
  </si>
  <si>
    <t>01030007495</t>
  </si>
  <si>
    <t xml:space="preserve">მანანა </t>
  </si>
  <si>
    <t>ჭითავა</t>
  </si>
  <si>
    <t>თბილისი, აწყურის ქ. 70, 70ა, 72ა</t>
  </si>
  <si>
    <t>01.02.2015 - 31.12.2016</t>
  </si>
  <si>
    <t>01011070233</t>
  </si>
  <si>
    <t xml:space="preserve">ზაურ </t>
  </si>
  <si>
    <t>დოხნაძე</t>
  </si>
  <si>
    <t>თბილისი, მირცხულავას ქ. 10</t>
  </si>
  <si>
    <t>01.01.2015 - 30.12.2016</t>
  </si>
  <si>
    <t>01019014262</t>
  </si>
  <si>
    <t xml:space="preserve">თამარ 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</si>
  <si>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</si>
  <si>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</si>
  <si>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</si>
  <si>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</si>
  <si>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</si>
  <si>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</si>
  <si>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01.10.2015 - 31.12.2017</t>
  </si>
  <si>
    <t>01017011213</t>
  </si>
  <si>
    <t xml:space="preserve">დავით </t>
  </si>
  <si>
    <t>აბულაშვილი</t>
  </si>
  <si>
    <t>ქედა, აღმაშენებლის ქ. 4</t>
  </si>
  <si>
    <t>05.12.2014 - 01.02.2016</t>
  </si>
  <si>
    <t>61008004834</t>
  </si>
  <si>
    <t xml:space="preserve">თამილა </t>
  </si>
  <si>
    <t>თურმანიძე</t>
  </si>
  <si>
    <t>სენაკი, ი. ჭავჭავაძის ქ. 107</t>
  </si>
  <si>
    <t>19001026341</t>
  </si>
  <si>
    <t xml:space="preserve">თევაზი </t>
  </si>
  <si>
    <t xml:space="preserve"> ვეზდენი</t>
  </si>
  <si>
    <t>ფოთი, აღმაშენებლის ქ. 19 ბ. 13</t>
  </si>
  <si>
    <t>01.02.2015 - 01.02.2016</t>
  </si>
  <si>
    <t>01019003837</t>
  </si>
  <si>
    <t xml:space="preserve">პეტრე </t>
  </si>
  <si>
    <t>ქუთათელაძე</t>
  </si>
  <si>
    <t>ახალციხე, ნათენაძის ქ. 2</t>
  </si>
  <si>
    <t>13.01.2015 - 13.01.2016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</si>
  <si>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</si>
  <si>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</si>
  <si>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</si>
  <si>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</si>
  <si>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</si>
  <si>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 xml:space="preserve">აიატ </t>
  </si>
  <si>
    <t>სულეიმანოვი</t>
  </si>
  <si>
    <t>გარდაბანი, აღმაშენებლის ქ. 34</t>
  </si>
  <si>
    <t>12001001269</t>
  </si>
  <si>
    <t xml:space="preserve">გამბარ </t>
  </si>
  <si>
    <t>ბაირამოვი</t>
  </si>
  <si>
    <t>საგარეჯო, დავით აღმაშენებლის ქ. 21</t>
  </si>
  <si>
    <t>22.08.2015 - 22.08.2016</t>
  </si>
  <si>
    <t xml:space="preserve">ციცინო </t>
  </si>
  <si>
    <t>კოხტაშვილი</t>
  </si>
  <si>
    <t>საგარეჯო, ს. კაკაბეთი</t>
  </si>
  <si>
    <t>11.03.2015 - 31.12.2016</t>
  </si>
  <si>
    <t>36001005255</t>
  </si>
  <si>
    <t xml:space="preserve">ზურაბ </t>
  </si>
  <si>
    <t>სიღნაღი, ბარათაშვილის ქ. 36</t>
  </si>
  <si>
    <t>24.09.2014 - 24.09.2016</t>
  </si>
  <si>
    <t>01003008593</t>
  </si>
  <si>
    <t xml:space="preserve">ანგოლი </t>
  </si>
  <si>
    <t>ტუხაშვილი</t>
  </si>
  <si>
    <t>ქ. ზუგდიდი</t>
  </si>
  <si>
    <t xml:space="preserve">ზვიად </t>
  </si>
  <si>
    <t>შპს "ასპ ჯორჯია"</t>
  </si>
  <si>
    <t>ავტოტექმომსახურება</t>
  </si>
  <si>
    <t>შპს "ეკვინოქსი"</t>
  </si>
  <si>
    <t>საინფორმაციო მასალის განთავსება ტელეკომპანია "რუსთავი 2"-ის ეთერში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</si>
</sst>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80" formatCode="00,000.00"/>
    <numFmt numFmtId="181" formatCode="0,000.00"/>
    <numFmt numFmtId="182" formatCode="0,000,000.00"/>
    <numFmt numFmtId="183" formatCode="dd/mm/yy;@"/>
    <numFmt numFmtId="184" formatCode="mm\/dd\/yyyy"/>
    <numFmt numFmtId="185" formatCode="dd\/mm\/yyyy"/>
    <numFmt numFmtId="186" formatCode="#,##0.0"/>
  </numFmts>
  <fonts count="32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b/>
      <vertAlign val="superscript"/>
      <sz val="10"/>
      <color indexed="8"/>
      <name val="Sylfaen"/>
      <family val="1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0"/>
      <name val="Sylfaen"/>
      <family val="1"/>
    </font>
    <font>
      <b/>
      <sz val="9"/>
      <color theme="1"/>
      <name val="Sylfaen"/>
      <family val="1"/>
    </font>
    <font>
      <sz val="10"/>
      <color theme="1"/>
      <name val="Sylfaen"/>
      <family val="1"/>
      <charset val="204"/>
    </font>
    <font>
      <b/>
      <sz val="11"/>
      <color theme="1"/>
      <name val="Sylfaen"/>
      <family val="1"/>
    </font>
    <font>
      <sz val="9"/>
      <color theme="1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83">
    <xf numFmtId="0" fontId="0" fillId="0" borderId="0"/>
    <xf numFmtId="43" fontId="3" fillId="0" borderId="0" applyFont="0" applyFill="0" applyBorder="0" applyAlignment="0" applyProtection="0"/>
    <xf numFmtId="0" fontId="20" fillId="0" borderId="0"/>
    <xf numFmtId="0" fontId="2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510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82" applyFont="1" applyAlignment="1" applyProtection="1">
      <alignment horizontal="center" vertical="center"/>
      <protection locked="0"/>
    </xf>
    <xf numFmtId="3" fontId="8" fillId="2" borderId="1" xfId="18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82" applyFont="1" applyProtection="1">
      <protection locked="0"/>
    </xf>
    <xf numFmtId="0" fontId="8" fillId="0" borderId="0" xfId="182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82" applyFont="1" applyAlignment="1" applyProtection="1">
      <alignment horizontal="center" vertical="center" wrapText="1"/>
      <protection locked="0"/>
    </xf>
    <xf numFmtId="0" fontId="7" fillId="0" borderId="0" xfId="182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82" applyFont="1" applyFill="1" applyBorder="1" applyAlignment="1" applyProtection="1">
      <alignment horizontal="left" vertical="center" wrapText="1"/>
    </xf>
    <xf numFmtId="0" fontId="8" fillId="2" borderId="1" xfId="182" applyFont="1" applyFill="1" applyBorder="1" applyAlignment="1" applyProtection="1">
      <alignment horizontal="left" vertical="center" wrapText="1" indent="1"/>
    </xf>
    <xf numFmtId="0" fontId="7" fillId="2" borderId="1" xfId="182" applyFont="1" applyFill="1" applyBorder="1" applyAlignment="1" applyProtection="1">
      <alignment horizontal="left" vertical="center" wrapText="1" indent="1"/>
    </xf>
    <xf numFmtId="0" fontId="7" fillId="2" borderId="1" xfId="182" applyFont="1" applyFill="1" applyBorder="1" applyAlignment="1" applyProtection="1">
      <alignment horizontal="left" vertical="center" wrapText="1" indent="2"/>
    </xf>
    <xf numFmtId="0" fontId="7" fillId="2" borderId="1" xfId="182" applyFont="1" applyFill="1" applyBorder="1" applyAlignment="1" applyProtection="1">
      <alignment horizontal="left" vertical="center" wrapText="1" indent="3"/>
    </xf>
    <xf numFmtId="0" fontId="7" fillId="2" borderId="1" xfId="182" applyFont="1" applyFill="1" applyBorder="1" applyAlignment="1" applyProtection="1">
      <alignment horizontal="left" vertical="center" wrapText="1" indent="4"/>
    </xf>
    <xf numFmtId="0" fontId="7" fillId="0" borderId="0" xfId="51" applyFont="1" applyAlignment="1" applyProtection="1">
      <alignment horizontal="center" vertical="center"/>
      <protection locked="0"/>
    </xf>
    <xf numFmtId="0" fontId="22" fillId="0" borderId="0" xfId="51" applyFont="1" applyAlignment="1" applyProtection="1">
      <alignment horizontal="center" vertical="center"/>
      <protection locked="0"/>
    </xf>
    <xf numFmtId="0" fontId="7" fillId="0" borderId="0" xfId="51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3" fillId="0" borderId="0" xfId="52" applyFont="1" applyAlignment="1" applyProtection="1">
      <alignment vertical="center" wrapText="1"/>
      <protection locked="0"/>
    </xf>
    <xf numFmtId="0" fontId="24" fillId="0" borderId="0" xfId="52" applyFont="1" applyProtection="1">
      <protection locked="0"/>
    </xf>
    <xf numFmtId="0" fontId="23" fillId="0" borderId="1" xfId="52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3" xfId="37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182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82" applyNumberFormat="1" applyFont="1" applyFill="1" applyBorder="1" applyAlignment="1" applyProtection="1">
      <alignment horizontal="right" vertical="center"/>
      <protection locked="0"/>
    </xf>
    <xf numFmtId="3" fontId="7" fillId="2" borderId="1" xfId="182" applyNumberFormat="1" applyFont="1" applyFill="1" applyBorder="1" applyAlignment="1" applyProtection="1">
      <alignment horizontal="right" vertical="center"/>
      <protection locked="0"/>
    </xf>
    <xf numFmtId="0" fontId="7" fillId="0" borderId="1" xfId="37" applyFont="1" applyFill="1" applyBorder="1" applyAlignment="1" applyProtection="1">
      <alignment horizontal="right" vertical="top"/>
      <protection locked="0"/>
    </xf>
    <xf numFmtId="181" fontId="7" fillId="0" borderId="1" xfId="37" applyNumberFormat="1" applyFont="1" applyFill="1" applyBorder="1" applyAlignment="1" applyProtection="1">
      <alignment horizontal="right" vertical="center"/>
      <protection locked="0"/>
    </xf>
    <xf numFmtId="182" fontId="7" fillId="0" borderId="1" xfId="37" applyNumberFormat="1" applyFont="1" applyFill="1" applyBorder="1" applyAlignment="1" applyProtection="1">
      <alignment horizontal="right" vertical="center"/>
      <protection locked="0"/>
    </xf>
    <xf numFmtId="4" fontId="7" fillId="0" borderId="1" xfId="37" applyNumberFormat="1" applyFont="1" applyFill="1" applyBorder="1" applyAlignment="1" applyProtection="1">
      <alignment horizontal="right" vertical="center"/>
      <protection locked="0"/>
    </xf>
    <xf numFmtId="180" fontId="7" fillId="0" borderId="1" xfId="37" applyNumberFormat="1" applyFont="1" applyFill="1" applyBorder="1" applyAlignment="1" applyProtection="1">
      <alignment horizontal="right" vertical="center"/>
      <protection locked="0"/>
    </xf>
    <xf numFmtId="0" fontId="7" fillId="0" borderId="2" xfId="51" applyFont="1" applyFill="1" applyBorder="1" applyAlignment="1" applyProtection="1">
      <alignment horizontal="right"/>
      <protection locked="0"/>
    </xf>
    <xf numFmtId="0" fontId="7" fillId="0" borderId="2" xfId="51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37" applyFont="1" applyFill="1" applyBorder="1" applyAlignment="1" applyProtection="1">
      <alignment horizontal="left" vertical="top" indent="1"/>
    </xf>
    <xf numFmtId="0" fontId="7" fillId="0" borderId="1" xfId="37" applyFont="1" applyFill="1" applyBorder="1" applyAlignment="1" applyProtection="1">
      <alignment horizontal="left" vertical="center" wrapText="1" indent="2"/>
    </xf>
    <xf numFmtId="0" fontId="8" fillId="2" borderId="4" xfId="182" applyFont="1" applyFill="1" applyBorder="1" applyAlignment="1" applyProtection="1">
      <alignment horizontal="left" vertical="center" wrapText="1"/>
    </xf>
    <xf numFmtId="0" fontId="7" fillId="0" borderId="4" xfId="51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5" fillId="0" borderId="1" xfId="52" applyFont="1" applyBorder="1" applyAlignment="1" applyProtection="1">
      <alignment vertical="center" wrapText="1"/>
    </xf>
    <xf numFmtId="0" fontId="23" fillId="0" borderId="1" xfId="52" applyFont="1" applyBorder="1" applyAlignment="1" applyProtection="1">
      <alignment vertical="center" wrapText="1"/>
    </xf>
    <xf numFmtId="15" fontId="0" fillId="0" borderId="0" xfId="0" applyNumberFormat="1"/>
    <xf numFmtId="0" fontId="23" fillId="0" borderId="0" xfId="52" applyFont="1" applyBorder="1" applyAlignment="1" applyProtection="1">
      <alignment vertical="center"/>
    </xf>
    <xf numFmtId="0" fontId="6" fillId="0" borderId="0" xfId="0" applyFont="1"/>
    <xf numFmtId="0" fontId="7" fillId="0" borderId="0" xfId="182" applyFont="1" applyBorder="1" applyAlignment="1" applyProtection="1">
      <alignment vertical="center"/>
      <protection locked="0"/>
    </xf>
    <xf numFmtId="0" fontId="23" fillId="0" borderId="1" xfId="52" applyFont="1" applyBorder="1" applyAlignment="1" applyProtection="1">
      <alignment horizontal="center" vertical="center" wrapText="1"/>
      <protection locked="0"/>
    </xf>
    <xf numFmtId="3" fontId="7" fillId="0" borderId="0" xfId="182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5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5" xfId="0" applyBorder="1"/>
    <xf numFmtId="0" fontId="8" fillId="3" borderId="0" xfId="0" applyFont="1" applyFill="1" applyProtection="1"/>
    <xf numFmtId="0" fontId="7" fillId="3" borderId="0" xfId="182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82" applyFont="1" applyFill="1" applyAlignment="1" applyProtection="1">
      <alignment vertical="center"/>
    </xf>
    <xf numFmtId="3" fontId="8" fillId="3" borderId="1" xfId="182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3" borderId="1" xfId="182" applyNumberFormat="1" applyFont="1" applyFill="1" applyBorder="1" applyAlignment="1" applyProtection="1">
      <alignment horizontal="right" vertical="center"/>
    </xf>
    <xf numFmtId="3" fontId="7" fillId="3" borderId="1" xfId="182" applyNumberFormat="1" applyFont="1" applyFill="1" applyBorder="1" applyAlignment="1" applyProtection="1">
      <alignment horizontal="right" vertical="center" wrapText="1"/>
    </xf>
    <xf numFmtId="3" fontId="8" fillId="3" borderId="1" xfId="182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82" applyFont="1" applyFill="1" applyBorder="1" applyAlignment="1" applyProtection="1">
      <alignment horizontal="left" vertical="center" wrapText="1" indent="1"/>
    </xf>
    <xf numFmtId="0" fontId="7" fillId="0" borderId="1" xfId="182" applyFont="1" applyFill="1" applyBorder="1" applyAlignment="1" applyProtection="1">
      <alignment horizontal="left" vertical="center" wrapText="1" indent="2"/>
    </xf>
    <xf numFmtId="3" fontId="8" fillId="4" borderId="1" xfId="182" applyNumberFormat="1" applyFont="1" applyFill="1" applyBorder="1" applyAlignment="1" applyProtection="1">
      <alignment horizontal="left" vertical="center" wrapText="1"/>
    </xf>
    <xf numFmtId="3" fontId="8" fillId="4" borderId="1" xfId="182" applyNumberFormat="1" applyFont="1" applyFill="1" applyBorder="1" applyAlignment="1" applyProtection="1">
      <alignment horizontal="center" vertical="center" wrapText="1"/>
    </xf>
    <xf numFmtId="0" fontId="7" fillId="4" borderId="0" xfId="182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9" fillId="4" borderId="0" xfId="182" applyFont="1" applyFill="1" applyAlignment="1" applyProtection="1">
      <alignment horizontal="center" vertical="center" wrapText="1"/>
      <protection locked="0"/>
    </xf>
    <xf numFmtId="0" fontId="7" fillId="4" borderId="0" xfId="182" applyFont="1" applyFill="1" applyAlignment="1" applyProtection="1">
      <alignment horizontal="center" vertical="center" wrapText="1"/>
      <protection locked="0"/>
    </xf>
    <xf numFmtId="0" fontId="7" fillId="4" borderId="0" xfId="182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82" applyFont="1" applyFill="1" applyBorder="1" applyAlignment="1" applyProtection="1">
      <alignment horizontal="left" vertical="center" wrapText="1" indent="3"/>
    </xf>
    <xf numFmtId="0" fontId="7" fillId="0" borderId="1" xfId="182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82" applyFont="1" applyFill="1" applyAlignment="1" applyProtection="1">
      <alignment horizontal="center" vertical="center"/>
    </xf>
    <xf numFmtId="0" fontId="7" fillId="3" borderId="0" xfId="182" applyFont="1" applyFill="1" applyBorder="1" applyAlignment="1" applyProtection="1">
      <alignment horizontal="right" vertical="center"/>
    </xf>
    <xf numFmtId="0" fontId="7" fillId="3" borderId="0" xfId="182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82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2" fillId="3" borderId="0" xfId="51" applyFont="1" applyFill="1" applyAlignment="1" applyProtection="1">
      <alignment horizontal="center" vertical="center" wrapText="1"/>
    </xf>
    <xf numFmtId="0" fontId="7" fillId="3" borderId="0" xfId="51" applyFont="1" applyFill="1" applyAlignment="1" applyProtection="1">
      <alignment horizontal="center" vertical="center"/>
      <protection locked="0"/>
    </xf>
    <xf numFmtId="0" fontId="7" fillId="3" borderId="0" xfId="51" applyFont="1" applyFill="1" applyProtection="1"/>
    <xf numFmtId="0" fontId="7" fillId="3" borderId="5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37" applyFont="1" applyFill="1" applyBorder="1" applyAlignment="1" applyProtection="1">
      <alignment horizontal="right" vertical="top"/>
    </xf>
    <xf numFmtId="0" fontId="8" fillId="3" borderId="2" xfId="51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5" xfId="0" applyFont="1" applyFill="1" applyBorder="1" applyAlignment="1" applyProtection="1">
      <alignment horizontal="left" wrapText="1"/>
    </xf>
    <xf numFmtId="0" fontId="7" fillId="3" borderId="5" xfId="0" applyFont="1" applyFill="1" applyBorder="1" applyProtection="1"/>
    <xf numFmtId="0" fontId="8" fillId="3" borderId="5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5" xfId="182" applyFont="1" applyFill="1" applyBorder="1" applyAlignment="1" applyProtection="1">
      <alignment horizontal="left" vertical="center"/>
    </xf>
    <xf numFmtId="0" fontId="10" fillId="3" borderId="6" xfId="37" applyFont="1" applyFill="1" applyBorder="1" applyAlignment="1" applyProtection="1">
      <alignment horizontal="center" vertical="top" wrapText="1"/>
    </xf>
    <xf numFmtId="0" fontId="10" fillId="3" borderId="7" xfId="37" applyFont="1" applyFill="1" applyBorder="1" applyAlignment="1" applyProtection="1">
      <alignment horizontal="center" vertical="top" wrapText="1"/>
    </xf>
    <xf numFmtId="1" fontId="10" fillId="3" borderId="7" xfId="37" applyNumberFormat="1" applyFont="1" applyFill="1" applyBorder="1" applyAlignment="1" applyProtection="1">
      <alignment horizontal="center" vertical="top" wrapText="1"/>
    </xf>
    <xf numFmtId="1" fontId="10" fillId="3" borderId="6" xfId="37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3" fillId="3" borderId="1" xfId="52" applyFont="1" applyFill="1" applyBorder="1" applyAlignment="1" applyProtection="1">
      <alignment vertical="center" wrapText="1"/>
    </xf>
    <xf numFmtId="0" fontId="25" fillId="3" borderId="4" xfId="52" applyFont="1" applyFill="1" applyBorder="1" applyAlignment="1" applyProtection="1">
      <alignment horizontal="center" vertical="center" wrapText="1"/>
    </xf>
    <xf numFmtId="0" fontId="25" fillId="3" borderId="2" xfId="52" applyFont="1" applyFill="1" applyBorder="1" applyAlignment="1" applyProtection="1">
      <alignment horizontal="center" vertical="center" wrapText="1"/>
    </xf>
    <xf numFmtId="0" fontId="25" fillId="3" borderId="1" xfId="52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82" applyNumberFormat="1" applyFont="1" applyFill="1" applyBorder="1" applyAlignment="1" applyProtection="1">
      <alignment vertical="center"/>
    </xf>
    <xf numFmtId="0" fontId="7" fillId="3" borderId="0" xfId="182" applyFont="1" applyFill="1" applyBorder="1" applyAlignment="1" applyProtection="1">
      <alignment vertical="center"/>
    </xf>
    <xf numFmtId="14" fontId="7" fillId="3" borderId="0" xfId="182" applyNumberFormat="1" applyFont="1" applyFill="1" applyBorder="1" applyAlignment="1" applyProtection="1">
      <alignment horizontal="center" vertical="center"/>
    </xf>
    <xf numFmtId="0" fontId="2" fillId="3" borderId="0" xfId="182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4" fillId="3" borderId="0" xfId="52" applyFont="1" applyFill="1" applyProtection="1">
      <protection locked="0"/>
    </xf>
    <xf numFmtId="0" fontId="0" fillId="3" borderId="0" xfId="0" applyFill="1" applyBorder="1" applyProtection="1"/>
    <xf numFmtId="0" fontId="25" fillId="3" borderId="4" xfId="52" applyFont="1" applyFill="1" applyBorder="1" applyAlignment="1" applyProtection="1">
      <alignment horizontal="left" vertical="center" wrapText="1"/>
    </xf>
    <xf numFmtId="0" fontId="7" fillId="3" borderId="0" xfId="182" applyFont="1" applyFill="1" applyBorder="1" applyAlignment="1" applyProtection="1">
      <alignment vertical="center"/>
      <protection locked="0"/>
    </xf>
    <xf numFmtId="0" fontId="7" fillId="3" borderId="0" xfId="51" applyFont="1" applyFill="1" applyProtection="1">
      <protection locked="0"/>
    </xf>
    <xf numFmtId="0" fontId="7" fillId="3" borderId="0" xfId="182" applyFont="1" applyFill="1" applyProtection="1">
      <protection locked="0"/>
    </xf>
    <xf numFmtId="0" fontId="9" fillId="3" borderId="0" xfId="182" applyFont="1" applyFill="1" applyAlignment="1" applyProtection="1">
      <alignment horizontal="center" vertical="center" wrapText="1"/>
      <protection locked="0"/>
    </xf>
    <xf numFmtId="0" fontId="23" fillId="3" borderId="1" xfId="52" applyFont="1" applyFill="1" applyBorder="1" applyAlignment="1" applyProtection="1">
      <alignment horizontal="center" vertical="center" wrapText="1"/>
    </xf>
    <xf numFmtId="14" fontId="26" fillId="0" borderId="8" xfId="106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0" fillId="0" borderId="9" xfId="37" applyFont="1" applyFill="1" applyBorder="1" applyAlignment="1" applyProtection="1">
      <alignment horizontal="center" vertical="top" wrapText="1"/>
      <protection locked="0"/>
    </xf>
    <xf numFmtId="1" fontId="10" fillId="0" borderId="8" xfId="37" applyNumberFormat="1" applyFont="1" applyFill="1" applyBorder="1" applyAlignment="1" applyProtection="1">
      <alignment horizontal="left" vertical="top" wrapText="1"/>
      <protection locked="0"/>
    </xf>
    <xf numFmtId="1" fontId="10" fillId="0" borderId="10" xfId="37" applyNumberFormat="1" applyFont="1" applyFill="1" applyBorder="1" applyAlignment="1" applyProtection="1">
      <alignment horizontal="left" vertical="top" wrapText="1"/>
      <protection locked="0"/>
    </xf>
    <xf numFmtId="0" fontId="12" fillId="3" borderId="1" xfId="37" applyFont="1" applyFill="1" applyBorder="1" applyAlignment="1" applyProtection="1">
      <alignment horizontal="center" vertical="top" wrapText="1"/>
    </xf>
    <xf numFmtId="1" fontId="12" fillId="3" borderId="1" xfId="37" applyNumberFormat="1" applyFont="1" applyFill="1" applyBorder="1" applyAlignment="1" applyProtection="1">
      <alignment horizontal="center" vertical="top" wrapText="1"/>
    </xf>
    <xf numFmtId="0" fontId="7" fillId="3" borderId="0" xfId="182" applyFont="1" applyFill="1" applyAlignment="1" applyProtection="1">
      <alignment horizontal="center" vertical="center"/>
    </xf>
    <xf numFmtId="0" fontId="7" fillId="3" borderId="0" xfId="182" applyFont="1" applyFill="1" applyBorder="1" applyAlignment="1" applyProtection="1">
      <alignment horizontal="center" vertical="center"/>
    </xf>
    <xf numFmtId="0" fontId="7" fillId="3" borderId="0" xfId="182" applyFont="1" applyFill="1" applyAlignment="1" applyProtection="1">
      <alignment horizontal="right" vertical="center"/>
    </xf>
    <xf numFmtId="0" fontId="7" fillId="3" borderId="0" xfId="182" applyFont="1" applyFill="1" applyBorder="1" applyAlignment="1" applyProtection="1">
      <alignment horizontal="center" vertical="center"/>
      <protection locked="0"/>
    </xf>
    <xf numFmtId="0" fontId="12" fillId="3" borderId="3" xfId="37" applyFont="1" applyFill="1" applyBorder="1" applyAlignment="1" applyProtection="1">
      <alignment horizontal="center" vertical="top" wrapText="1"/>
    </xf>
    <xf numFmtId="1" fontId="12" fillId="3" borderId="3" xfId="37" applyNumberFormat="1" applyFont="1" applyFill="1" applyBorder="1" applyAlignment="1" applyProtection="1">
      <alignment horizontal="center" vertical="top" wrapText="1"/>
    </xf>
    <xf numFmtId="0" fontId="12" fillId="0" borderId="3" xfId="37" applyFont="1" applyFill="1" applyBorder="1" applyAlignment="1" applyProtection="1">
      <alignment horizontal="left" vertical="top"/>
    </xf>
    <xf numFmtId="0" fontId="10" fillId="0" borderId="3" xfId="37" applyFont="1" applyFill="1" applyBorder="1" applyAlignment="1" applyProtection="1">
      <alignment horizontal="center" vertical="top" wrapText="1"/>
      <protection locked="0"/>
    </xf>
    <xf numFmtId="0" fontId="10" fillId="0" borderId="0" xfId="37" applyFont="1" applyFill="1" applyBorder="1" applyAlignment="1" applyProtection="1">
      <alignment horizontal="center" vertical="top" wrapText="1"/>
      <protection locked="0"/>
    </xf>
    <xf numFmtId="1" fontId="10" fillId="0" borderId="0" xfId="37" applyNumberFormat="1" applyFont="1" applyFill="1" applyBorder="1" applyAlignment="1" applyProtection="1">
      <alignment horizontal="center" vertical="top" wrapText="1"/>
      <protection locked="0"/>
    </xf>
    <xf numFmtId="1" fontId="10" fillId="3" borderId="3" xfId="37" applyNumberFormat="1" applyFont="1" applyFill="1" applyBorder="1" applyAlignment="1" applyProtection="1">
      <alignment horizontal="center" vertical="top" wrapText="1"/>
      <protection locked="0"/>
    </xf>
    <xf numFmtId="0" fontId="10" fillId="0" borderId="3" xfId="37" applyFont="1" applyFill="1" applyBorder="1" applyAlignment="1" applyProtection="1">
      <alignment horizontal="left" vertical="top" wrapText="1"/>
      <protection locked="0"/>
    </xf>
    <xf numFmtId="1" fontId="10" fillId="0" borderId="3" xfId="37" applyNumberFormat="1" applyFont="1" applyFill="1" applyBorder="1" applyAlignment="1" applyProtection="1">
      <alignment horizontal="left" vertical="top" wrapText="1"/>
      <protection locked="0"/>
    </xf>
    <xf numFmtId="0" fontId="10" fillId="0" borderId="11" xfId="37" applyFont="1" applyFill="1" applyBorder="1" applyAlignment="1" applyProtection="1">
      <alignment horizontal="left" vertical="top" wrapText="1"/>
      <protection locked="0"/>
    </xf>
    <xf numFmtId="1" fontId="10" fillId="0" borderId="11" xfId="37" applyNumberFormat="1" applyFont="1" applyFill="1" applyBorder="1" applyAlignment="1" applyProtection="1">
      <alignment horizontal="left" vertical="top" wrapText="1"/>
      <protection locked="0"/>
    </xf>
    <xf numFmtId="0" fontId="12" fillId="3" borderId="12" xfId="37" applyFont="1" applyFill="1" applyBorder="1" applyAlignment="1" applyProtection="1">
      <alignment horizontal="left" vertical="top"/>
      <protection locked="0"/>
    </xf>
    <xf numFmtId="0" fontId="10" fillId="3" borderId="12" xfId="37" applyFont="1" applyFill="1" applyBorder="1" applyAlignment="1" applyProtection="1">
      <alignment horizontal="left" vertical="top" wrapText="1"/>
      <protection locked="0"/>
    </xf>
    <xf numFmtId="0" fontId="10" fillId="3" borderId="13" xfId="37" applyFont="1" applyFill="1" applyBorder="1" applyAlignment="1" applyProtection="1">
      <alignment horizontal="left" vertical="top" wrapText="1"/>
      <protection locked="0"/>
    </xf>
    <xf numFmtId="1" fontId="10" fillId="3" borderId="13" xfId="37" applyNumberFormat="1" applyFont="1" applyFill="1" applyBorder="1" applyAlignment="1" applyProtection="1">
      <alignment horizontal="left" vertical="top" wrapText="1"/>
      <protection locked="0"/>
    </xf>
    <xf numFmtId="1" fontId="10" fillId="3" borderId="14" xfId="37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5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51" applyFont="1" applyFill="1" applyProtection="1"/>
    <xf numFmtId="0" fontId="1" fillId="3" borderId="0" xfId="51" applyFill="1" applyProtection="1"/>
    <xf numFmtId="0" fontId="1" fillId="3" borderId="0" xfId="51" applyFill="1" applyBorder="1" applyProtection="1"/>
    <xf numFmtId="0" fontId="1" fillId="0" borderId="0" xfId="51" applyProtection="1">
      <protection locked="0"/>
    </xf>
    <xf numFmtId="0" fontId="1" fillId="3" borderId="0" xfId="51" applyFill="1" applyProtection="1">
      <protection locked="0"/>
    </xf>
    <xf numFmtId="0" fontId="1" fillId="3" borderId="0" xfId="51" applyFill="1" applyBorder="1" applyProtection="1">
      <protection locked="0"/>
    </xf>
    <xf numFmtId="0" fontId="1" fillId="0" borderId="0" xfId="51" applyFill="1" applyProtection="1"/>
    <xf numFmtId="0" fontId="1" fillId="0" borderId="0" xfId="51" applyFill="1" applyBorder="1" applyProtection="1"/>
    <xf numFmtId="0" fontId="1" fillId="3" borderId="5" xfId="51" applyFill="1" applyBorder="1" applyProtection="1"/>
    <xf numFmtId="0" fontId="6" fillId="3" borderId="1" xfId="51" applyFont="1" applyFill="1" applyBorder="1" applyAlignment="1" applyProtection="1">
      <alignment horizontal="center" vertical="center"/>
    </xf>
    <xf numFmtId="0" fontId="6" fillId="3" borderId="1" xfId="51" applyFont="1" applyFill="1" applyBorder="1" applyAlignment="1" applyProtection="1">
      <alignment horizontal="center" vertical="center" wrapText="1"/>
    </xf>
    <xf numFmtId="0" fontId="6" fillId="3" borderId="8" xfId="51" applyFont="1" applyFill="1" applyBorder="1" applyAlignment="1" applyProtection="1">
      <alignment horizontal="center" vertical="center" wrapText="1"/>
    </xf>
    <xf numFmtId="0" fontId="1" fillId="0" borderId="1" xfId="51" applyBorder="1" applyProtection="1">
      <protection locked="0"/>
    </xf>
    <xf numFmtId="14" fontId="1" fillId="0" borderId="1" xfId="51" applyNumberFormat="1" applyBorder="1" applyProtection="1">
      <protection locked="0"/>
    </xf>
    <xf numFmtId="0" fontId="8" fillId="0" borderId="0" xfId="51" applyFont="1" applyProtection="1">
      <protection locked="0"/>
    </xf>
    <xf numFmtId="0" fontId="7" fillId="0" borderId="0" xfId="51" applyFont="1" applyBorder="1" applyProtection="1">
      <protection locked="0"/>
    </xf>
    <xf numFmtId="0" fontId="7" fillId="0" borderId="5" xfId="51" applyFont="1" applyBorder="1" applyProtection="1">
      <protection locked="0"/>
    </xf>
    <xf numFmtId="0" fontId="8" fillId="0" borderId="0" xfId="51" applyFont="1" applyAlignment="1" applyProtection="1">
      <alignment horizontal="left"/>
      <protection locked="0"/>
    </xf>
    <xf numFmtId="0" fontId="7" fillId="0" borderId="0" xfId="51" applyFont="1" applyAlignment="1" applyProtection="1">
      <alignment horizontal="left"/>
      <protection locked="0"/>
    </xf>
    <xf numFmtId="0" fontId="1" fillId="0" borderId="0" xfId="51"/>
    <xf numFmtId="0" fontId="1" fillId="0" borderId="0" xfId="51" applyBorder="1" applyProtection="1">
      <protection locked="0"/>
    </xf>
    <xf numFmtId="0" fontId="1" fillId="0" borderId="1" xfId="5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37" applyFont="1" applyFill="1" applyBorder="1" applyAlignment="1" applyProtection="1">
      <alignment horizontal="left" vertical="center" wrapText="1" indent="2"/>
    </xf>
    <xf numFmtId="4" fontId="7" fillId="0" borderId="2" xfId="37" applyNumberFormat="1" applyFont="1" applyFill="1" applyBorder="1" applyAlignment="1" applyProtection="1">
      <alignment horizontal="right" vertical="center"/>
      <protection locked="0"/>
    </xf>
    <xf numFmtId="0" fontId="7" fillId="3" borderId="0" xfId="182" applyFont="1" applyFill="1" applyAlignment="1" applyProtection="1">
      <alignment horizontal="center" vertical="center"/>
    </xf>
    <xf numFmtId="0" fontId="7" fillId="3" borderId="0" xfId="182" applyFont="1" applyFill="1" applyBorder="1" applyAlignment="1" applyProtection="1">
      <alignment horizontal="center" vertical="center"/>
    </xf>
    <xf numFmtId="0" fontId="23" fillId="0" borderId="8" xfId="52" applyFont="1" applyBorder="1" applyAlignment="1" applyProtection="1">
      <alignment vertical="center" wrapText="1"/>
      <protection locked="0"/>
    </xf>
    <xf numFmtId="0" fontId="7" fillId="3" borderId="0" xfId="182" applyFont="1" applyFill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4" fillId="2" borderId="0" xfId="52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5" xfId="0" applyFill="1" applyBorder="1"/>
    <xf numFmtId="0" fontId="6" fillId="3" borderId="8" xfId="51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27" fillId="3" borderId="0" xfId="0" applyFont="1" applyFill="1" applyBorder="1" applyProtection="1"/>
    <xf numFmtId="0" fontId="27" fillId="3" borderId="0" xfId="0" applyFont="1" applyFill="1" applyBorder="1" applyAlignment="1" applyProtection="1">
      <alignment horizontal="center" vertical="center"/>
    </xf>
    <xf numFmtId="0" fontId="7" fillId="3" borderId="0" xfId="182" applyFont="1" applyFill="1" applyAlignment="1" applyProtection="1">
      <alignment horizontal="center" vertical="center"/>
    </xf>
    <xf numFmtId="0" fontId="7" fillId="3" borderId="0" xfId="182" applyFont="1" applyFill="1" applyBorder="1" applyAlignment="1" applyProtection="1">
      <alignment horizontal="center" vertical="center"/>
    </xf>
    <xf numFmtId="0" fontId="8" fillId="0" borderId="1" xfId="182" applyFont="1" applyFill="1" applyBorder="1" applyAlignment="1" applyProtection="1">
      <alignment horizontal="left" vertical="center" wrapText="1"/>
    </xf>
    <xf numFmtId="0" fontId="8" fillId="4" borderId="0" xfId="182" applyFont="1" applyFill="1" applyAlignment="1" applyProtection="1">
      <alignment horizontal="center" vertical="center"/>
      <protection locked="0"/>
    </xf>
    <xf numFmtId="3" fontId="8" fillId="2" borderId="1" xfId="182" applyNumberFormat="1" applyFont="1" applyFill="1" applyBorder="1" applyAlignment="1" applyProtection="1">
      <alignment horizontal="center" vertical="center"/>
      <protection locked="0"/>
    </xf>
    <xf numFmtId="3" fontId="7" fillId="4" borderId="0" xfId="182" applyNumberFormat="1" applyFont="1" applyFill="1" applyAlignment="1" applyProtection="1">
      <alignment horizontal="center" vertical="center"/>
      <protection locked="0"/>
    </xf>
    <xf numFmtId="3" fontId="7" fillId="0" borderId="0" xfId="182" applyNumberFormat="1" applyFont="1" applyAlignment="1" applyProtection="1">
      <alignment horizontal="center" vertical="center"/>
      <protection locked="0"/>
    </xf>
    <xf numFmtId="0" fontId="7" fillId="0" borderId="1" xfId="37" applyFont="1" applyFill="1" applyBorder="1" applyAlignment="1" applyProtection="1">
      <alignment horizontal="left" vertical="top"/>
      <protection locked="0"/>
    </xf>
    <xf numFmtId="0" fontId="13" fillId="4" borderId="0" xfId="0" applyFont="1" applyFill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7" fillId="0" borderId="1" xfId="182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5" xfId="0" applyFont="1" applyFill="1" applyBorder="1" applyAlignment="1" applyProtection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0" xfId="182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51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4" fillId="3" borderId="0" xfId="182" applyFont="1" applyFill="1" applyAlignment="1" applyProtection="1">
      <alignment horizontal="right" vertical="center"/>
    </xf>
    <xf numFmtId="0" fontId="1" fillId="3" borderId="0" xfId="51" applyFill="1" applyBorder="1" applyAlignment="1" applyProtection="1">
      <alignment horizontal="left"/>
      <protection locked="0"/>
    </xf>
    <xf numFmtId="0" fontId="1" fillId="3" borderId="16" xfId="51" applyFill="1" applyBorder="1" applyProtection="1"/>
    <xf numFmtId="0" fontId="1" fillId="3" borderId="1" xfId="51" applyFont="1" applyFill="1" applyBorder="1" applyAlignment="1" applyProtection="1">
      <alignment horizontal="center" vertical="center"/>
    </xf>
    <xf numFmtId="0" fontId="1" fillId="3" borderId="1" xfId="51" applyFill="1" applyBorder="1" applyAlignment="1" applyProtection="1">
      <alignment horizontal="center" vertical="center" wrapText="1"/>
    </xf>
    <xf numFmtId="0" fontId="1" fillId="3" borderId="8" xfId="51" applyFill="1" applyBorder="1" applyAlignment="1" applyProtection="1">
      <alignment horizontal="center" vertical="center" wrapText="1"/>
    </xf>
    <xf numFmtId="0" fontId="1" fillId="3" borderId="1" xfId="51" applyFont="1" applyFill="1" applyBorder="1" applyAlignment="1" applyProtection="1">
      <alignment horizontal="center" vertical="center" wrapText="1"/>
    </xf>
    <xf numFmtId="0" fontId="1" fillId="3" borderId="8" xfId="51" applyFont="1" applyFill="1" applyBorder="1" applyAlignment="1" applyProtection="1">
      <alignment horizontal="center" vertical="center" wrapText="1"/>
    </xf>
    <xf numFmtId="0" fontId="26" fillId="0" borderId="1" xfId="125" applyFont="1" applyBorder="1" applyAlignment="1" applyProtection="1">
      <alignment wrapText="1"/>
      <protection locked="0"/>
    </xf>
    <xf numFmtId="14" fontId="1" fillId="3" borderId="1" xfId="51" applyNumberFormat="1" applyFill="1" applyBorder="1" applyProtection="1"/>
    <xf numFmtId="0" fontId="1" fillId="0" borderId="1" xfId="5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0" fillId="0" borderId="17" xfId="37" applyFont="1" applyFill="1" applyBorder="1" applyAlignment="1" applyProtection="1">
      <alignment horizontal="left" vertical="top" wrapText="1"/>
      <protection locked="0"/>
    </xf>
    <xf numFmtId="0" fontId="8" fillId="2" borderId="1" xfId="182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4" xfId="182" applyFont="1" applyFill="1" applyBorder="1" applyAlignment="1" applyProtection="1">
      <alignment horizontal="left" vertical="center" wrapText="1"/>
    </xf>
    <xf numFmtId="0" fontId="8" fillId="2" borderId="2" xfId="0" applyFont="1" applyFill="1" applyBorder="1" applyProtection="1"/>
    <xf numFmtId="3" fontId="7" fillId="3" borderId="18" xfId="182" applyNumberFormat="1" applyFont="1" applyFill="1" applyBorder="1" applyAlignment="1" applyProtection="1">
      <alignment horizontal="right" vertical="center" wrapText="1"/>
    </xf>
    <xf numFmtId="0" fontId="8" fillId="3" borderId="8" xfId="0" applyFont="1" applyFill="1" applyBorder="1" applyProtection="1"/>
    <xf numFmtId="3" fontId="7" fillId="3" borderId="15" xfId="182" applyNumberFormat="1" applyFont="1" applyFill="1" applyBorder="1" applyAlignment="1" applyProtection="1">
      <alignment horizontal="right" vertical="center" wrapText="1"/>
    </xf>
    <xf numFmtId="0" fontId="12" fillId="0" borderId="1" xfId="37" applyFont="1" applyFill="1" applyBorder="1" applyAlignment="1" applyProtection="1">
      <alignment horizontal="left" vertical="top" wrapText="1"/>
      <protection locked="0"/>
    </xf>
    <xf numFmtId="0" fontId="7" fillId="3" borderId="5" xfId="0" applyFont="1" applyFill="1" applyBorder="1" applyProtection="1">
      <protection locked="0"/>
    </xf>
    <xf numFmtId="0" fontId="26" fillId="0" borderId="0" xfId="153" applyFont="1" applyAlignment="1" applyProtection="1">
      <alignment vertical="center"/>
      <protection locked="0"/>
    </xf>
    <xf numFmtId="49" fontId="26" fillId="0" borderId="0" xfId="153" applyNumberFormat="1" applyFont="1" applyAlignment="1" applyProtection="1">
      <alignment vertical="center"/>
      <protection locked="0"/>
    </xf>
    <xf numFmtId="0" fontId="23" fillId="2" borderId="0" xfId="153" applyFont="1" applyFill="1" applyBorder="1" applyAlignment="1" applyProtection="1">
      <alignment vertical="center"/>
      <protection locked="0"/>
    </xf>
    <xf numFmtId="14" fontId="23" fillId="2" borderId="0" xfId="153" applyNumberFormat="1" applyFont="1" applyFill="1" applyBorder="1" applyAlignment="1" applyProtection="1">
      <alignment vertical="center"/>
    </xf>
    <xf numFmtId="14" fontId="25" fillId="2" borderId="0" xfId="153" applyNumberFormat="1" applyFont="1" applyFill="1" applyBorder="1" applyAlignment="1" applyProtection="1">
      <alignment vertical="center" wrapText="1"/>
    </xf>
    <xf numFmtId="14" fontId="23" fillId="2" borderId="5" xfId="153" applyNumberFormat="1" applyFont="1" applyFill="1" applyBorder="1" applyAlignment="1" applyProtection="1">
      <alignment horizontal="center" vertical="center"/>
    </xf>
    <xf numFmtId="14" fontId="23" fillId="2" borderId="5" xfId="153" applyNumberFormat="1" applyFont="1" applyFill="1" applyBorder="1" applyAlignment="1" applyProtection="1">
      <alignment vertical="center"/>
    </xf>
    <xf numFmtId="0" fontId="23" fillId="2" borderId="5" xfId="153" applyFont="1" applyFill="1" applyBorder="1" applyAlignment="1" applyProtection="1">
      <alignment vertical="center"/>
      <protection locked="0"/>
    </xf>
    <xf numFmtId="49" fontId="23" fillId="2" borderId="0" xfId="153" applyNumberFormat="1" applyFont="1" applyFill="1" applyBorder="1" applyAlignment="1" applyProtection="1">
      <alignment vertical="center"/>
      <protection locked="0"/>
    </xf>
    <xf numFmtId="0" fontId="23" fillId="0" borderId="0" xfId="153" applyFont="1" applyAlignment="1" applyProtection="1">
      <alignment vertical="center"/>
      <protection locked="0"/>
    </xf>
    <xf numFmtId="0" fontId="1" fillId="0" borderId="0" xfId="51" applyAlignment="1" applyProtection="1">
      <alignment vertical="center"/>
      <protection locked="0"/>
    </xf>
    <xf numFmtId="0" fontId="26" fillId="0" borderId="0" xfId="153" applyFont="1" applyAlignment="1" applyProtection="1">
      <alignment horizontal="center" vertical="center"/>
      <protection locked="0"/>
    </xf>
    <xf numFmtId="0" fontId="28" fillId="0" borderId="0" xfId="153" applyFont="1" applyAlignment="1" applyProtection="1">
      <alignment horizontal="center" vertical="center" wrapText="1"/>
      <protection locked="0"/>
    </xf>
    <xf numFmtId="0" fontId="23" fillId="3" borderId="19" xfId="153" applyFont="1" applyFill="1" applyBorder="1" applyAlignment="1" applyProtection="1">
      <alignment vertical="center"/>
      <protection locked="0"/>
    </xf>
    <xf numFmtId="0" fontId="23" fillId="3" borderId="0" xfId="153" applyFont="1" applyFill="1" applyBorder="1" applyAlignment="1" applyProtection="1">
      <alignment vertical="center"/>
    </xf>
    <xf numFmtId="0" fontId="23" fillId="3" borderId="0" xfId="153" applyFont="1" applyFill="1" applyBorder="1" applyAlignment="1" applyProtection="1">
      <alignment vertical="center"/>
      <protection locked="0"/>
    </xf>
    <xf numFmtId="49" fontId="23" fillId="3" borderId="0" xfId="153" applyNumberFormat="1" applyFont="1" applyFill="1" applyBorder="1" applyAlignment="1" applyProtection="1">
      <alignment vertical="center"/>
      <protection locked="0"/>
    </xf>
    <xf numFmtId="183" fontId="23" fillId="3" borderId="0" xfId="153" applyNumberFormat="1" applyFont="1" applyFill="1" applyBorder="1" applyAlignment="1" applyProtection="1">
      <alignment vertical="center"/>
      <protection locked="0"/>
    </xf>
    <xf numFmtId="0" fontId="25" fillId="3" borderId="0" xfId="153" applyFont="1" applyFill="1" applyBorder="1" applyAlignment="1" applyProtection="1">
      <alignment horizontal="right" vertical="center"/>
      <protection locked="0"/>
    </xf>
    <xf numFmtId="0" fontId="7" fillId="3" borderId="20" xfId="182" applyFont="1" applyFill="1" applyBorder="1" applyAlignment="1" applyProtection="1">
      <alignment horizontal="left" vertical="center"/>
    </xf>
    <xf numFmtId="14" fontId="25" fillId="3" borderId="0" xfId="153" applyNumberFormat="1" applyFont="1" applyFill="1" applyBorder="1" applyAlignment="1" applyProtection="1">
      <alignment vertical="center"/>
    </xf>
    <xf numFmtId="0" fontId="23" fillId="3" borderId="0" xfId="153" applyFont="1" applyFill="1" applyBorder="1" applyAlignment="1" applyProtection="1">
      <alignment horizontal="left" vertical="center"/>
    </xf>
    <xf numFmtId="14" fontId="23" fillId="3" borderId="0" xfId="153" applyNumberFormat="1" applyFont="1" applyFill="1" applyBorder="1" applyAlignment="1" applyProtection="1">
      <alignment vertical="center"/>
    </xf>
    <xf numFmtId="183" fontId="23" fillId="3" borderId="0" xfId="153" applyNumberFormat="1" applyFont="1" applyFill="1" applyBorder="1" applyAlignment="1" applyProtection="1">
      <alignment vertical="center"/>
    </xf>
    <xf numFmtId="0" fontId="25" fillId="3" borderId="0" xfId="153" applyFont="1" applyFill="1" applyBorder="1" applyAlignment="1" applyProtection="1">
      <alignment horizontal="right" vertical="center"/>
    </xf>
    <xf numFmtId="0" fontId="23" fillId="3" borderId="20" xfId="153" applyFont="1" applyFill="1" applyBorder="1" applyAlignment="1" applyProtection="1">
      <alignment vertical="center"/>
    </xf>
    <xf numFmtId="0" fontId="23" fillId="3" borderId="19" xfId="153" applyFont="1" applyFill="1" applyBorder="1" applyAlignment="1" applyProtection="1">
      <alignment horizontal="right" vertical="center"/>
    </xf>
    <xf numFmtId="0" fontId="7" fillId="0" borderId="1" xfId="0" applyFont="1" applyFill="1" applyBorder="1" applyProtection="1">
      <protection locked="0"/>
    </xf>
    <xf numFmtId="2" fontId="8" fillId="0" borderId="0" xfId="182" applyNumberFormat="1" applyFont="1" applyAlignment="1" applyProtection="1">
      <alignment horizontal="center" vertical="center"/>
      <protection locked="0"/>
    </xf>
    <xf numFmtId="0" fontId="7" fillId="3" borderId="0" xfId="182" applyFont="1" applyFill="1" applyAlignment="1" applyProtection="1">
      <alignment horizontal="center" vertical="center"/>
    </xf>
    <xf numFmtId="4" fontId="7" fillId="0" borderId="0" xfId="0" applyNumberFormat="1" applyFont="1" applyProtection="1">
      <protection locked="0"/>
    </xf>
    <xf numFmtId="0" fontId="7" fillId="5" borderId="1" xfId="0" applyFont="1" applyFill="1" applyBorder="1" applyProtection="1">
      <protection locked="0"/>
    </xf>
    <xf numFmtId="3" fontId="7" fillId="2" borderId="1" xfId="182" applyNumberFormat="1" applyFont="1" applyFill="1" applyBorder="1" applyAlignment="1" applyProtection="1">
      <alignment horizontal="center" vertical="center" wrapText="1"/>
      <protection locked="0"/>
    </xf>
    <xf numFmtId="1" fontId="10" fillId="0" borderId="3" xfId="37" applyNumberFormat="1" applyFont="1" applyFill="1" applyBorder="1" applyAlignment="1" applyProtection="1">
      <alignment horizontal="center" vertical="top" wrapText="1"/>
      <protection locked="0"/>
    </xf>
    <xf numFmtId="1" fontId="11" fillId="3" borderId="3" xfId="37" applyNumberFormat="1" applyFont="1" applyFill="1" applyBorder="1" applyAlignment="1" applyProtection="1">
      <alignment horizontal="right" vertical="top" wrapText="1"/>
      <protection locked="0"/>
    </xf>
    <xf numFmtId="0" fontId="0" fillId="3" borderId="0" xfId="0" applyFont="1" applyFill="1" applyProtection="1"/>
    <xf numFmtId="0" fontId="0" fillId="3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3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Border="1" applyProtection="1"/>
    <xf numFmtId="0" fontId="0" fillId="0" borderId="0" xfId="0" applyFont="1" applyFill="1" applyProtection="1"/>
    <xf numFmtId="0" fontId="25" fillId="3" borderId="4" xfId="63" applyFont="1" applyFill="1" applyBorder="1" applyAlignment="1" applyProtection="1">
      <alignment horizontal="center" vertical="center" wrapText="1"/>
    </xf>
    <xf numFmtId="0" fontId="25" fillId="3" borderId="1" xfId="63" applyFont="1" applyFill="1" applyBorder="1" applyAlignment="1" applyProtection="1">
      <alignment horizontal="center" vertical="center" wrapText="1"/>
    </xf>
    <xf numFmtId="0" fontId="24" fillId="0" borderId="0" xfId="63" applyFont="1" applyBorder="1" applyProtection="1">
      <protection locked="0"/>
    </xf>
    <xf numFmtId="0" fontId="24" fillId="0" borderId="0" xfId="63" applyFont="1" applyProtection="1">
      <protection locked="0"/>
    </xf>
    <xf numFmtId="0" fontId="23" fillId="0" borderId="1" xfId="63" applyFont="1" applyBorder="1" applyAlignment="1" applyProtection="1">
      <alignment horizontal="center" vertical="center" wrapText="1"/>
      <protection locked="0"/>
    </xf>
    <xf numFmtId="0" fontId="23" fillId="0" borderId="1" xfId="63" applyFont="1" applyBorder="1" applyAlignment="1" applyProtection="1">
      <alignment vertical="center" wrapText="1"/>
      <protection locked="0"/>
    </xf>
    <xf numFmtId="14" fontId="23" fillId="0" borderId="8" xfId="153" applyNumberFormat="1" applyFont="1" applyBorder="1" applyAlignment="1" applyProtection="1">
      <alignment wrapText="1"/>
      <protection locked="0"/>
    </xf>
    <xf numFmtId="0" fontId="0" fillId="0" borderId="5" xfId="0" applyFont="1" applyBorder="1"/>
    <xf numFmtId="0" fontId="0" fillId="0" borderId="0" xfId="0" applyFont="1"/>
    <xf numFmtId="0" fontId="0" fillId="0" borderId="0" xfId="0" applyFont="1" applyBorder="1"/>
    <xf numFmtId="0" fontId="1" fillId="3" borderId="0" xfId="51" applyFont="1" applyFill="1" applyProtection="1"/>
    <xf numFmtId="0" fontId="1" fillId="3" borderId="0" xfId="51" applyFont="1" applyFill="1" applyProtection="1">
      <protection locked="0"/>
    </xf>
    <xf numFmtId="0" fontId="1" fillId="0" borderId="0" xfId="51" applyFont="1" applyProtection="1">
      <protection locked="0"/>
    </xf>
    <xf numFmtId="0" fontId="7" fillId="3" borderId="0" xfId="51" applyFont="1" applyFill="1" applyBorder="1" applyProtection="1"/>
    <xf numFmtId="0" fontId="1" fillId="3" borderId="0" xfId="51" applyFont="1" applyFill="1" applyBorder="1" applyProtection="1"/>
    <xf numFmtId="0" fontId="7" fillId="3" borderId="0" xfId="51" applyFont="1" applyFill="1" applyBorder="1" applyProtection="1">
      <protection locked="0"/>
    </xf>
    <xf numFmtId="0" fontId="7" fillId="0" borderId="0" xfId="51" applyFont="1" applyFill="1" applyBorder="1" applyProtection="1"/>
    <xf numFmtId="0" fontId="1" fillId="0" borderId="0" xfId="51" applyFont="1" applyFill="1" applyBorder="1" applyProtection="1"/>
    <xf numFmtId="0" fontId="1" fillId="0" borderId="0" xfId="51" applyFont="1" applyFill="1" applyProtection="1"/>
    <xf numFmtId="0" fontId="1" fillId="3" borderId="0" xfId="51" applyFont="1" applyFill="1" applyBorder="1" applyProtection="1">
      <protection locked="0"/>
    </xf>
    <xf numFmtId="0" fontId="25" fillId="3" borderId="4" xfId="63" applyFont="1" applyFill="1" applyBorder="1" applyAlignment="1" applyProtection="1">
      <alignment horizontal="left" vertical="center" wrapText="1"/>
    </xf>
    <xf numFmtId="0" fontId="24" fillId="3" borderId="0" xfId="63" applyFont="1" applyFill="1" applyBorder="1" applyProtection="1">
      <protection locked="0"/>
    </xf>
    <xf numFmtId="184" fontId="23" fillId="0" borderId="8" xfId="131" applyNumberFormat="1" applyFont="1" applyBorder="1" applyAlignment="1" applyProtection="1">
      <alignment wrapText="1"/>
      <protection locked="0"/>
    </xf>
    <xf numFmtId="0" fontId="29" fillId="0" borderId="1" xfId="63" applyFont="1" applyBorder="1" applyAlignment="1" applyProtection="1">
      <alignment vertical="center" wrapText="1"/>
      <protection locked="0"/>
    </xf>
    <xf numFmtId="0" fontId="16" fillId="0" borderId="1" xfId="51" applyFont="1" applyBorder="1" applyProtection="1">
      <protection locked="0"/>
    </xf>
    <xf numFmtId="185" fontId="23" fillId="0" borderId="8" xfId="131" applyNumberFormat="1" applyFont="1" applyBorder="1" applyAlignment="1" applyProtection="1">
      <alignment horizontal="right" wrapText="1"/>
      <protection locked="0"/>
    </xf>
    <xf numFmtId="0" fontId="3" fillId="0" borderId="1" xfId="51" applyFont="1" applyBorder="1" applyAlignment="1" applyProtection="1">
      <alignment horizontal="center"/>
      <protection locked="0"/>
    </xf>
    <xf numFmtId="0" fontId="1" fillId="0" borderId="1" xfId="51" applyFont="1" applyBorder="1" applyProtection="1">
      <protection locked="0"/>
    </xf>
    <xf numFmtId="0" fontId="1" fillId="0" borderId="0" xfId="51" applyFont="1" applyBorder="1" applyProtection="1">
      <protection locked="0"/>
    </xf>
    <xf numFmtId="0" fontId="8" fillId="0" borderId="0" xfId="51" applyFont="1" applyAlignment="1" applyProtection="1">
      <alignment horizontal="center"/>
      <protection locked="0"/>
    </xf>
    <xf numFmtId="0" fontId="1" fillId="0" borderId="5" xfId="51" applyFont="1" applyBorder="1"/>
    <xf numFmtId="0" fontId="1" fillId="0" borderId="0" xfId="51" applyFont="1"/>
    <xf numFmtId="0" fontId="1" fillId="0" borderId="0" xfId="51" applyFont="1" applyBorder="1"/>
    <xf numFmtId="0" fontId="6" fillId="0" borderId="0" xfId="51" applyFont="1"/>
    <xf numFmtId="181" fontId="13" fillId="0" borderId="0" xfId="0" applyNumberFormat="1" applyFont="1" applyAlignment="1" applyProtection="1">
      <alignment vertical="center"/>
      <protection locked="0"/>
    </xf>
    <xf numFmtId="14" fontId="26" fillId="0" borderId="8" xfId="106" applyNumberFormat="1" applyFont="1" applyBorder="1" applyAlignment="1" applyProtection="1">
      <alignment horizontal="center" wrapText="1"/>
      <protection locked="0"/>
    </xf>
    <xf numFmtId="1" fontId="11" fillId="3" borderId="11" xfId="37" applyNumberFormat="1" applyFont="1" applyFill="1" applyBorder="1" applyAlignment="1" applyProtection="1">
      <alignment horizontal="center" vertical="top" wrapText="1"/>
      <protection locked="0"/>
    </xf>
    <xf numFmtId="0" fontId="7" fillId="3" borderId="0" xfId="182" applyFont="1" applyFill="1" applyBorder="1" applyAlignment="1" applyProtection="1">
      <alignment horizontal="center" vertical="center"/>
    </xf>
    <xf numFmtId="0" fontId="23" fillId="0" borderId="8" xfId="166" applyFont="1" applyBorder="1" applyAlignment="1" applyProtection="1">
      <alignment wrapText="1"/>
      <protection locked="0"/>
    </xf>
    <xf numFmtId="0" fontId="3" fillId="3" borderId="0" xfId="0" applyFont="1" applyFill="1" applyBorder="1"/>
    <xf numFmtId="0" fontId="3" fillId="3" borderId="5" xfId="0" applyFont="1" applyFill="1" applyBorder="1"/>
    <xf numFmtId="0" fontId="3" fillId="0" borderId="0" xfId="0" applyFont="1"/>
    <xf numFmtId="0" fontId="10" fillId="0" borderId="21" xfId="37" applyFont="1" applyFill="1" applyBorder="1" applyAlignment="1" applyProtection="1">
      <alignment horizontal="left" vertical="top" wrapText="1"/>
      <protection locked="0"/>
    </xf>
    <xf numFmtId="1" fontId="12" fillId="3" borderId="22" xfId="37" applyNumberFormat="1" applyFont="1" applyFill="1" applyBorder="1" applyAlignment="1" applyProtection="1">
      <alignment horizontal="center" vertical="top" wrapText="1"/>
    </xf>
    <xf numFmtId="0" fontId="10" fillId="0" borderId="6" xfId="37" applyFont="1" applyFill="1" applyBorder="1" applyAlignment="1" applyProtection="1">
      <alignment horizontal="left" vertical="top" wrapText="1"/>
      <protection locked="0"/>
    </xf>
    <xf numFmtId="0" fontId="23" fillId="0" borderId="1" xfId="16" applyFont="1" applyBorder="1"/>
    <xf numFmtId="0" fontId="7" fillId="0" borderId="1" xfId="41" applyFont="1" applyBorder="1"/>
    <xf numFmtId="1" fontId="10" fillId="0" borderId="23" xfId="37" applyNumberFormat="1" applyFont="1" applyFill="1" applyBorder="1" applyAlignment="1" applyProtection="1">
      <alignment horizontal="left" vertical="top" wrapText="1"/>
      <protection locked="0"/>
    </xf>
    <xf numFmtId="1" fontId="10" fillId="0" borderId="6" xfId="37" applyNumberFormat="1" applyFont="1" applyFill="1" applyBorder="1" applyAlignment="1" applyProtection="1">
      <alignment horizontal="left" vertical="top" wrapText="1"/>
      <protection locked="0"/>
    </xf>
    <xf numFmtId="49" fontId="7" fillId="0" borderId="1" xfId="41" applyNumberFormat="1" applyFont="1" applyBorder="1"/>
    <xf numFmtId="0" fontId="10" fillId="0" borderId="23" xfId="37" applyFont="1" applyFill="1" applyBorder="1" applyAlignment="1" applyProtection="1">
      <alignment horizontal="center" vertical="top" wrapText="1"/>
      <protection locked="0"/>
    </xf>
    <xf numFmtId="4" fontId="13" fillId="0" borderId="0" xfId="0" applyNumberFormat="1" applyFont="1" applyAlignment="1" applyProtection="1">
      <alignment vertical="center"/>
      <protection locked="0"/>
    </xf>
    <xf numFmtId="2" fontId="23" fillId="0" borderId="1" xfId="52" applyNumberFormat="1" applyFont="1" applyBorder="1" applyAlignment="1" applyProtection="1">
      <alignment vertical="center" wrapText="1"/>
      <protection locked="0"/>
    </xf>
    <xf numFmtId="3" fontId="8" fillId="0" borderId="0" xfId="182" applyNumberFormat="1" applyFont="1" applyAlignment="1" applyProtection="1">
      <alignment horizontal="center" vertical="center"/>
      <protection locked="0"/>
    </xf>
    <xf numFmtId="3" fontId="7" fillId="0" borderId="0" xfId="51" applyNumberFormat="1" applyFont="1" applyProtection="1">
      <protection locked="0"/>
    </xf>
    <xf numFmtId="0" fontId="25" fillId="3" borderId="4" xfId="53" applyFont="1" applyFill="1" applyBorder="1" applyAlignment="1" applyProtection="1">
      <alignment horizontal="left" vertical="center" wrapText="1"/>
    </xf>
    <xf numFmtId="0" fontId="25" fillId="3" borderId="1" xfId="53" applyFont="1" applyFill="1" applyBorder="1" applyAlignment="1" applyProtection="1">
      <alignment horizontal="center" vertical="center" wrapText="1"/>
    </xf>
    <xf numFmtId="0" fontId="25" fillId="3" borderId="4" xfId="53" applyFont="1" applyFill="1" applyBorder="1" applyAlignment="1" applyProtection="1">
      <alignment horizontal="center" vertical="center" wrapText="1"/>
    </xf>
    <xf numFmtId="0" fontId="23" fillId="0" borderId="1" xfId="53" applyFont="1" applyBorder="1" applyAlignment="1" applyProtection="1">
      <alignment horizontal="center" vertical="center" wrapText="1"/>
      <protection locked="0"/>
    </xf>
    <xf numFmtId="0" fontId="23" fillId="0" borderId="1" xfId="53" applyFont="1" applyBorder="1" applyAlignment="1" applyProtection="1">
      <alignment vertical="center" wrapText="1"/>
      <protection locked="0"/>
    </xf>
    <xf numFmtId="0" fontId="23" fillId="0" borderId="8" xfId="53" applyFont="1" applyBorder="1" applyAlignment="1" applyProtection="1">
      <alignment vertical="center" wrapText="1"/>
      <protection locked="0"/>
    </xf>
    <xf numFmtId="0" fontId="24" fillId="0" borderId="0" xfId="53" applyFont="1" applyProtection="1">
      <protection locked="0"/>
    </xf>
    <xf numFmtId="0" fontId="24" fillId="2" borderId="0" xfId="53" applyFont="1" applyFill="1" applyProtection="1">
      <protection locked="0"/>
    </xf>
    <xf numFmtId="3" fontId="17" fillId="3" borderId="1" xfId="182" applyNumberFormat="1" applyFont="1" applyFill="1" applyBorder="1" applyAlignment="1" applyProtection="1">
      <alignment horizontal="right" vertical="center" wrapText="1"/>
    </xf>
    <xf numFmtId="186" fontId="8" fillId="0" borderId="0" xfId="182" applyNumberFormat="1" applyFont="1" applyAlignment="1" applyProtection="1">
      <alignment horizontal="center" vertical="center"/>
      <protection locked="0"/>
    </xf>
    <xf numFmtId="0" fontId="7" fillId="3" borderId="0" xfId="182" applyFont="1" applyFill="1" applyAlignment="1" applyProtection="1">
      <alignment horizontal="center" vertical="center"/>
    </xf>
    <xf numFmtId="0" fontId="7" fillId="3" borderId="0" xfId="182" applyFont="1" applyFill="1" applyBorder="1" applyAlignment="1" applyProtection="1">
      <alignment horizontal="center" vertical="center"/>
    </xf>
    <xf numFmtId="0" fontId="7" fillId="3" borderId="0" xfId="182" applyFont="1" applyFill="1" applyAlignment="1" applyProtection="1">
      <alignment horizontal="center" vertical="center"/>
    </xf>
    <xf numFmtId="0" fontId="7" fillId="3" borderId="0" xfId="182" applyFont="1" applyFill="1" applyBorder="1" applyAlignment="1" applyProtection="1">
      <alignment horizontal="center" vertical="center"/>
    </xf>
    <xf numFmtId="184" fontId="23" fillId="0" borderId="8" xfId="166" applyNumberFormat="1" applyFont="1" applyBorder="1" applyAlignment="1" applyProtection="1">
      <alignment wrapText="1"/>
      <protection locked="0"/>
    </xf>
    <xf numFmtId="0" fontId="26" fillId="2" borderId="0" xfId="153" applyFont="1" applyFill="1" applyBorder="1" applyAlignment="1" applyProtection="1">
      <alignment vertical="center"/>
      <protection locked="0"/>
    </xf>
    <xf numFmtId="0" fontId="7" fillId="2" borderId="0" xfId="5" applyFont="1" applyFill="1" applyBorder="1" applyAlignment="1">
      <alignment vertical="center"/>
    </xf>
    <xf numFmtId="0" fontId="8" fillId="3" borderId="20" xfId="5" applyFont="1" applyFill="1" applyBorder="1" applyAlignment="1" applyProtection="1">
      <alignment vertical="center"/>
    </xf>
    <xf numFmtId="0" fontId="7" fillId="3" borderId="0" xfId="5" applyFont="1" applyFill="1" applyBorder="1" applyAlignment="1">
      <alignment vertical="center"/>
    </xf>
    <xf numFmtId="0" fontId="8" fillId="3" borderId="0" xfId="5" applyFont="1" applyFill="1" applyBorder="1" applyAlignment="1" applyProtection="1">
      <alignment vertical="center"/>
    </xf>
    <xf numFmtId="0" fontId="7" fillId="3" borderId="20" xfId="5" applyFont="1" applyFill="1" applyBorder="1" applyAlignment="1" applyProtection="1">
      <alignment vertical="center"/>
    </xf>
    <xf numFmtId="0" fontId="7" fillId="3" borderId="0" xfId="5" applyFont="1" applyFill="1" applyBorder="1" applyAlignment="1" applyProtection="1">
      <alignment vertical="center"/>
    </xf>
    <xf numFmtId="14" fontId="23" fillId="0" borderId="19" xfId="153" applyNumberFormat="1" applyFont="1" applyBorder="1" applyAlignment="1" applyProtection="1">
      <alignment vertical="center"/>
      <protection locked="0"/>
    </xf>
    <xf numFmtId="0" fontId="7" fillId="3" borderId="20" xfId="5" applyFont="1" applyFill="1" applyBorder="1" applyAlignment="1">
      <alignment vertical="center"/>
    </xf>
    <xf numFmtId="0" fontId="8" fillId="2" borderId="0" xfId="5" applyFont="1" applyFill="1" applyBorder="1" applyAlignment="1" applyProtection="1">
      <alignment horizontal="left"/>
    </xf>
    <xf numFmtId="0" fontId="26" fillId="3" borderId="20" xfId="153" applyFont="1" applyFill="1" applyBorder="1" applyAlignment="1" applyProtection="1">
      <alignment vertical="center"/>
    </xf>
    <xf numFmtId="0" fontId="30" fillId="3" borderId="0" xfId="153" applyFont="1" applyFill="1" applyBorder="1" applyAlignment="1" applyProtection="1">
      <alignment vertical="center"/>
    </xf>
    <xf numFmtId="0" fontId="26" fillId="3" borderId="0" xfId="153" applyFont="1" applyFill="1" applyBorder="1" applyAlignment="1" applyProtection="1">
      <alignment vertical="center"/>
    </xf>
    <xf numFmtId="0" fontId="26" fillId="3" borderId="19" xfId="153" applyFont="1" applyFill="1" applyBorder="1" applyAlignment="1" applyProtection="1">
      <alignment vertical="center"/>
    </xf>
    <xf numFmtId="0" fontId="28" fillId="3" borderId="24" xfId="153" applyFont="1" applyFill="1" applyBorder="1" applyAlignment="1" applyProtection="1">
      <alignment horizontal="center" vertical="center" wrapText="1"/>
    </xf>
    <xf numFmtId="0" fontId="28" fillId="3" borderId="25" xfId="153" applyFont="1" applyFill="1" applyBorder="1" applyAlignment="1" applyProtection="1">
      <alignment horizontal="center" vertical="center" wrapText="1"/>
    </xf>
    <xf numFmtId="0" fontId="28" fillId="3" borderId="26" xfId="153" applyFont="1" applyFill="1" applyBorder="1" applyAlignment="1" applyProtection="1">
      <alignment horizontal="center" vertical="center" wrapText="1"/>
    </xf>
    <xf numFmtId="0" fontId="28" fillId="6" borderId="27" xfId="153" applyFont="1" applyFill="1" applyBorder="1" applyAlignment="1" applyProtection="1">
      <alignment horizontal="center" vertical="center" wrapText="1"/>
    </xf>
    <xf numFmtId="49" fontId="28" fillId="6" borderId="25" xfId="153" applyNumberFormat="1" applyFont="1" applyFill="1" applyBorder="1" applyAlignment="1" applyProtection="1">
      <alignment horizontal="center" vertical="center" wrapText="1"/>
    </xf>
    <xf numFmtId="0" fontId="28" fillId="6" borderId="28" xfId="153" applyFont="1" applyFill="1" applyBorder="1" applyAlignment="1" applyProtection="1">
      <alignment horizontal="center" vertical="center" wrapText="1"/>
    </xf>
    <xf numFmtId="0" fontId="28" fillId="6" borderId="29" xfId="153" applyFont="1" applyFill="1" applyBorder="1" applyAlignment="1" applyProtection="1">
      <alignment horizontal="center" vertical="center" wrapText="1"/>
    </xf>
    <xf numFmtId="0" fontId="28" fillId="7" borderId="24" xfId="153" applyFont="1" applyFill="1" applyBorder="1" applyAlignment="1" applyProtection="1">
      <alignment horizontal="center" vertical="center" wrapText="1"/>
    </xf>
    <xf numFmtId="0" fontId="28" fillId="7" borderId="25" xfId="153" applyFont="1" applyFill="1" applyBorder="1" applyAlignment="1" applyProtection="1">
      <alignment horizontal="center" vertical="center" wrapText="1"/>
    </xf>
    <xf numFmtId="0" fontId="28" fillId="7" borderId="29" xfId="153" applyFont="1" applyFill="1" applyBorder="1" applyAlignment="1" applyProtection="1">
      <alignment horizontal="center" vertical="center" wrapText="1"/>
    </xf>
    <xf numFmtId="0" fontId="28" fillId="3" borderId="30" xfId="153" applyFont="1" applyFill="1" applyBorder="1" applyAlignment="1" applyProtection="1">
      <alignment horizontal="center" vertical="center" wrapText="1"/>
    </xf>
    <xf numFmtId="0" fontId="28" fillId="3" borderId="24" xfId="153" applyFont="1" applyFill="1" applyBorder="1" applyAlignment="1" applyProtection="1">
      <alignment horizontal="center" vertical="center"/>
    </xf>
    <xf numFmtId="0" fontId="28" fillId="3" borderId="26" xfId="153" applyFont="1" applyFill="1" applyBorder="1" applyAlignment="1" applyProtection="1">
      <alignment horizontal="center" vertical="center"/>
    </xf>
    <xf numFmtId="0" fontId="28" fillId="3" borderId="25" xfId="153" applyFont="1" applyFill="1" applyBorder="1" applyAlignment="1" applyProtection="1">
      <alignment horizontal="center" vertical="center"/>
    </xf>
    <xf numFmtId="0" fontId="28" fillId="3" borderId="29" xfId="153" applyFont="1" applyFill="1" applyBorder="1" applyAlignment="1" applyProtection="1">
      <alignment horizontal="center" vertical="center"/>
    </xf>
    <xf numFmtId="0" fontId="28" fillId="3" borderId="31" xfId="153" applyFont="1" applyFill="1" applyBorder="1" applyAlignment="1" applyProtection="1">
      <alignment horizontal="center" vertical="center"/>
    </xf>
    <xf numFmtId="0" fontId="31" fillId="0" borderId="32" xfId="153" applyFont="1" applyBorder="1" applyAlignment="1" applyProtection="1">
      <alignment horizontal="center" vertical="center"/>
      <protection locked="0"/>
    </xf>
    <xf numFmtId="14" fontId="31" fillId="0" borderId="8" xfId="153" applyNumberFormat="1" applyFont="1" applyBorder="1" applyAlignment="1" applyProtection="1">
      <alignment vertical="center" wrapText="1"/>
      <protection locked="0"/>
    </xf>
    <xf numFmtId="0" fontId="31" fillId="0" borderId="8" xfId="153" applyFont="1" applyBorder="1" applyAlignment="1" applyProtection="1">
      <alignment vertical="center" wrapText="1"/>
      <protection locked="0"/>
    </xf>
    <xf numFmtId="0" fontId="31" fillId="0" borderId="33" xfId="153" applyFont="1" applyBorder="1" applyAlignment="1" applyProtection="1">
      <alignment horizontal="right" vertical="center"/>
      <protection locked="0"/>
    </xf>
    <xf numFmtId="0" fontId="31" fillId="0" borderId="32" xfId="153" applyFont="1" applyBorder="1" applyAlignment="1" applyProtection="1">
      <alignment vertical="center" wrapText="1"/>
      <protection locked="0"/>
    </xf>
    <xf numFmtId="49" fontId="31" fillId="0" borderId="1" xfId="153" applyNumberFormat="1" applyFont="1" applyBorder="1" applyAlignment="1" applyProtection="1">
      <alignment vertical="center"/>
      <protection locked="0"/>
    </xf>
    <xf numFmtId="49" fontId="31" fillId="0" borderId="8" xfId="153" applyNumberFormat="1" applyFont="1" applyBorder="1" applyAlignment="1" applyProtection="1">
      <alignment vertical="center"/>
      <protection locked="0"/>
    </xf>
    <xf numFmtId="0" fontId="31" fillId="7" borderId="32" xfId="153" applyFont="1" applyFill="1" applyBorder="1" applyAlignment="1" applyProtection="1">
      <alignment vertical="center" wrapText="1"/>
      <protection locked="0"/>
    </xf>
    <xf numFmtId="0" fontId="31" fillId="7" borderId="8" xfId="153" applyFont="1" applyFill="1" applyBorder="1" applyAlignment="1" applyProtection="1">
      <alignment vertical="center" wrapText="1"/>
      <protection locked="0"/>
    </xf>
    <xf numFmtId="0" fontId="31" fillId="7" borderId="34" xfId="153" applyFont="1" applyFill="1" applyBorder="1" applyAlignment="1" applyProtection="1">
      <alignment vertical="center"/>
      <protection locked="0"/>
    </xf>
    <xf numFmtId="0" fontId="31" fillId="0" borderId="35" xfId="153" applyFont="1" applyBorder="1" applyAlignment="1" applyProtection="1">
      <alignment vertical="center" wrapText="1"/>
      <protection locked="0"/>
    </xf>
    <xf numFmtId="0" fontId="31" fillId="0" borderId="4" xfId="153" applyFont="1" applyBorder="1" applyAlignment="1" applyProtection="1">
      <alignment vertical="center"/>
      <protection locked="0"/>
    </xf>
    <xf numFmtId="0" fontId="31" fillId="0" borderId="36" xfId="153" applyFont="1" applyBorder="1" applyAlignment="1" applyProtection="1">
      <alignment vertical="center" wrapText="1"/>
      <protection locked="0"/>
    </xf>
    <xf numFmtId="0" fontId="31" fillId="7" borderId="36" xfId="153" applyFont="1" applyFill="1" applyBorder="1" applyAlignment="1" applyProtection="1">
      <alignment vertical="center" wrapText="1"/>
      <protection locked="0"/>
    </xf>
    <xf numFmtId="0" fontId="31" fillId="0" borderId="37" xfId="153" applyFont="1" applyBorder="1" applyAlignment="1" applyProtection="1">
      <alignment vertical="center" wrapText="1"/>
      <protection locked="0"/>
    </xf>
    <xf numFmtId="0" fontId="31" fillId="0" borderId="38" xfId="153" applyFont="1" applyBorder="1" applyAlignment="1" applyProtection="1">
      <alignment horizontal="center" vertical="center"/>
      <protection locked="0"/>
    </xf>
    <xf numFmtId="14" fontId="31" fillId="0" borderId="39" xfId="153" applyNumberFormat="1" applyFont="1" applyBorder="1" applyAlignment="1" applyProtection="1">
      <alignment vertical="center" wrapText="1"/>
      <protection locked="0"/>
    </xf>
    <xf numFmtId="0" fontId="31" fillId="0" borderId="39" xfId="153" applyFont="1" applyBorder="1" applyAlignment="1" applyProtection="1">
      <alignment vertical="center" wrapText="1"/>
      <protection locked="0"/>
    </xf>
    <xf numFmtId="0" fontId="31" fillId="0" borderId="40" xfId="153" applyFont="1" applyBorder="1" applyAlignment="1" applyProtection="1">
      <alignment vertical="center"/>
      <protection locked="0"/>
    </xf>
    <xf numFmtId="0" fontId="31" fillId="0" borderId="38" xfId="153" applyFont="1" applyBorder="1" applyAlignment="1" applyProtection="1">
      <alignment vertical="center" wrapText="1"/>
      <protection locked="0"/>
    </xf>
    <xf numFmtId="49" fontId="31" fillId="0" borderId="39" xfId="153" applyNumberFormat="1" applyFont="1" applyBorder="1" applyAlignment="1" applyProtection="1">
      <alignment vertical="center"/>
      <protection locked="0"/>
    </xf>
    <xf numFmtId="0" fontId="31" fillId="7" borderId="38" xfId="153" applyFont="1" applyFill="1" applyBorder="1" applyAlignment="1" applyProtection="1">
      <alignment vertical="center" wrapText="1"/>
      <protection locked="0"/>
    </xf>
    <xf numFmtId="0" fontId="31" fillId="7" borderId="39" xfId="153" applyFont="1" applyFill="1" applyBorder="1" applyAlignment="1" applyProtection="1">
      <alignment vertical="center" wrapText="1"/>
      <protection locked="0"/>
    </xf>
    <xf numFmtId="0" fontId="31" fillId="7" borderId="41" xfId="153" applyFont="1" applyFill="1" applyBorder="1" applyAlignment="1" applyProtection="1">
      <alignment vertical="center"/>
      <protection locked="0"/>
    </xf>
    <xf numFmtId="0" fontId="31" fillId="0" borderId="42" xfId="153" applyFont="1" applyBorder="1" applyAlignment="1" applyProtection="1">
      <alignment vertical="center" wrapText="1"/>
      <protection locked="0"/>
    </xf>
    <xf numFmtId="0" fontId="7" fillId="0" borderId="0" xfId="5" applyFont="1" applyAlignment="1" applyProtection="1">
      <alignment vertical="center"/>
      <protection locked="0"/>
    </xf>
    <xf numFmtId="0" fontId="7" fillId="0" borderId="0" xfId="5" applyFont="1" applyAlignment="1">
      <alignment vertical="center"/>
    </xf>
    <xf numFmtId="0" fontId="8" fillId="3" borderId="0" xfId="5" applyFont="1" applyFill="1" applyProtection="1"/>
    <xf numFmtId="0" fontId="7" fillId="3" borderId="0" xfId="5" applyFont="1" applyFill="1" applyBorder="1" applyProtection="1"/>
    <xf numFmtId="0" fontId="1" fillId="2" borderId="0" xfId="5" applyFill="1"/>
    <xf numFmtId="0" fontId="7" fillId="3" borderId="0" xfId="5" applyFont="1" applyFill="1" applyProtection="1"/>
    <xf numFmtId="0" fontId="7" fillId="2" borderId="0" xfId="5" applyFont="1" applyFill="1" applyBorder="1" applyProtection="1"/>
    <xf numFmtId="0" fontId="7" fillId="2" borderId="0" xfId="5" applyFont="1" applyFill="1" applyProtection="1"/>
    <xf numFmtId="0" fontId="1" fillId="2" borderId="0" xfId="5" applyFont="1" applyFill="1"/>
    <xf numFmtId="49" fontId="8" fillId="0" borderId="1" xfId="182" applyNumberFormat="1" applyFont="1" applyFill="1" applyBorder="1" applyAlignment="1" applyProtection="1">
      <alignment horizontal="left" vertical="center" wrapText="1" indent="1"/>
    </xf>
    <xf numFmtId="0" fontId="8" fillId="0" borderId="1" xfId="5" applyFont="1" applyFill="1" applyBorder="1" applyProtection="1">
      <protection locked="0"/>
    </xf>
    <xf numFmtId="3" fontId="8" fillId="3" borderId="1" xfId="5" applyNumberFormat="1" applyFont="1" applyFill="1" applyBorder="1" applyProtection="1"/>
    <xf numFmtId="0" fontId="8" fillId="2" borderId="0" xfId="5" applyFont="1" applyFill="1" applyAlignment="1" applyProtection="1">
      <alignment horizontal="left"/>
      <protection locked="0"/>
    </xf>
    <xf numFmtId="0" fontId="7" fillId="2" borderId="0" xfId="5" applyFont="1" applyFill="1" applyProtection="1">
      <protection locked="0"/>
    </xf>
    <xf numFmtId="0" fontId="7" fillId="2" borderId="0" xfId="5" applyFont="1" applyFill="1" applyAlignment="1" applyProtection="1">
      <alignment horizontal="left"/>
      <protection locked="0"/>
    </xf>
    <xf numFmtId="0" fontId="1" fillId="2" borderId="0" xfId="5" applyFill="1" applyProtection="1">
      <protection locked="0"/>
    </xf>
    <xf numFmtId="0" fontId="8" fillId="2" borderId="0" xfId="5" applyFont="1" applyFill="1" applyProtection="1">
      <protection locked="0"/>
    </xf>
    <xf numFmtId="0" fontId="7" fillId="2" borderId="5" xfId="5" applyFont="1" applyFill="1" applyBorder="1" applyProtection="1">
      <protection locked="0"/>
    </xf>
    <xf numFmtId="0" fontId="6" fillId="2" borderId="0" xfId="5" applyFont="1" applyFill="1"/>
    <xf numFmtId="0" fontId="1" fillId="0" borderId="0" xfId="5"/>
    <xf numFmtId="0" fontId="6" fillId="3" borderId="0" xfId="5" applyFont="1" applyFill="1" applyProtection="1"/>
    <xf numFmtId="0" fontId="1" fillId="3" borderId="0" xfId="5" applyFill="1" applyProtection="1"/>
    <xf numFmtId="0" fontId="7" fillId="3" borderId="0" xfId="5" applyFont="1" applyFill="1" applyProtection="1">
      <protection locked="0"/>
    </xf>
    <xf numFmtId="0" fontId="1" fillId="3" borderId="0" xfId="5" applyFill="1" applyBorder="1" applyProtection="1"/>
    <xf numFmtId="0" fontId="1" fillId="2" borderId="0" xfId="5" applyFill="1" applyBorder="1" applyProtection="1"/>
    <xf numFmtId="0" fontId="1" fillId="2" borderId="0" xfId="5" applyFill="1" applyProtection="1"/>
    <xf numFmtId="0" fontId="1" fillId="3" borderId="0" xfId="5" applyFont="1" applyFill="1" applyProtection="1"/>
    <xf numFmtId="0" fontId="23" fillId="0" borderId="1" xfId="53" applyFont="1" applyFill="1" applyBorder="1" applyAlignment="1" applyProtection="1">
      <alignment vertical="center" wrapText="1"/>
      <protection locked="0"/>
    </xf>
    <xf numFmtId="0" fontId="23" fillId="0" borderId="8" xfId="53" applyFont="1" applyFill="1" applyBorder="1" applyAlignment="1" applyProtection="1">
      <alignment vertical="center" wrapText="1"/>
      <protection locked="0"/>
    </xf>
    <xf numFmtId="0" fontId="1" fillId="0" borderId="0" xfId="5" applyFill="1"/>
    <xf numFmtId="0" fontId="1" fillId="0" borderId="0" xfId="5" applyProtection="1">
      <protection locked="0"/>
    </xf>
    <xf numFmtId="0" fontId="7" fillId="0" borderId="0" xfId="5" applyFont="1" applyProtection="1">
      <protection locked="0"/>
    </xf>
    <xf numFmtId="0" fontId="8" fillId="0" borderId="0" xfId="5" applyFont="1" applyAlignment="1" applyProtection="1">
      <alignment horizontal="center"/>
      <protection locked="0"/>
    </xf>
    <xf numFmtId="0" fontId="7" fillId="0" borderId="0" xfId="5" applyFont="1" applyAlignment="1" applyProtection="1">
      <alignment horizontal="center" vertical="center"/>
      <protection locked="0"/>
    </xf>
    <xf numFmtId="0" fontId="7" fillId="0" borderId="5" xfId="5" applyFont="1" applyBorder="1" applyProtection="1">
      <protection locked="0"/>
    </xf>
    <xf numFmtId="0" fontId="1" fillId="0" borderId="5" xfId="5" applyBorder="1"/>
    <xf numFmtId="0" fontId="8" fillId="0" borderId="0" xfId="5" applyFont="1" applyProtection="1">
      <protection locked="0"/>
    </xf>
    <xf numFmtId="0" fontId="7" fillId="0" borderId="0" xfId="5" applyFont="1" applyBorder="1" applyProtection="1">
      <protection locked="0"/>
    </xf>
    <xf numFmtId="0" fontId="6" fillId="0" borderId="0" xfId="5" applyFont="1"/>
    <xf numFmtId="4" fontId="7" fillId="0" borderId="1" xfId="37" applyNumberFormat="1" applyFont="1" applyFill="1" applyBorder="1" applyAlignment="1" applyProtection="1">
      <alignment horizontal="right"/>
      <protection locked="0"/>
    </xf>
    <xf numFmtId="0" fontId="23" fillId="2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top"/>
    </xf>
    <xf numFmtId="0" fontId="23" fillId="2" borderId="1" xfId="0" applyFont="1" applyFill="1" applyBorder="1" applyAlignment="1">
      <alignment horizontal="center"/>
    </xf>
    <xf numFmtId="0" fontId="23" fillId="2" borderId="1" xfId="0" applyFont="1" applyFill="1" applyBorder="1" applyAlignment="1"/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/>
    </xf>
    <xf numFmtId="14" fontId="25" fillId="2" borderId="0" xfId="153" applyNumberFormat="1" applyFont="1" applyFill="1" applyBorder="1" applyAlignment="1" applyProtection="1">
      <alignment horizontal="center" vertical="center"/>
    </xf>
    <xf numFmtId="14" fontId="25" fillId="2" borderId="43" xfId="153" applyNumberFormat="1" applyFont="1" applyFill="1" applyBorder="1" applyAlignment="1" applyProtection="1">
      <alignment horizontal="center" vertical="center" wrapText="1"/>
    </xf>
    <xf numFmtId="14" fontId="25" fillId="2" borderId="0" xfId="153" applyNumberFormat="1" applyFont="1" applyFill="1" applyBorder="1" applyAlignment="1" applyProtection="1">
      <alignment horizontal="center" vertical="center" wrapText="1"/>
    </xf>
    <xf numFmtId="0" fontId="28" fillId="7" borderId="27" xfId="153" applyFont="1" applyFill="1" applyBorder="1" applyAlignment="1" applyProtection="1">
      <alignment horizontal="center" vertical="center"/>
    </xf>
    <xf numFmtId="0" fontId="28" fillId="7" borderId="31" xfId="153" applyFont="1" applyFill="1" applyBorder="1" applyAlignment="1" applyProtection="1">
      <alignment horizontal="center" vertical="center"/>
    </xf>
    <xf numFmtId="0" fontId="28" fillId="7" borderId="30" xfId="153" applyFont="1" applyFill="1" applyBorder="1" applyAlignment="1" applyProtection="1">
      <alignment horizontal="center" vertical="center"/>
    </xf>
    <xf numFmtId="0" fontId="23" fillId="2" borderId="0" xfId="153" applyFont="1" applyFill="1" applyBorder="1" applyAlignment="1" applyProtection="1">
      <alignment horizontal="left" vertical="center" wrapText="1"/>
      <protection locked="0"/>
    </xf>
    <xf numFmtId="14" fontId="25" fillId="2" borderId="0" xfId="153" applyNumberFormat="1" applyFont="1" applyFill="1" applyBorder="1" applyAlignment="1" applyProtection="1">
      <alignment horizontal="left" vertical="center" wrapText="1"/>
    </xf>
    <xf numFmtId="14" fontId="7" fillId="0" borderId="0" xfId="182" applyNumberFormat="1" applyFont="1" applyFill="1" applyBorder="1" applyAlignment="1" applyProtection="1">
      <alignment horizontal="center" vertical="center"/>
    </xf>
    <xf numFmtId="0" fontId="7" fillId="0" borderId="0" xfId="182" applyFont="1" applyFill="1" applyBorder="1" applyAlignment="1" applyProtection="1">
      <alignment horizontal="center" vertical="center"/>
    </xf>
    <xf numFmtId="0" fontId="7" fillId="3" borderId="0" xfId="182" applyFont="1" applyFill="1" applyAlignment="1" applyProtection="1">
      <alignment horizontal="center" vertical="center"/>
    </xf>
    <xf numFmtId="0" fontId="7" fillId="3" borderId="0" xfId="182" applyFont="1" applyFill="1" applyBorder="1" applyAlignment="1" applyProtection="1">
      <alignment horizontal="center" vertical="center"/>
    </xf>
    <xf numFmtId="0" fontId="7" fillId="3" borderId="0" xfId="182" applyFont="1" applyFill="1" applyAlignment="1" applyProtection="1">
      <alignment horizontal="right" vertical="center"/>
    </xf>
    <xf numFmtId="0" fontId="17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3" fillId="3" borderId="1" xfId="52" applyFont="1" applyFill="1" applyBorder="1" applyAlignment="1" applyProtection="1">
      <alignment horizontal="center" vertical="center" wrapText="1"/>
    </xf>
    <xf numFmtId="0" fontId="7" fillId="0" borderId="5" xfId="5" applyFont="1" applyBorder="1" applyAlignment="1" applyProtection="1">
      <alignment horizontal="center"/>
      <protection locked="0"/>
    </xf>
  </cellXfs>
  <cellStyles count="183">
    <cellStyle name="Comma 2" xfId="1"/>
    <cellStyle name="Normal" xfId="0" builtinId="0"/>
    <cellStyle name="Normal 10" xfId="2"/>
    <cellStyle name="Normal 11" xfId="3"/>
    <cellStyle name="Normal 12" xfId="4"/>
    <cellStyle name="Normal 13" xfId="5"/>
    <cellStyle name="Normal 13 10" xfId="6"/>
    <cellStyle name="Normal 13 11" xfId="7"/>
    <cellStyle name="Normal 13 2" xfId="8"/>
    <cellStyle name="Normal 13 3" xfId="9"/>
    <cellStyle name="Normal 13 4" xfId="10"/>
    <cellStyle name="Normal 13 5" xfId="11"/>
    <cellStyle name="Normal 13 6" xfId="12"/>
    <cellStyle name="Normal 13 7" xfId="13"/>
    <cellStyle name="Normal 13 8" xfId="14"/>
    <cellStyle name="Normal 13 9" xfId="15"/>
    <cellStyle name="Normal 14" xfId="16"/>
    <cellStyle name="Normal 14 10" xfId="17"/>
    <cellStyle name="Normal 14 11" xfId="18"/>
    <cellStyle name="Normal 14 2" xfId="19"/>
    <cellStyle name="Normal 14 3" xfId="20"/>
    <cellStyle name="Normal 14 4" xfId="21"/>
    <cellStyle name="Normal 14 5" xfId="22"/>
    <cellStyle name="Normal 14 6" xfId="23"/>
    <cellStyle name="Normal 14 7" xfId="24"/>
    <cellStyle name="Normal 14 8" xfId="25"/>
    <cellStyle name="Normal 14 9" xfId="26"/>
    <cellStyle name="Normal 15 10" xfId="27"/>
    <cellStyle name="Normal 15 2" xfId="28"/>
    <cellStyle name="Normal 15 3" xfId="29"/>
    <cellStyle name="Normal 15 4" xfId="30"/>
    <cellStyle name="Normal 15 5" xfId="31"/>
    <cellStyle name="Normal 15 6" xfId="32"/>
    <cellStyle name="Normal 15 7" xfId="33"/>
    <cellStyle name="Normal 15 8" xfId="34"/>
    <cellStyle name="Normal 15 9" xfId="35"/>
    <cellStyle name="Normal 16" xfId="36"/>
    <cellStyle name="Normal 2" xfId="37"/>
    <cellStyle name="Normal 2 10" xfId="38"/>
    <cellStyle name="Normal 2 11" xfId="39"/>
    <cellStyle name="Normal 2 12" xfId="40"/>
    <cellStyle name="Normal 2 13" xfId="41"/>
    <cellStyle name="Normal 2 2" xfId="42"/>
    <cellStyle name="Normal 2 3" xfId="43"/>
    <cellStyle name="Normal 2 4" xfId="44"/>
    <cellStyle name="Normal 2 5" xfId="45"/>
    <cellStyle name="Normal 2 6" xfId="46"/>
    <cellStyle name="Normal 2 7" xfId="47"/>
    <cellStyle name="Normal 2 8" xfId="48"/>
    <cellStyle name="Normal 2 9" xfId="49"/>
    <cellStyle name="Normal 2_ფორმა N5" xfId="50"/>
    <cellStyle name="Normal 3" xfId="51"/>
    <cellStyle name="Normal 4" xfId="52"/>
    <cellStyle name="Normal 4 10" xfId="53"/>
    <cellStyle name="Normal 4 11" xfId="54"/>
    <cellStyle name="Normal 4 12" xfId="55"/>
    <cellStyle name="Normal 4 13" xfId="56"/>
    <cellStyle name="Normal 4 14" xfId="57"/>
    <cellStyle name="Normal 4 15" xfId="58"/>
    <cellStyle name="Normal 4 16" xfId="59"/>
    <cellStyle name="Normal 4 17" xfId="60"/>
    <cellStyle name="Normal 4 18" xfId="61"/>
    <cellStyle name="Normal 4 19" xfId="62"/>
    <cellStyle name="Normal 4 2" xfId="63"/>
    <cellStyle name="Normal 4 2 2" xfId="64"/>
    <cellStyle name="Normal 4 2 2 2" xfId="65"/>
    <cellStyle name="Normal 4 2 2 3" xfId="66"/>
    <cellStyle name="Normal 4 2 2 4" xfId="67"/>
    <cellStyle name="Normal 4 2 2 5" xfId="68"/>
    <cellStyle name="Normal 4 2 2_ფორმა N5" xfId="69"/>
    <cellStyle name="Normal 4 2 3" xfId="70"/>
    <cellStyle name="Normal 4 2 4" xfId="71"/>
    <cellStyle name="Normal 4 2 5" xfId="72"/>
    <cellStyle name="Normal 4 2 6" xfId="73"/>
    <cellStyle name="Normal 4 2 7" xfId="74"/>
    <cellStyle name="Normal 4 2 8" xfId="75"/>
    <cellStyle name="Normal 4 2_ფორმა N5" xfId="76"/>
    <cellStyle name="Normal 4 3" xfId="77"/>
    <cellStyle name="Normal 4 3 2" xfId="78"/>
    <cellStyle name="Normal 4 3 3" xfId="79"/>
    <cellStyle name="Normal 4 3 4" xfId="80"/>
    <cellStyle name="Normal 4 3_ფორმა N5" xfId="81"/>
    <cellStyle name="Normal 4 4" xfId="82"/>
    <cellStyle name="Normal 4 4 2" xfId="83"/>
    <cellStyle name="Normal 4 4 2 2" xfId="84"/>
    <cellStyle name="Normal 4 4 2 3" xfId="85"/>
    <cellStyle name="Normal 4 4 2 4" xfId="86"/>
    <cellStyle name="Normal 4 4 2 5" xfId="87"/>
    <cellStyle name="Normal 4 4 2_ფორმა N5" xfId="88"/>
    <cellStyle name="Normal 4 4 3" xfId="89"/>
    <cellStyle name="Normal 4 4 4" xfId="90"/>
    <cellStyle name="Normal 4 4 5" xfId="91"/>
    <cellStyle name="Normal 4 4 6" xfId="92"/>
    <cellStyle name="Normal 4 4_ფორმა N5" xfId="93"/>
    <cellStyle name="Normal 4 5" xfId="94"/>
    <cellStyle name="Normal 4 5 2" xfId="95"/>
    <cellStyle name="Normal 4 5 3" xfId="96"/>
    <cellStyle name="Normal 4 5 4" xfId="97"/>
    <cellStyle name="Normal 4 5_ფორმა N5" xfId="98"/>
    <cellStyle name="Normal 4 6" xfId="99"/>
    <cellStyle name="Normal 4 7" xfId="100"/>
    <cellStyle name="Normal 4 8" xfId="101"/>
    <cellStyle name="Normal 4 9" xfId="102"/>
    <cellStyle name="Normal 4 9 2" xfId="103"/>
    <cellStyle name="Normal 4 9_ფორმა N5" xfId="104"/>
    <cellStyle name="Normal 4_ფორმა N 8.1" xfId="105"/>
    <cellStyle name="Normal 5" xfId="106"/>
    <cellStyle name="Normal 5 10" xfId="107"/>
    <cellStyle name="Normal 5 11" xfId="108"/>
    <cellStyle name="Normal 5 12" xfId="109"/>
    <cellStyle name="Normal 5 13" xfId="110"/>
    <cellStyle name="Normal 5 14" xfId="111"/>
    <cellStyle name="Normal 5 15" xfId="112"/>
    <cellStyle name="Normal 5 16" xfId="113"/>
    <cellStyle name="Normal 5 17" xfId="114"/>
    <cellStyle name="Normal 5 18" xfId="115"/>
    <cellStyle name="Normal 5 19" xfId="116"/>
    <cellStyle name="Normal 5 2" xfId="117"/>
    <cellStyle name="Normal 5 2 10" xfId="118"/>
    <cellStyle name="Normal 5 2 11" xfId="119"/>
    <cellStyle name="Normal 5 2 12" xfId="120"/>
    <cellStyle name="Normal 5 2 13" xfId="121"/>
    <cellStyle name="Normal 5 2 14" xfId="122"/>
    <cellStyle name="Normal 5 2 15" xfId="123"/>
    <cellStyle name="Normal 5 2 16" xfId="124"/>
    <cellStyle name="Normal 5 2 2" xfId="125"/>
    <cellStyle name="Normal 5 2 2 10" xfId="126"/>
    <cellStyle name="Normal 5 2 2 11" xfId="127"/>
    <cellStyle name="Normal 5 2 2 12" xfId="128"/>
    <cellStyle name="Normal 5 2 2 13" xfId="129"/>
    <cellStyle name="Normal 5 2 2 14" xfId="130"/>
    <cellStyle name="Normal 5 2 2 2" xfId="131"/>
    <cellStyle name="Normal 5 2 2 3" xfId="132"/>
    <cellStyle name="Normal 5 2 2 4" xfId="133"/>
    <cellStyle name="Normal 5 2 2 5" xfId="134"/>
    <cellStyle name="Normal 5 2 2 6" xfId="135"/>
    <cellStyle name="Normal 5 2 2 7" xfId="136"/>
    <cellStyle name="Normal 5 2 2 8" xfId="137"/>
    <cellStyle name="Normal 5 2 2 9" xfId="138"/>
    <cellStyle name="Normal 5 2 2_ფორმა N5" xfId="139"/>
    <cellStyle name="Normal 5 2 3" xfId="140"/>
    <cellStyle name="Normal 5 2 3 2" xfId="141"/>
    <cellStyle name="Normal 5 2 3 3" xfId="142"/>
    <cellStyle name="Normal 5 2 3 4" xfId="143"/>
    <cellStyle name="Normal 5 2 3_ფორმა N5" xfId="144"/>
    <cellStyle name="Normal 5 2 4" xfId="145"/>
    <cellStyle name="Normal 5 2 5" xfId="146"/>
    <cellStyle name="Normal 5 2 6" xfId="147"/>
    <cellStyle name="Normal 5 2 7" xfId="148"/>
    <cellStyle name="Normal 5 2 8" xfId="149"/>
    <cellStyle name="Normal 5 2 9" xfId="150"/>
    <cellStyle name="Normal 5 2_ფორმა N 8.1" xfId="151"/>
    <cellStyle name="Normal 5 20" xfId="152"/>
    <cellStyle name="Normal 5 3" xfId="153"/>
    <cellStyle name="Normal 5 3 2" xfId="154"/>
    <cellStyle name="Normal 5 3 3" xfId="155"/>
    <cellStyle name="Normal 5 3 4" xfId="156"/>
    <cellStyle name="Normal 5 3_ფორმა N5" xfId="157"/>
    <cellStyle name="Normal 5 4" xfId="158"/>
    <cellStyle name="Normal 5 4 2" xfId="159"/>
    <cellStyle name="Normal 5 4 3" xfId="160"/>
    <cellStyle name="Normal 5 4 4" xfId="161"/>
    <cellStyle name="Normal 5 4_ფორმა N5" xfId="162"/>
    <cellStyle name="Normal 5 5" xfId="163"/>
    <cellStyle name="Normal 5 6" xfId="164"/>
    <cellStyle name="Normal 5 7" xfId="165"/>
    <cellStyle name="Normal 5 8" xfId="166"/>
    <cellStyle name="Normal 5 9" xfId="167"/>
    <cellStyle name="Normal 5_ფორმა N 8.1" xfId="168"/>
    <cellStyle name="Normal 6" xfId="169"/>
    <cellStyle name="Normal 6 2" xfId="170"/>
    <cellStyle name="Normal 6 3" xfId="171"/>
    <cellStyle name="Normal 6 4" xfId="172"/>
    <cellStyle name="Normal 7" xfId="173"/>
    <cellStyle name="Normal 7 2" xfId="174"/>
    <cellStyle name="Normal 7 3" xfId="175"/>
    <cellStyle name="Normal 7 4" xfId="176"/>
    <cellStyle name="Normal 8" xfId="177"/>
    <cellStyle name="Normal 8 2" xfId="178"/>
    <cellStyle name="Normal 8 3" xfId="179"/>
    <cellStyle name="Normal 8 4" xfId="180"/>
    <cellStyle name="Normal 9" xfId="181"/>
    <cellStyle name="Normal_FORMEBI" xfId="18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26</xdr:row>
      <xdr:rowOff>180975</xdr:rowOff>
    </xdr:from>
    <xdr:to>
      <xdr:col>2</xdr:col>
      <xdr:colOff>554556</xdr:colOff>
      <xdr:row>26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62</xdr:row>
      <xdr:rowOff>171450</xdr:rowOff>
    </xdr:from>
    <xdr:to>
      <xdr:col>2</xdr:col>
      <xdr:colOff>1495425</xdr:colOff>
      <xdr:row>62</xdr:row>
      <xdr:rowOff>171450</xdr:rowOff>
    </xdr:to>
    <xdr:cxnSp macro="">
      <xdr:nvCxnSpPr>
        <xdr:cNvPr id="2" name="Straight Connector 1"/>
        <xdr:cNvCxnSpPr/>
      </xdr:nvCxnSpPr>
      <xdr:spPr>
        <a:xfrm>
          <a:off x="2762250" y="1233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171450</xdr:rowOff>
    </xdr:from>
    <xdr:to>
      <xdr:col>1</xdr:col>
      <xdr:colOff>1495425</xdr:colOff>
      <xdr:row>23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7953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24</xdr:row>
      <xdr:rowOff>4082</xdr:rowOff>
    </xdr:from>
    <xdr:to>
      <xdr:col>5</xdr:col>
      <xdr:colOff>110219</xdr:colOff>
      <xdr:row>24</xdr:row>
      <xdr:rowOff>4082</xdr:rowOff>
    </xdr:to>
    <xdr:cxnSp macro="">
      <xdr:nvCxnSpPr>
        <xdr:cNvPr id="3" name="Straight Connector 2"/>
        <xdr:cNvCxnSpPr/>
      </xdr:nvCxnSpPr>
      <xdr:spPr>
        <a:xfrm>
          <a:off x="4450897" y="7976507"/>
          <a:ext cx="27935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171450</xdr:rowOff>
    </xdr:from>
    <xdr:to>
      <xdr:col>2</xdr:col>
      <xdr:colOff>1495425</xdr:colOff>
      <xdr:row>22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22</xdr:row>
      <xdr:rowOff>152400</xdr:rowOff>
    </xdr:from>
    <xdr:to>
      <xdr:col>7</xdr:col>
      <xdr:colOff>9525</xdr:colOff>
      <xdr:row>22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CLIURI-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esktop/cliuri_deklaraciis_formebi-2015-&#4325;&#4313;&#431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cliuri%20deklaraciis%20formebi%202011-1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5_annual-2016-03-30/2015_annual/Attachments_2014125/Documents%20and%20Settings/d.jagash/Desktop/Axali%20Angarishi/Angarishgeba%202012/cliuri%20deklaraciis%20formebi%202011-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eklaraciis%20axali%20formebi-01012013-3112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showGridLines="0" view="pageBreakPreview" zoomScale="90" zoomScaleNormal="100" zoomScaleSheetLayoutView="90" workbookViewId="0">
      <selection activeCell="E15" sqref="E15"/>
    </sheetView>
  </sheetViews>
  <sheetFormatPr defaultRowHeight="15" x14ac:dyDescent="0.2"/>
  <cols>
    <col min="1" max="1" width="6.28515625" style="280" bestFit="1" customWidth="1"/>
    <col min="2" max="2" width="13.5703125" style="280" customWidth="1"/>
    <col min="3" max="3" width="18.5703125" style="280" customWidth="1"/>
    <col min="4" max="4" width="15.140625" style="280" customWidth="1"/>
    <col min="5" max="5" width="24.5703125" style="280" customWidth="1"/>
    <col min="6" max="6" width="19.140625" style="281" customWidth="1"/>
    <col min="7" max="7" width="23.85546875" style="281" customWidth="1"/>
    <col min="8" max="8" width="19.140625" style="281" customWidth="1"/>
    <col min="9" max="9" width="16.42578125" style="280" bestFit="1" customWidth="1"/>
    <col min="10" max="10" width="17.42578125" style="280" customWidth="1"/>
    <col min="11" max="11" width="13.140625" style="280" bestFit="1" customWidth="1"/>
    <col min="12" max="12" width="22" style="280" customWidth="1"/>
    <col min="13" max="16384" width="9.140625" style="280"/>
  </cols>
  <sheetData>
    <row r="1" spans="1:12" x14ac:dyDescent="0.2">
      <c r="A1" s="283"/>
      <c r="B1" s="282"/>
      <c r="C1" s="283"/>
      <c r="D1" s="282"/>
      <c r="E1" s="283"/>
      <c r="F1" s="283"/>
      <c r="G1" s="282"/>
      <c r="H1" s="283"/>
      <c r="I1" s="283"/>
      <c r="J1" s="282"/>
      <c r="K1" s="283"/>
      <c r="L1" s="282"/>
    </row>
    <row r="2" spans="1:12" x14ac:dyDescent="0.2">
      <c r="A2" s="288"/>
      <c r="B2" s="288"/>
      <c r="C2" s="288"/>
      <c r="D2" s="288"/>
      <c r="E2" s="288"/>
      <c r="F2" s="288"/>
      <c r="G2" s="288"/>
      <c r="H2" s="288"/>
      <c r="I2" s="392"/>
      <c r="J2" s="392"/>
      <c r="K2" s="393"/>
      <c r="L2" s="282"/>
    </row>
    <row r="3" spans="1:12" s="289" customFormat="1" x14ac:dyDescent="0.2">
      <c r="A3" s="394" t="s">
        <v>307</v>
      </c>
      <c r="B3" s="294"/>
      <c r="C3" s="294"/>
      <c r="D3" s="294"/>
      <c r="E3" s="295"/>
      <c r="F3" s="395"/>
      <c r="G3" s="295"/>
      <c r="H3" s="396"/>
      <c r="I3" s="294"/>
      <c r="J3" s="295"/>
      <c r="K3" s="295"/>
      <c r="L3" s="306" t="s">
        <v>110</v>
      </c>
    </row>
    <row r="4" spans="1:12" s="289" customFormat="1" x14ac:dyDescent="0.2">
      <c r="A4" s="397" t="s">
        <v>141</v>
      </c>
      <c r="B4" s="294"/>
      <c r="C4" s="294"/>
      <c r="D4" s="294"/>
      <c r="E4" s="295"/>
      <c r="F4" s="395"/>
      <c r="G4" s="295"/>
      <c r="H4" s="398"/>
      <c r="I4" s="294"/>
      <c r="J4" s="295"/>
      <c r="K4" s="295"/>
      <c r="L4" s="399" t="s">
        <v>483</v>
      </c>
    </row>
    <row r="5" spans="1:12" s="289" customFormat="1" x14ac:dyDescent="0.2">
      <c r="A5" s="305"/>
      <c r="B5" s="294"/>
      <c r="C5" s="304"/>
      <c r="D5" s="303"/>
      <c r="E5" s="295"/>
      <c r="F5" s="302"/>
      <c r="G5" s="295"/>
      <c r="H5" s="295"/>
      <c r="I5" s="395"/>
      <c r="J5" s="294"/>
      <c r="K5" s="294"/>
      <c r="L5" s="293"/>
    </row>
    <row r="6" spans="1:12" s="289" customFormat="1" x14ac:dyDescent="0.2">
      <c r="A6" s="400" t="s">
        <v>274</v>
      </c>
      <c r="B6" s="395"/>
      <c r="C6" s="395"/>
      <c r="D6" s="395"/>
      <c r="E6" s="300"/>
      <c r="F6" s="296"/>
      <c r="G6" s="295"/>
      <c r="H6" s="301"/>
      <c r="I6" s="300"/>
      <c r="J6" s="294"/>
      <c r="K6" s="295"/>
      <c r="L6" s="293"/>
    </row>
    <row r="7" spans="1:12" s="289" customFormat="1" x14ac:dyDescent="0.3">
      <c r="A7" s="401" t="s">
        <v>496</v>
      </c>
      <c r="B7" s="395"/>
      <c r="C7" s="395"/>
      <c r="D7" s="395"/>
      <c r="E7" s="295"/>
      <c r="F7" s="296"/>
      <c r="G7" s="296"/>
      <c r="H7" s="296"/>
      <c r="I7" s="298"/>
      <c r="J7" s="295"/>
      <c r="K7" s="294"/>
      <c r="L7" s="293"/>
    </row>
    <row r="8" spans="1:12" s="289" customFormat="1" ht="15.75" thickBot="1" x14ac:dyDescent="0.25">
      <c r="A8" s="299"/>
      <c r="B8" s="295"/>
      <c r="C8" s="298"/>
      <c r="D8" s="297"/>
      <c r="E8" s="295"/>
      <c r="F8" s="296"/>
      <c r="G8" s="296"/>
      <c r="H8" s="296"/>
      <c r="I8" s="295"/>
      <c r="J8" s="294"/>
      <c r="K8" s="294"/>
      <c r="L8" s="293"/>
    </row>
    <row r="9" spans="1:12" ht="15.75" thickBot="1" x14ac:dyDescent="0.25">
      <c r="A9" s="402"/>
      <c r="B9" s="403"/>
      <c r="C9" s="404"/>
      <c r="D9" s="404"/>
      <c r="E9" s="404"/>
      <c r="F9" s="395"/>
      <c r="G9" s="395"/>
      <c r="H9" s="395"/>
      <c r="I9" s="496" t="s">
        <v>475</v>
      </c>
      <c r="J9" s="497"/>
      <c r="K9" s="498"/>
      <c r="L9" s="405"/>
    </row>
    <row r="10" spans="1:12" s="292" customFormat="1" ht="39" customHeight="1" thickBot="1" x14ac:dyDescent="0.25">
      <c r="A10" s="406" t="s">
        <v>64</v>
      </c>
      <c r="B10" s="407" t="s">
        <v>142</v>
      </c>
      <c r="C10" s="407" t="s">
        <v>474</v>
      </c>
      <c r="D10" s="408" t="s">
        <v>280</v>
      </c>
      <c r="E10" s="409" t="s">
        <v>473</v>
      </c>
      <c r="F10" s="410" t="s">
        <v>472</v>
      </c>
      <c r="G10" s="411" t="s">
        <v>229</v>
      </c>
      <c r="H10" s="412" t="s">
        <v>226</v>
      </c>
      <c r="I10" s="413" t="s">
        <v>471</v>
      </c>
      <c r="J10" s="414" t="s">
        <v>277</v>
      </c>
      <c r="K10" s="415" t="s">
        <v>230</v>
      </c>
      <c r="L10" s="416" t="s">
        <v>231</v>
      </c>
    </row>
    <row r="11" spans="1:12" s="291" customFormat="1" ht="15.75" thickBot="1" x14ac:dyDescent="0.25">
      <c r="A11" s="417">
        <v>1</v>
      </c>
      <c r="B11" s="418">
        <v>2</v>
      </c>
      <c r="C11" s="419">
        <v>3</v>
      </c>
      <c r="D11" s="419">
        <v>4</v>
      </c>
      <c r="E11" s="417">
        <v>5</v>
      </c>
      <c r="F11" s="418">
        <v>6</v>
      </c>
      <c r="G11" s="419">
        <v>7</v>
      </c>
      <c r="H11" s="418">
        <v>8</v>
      </c>
      <c r="I11" s="417">
        <v>9</v>
      </c>
      <c r="J11" s="418">
        <v>10</v>
      </c>
      <c r="K11" s="420">
        <v>11</v>
      </c>
      <c r="L11" s="421">
        <v>12</v>
      </c>
    </row>
    <row r="12" spans="1:12" ht="38.25" x14ac:dyDescent="0.2">
      <c r="A12" s="422">
        <v>1</v>
      </c>
      <c r="B12" s="423" t="s">
        <v>497</v>
      </c>
      <c r="C12" s="424" t="s">
        <v>498</v>
      </c>
      <c r="D12" s="425">
        <v>7300</v>
      </c>
      <c r="E12" s="426" t="s">
        <v>499</v>
      </c>
      <c r="F12" s="427" t="s">
        <v>500</v>
      </c>
      <c r="G12" s="428"/>
      <c r="H12" s="428"/>
      <c r="I12" s="429" t="s">
        <v>501</v>
      </c>
      <c r="J12" s="430" t="s">
        <v>502</v>
      </c>
      <c r="K12" s="431" t="s">
        <v>503</v>
      </c>
      <c r="L12" s="432"/>
    </row>
    <row r="13" spans="1:12" ht="38.25" x14ac:dyDescent="0.2">
      <c r="A13" s="422">
        <v>2</v>
      </c>
      <c r="B13" s="423" t="s">
        <v>497</v>
      </c>
      <c r="C13" s="424" t="s">
        <v>498</v>
      </c>
      <c r="D13" s="433">
        <v>5840</v>
      </c>
      <c r="E13" s="434" t="s">
        <v>504</v>
      </c>
      <c r="F13" s="427" t="s">
        <v>505</v>
      </c>
      <c r="G13" s="427"/>
      <c r="H13" s="427"/>
      <c r="I13" s="435" t="s">
        <v>506</v>
      </c>
      <c r="J13" s="430" t="s">
        <v>502</v>
      </c>
      <c r="K13" s="431" t="s">
        <v>503</v>
      </c>
      <c r="L13" s="436"/>
    </row>
    <row r="14" spans="1:12" ht="38.25" x14ac:dyDescent="0.2">
      <c r="A14" s="422">
        <v>3</v>
      </c>
      <c r="B14" s="423" t="s">
        <v>497</v>
      </c>
      <c r="C14" s="424" t="s">
        <v>498</v>
      </c>
      <c r="D14" s="433">
        <v>6570</v>
      </c>
      <c r="E14" s="434" t="s">
        <v>507</v>
      </c>
      <c r="F14" s="427" t="s">
        <v>508</v>
      </c>
      <c r="G14" s="427"/>
      <c r="H14" s="427"/>
      <c r="I14" s="435" t="s">
        <v>509</v>
      </c>
      <c r="J14" s="430" t="s">
        <v>502</v>
      </c>
      <c r="K14" s="431" t="s">
        <v>503</v>
      </c>
      <c r="L14" s="436"/>
    </row>
    <row r="15" spans="1:12" ht="25.5" x14ac:dyDescent="0.2">
      <c r="A15" s="422">
        <v>4</v>
      </c>
      <c r="B15" s="423" t="s">
        <v>497</v>
      </c>
      <c r="C15" s="424" t="s">
        <v>498</v>
      </c>
      <c r="D15" s="433">
        <v>3650</v>
      </c>
      <c r="E15" s="434" t="s">
        <v>510</v>
      </c>
      <c r="F15" s="427" t="s">
        <v>511</v>
      </c>
      <c r="G15" s="427"/>
      <c r="H15" s="427"/>
      <c r="I15" s="435" t="s">
        <v>512</v>
      </c>
      <c r="J15" s="430" t="s">
        <v>502</v>
      </c>
      <c r="K15" s="431" t="s">
        <v>503</v>
      </c>
      <c r="L15" s="436"/>
    </row>
    <row r="16" spans="1:12" ht="51" x14ac:dyDescent="0.2">
      <c r="A16" s="422">
        <v>5</v>
      </c>
      <c r="B16" s="423" t="s">
        <v>513</v>
      </c>
      <c r="C16" s="424" t="s">
        <v>498</v>
      </c>
      <c r="D16" s="433">
        <v>10800</v>
      </c>
      <c r="E16" s="434" t="s">
        <v>514</v>
      </c>
      <c r="F16" s="427" t="s">
        <v>515</v>
      </c>
      <c r="G16" s="427"/>
      <c r="H16" s="427"/>
      <c r="I16" s="435" t="s">
        <v>516</v>
      </c>
      <c r="J16" s="430" t="s">
        <v>502</v>
      </c>
      <c r="K16" s="431" t="s">
        <v>503</v>
      </c>
      <c r="L16" s="436"/>
    </row>
    <row r="17" spans="1:12" ht="15.75" thickBot="1" x14ac:dyDescent="0.25">
      <c r="A17" s="437" t="s">
        <v>276</v>
      </c>
      <c r="B17" s="438"/>
      <c r="C17" s="439"/>
      <c r="D17" s="440"/>
      <c r="E17" s="441"/>
      <c r="F17" s="442"/>
      <c r="G17" s="442"/>
      <c r="H17" s="442"/>
      <c r="I17" s="443"/>
      <c r="J17" s="444"/>
      <c r="K17" s="445"/>
      <c r="L17" s="446"/>
    </row>
    <row r="18" spans="1:12" x14ac:dyDescent="0.2">
      <c r="A18" s="282"/>
      <c r="B18" s="283"/>
      <c r="C18" s="282"/>
      <c r="D18" s="283"/>
      <c r="E18" s="282"/>
      <c r="F18" s="283"/>
      <c r="G18" s="282"/>
      <c r="H18" s="283"/>
      <c r="I18" s="282"/>
      <c r="J18" s="283"/>
      <c r="K18" s="282"/>
      <c r="L18" s="283"/>
    </row>
    <row r="19" spans="1:12" x14ac:dyDescent="0.2">
      <c r="A19" s="282"/>
      <c r="B19" s="288"/>
      <c r="C19" s="282"/>
      <c r="D19" s="288"/>
      <c r="E19" s="282"/>
      <c r="F19" s="288"/>
      <c r="G19" s="282"/>
      <c r="H19" s="288"/>
      <c r="I19" s="282"/>
      <c r="J19" s="288"/>
      <c r="K19" s="282"/>
      <c r="L19" s="288"/>
    </row>
    <row r="20" spans="1:12" s="289" customFormat="1" x14ac:dyDescent="0.2">
      <c r="A20" s="499" t="s">
        <v>429</v>
      </c>
      <c r="B20" s="499"/>
      <c r="C20" s="499"/>
      <c r="D20" s="499"/>
      <c r="E20" s="499"/>
      <c r="F20" s="499"/>
      <c r="G20" s="499"/>
      <c r="H20" s="499"/>
      <c r="I20" s="499"/>
      <c r="J20" s="499"/>
      <c r="K20" s="499"/>
      <c r="L20" s="499"/>
    </row>
    <row r="21" spans="1:12" s="290" customFormat="1" ht="12.75" x14ac:dyDescent="0.2">
      <c r="A21" s="499" t="s">
        <v>470</v>
      </c>
      <c r="B21" s="499"/>
      <c r="C21" s="499"/>
      <c r="D21" s="499"/>
      <c r="E21" s="499"/>
      <c r="F21" s="499"/>
      <c r="G21" s="499"/>
      <c r="H21" s="499"/>
      <c r="I21" s="499"/>
      <c r="J21" s="499"/>
      <c r="K21" s="499"/>
      <c r="L21" s="499"/>
    </row>
    <row r="22" spans="1:12" s="290" customFormat="1" ht="12.75" x14ac:dyDescent="0.2">
      <c r="A22" s="499"/>
      <c r="B22" s="499"/>
      <c r="C22" s="499"/>
      <c r="D22" s="499"/>
      <c r="E22" s="499"/>
      <c r="F22" s="499"/>
      <c r="G22" s="499"/>
      <c r="H22" s="499"/>
      <c r="I22" s="499"/>
      <c r="J22" s="499"/>
      <c r="K22" s="499"/>
      <c r="L22" s="499"/>
    </row>
    <row r="23" spans="1:12" s="289" customFormat="1" x14ac:dyDescent="0.2">
      <c r="A23" s="499" t="s">
        <v>469</v>
      </c>
      <c r="B23" s="499"/>
      <c r="C23" s="499"/>
      <c r="D23" s="499"/>
      <c r="E23" s="499"/>
      <c r="F23" s="499"/>
      <c r="G23" s="499"/>
      <c r="H23" s="499"/>
      <c r="I23" s="499"/>
      <c r="J23" s="499"/>
      <c r="K23" s="499"/>
      <c r="L23" s="499"/>
    </row>
    <row r="24" spans="1:12" s="289" customFormat="1" x14ac:dyDescent="0.2">
      <c r="A24" s="499"/>
      <c r="B24" s="499"/>
      <c r="C24" s="499"/>
      <c r="D24" s="499"/>
      <c r="E24" s="499"/>
      <c r="F24" s="499"/>
      <c r="G24" s="499"/>
      <c r="H24" s="499"/>
      <c r="I24" s="499"/>
      <c r="J24" s="499"/>
      <c r="K24" s="499"/>
      <c r="L24" s="499"/>
    </row>
    <row r="25" spans="1:12" s="289" customFormat="1" x14ac:dyDescent="0.2">
      <c r="A25" s="499" t="s">
        <v>468</v>
      </c>
      <c r="B25" s="499"/>
      <c r="C25" s="499"/>
      <c r="D25" s="499"/>
      <c r="E25" s="499"/>
      <c r="F25" s="499"/>
      <c r="G25" s="499"/>
      <c r="H25" s="499"/>
      <c r="I25" s="499"/>
      <c r="J25" s="499"/>
      <c r="K25" s="499"/>
      <c r="L25" s="499"/>
    </row>
    <row r="26" spans="1:12" s="289" customFormat="1" x14ac:dyDescent="0.2">
      <c r="A26" s="282"/>
      <c r="B26" s="283"/>
      <c r="C26" s="282"/>
      <c r="D26" s="283"/>
      <c r="E26" s="282"/>
      <c r="F26" s="283"/>
      <c r="G26" s="282"/>
      <c r="H26" s="283"/>
      <c r="I26" s="282"/>
      <c r="J26" s="283"/>
      <c r="K26" s="282"/>
      <c r="L26" s="283"/>
    </row>
    <row r="27" spans="1:12" s="289" customFormat="1" x14ac:dyDescent="0.2">
      <c r="A27" s="282"/>
      <c r="B27" s="288"/>
      <c r="C27" s="282"/>
      <c r="D27" s="288"/>
      <c r="E27" s="282"/>
      <c r="F27" s="288"/>
      <c r="G27" s="282"/>
      <c r="H27" s="288"/>
      <c r="I27" s="282"/>
      <c r="J27" s="288"/>
      <c r="K27" s="282"/>
      <c r="L27" s="288"/>
    </row>
    <row r="28" spans="1:12" s="289" customFormat="1" x14ac:dyDescent="0.2">
      <c r="A28" s="282"/>
      <c r="B28" s="283"/>
      <c r="C28" s="282"/>
      <c r="D28" s="283"/>
      <c r="E28" s="282"/>
      <c r="F28" s="283"/>
      <c r="G28" s="282"/>
      <c r="H28" s="283"/>
      <c r="I28" s="282"/>
      <c r="J28" s="283"/>
      <c r="K28" s="282"/>
      <c r="L28" s="283"/>
    </row>
    <row r="29" spans="1:12" x14ac:dyDescent="0.2">
      <c r="A29" s="282"/>
      <c r="B29" s="288"/>
      <c r="C29" s="282"/>
      <c r="D29" s="288"/>
      <c r="E29" s="282"/>
      <c r="F29" s="288"/>
      <c r="G29" s="282"/>
      <c r="H29" s="288"/>
      <c r="I29" s="282"/>
      <c r="J29" s="288"/>
      <c r="K29" s="282"/>
      <c r="L29" s="288"/>
    </row>
    <row r="30" spans="1:12" s="447" customFormat="1" x14ac:dyDescent="0.2">
      <c r="A30" s="500" t="s">
        <v>107</v>
      </c>
      <c r="B30" s="500"/>
      <c r="C30" s="283"/>
      <c r="D30" s="282"/>
      <c r="E30" s="283"/>
      <c r="F30" s="283"/>
      <c r="G30" s="282"/>
      <c r="H30" s="283"/>
      <c r="I30" s="283"/>
      <c r="J30" s="282"/>
      <c r="K30" s="283"/>
      <c r="L30" s="282"/>
    </row>
    <row r="31" spans="1:12" s="447" customFormat="1" x14ac:dyDescent="0.2">
      <c r="A31" s="283"/>
      <c r="B31" s="282"/>
      <c r="C31" s="286"/>
      <c r="D31" s="287"/>
      <c r="E31" s="286"/>
      <c r="F31" s="283"/>
      <c r="G31" s="282"/>
      <c r="H31" s="285"/>
      <c r="I31" s="283"/>
      <c r="J31" s="282"/>
      <c r="K31" s="283"/>
      <c r="L31" s="282"/>
    </row>
    <row r="32" spans="1:12" s="447" customFormat="1" ht="15" customHeight="1" x14ac:dyDescent="0.2">
      <c r="A32" s="283"/>
      <c r="B32" s="282"/>
      <c r="C32" s="493" t="s">
        <v>268</v>
      </c>
      <c r="D32" s="493"/>
      <c r="E32" s="493"/>
      <c r="F32" s="283"/>
      <c r="G32" s="282"/>
      <c r="H32" s="494" t="s">
        <v>467</v>
      </c>
      <c r="I32" s="284"/>
      <c r="J32" s="282"/>
      <c r="K32" s="283"/>
      <c r="L32" s="282"/>
    </row>
    <row r="33" spans="1:12" s="447" customFormat="1" x14ac:dyDescent="0.2">
      <c r="A33" s="283"/>
      <c r="B33" s="282"/>
      <c r="C33" s="283"/>
      <c r="D33" s="282"/>
      <c r="E33" s="283"/>
      <c r="F33" s="283"/>
      <c r="G33" s="282"/>
      <c r="H33" s="495"/>
      <c r="I33" s="284"/>
      <c r="J33" s="282"/>
      <c r="K33" s="283"/>
      <c r="L33" s="282"/>
    </row>
    <row r="34" spans="1:12" s="448" customFormat="1" x14ac:dyDescent="0.2">
      <c r="A34" s="283"/>
      <c r="B34" s="282"/>
      <c r="C34" s="493" t="s">
        <v>140</v>
      </c>
      <c r="D34" s="493"/>
      <c r="E34" s="493"/>
      <c r="F34" s="283"/>
      <c r="G34" s="282"/>
      <c r="H34" s="283"/>
      <c r="I34" s="283"/>
      <c r="J34" s="282"/>
      <c r="K34" s="283"/>
      <c r="L34" s="282"/>
    </row>
    <row r="35" spans="1:12" s="448" customFormat="1" x14ac:dyDescent="0.2">
      <c r="E35" s="280"/>
    </row>
    <row r="36" spans="1:12" s="448" customFormat="1" x14ac:dyDescent="0.2">
      <c r="E36" s="280"/>
    </row>
    <row r="37" spans="1:12" s="448" customFormat="1" x14ac:dyDescent="0.2">
      <c r="E37" s="280"/>
    </row>
    <row r="38" spans="1:12" s="448" customFormat="1" x14ac:dyDescent="0.2">
      <c r="E38" s="280"/>
    </row>
    <row r="39" spans="1:12" s="448" customFormat="1" x14ac:dyDescent="0.2"/>
  </sheetData>
  <mergeCells count="9">
    <mergeCell ref="C32:E32"/>
    <mergeCell ref="H32:H33"/>
    <mergeCell ref="C34:E34"/>
    <mergeCell ref="I9:K9"/>
    <mergeCell ref="A20:L20"/>
    <mergeCell ref="A21:L22"/>
    <mergeCell ref="A23:L24"/>
    <mergeCell ref="A25:L25"/>
    <mergeCell ref="A30:B30"/>
  </mergeCells>
  <dataValidations count="3">
    <dataValidation allowBlank="1" showInputMessage="1" showErrorMessage="1" error="თვე/დღე/წელი" prompt="თვე/დღე/წელი" sqref="B12:B17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17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17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SheetLayoutView="70" workbookViewId="0">
      <selection activeCell="C28" sqref="C28"/>
    </sheetView>
  </sheetViews>
  <sheetFormatPr defaultRowHeight="15" x14ac:dyDescent="0.3"/>
  <cols>
    <col min="1" max="1" width="11.1406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 x14ac:dyDescent="0.3">
      <c r="A1" s="73" t="s">
        <v>330</v>
      </c>
      <c r="B1" s="76"/>
      <c r="C1" s="503" t="s">
        <v>110</v>
      </c>
      <c r="D1" s="503"/>
      <c r="E1" s="90"/>
    </row>
    <row r="2" spans="1:7" s="6" customFormat="1" x14ac:dyDescent="0.3">
      <c r="A2" s="73" t="s">
        <v>328</v>
      </c>
      <c r="B2" s="76"/>
      <c r="C2" s="501" t="s">
        <v>483</v>
      </c>
      <c r="D2" s="502"/>
      <c r="E2" s="90"/>
    </row>
    <row r="3" spans="1:7" s="6" customFormat="1" x14ac:dyDescent="0.3">
      <c r="A3" s="75" t="s">
        <v>141</v>
      </c>
      <c r="B3" s="73"/>
      <c r="C3" s="159"/>
      <c r="D3" s="159"/>
      <c r="E3" s="90"/>
    </row>
    <row r="4" spans="1:7" s="6" customFormat="1" x14ac:dyDescent="0.3">
      <c r="A4" s="75"/>
      <c r="B4" s="75"/>
      <c r="C4" s="159"/>
      <c r="D4" s="159"/>
      <c r="E4" s="90"/>
    </row>
    <row r="5" spans="1:7" x14ac:dyDescent="0.3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7" x14ac:dyDescent="0.3">
      <c r="A6" s="117" t="s">
        <v>482</v>
      </c>
      <c r="B6" s="79"/>
      <c r="C6" s="80"/>
      <c r="D6" s="80"/>
      <c r="E6" s="91"/>
    </row>
    <row r="7" spans="1:7" x14ac:dyDescent="0.3">
      <c r="A7" s="76"/>
      <c r="B7" s="76"/>
      <c r="C7" s="75"/>
      <c r="D7" s="75"/>
      <c r="E7" s="91"/>
    </row>
    <row r="8" spans="1:7" s="6" customFormat="1" x14ac:dyDescent="0.3">
      <c r="A8" s="158"/>
      <c r="B8" s="158"/>
      <c r="C8" s="77"/>
      <c r="D8" s="77"/>
      <c r="E8" s="90"/>
    </row>
    <row r="9" spans="1:7" s="6" customFormat="1" ht="30" x14ac:dyDescent="0.3">
      <c r="A9" s="88" t="s">
        <v>64</v>
      </c>
      <c r="B9" s="88" t="s">
        <v>329</v>
      </c>
      <c r="C9" s="78" t="s">
        <v>10</v>
      </c>
      <c r="D9" s="78" t="s">
        <v>9</v>
      </c>
      <c r="E9" s="90"/>
    </row>
    <row r="10" spans="1:7" s="9" customFormat="1" ht="18" x14ac:dyDescent="0.2">
      <c r="A10" s="97"/>
      <c r="B10" s="97"/>
      <c r="C10" s="312"/>
      <c r="D10" s="312"/>
      <c r="E10" s="92"/>
    </row>
    <row r="11" spans="1:7" s="10" customFormat="1" x14ac:dyDescent="0.2">
      <c r="A11" s="97"/>
      <c r="B11" s="97"/>
      <c r="C11" s="312"/>
      <c r="D11" s="312"/>
      <c r="E11" s="93"/>
    </row>
    <row r="12" spans="1:7" s="10" customFormat="1" x14ac:dyDescent="0.2">
      <c r="A12" s="97"/>
      <c r="B12" s="97"/>
      <c r="C12" s="312"/>
      <c r="D12" s="312"/>
      <c r="E12" s="93"/>
    </row>
    <row r="13" spans="1:7" s="10" customFormat="1" x14ac:dyDescent="0.2">
      <c r="A13" s="97"/>
      <c r="B13" s="97"/>
      <c r="C13" s="312"/>
      <c r="D13" s="312"/>
      <c r="E13" s="93"/>
    </row>
    <row r="14" spans="1:7" s="10" customFormat="1" x14ac:dyDescent="0.2">
      <c r="A14" s="97"/>
      <c r="B14" s="97"/>
      <c r="C14" s="312"/>
      <c r="D14" s="312"/>
      <c r="E14" s="93"/>
    </row>
    <row r="15" spans="1:7" s="10" customFormat="1" x14ac:dyDescent="0.2">
      <c r="A15" s="97"/>
      <c r="B15" s="97"/>
      <c r="C15" s="312"/>
      <c r="D15" s="312"/>
      <c r="E15" s="93"/>
    </row>
    <row r="16" spans="1:7" x14ac:dyDescent="0.3">
      <c r="A16" s="307"/>
      <c r="B16" s="98" t="s">
        <v>331</v>
      </c>
      <c r="C16" s="85">
        <f>SUM(C10:C15)</f>
        <v>0</v>
      </c>
      <c r="D16" s="85">
        <f>SUM(D10:D15)</f>
        <v>0</v>
      </c>
      <c r="E16" s="95"/>
      <c r="F16" s="310"/>
      <c r="G16" s="310"/>
    </row>
    <row r="17" spans="1:9" x14ac:dyDescent="0.3">
      <c r="A17" s="44"/>
      <c r="B17" s="44"/>
    </row>
    <row r="18" spans="1:9" x14ac:dyDescent="0.3">
      <c r="A18" s="2" t="s">
        <v>431</v>
      </c>
      <c r="E18" s="5"/>
    </row>
    <row r="19" spans="1:9" x14ac:dyDescent="0.3">
      <c r="A19" s="2" t="s">
        <v>415</v>
      </c>
    </row>
    <row r="20" spans="1:9" x14ac:dyDescent="0.3">
      <c r="A20" s="209" t="s">
        <v>416</v>
      </c>
    </row>
    <row r="21" spans="1:9" x14ac:dyDescent="0.3">
      <c r="A21" s="209"/>
    </row>
    <row r="22" spans="1:9" x14ac:dyDescent="0.3">
      <c r="A22" s="209" t="s">
        <v>348</v>
      </c>
    </row>
    <row r="23" spans="1:9" s="23" customFormat="1" ht="12.75" x14ac:dyDescent="0.2"/>
    <row r="24" spans="1:9" x14ac:dyDescent="0.3">
      <c r="A24" s="6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8"/>
      <c r="B27" s="68" t="s">
        <v>271</v>
      </c>
      <c r="D27" s="12"/>
      <c r="E27"/>
      <c r="F27"/>
      <c r="G27"/>
      <c r="H27"/>
      <c r="I27"/>
    </row>
    <row r="28" spans="1:9" x14ac:dyDescent="0.3">
      <c r="B28" s="2" t="s">
        <v>270</v>
      </c>
      <c r="D28" s="12"/>
      <c r="E28"/>
      <c r="F28"/>
      <c r="G28"/>
      <c r="H28"/>
      <c r="I28"/>
    </row>
    <row r="29" spans="1:9" customFormat="1" ht="12.75" x14ac:dyDescent="0.2">
      <c r="A29" s="64"/>
      <c r="B29" s="64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D45" sqref="D45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3" t="s">
        <v>455</v>
      </c>
      <c r="B1" s="75"/>
      <c r="C1" s="504" t="s">
        <v>110</v>
      </c>
      <c r="D1" s="504"/>
    </row>
    <row r="2" spans="1:5" x14ac:dyDescent="0.3">
      <c r="A2" s="73" t="s">
        <v>456</v>
      </c>
      <c r="B2" s="75"/>
      <c r="C2" s="501" t="s">
        <v>483</v>
      </c>
      <c r="D2" s="502"/>
    </row>
    <row r="3" spans="1:5" x14ac:dyDescent="0.3">
      <c r="A3" s="75" t="s">
        <v>141</v>
      </c>
      <c r="B3" s="75"/>
      <c r="C3" s="74"/>
      <c r="D3" s="74"/>
    </row>
    <row r="4" spans="1:5" x14ac:dyDescent="0.3">
      <c r="A4" s="73"/>
      <c r="B4" s="75"/>
      <c r="C4" s="74"/>
      <c r="D4" s="74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6"/>
      <c r="D5" s="75"/>
      <c r="E5" s="5"/>
    </row>
    <row r="6" spans="1:5" x14ac:dyDescent="0.3">
      <c r="A6" s="117" t="s">
        <v>482</v>
      </c>
      <c r="B6" s="118"/>
      <c r="C6" s="118"/>
      <c r="D6" s="59"/>
      <c r="E6" s="5"/>
    </row>
    <row r="7" spans="1:5" x14ac:dyDescent="0.3">
      <c r="A7" s="76"/>
      <c r="B7" s="76"/>
      <c r="C7" s="76"/>
      <c r="D7" s="75"/>
      <c r="E7" s="5"/>
    </row>
    <row r="8" spans="1:5" s="6" customFormat="1" x14ac:dyDescent="0.3">
      <c r="A8" s="99"/>
      <c r="B8" s="99"/>
      <c r="C8" s="77"/>
      <c r="D8" s="77"/>
    </row>
    <row r="9" spans="1:5" s="6" customFormat="1" ht="30" x14ac:dyDescent="0.3">
      <c r="A9" s="104" t="s">
        <v>64</v>
      </c>
      <c r="B9" s="78" t="s">
        <v>11</v>
      </c>
      <c r="C9" s="78" t="s">
        <v>10</v>
      </c>
      <c r="D9" s="78" t="s">
        <v>9</v>
      </c>
    </row>
    <row r="10" spans="1:5" s="7" customFormat="1" x14ac:dyDescent="0.2">
      <c r="A10" s="13">
        <v>1</v>
      </c>
      <c r="B10" s="13" t="s">
        <v>108</v>
      </c>
      <c r="C10" s="81">
        <f>SUM(C11,C14,C17,C20:C22)</f>
        <v>0</v>
      </c>
      <c r="D10" s="81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1">
        <f>SUM(C12:C13)</f>
        <v>0</v>
      </c>
      <c r="D11" s="81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1">
        <f>SUM(C15:C16)</f>
        <v>0</v>
      </c>
      <c r="D14" s="81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1">
        <f>SUM(C18:C19)</f>
        <v>0</v>
      </c>
      <c r="D17" s="81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6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8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4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457</v>
      </c>
      <c r="B1" s="76"/>
      <c r="C1" s="503" t="s">
        <v>110</v>
      </c>
      <c r="D1" s="503"/>
      <c r="E1" s="90"/>
    </row>
    <row r="2" spans="1:5" s="6" customFormat="1" x14ac:dyDescent="0.3">
      <c r="A2" s="73" t="s">
        <v>454</v>
      </c>
      <c r="B2" s="76"/>
      <c r="C2" s="501" t="s">
        <v>483</v>
      </c>
      <c r="D2" s="502"/>
      <c r="E2" s="90"/>
    </row>
    <row r="3" spans="1:5" s="6" customFormat="1" x14ac:dyDescent="0.3">
      <c r="A3" s="75" t="s">
        <v>141</v>
      </c>
      <c r="B3" s="73"/>
      <c r="C3" s="159"/>
      <c r="D3" s="159"/>
      <c r="E3" s="90"/>
    </row>
    <row r="4" spans="1:5" s="6" customFormat="1" x14ac:dyDescent="0.3">
      <c r="A4" s="75"/>
      <c r="B4" s="75"/>
      <c r="C4" s="159"/>
      <c r="D4" s="159"/>
      <c r="E4" s="90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x14ac:dyDescent="0.3">
      <c r="A6" s="117" t="s">
        <v>482</v>
      </c>
      <c r="B6" s="79"/>
      <c r="C6" s="80"/>
      <c r="D6" s="80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8"/>
      <c r="B8" s="158"/>
      <c r="C8" s="77"/>
      <c r="D8" s="77"/>
      <c r="E8" s="90"/>
    </row>
    <row r="9" spans="1:5" s="6" customFormat="1" ht="30" x14ac:dyDescent="0.3">
      <c r="A9" s="88" t="s">
        <v>64</v>
      </c>
      <c r="B9" s="88" t="s">
        <v>329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297</v>
      </c>
      <c r="B10" s="97"/>
      <c r="C10" s="4"/>
      <c r="D10" s="4"/>
      <c r="E10" s="92"/>
    </row>
    <row r="11" spans="1:5" s="10" customFormat="1" x14ac:dyDescent="0.2">
      <c r="A11" s="97" t="s">
        <v>298</v>
      </c>
      <c r="B11" s="97"/>
      <c r="C11" s="4"/>
      <c r="D11" s="4"/>
      <c r="E11" s="93"/>
    </row>
    <row r="12" spans="1:5" s="10" customFormat="1" x14ac:dyDescent="0.2">
      <c r="A12" s="97" t="s">
        <v>299</v>
      </c>
      <c r="B12" s="86"/>
      <c r="C12" s="4"/>
      <c r="D12" s="4"/>
      <c r="E12" s="93"/>
    </row>
    <row r="13" spans="1:5" s="10" customFormat="1" x14ac:dyDescent="0.2">
      <c r="A13" s="86" t="s">
        <v>278</v>
      </c>
      <c r="B13" s="86"/>
      <c r="C13" s="4"/>
      <c r="D13" s="4"/>
      <c r="E13" s="93"/>
    </row>
    <row r="14" spans="1:5" s="10" customFormat="1" x14ac:dyDescent="0.2">
      <c r="A14" s="86" t="s">
        <v>278</v>
      </c>
      <c r="B14" s="86"/>
      <c r="C14" s="4"/>
      <c r="D14" s="4"/>
      <c r="E14" s="93"/>
    </row>
    <row r="15" spans="1:5" s="10" customFormat="1" x14ac:dyDescent="0.2">
      <c r="A15" s="86" t="s">
        <v>278</v>
      </c>
      <c r="B15" s="86"/>
      <c r="C15" s="4"/>
      <c r="D15" s="4"/>
      <c r="E15" s="93"/>
    </row>
    <row r="16" spans="1:5" s="10" customFormat="1" x14ac:dyDescent="0.2">
      <c r="A16" s="86" t="s">
        <v>278</v>
      </c>
      <c r="B16" s="86"/>
      <c r="C16" s="4"/>
      <c r="D16" s="4"/>
      <c r="E16" s="93"/>
    </row>
    <row r="17" spans="1:9" x14ac:dyDescent="0.3">
      <c r="A17" s="98"/>
      <c r="B17" s="98" t="s">
        <v>331</v>
      </c>
      <c r="C17" s="85">
        <f>SUM(C10:C16)</f>
        <v>0</v>
      </c>
      <c r="D17" s="85">
        <f>SUM(D10:D16)</f>
        <v>0</v>
      </c>
      <c r="E17" s="95"/>
    </row>
    <row r="18" spans="1:9" x14ac:dyDescent="0.3">
      <c r="A18" s="44"/>
      <c r="B18" s="44"/>
    </row>
    <row r="19" spans="1:9" x14ac:dyDescent="0.3">
      <c r="A19" s="2" t="s">
        <v>398</v>
      </c>
      <c r="E19" s="5"/>
    </row>
    <row r="20" spans="1:9" x14ac:dyDescent="0.3">
      <c r="A20" s="2" t="s">
        <v>400</v>
      </c>
    </row>
    <row r="21" spans="1:9" x14ac:dyDescent="0.3">
      <c r="A21" s="209"/>
    </row>
    <row r="22" spans="1:9" x14ac:dyDescent="0.3">
      <c r="A22" s="209" t="s">
        <v>399</v>
      </c>
    </row>
    <row r="23" spans="1:9" s="23" customFormat="1" ht="12.75" x14ac:dyDescent="0.2"/>
    <row r="24" spans="1:9" x14ac:dyDescent="0.3">
      <c r="A24" s="6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8"/>
      <c r="B27" s="68" t="s">
        <v>444</v>
      </c>
      <c r="D27" s="12"/>
      <c r="E27"/>
      <c r="F27"/>
      <c r="G27"/>
      <c r="H27"/>
      <c r="I27"/>
    </row>
    <row r="28" spans="1:9" x14ac:dyDescent="0.3">
      <c r="B28" s="2" t="s">
        <v>445</v>
      </c>
      <c r="D28" s="12"/>
      <c r="E28"/>
      <c r="F28"/>
      <c r="G28"/>
      <c r="H28"/>
      <c r="I28"/>
    </row>
    <row r="29" spans="1:9" customFormat="1" ht="12.75" x14ac:dyDescent="0.2">
      <c r="A29" s="64"/>
      <c r="B29" s="64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A5" sqref="A5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3" t="s">
        <v>225</v>
      </c>
      <c r="B1" s="119"/>
      <c r="C1" s="505" t="s">
        <v>199</v>
      </c>
      <c r="D1" s="505"/>
      <c r="E1" s="103"/>
    </row>
    <row r="2" spans="1:5" x14ac:dyDescent="0.3">
      <c r="A2" s="75" t="s">
        <v>141</v>
      </c>
      <c r="B2" s="119"/>
      <c r="C2" s="501" t="s">
        <v>484</v>
      </c>
      <c r="D2" s="501"/>
      <c r="E2" s="103"/>
    </row>
    <row r="3" spans="1:5" x14ac:dyDescent="0.3">
      <c r="A3" s="114"/>
      <c r="B3" s="119"/>
      <c r="C3" s="76"/>
      <c r="D3" s="76"/>
      <c r="E3" s="103"/>
    </row>
    <row r="4" spans="1: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6"/>
    </row>
    <row r="5" spans="1:5" x14ac:dyDescent="0.3">
      <c r="A5" s="117" t="s">
        <v>482</v>
      </c>
      <c r="B5" s="118"/>
      <c r="C5" s="118"/>
      <c r="D5" s="59"/>
      <c r="E5" s="106"/>
    </row>
    <row r="6" spans="1:5" x14ac:dyDescent="0.3">
      <c r="A6" s="76"/>
      <c r="B6" s="75"/>
      <c r="C6" s="75"/>
      <c r="D6" s="75"/>
      <c r="E6" s="106"/>
    </row>
    <row r="7" spans="1:5" x14ac:dyDescent="0.3">
      <c r="A7" s="113"/>
      <c r="B7" s="120"/>
      <c r="C7" s="121"/>
      <c r="D7" s="121"/>
      <c r="E7" s="103"/>
    </row>
    <row r="8" spans="1:5" ht="45" x14ac:dyDescent="0.3">
      <c r="A8" s="122" t="s">
        <v>114</v>
      </c>
      <c r="B8" s="122" t="s">
        <v>191</v>
      </c>
      <c r="C8" s="122" t="s">
        <v>303</v>
      </c>
      <c r="D8" s="122" t="s">
        <v>257</v>
      </c>
      <c r="E8" s="103"/>
    </row>
    <row r="9" spans="1:5" x14ac:dyDescent="0.3">
      <c r="A9" s="49"/>
      <c r="B9" s="50"/>
      <c r="C9" s="152"/>
      <c r="D9" s="152"/>
      <c r="E9" s="103"/>
    </row>
    <row r="10" spans="1:5" x14ac:dyDescent="0.3">
      <c r="A10" s="51" t="s">
        <v>192</v>
      </c>
      <c r="B10" s="52"/>
      <c r="C10" s="123">
        <f>SUM(C11,C34)</f>
        <v>145870.29999999999</v>
      </c>
      <c r="D10" s="123">
        <f>SUM(D11,D34)</f>
        <v>33534.340000000004</v>
      </c>
      <c r="E10" s="103"/>
    </row>
    <row r="11" spans="1:5" x14ac:dyDescent="0.3">
      <c r="A11" s="53" t="s">
        <v>193</v>
      </c>
      <c r="B11" s="54"/>
      <c r="C11" s="84">
        <f>SUM(C12:C32)</f>
        <v>120287.98</v>
      </c>
      <c r="D11" s="84">
        <f>SUM(D12:D32)</f>
        <v>1238.8200000000002</v>
      </c>
      <c r="E11" s="103"/>
    </row>
    <row r="12" spans="1:5" x14ac:dyDescent="0.3">
      <c r="A12" s="57">
        <v>1110</v>
      </c>
      <c r="B12" s="56" t="s">
        <v>143</v>
      </c>
      <c r="C12" s="8"/>
      <c r="D12" s="8"/>
      <c r="E12" s="103"/>
    </row>
    <row r="13" spans="1:5" x14ac:dyDescent="0.3">
      <c r="A13" s="57">
        <v>1120</v>
      </c>
      <c r="B13" s="56" t="s">
        <v>144</v>
      </c>
      <c r="C13" s="8"/>
      <c r="D13" s="8"/>
      <c r="E13" s="103"/>
    </row>
    <row r="14" spans="1:5" x14ac:dyDescent="0.3">
      <c r="A14" s="57">
        <v>1211</v>
      </c>
      <c r="B14" s="56" t="s">
        <v>145</v>
      </c>
      <c r="C14" s="8">
        <v>116994.87</v>
      </c>
      <c r="D14" s="8">
        <v>783.72</v>
      </c>
      <c r="E14" s="103"/>
    </row>
    <row r="15" spans="1:5" x14ac:dyDescent="0.3">
      <c r="A15" s="57">
        <v>1212</v>
      </c>
      <c r="B15" s="56" t="s">
        <v>146</v>
      </c>
      <c r="C15" s="8">
        <v>3293.11</v>
      </c>
      <c r="D15" s="8">
        <v>455.1</v>
      </c>
      <c r="E15" s="103"/>
    </row>
    <row r="16" spans="1:5" x14ac:dyDescent="0.3">
      <c r="A16" s="57">
        <v>1213</v>
      </c>
      <c r="B16" s="56" t="s">
        <v>147</v>
      </c>
      <c r="C16" s="8"/>
      <c r="D16" s="8"/>
      <c r="E16" s="103"/>
    </row>
    <row r="17" spans="1:5" x14ac:dyDescent="0.3">
      <c r="A17" s="57">
        <v>1214</v>
      </c>
      <c r="B17" s="56" t="s">
        <v>148</v>
      </c>
      <c r="C17" s="8"/>
      <c r="D17" s="8"/>
      <c r="E17" s="103"/>
    </row>
    <row r="18" spans="1:5" x14ac:dyDescent="0.3">
      <c r="A18" s="57">
        <v>1215</v>
      </c>
      <c r="B18" s="56" t="s">
        <v>149</v>
      </c>
      <c r="C18" s="8"/>
      <c r="D18" s="8"/>
      <c r="E18" s="103"/>
    </row>
    <row r="19" spans="1:5" x14ac:dyDescent="0.3">
      <c r="A19" s="57">
        <v>1300</v>
      </c>
      <c r="B19" s="56" t="s">
        <v>150</v>
      </c>
      <c r="C19" s="8"/>
      <c r="D19" s="8"/>
      <c r="E19" s="103"/>
    </row>
    <row r="20" spans="1:5" x14ac:dyDescent="0.3">
      <c r="A20" s="57">
        <v>1410</v>
      </c>
      <c r="B20" s="56" t="s">
        <v>151</v>
      </c>
      <c r="C20" s="8"/>
      <c r="D20" s="8"/>
      <c r="E20" s="103"/>
    </row>
    <row r="21" spans="1:5" x14ac:dyDescent="0.3">
      <c r="A21" s="57">
        <v>1421</v>
      </c>
      <c r="B21" s="56" t="s">
        <v>152</v>
      </c>
      <c r="C21" s="8"/>
      <c r="D21" s="8"/>
      <c r="E21" s="103"/>
    </row>
    <row r="22" spans="1:5" x14ac:dyDescent="0.3">
      <c r="A22" s="57">
        <v>1422</v>
      </c>
      <c r="B22" s="56" t="s">
        <v>153</v>
      </c>
      <c r="C22" s="8"/>
      <c r="D22" s="8"/>
      <c r="E22" s="103"/>
    </row>
    <row r="23" spans="1:5" x14ac:dyDescent="0.3">
      <c r="A23" s="57">
        <v>1423</v>
      </c>
      <c r="B23" s="56" t="s">
        <v>154</v>
      </c>
      <c r="C23" s="8"/>
      <c r="D23" s="8"/>
      <c r="E23" s="103"/>
    </row>
    <row r="24" spans="1:5" x14ac:dyDescent="0.3">
      <c r="A24" s="57">
        <v>1431</v>
      </c>
      <c r="B24" s="56" t="s">
        <v>155</v>
      </c>
      <c r="C24" s="8"/>
      <c r="D24" s="8"/>
      <c r="E24" s="103"/>
    </row>
    <row r="25" spans="1:5" x14ac:dyDescent="0.3">
      <c r="A25" s="57">
        <v>1432</v>
      </c>
      <c r="B25" s="56" t="s">
        <v>156</v>
      </c>
      <c r="C25" s="8"/>
      <c r="D25" s="8"/>
      <c r="E25" s="103"/>
    </row>
    <row r="26" spans="1:5" x14ac:dyDescent="0.3">
      <c r="A26" s="57">
        <v>1433</v>
      </c>
      <c r="B26" s="56" t="s">
        <v>157</v>
      </c>
      <c r="C26" s="8"/>
      <c r="D26" s="8"/>
      <c r="E26" s="103"/>
    </row>
    <row r="27" spans="1:5" x14ac:dyDescent="0.3">
      <c r="A27" s="57">
        <v>1441</v>
      </c>
      <c r="B27" s="56" t="s">
        <v>158</v>
      </c>
      <c r="C27" s="8"/>
      <c r="D27" s="8"/>
      <c r="E27" s="103"/>
    </row>
    <row r="28" spans="1:5" x14ac:dyDescent="0.3">
      <c r="A28" s="57">
        <v>1442</v>
      </c>
      <c r="B28" s="56" t="s">
        <v>159</v>
      </c>
      <c r="C28" s="8"/>
      <c r="D28" s="8"/>
      <c r="E28" s="103"/>
    </row>
    <row r="29" spans="1:5" x14ac:dyDescent="0.3">
      <c r="A29" s="57">
        <v>1443</v>
      </c>
      <c r="B29" s="56" t="s">
        <v>160</v>
      </c>
      <c r="C29" s="8"/>
      <c r="D29" s="8"/>
      <c r="E29" s="103"/>
    </row>
    <row r="30" spans="1:5" x14ac:dyDescent="0.3">
      <c r="A30" s="57">
        <v>1444</v>
      </c>
      <c r="B30" s="56" t="s">
        <v>161</v>
      </c>
      <c r="C30" s="8"/>
      <c r="D30" s="8"/>
      <c r="E30" s="103"/>
    </row>
    <row r="31" spans="1:5" x14ac:dyDescent="0.3">
      <c r="A31" s="57">
        <v>1445</v>
      </c>
      <c r="B31" s="56" t="s">
        <v>162</v>
      </c>
      <c r="C31" s="8"/>
      <c r="D31" s="8"/>
      <c r="E31" s="103"/>
    </row>
    <row r="32" spans="1:5" x14ac:dyDescent="0.3">
      <c r="A32" s="57">
        <v>1446</v>
      </c>
      <c r="B32" s="56" t="s">
        <v>163</v>
      </c>
      <c r="C32" s="8"/>
      <c r="D32" s="8"/>
      <c r="E32" s="103"/>
    </row>
    <row r="33" spans="1:5" x14ac:dyDescent="0.3">
      <c r="A33" s="31"/>
      <c r="E33" s="103"/>
    </row>
    <row r="34" spans="1:5" x14ac:dyDescent="0.3">
      <c r="A34" s="58" t="s">
        <v>194</v>
      </c>
      <c r="B34" s="56"/>
      <c r="C34" s="84">
        <f>SUM(C35:C42)</f>
        <v>25582.32</v>
      </c>
      <c r="D34" s="84">
        <f>SUM(D35:D42)</f>
        <v>32295.52</v>
      </c>
      <c r="E34" s="103"/>
    </row>
    <row r="35" spans="1:5" x14ac:dyDescent="0.3">
      <c r="A35" s="57">
        <v>2110</v>
      </c>
      <c r="B35" s="56" t="s">
        <v>100</v>
      </c>
      <c r="C35" s="8"/>
      <c r="D35" s="8"/>
      <c r="E35" s="103"/>
    </row>
    <row r="36" spans="1:5" x14ac:dyDescent="0.3">
      <c r="A36" s="57">
        <v>2120</v>
      </c>
      <c r="B36" s="56" t="s">
        <v>164</v>
      </c>
      <c r="C36" s="8">
        <v>25582.32</v>
      </c>
      <c r="D36" s="8">
        <v>32295.52</v>
      </c>
      <c r="E36" s="103"/>
    </row>
    <row r="37" spans="1:5" x14ac:dyDescent="0.3">
      <c r="A37" s="57">
        <v>2130</v>
      </c>
      <c r="B37" s="56" t="s">
        <v>101</v>
      </c>
      <c r="C37" s="8"/>
      <c r="D37" s="8"/>
      <c r="E37" s="103"/>
    </row>
    <row r="38" spans="1:5" x14ac:dyDescent="0.3">
      <c r="A38" s="57">
        <v>2140</v>
      </c>
      <c r="B38" s="56" t="s">
        <v>408</v>
      </c>
      <c r="C38" s="8"/>
      <c r="D38" s="8"/>
      <c r="E38" s="103"/>
    </row>
    <row r="39" spans="1:5" x14ac:dyDescent="0.3">
      <c r="A39" s="57">
        <v>2150</v>
      </c>
      <c r="B39" s="56" t="s">
        <v>412</v>
      </c>
      <c r="C39" s="8"/>
      <c r="D39" s="8"/>
      <c r="E39" s="103"/>
    </row>
    <row r="40" spans="1:5" x14ac:dyDescent="0.3">
      <c r="A40" s="57">
        <v>2220</v>
      </c>
      <c r="B40" s="56" t="s">
        <v>102</v>
      </c>
      <c r="C40" s="8"/>
      <c r="D40" s="8"/>
      <c r="E40" s="103"/>
    </row>
    <row r="41" spans="1:5" x14ac:dyDescent="0.3">
      <c r="A41" s="57">
        <v>2300</v>
      </c>
      <c r="B41" s="56" t="s">
        <v>165</v>
      </c>
      <c r="C41" s="8"/>
      <c r="D41" s="8"/>
      <c r="E41" s="103"/>
    </row>
    <row r="42" spans="1:5" x14ac:dyDescent="0.3">
      <c r="A42" s="57">
        <v>2400</v>
      </c>
      <c r="B42" s="56" t="s">
        <v>166</v>
      </c>
      <c r="C42" s="8"/>
      <c r="D42" s="8"/>
      <c r="E42" s="103"/>
    </row>
    <row r="43" spans="1:5" x14ac:dyDescent="0.3">
      <c r="A43" s="32"/>
      <c r="E43" s="103"/>
    </row>
    <row r="44" spans="1:5" x14ac:dyDescent="0.3">
      <c r="A44" s="55" t="s">
        <v>198</v>
      </c>
      <c r="B44" s="56"/>
      <c r="C44" s="84">
        <f>SUM(C45,C64)</f>
        <v>145870.29999999999</v>
      </c>
      <c r="D44" s="84">
        <f>SUM(D45,D64)</f>
        <v>33534.339999999997</v>
      </c>
      <c r="E44" s="103"/>
    </row>
    <row r="45" spans="1:5" x14ac:dyDescent="0.3">
      <c r="A45" s="58" t="s">
        <v>195</v>
      </c>
      <c r="B45" s="56"/>
      <c r="C45" s="84">
        <f>SUM(C46:C61)</f>
        <v>0</v>
      </c>
      <c r="D45" s="84">
        <f>SUM(D46:D61)</f>
        <v>150427.49</v>
      </c>
      <c r="E45" s="103"/>
    </row>
    <row r="46" spans="1:5" x14ac:dyDescent="0.3">
      <c r="A46" s="57">
        <v>3100</v>
      </c>
      <c r="B46" s="56" t="s">
        <v>167</v>
      </c>
      <c r="C46" s="8"/>
      <c r="D46" s="8"/>
      <c r="E46" s="103"/>
    </row>
    <row r="47" spans="1:5" x14ac:dyDescent="0.3">
      <c r="A47" s="57">
        <v>3210</v>
      </c>
      <c r="B47" s="56" t="s">
        <v>168</v>
      </c>
      <c r="C47" s="8"/>
      <c r="D47" s="8">
        <v>150427.49</v>
      </c>
      <c r="E47" s="103"/>
    </row>
    <row r="48" spans="1:5" x14ac:dyDescent="0.3">
      <c r="A48" s="57">
        <v>3221</v>
      </c>
      <c r="B48" s="56" t="s">
        <v>169</v>
      </c>
      <c r="C48" s="8"/>
      <c r="D48" s="8"/>
      <c r="E48" s="103"/>
    </row>
    <row r="49" spans="1:5" x14ac:dyDescent="0.3">
      <c r="A49" s="57">
        <v>3222</v>
      </c>
      <c r="B49" s="56" t="s">
        <v>170</v>
      </c>
      <c r="C49" s="8"/>
      <c r="D49" s="8"/>
      <c r="E49" s="103"/>
    </row>
    <row r="50" spans="1:5" x14ac:dyDescent="0.3">
      <c r="A50" s="57">
        <v>3223</v>
      </c>
      <c r="B50" s="56" t="s">
        <v>171</v>
      </c>
      <c r="C50" s="8"/>
      <c r="D50" s="8"/>
      <c r="E50" s="103"/>
    </row>
    <row r="51" spans="1:5" x14ac:dyDescent="0.3">
      <c r="A51" s="57">
        <v>3224</v>
      </c>
      <c r="B51" s="56" t="s">
        <v>172</v>
      </c>
      <c r="C51" s="8"/>
      <c r="D51" s="8"/>
      <c r="E51" s="103"/>
    </row>
    <row r="52" spans="1:5" x14ac:dyDescent="0.3">
      <c r="A52" s="57">
        <v>3231</v>
      </c>
      <c r="B52" s="56" t="s">
        <v>173</v>
      </c>
      <c r="C52" s="8"/>
      <c r="D52" s="8"/>
      <c r="E52" s="103"/>
    </row>
    <row r="53" spans="1:5" x14ac:dyDescent="0.3">
      <c r="A53" s="57">
        <v>3232</v>
      </c>
      <c r="B53" s="56" t="s">
        <v>174</v>
      </c>
      <c r="C53" s="8"/>
      <c r="D53" s="8"/>
      <c r="E53" s="103"/>
    </row>
    <row r="54" spans="1:5" x14ac:dyDescent="0.3">
      <c r="A54" s="57">
        <v>3234</v>
      </c>
      <c r="B54" s="56" t="s">
        <v>175</v>
      </c>
      <c r="C54" s="8"/>
      <c r="D54" s="8"/>
      <c r="E54" s="103"/>
    </row>
    <row r="55" spans="1:5" ht="30" x14ac:dyDescent="0.3">
      <c r="A55" s="57">
        <v>3236</v>
      </c>
      <c r="B55" s="56" t="s">
        <v>190</v>
      </c>
      <c r="C55" s="8"/>
      <c r="D55" s="8"/>
      <c r="E55" s="103"/>
    </row>
    <row r="56" spans="1:5" ht="45" x14ac:dyDescent="0.3">
      <c r="A56" s="57">
        <v>3237</v>
      </c>
      <c r="B56" s="56" t="s">
        <v>176</v>
      </c>
      <c r="C56" s="8"/>
      <c r="D56" s="8"/>
      <c r="E56" s="103"/>
    </row>
    <row r="57" spans="1:5" x14ac:dyDescent="0.3">
      <c r="A57" s="57">
        <v>3241</v>
      </c>
      <c r="B57" s="56" t="s">
        <v>177</v>
      </c>
      <c r="C57" s="8"/>
      <c r="D57" s="8"/>
      <c r="E57" s="103"/>
    </row>
    <row r="58" spans="1:5" x14ac:dyDescent="0.3">
      <c r="A58" s="57">
        <v>3242</v>
      </c>
      <c r="B58" s="56" t="s">
        <v>178</v>
      </c>
      <c r="C58" s="8"/>
      <c r="D58" s="8"/>
      <c r="E58" s="103"/>
    </row>
    <row r="59" spans="1:5" x14ac:dyDescent="0.3">
      <c r="A59" s="57">
        <v>3243</v>
      </c>
      <c r="B59" s="56" t="s">
        <v>179</v>
      </c>
      <c r="C59" s="8"/>
      <c r="D59" s="8"/>
      <c r="E59" s="103"/>
    </row>
    <row r="60" spans="1:5" x14ac:dyDescent="0.3">
      <c r="A60" s="57">
        <v>3245</v>
      </c>
      <c r="B60" s="56" t="s">
        <v>180</v>
      </c>
      <c r="C60" s="8"/>
      <c r="D60" s="8"/>
      <c r="E60" s="103"/>
    </row>
    <row r="61" spans="1:5" x14ac:dyDescent="0.3">
      <c r="A61" s="57">
        <v>3246</v>
      </c>
      <c r="B61" s="56" t="s">
        <v>181</v>
      </c>
      <c r="C61" s="8"/>
      <c r="D61" s="8"/>
      <c r="E61" s="103"/>
    </row>
    <row r="62" spans="1:5" x14ac:dyDescent="0.3">
      <c r="A62" s="32"/>
      <c r="E62" s="103"/>
    </row>
    <row r="63" spans="1:5" x14ac:dyDescent="0.3">
      <c r="A63" s="33"/>
      <c r="E63" s="103"/>
    </row>
    <row r="64" spans="1:5" x14ac:dyDescent="0.3">
      <c r="A64" s="58" t="s">
        <v>196</v>
      </c>
      <c r="B64" s="56"/>
      <c r="C64" s="84">
        <f>SUM(C65:C67)</f>
        <v>145870.29999999999</v>
      </c>
      <c r="D64" s="84">
        <f>SUM(D65:D67)</f>
        <v>-116893.15</v>
      </c>
      <c r="E64" s="103"/>
    </row>
    <row r="65" spans="1:5" x14ac:dyDescent="0.3">
      <c r="A65" s="57">
        <v>5100</v>
      </c>
      <c r="B65" s="56" t="s">
        <v>255</v>
      </c>
      <c r="C65" s="8"/>
      <c r="D65" s="8"/>
      <c r="E65" s="103"/>
    </row>
    <row r="66" spans="1:5" x14ac:dyDescent="0.3">
      <c r="A66" s="57">
        <v>5220</v>
      </c>
      <c r="B66" s="56" t="s">
        <v>432</v>
      </c>
      <c r="C66" s="8">
        <v>145870.29999999999</v>
      </c>
      <c r="D66" s="8"/>
      <c r="E66" s="103"/>
    </row>
    <row r="67" spans="1:5" x14ac:dyDescent="0.3">
      <c r="A67" s="57">
        <v>5230</v>
      </c>
      <c r="B67" s="56" t="s">
        <v>433</v>
      </c>
      <c r="C67" s="8"/>
      <c r="D67" s="8">
        <v>-116893.15</v>
      </c>
      <c r="E67" s="103"/>
    </row>
    <row r="68" spans="1:5" x14ac:dyDescent="0.3">
      <c r="A68" s="32"/>
      <c r="E68" s="103"/>
    </row>
    <row r="69" spans="1:5" x14ac:dyDescent="0.3">
      <c r="A69" s="2"/>
      <c r="E69" s="103"/>
    </row>
    <row r="70" spans="1:5" x14ac:dyDescent="0.3">
      <c r="A70" s="55" t="s">
        <v>197</v>
      </c>
      <c r="B70" s="56"/>
      <c r="C70" s="8"/>
      <c r="D70" s="8"/>
      <c r="E70" s="103"/>
    </row>
    <row r="71" spans="1:5" ht="30" x14ac:dyDescent="0.3">
      <c r="A71" s="57">
        <v>1</v>
      </c>
      <c r="B71" s="56" t="s">
        <v>182</v>
      </c>
      <c r="C71" s="8"/>
      <c r="D71" s="8"/>
      <c r="E71" s="103"/>
    </row>
    <row r="72" spans="1:5" x14ac:dyDescent="0.3">
      <c r="A72" s="57">
        <v>2</v>
      </c>
      <c r="B72" s="56" t="s">
        <v>183</v>
      </c>
      <c r="C72" s="8"/>
      <c r="D72" s="8"/>
      <c r="E72" s="103"/>
    </row>
    <row r="73" spans="1:5" x14ac:dyDescent="0.3">
      <c r="A73" s="57">
        <v>3</v>
      </c>
      <c r="B73" s="56" t="s">
        <v>184</v>
      </c>
      <c r="C73" s="8"/>
      <c r="D73" s="8"/>
      <c r="E73" s="103"/>
    </row>
    <row r="74" spans="1:5" x14ac:dyDescent="0.3">
      <c r="A74" s="57">
        <v>4</v>
      </c>
      <c r="B74" s="56" t="s">
        <v>363</v>
      </c>
      <c r="C74" s="8"/>
      <c r="D74" s="8"/>
      <c r="E74" s="103"/>
    </row>
    <row r="75" spans="1:5" x14ac:dyDescent="0.3">
      <c r="A75" s="57">
        <v>5</v>
      </c>
      <c r="B75" s="56" t="s">
        <v>185</v>
      </c>
      <c r="C75" s="8"/>
      <c r="D75" s="8"/>
      <c r="E75" s="103"/>
    </row>
    <row r="76" spans="1:5" x14ac:dyDescent="0.3">
      <c r="A76" s="57">
        <v>6</v>
      </c>
      <c r="B76" s="56" t="s">
        <v>186</v>
      </c>
      <c r="C76" s="8"/>
      <c r="D76" s="8"/>
      <c r="E76" s="103"/>
    </row>
    <row r="77" spans="1:5" x14ac:dyDescent="0.3">
      <c r="A77" s="57">
        <v>7</v>
      </c>
      <c r="B77" s="56" t="s">
        <v>187</v>
      </c>
      <c r="C77" s="8"/>
      <c r="D77" s="8"/>
      <c r="E77" s="103"/>
    </row>
    <row r="78" spans="1:5" x14ac:dyDescent="0.3">
      <c r="A78" s="57">
        <v>8</v>
      </c>
      <c r="B78" s="56" t="s">
        <v>188</v>
      </c>
      <c r="C78" s="8"/>
      <c r="D78" s="8"/>
      <c r="E78" s="103"/>
    </row>
    <row r="79" spans="1:5" x14ac:dyDescent="0.3">
      <c r="A79" s="57">
        <v>9</v>
      </c>
      <c r="B79" s="56" t="s">
        <v>189</v>
      </c>
      <c r="C79" s="8"/>
      <c r="D79" s="8"/>
      <c r="E79" s="103"/>
    </row>
    <row r="83" spans="1:9" x14ac:dyDescent="0.3">
      <c r="A83" s="2"/>
      <c r="B83" s="2"/>
    </row>
    <row r="84" spans="1:9" x14ac:dyDescent="0.3">
      <c r="A84" s="6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8" t="s">
        <v>444</v>
      </c>
      <c r="D87" s="12"/>
      <c r="E87"/>
      <c r="F87"/>
      <c r="G87"/>
      <c r="H87"/>
      <c r="I87"/>
    </row>
    <row r="88" spans="1:9" x14ac:dyDescent="0.3">
      <c r="A88"/>
      <c r="B88" s="2" t="s">
        <v>445</v>
      </c>
      <c r="D88" s="12"/>
      <c r="E88"/>
      <c r="F88"/>
      <c r="G88"/>
      <c r="H88"/>
      <c r="I88"/>
    </row>
    <row r="89" spans="1:9" customFormat="1" ht="12.75" x14ac:dyDescent="0.2">
      <c r="B89" s="64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showGridLines="0" zoomScaleSheetLayoutView="70" workbookViewId="0">
      <selection activeCell="L12" sqref="L12"/>
    </sheetView>
  </sheetViews>
  <sheetFormatPr defaultRowHeight="15" x14ac:dyDescent="0.3"/>
  <cols>
    <col min="1" max="1" width="4.85546875" style="2" customWidth="1"/>
    <col min="2" max="2" width="12.28515625" style="2" customWidth="1"/>
    <col min="3" max="3" width="24.7109375" style="2" customWidth="1"/>
    <col min="4" max="4" width="13.140625" style="2" customWidth="1"/>
    <col min="5" max="5" width="12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3" t="s">
        <v>451</v>
      </c>
      <c r="B1" s="75"/>
      <c r="C1" s="75"/>
      <c r="D1" s="75"/>
      <c r="E1" s="75"/>
      <c r="F1" s="75"/>
      <c r="G1" s="75"/>
      <c r="H1" s="75"/>
      <c r="I1" s="503" t="s">
        <v>110</v>
      </c>
      <c r="J1" s="503"/>
      <c r="K1" s="103"/>
    </row>
    <row r="2" spans="1:11" x14ac:dyDescent="0.3">
      <c r="A2" s="75" t="s">
        <v>141</v>
      </c>
      <c r="B2" s="75"/>
      <c r="C2" s="75"/>
      <c r="D2" s="75"/>
      <c r="E2" s="75"/>
      <c r="F2" s="75"/>
      <c r="G2" s="75"/>
      <c r="H2" s="75"/>
      <c r="I2" s="501" t="s">
        <v>483</v>
      </c>
      <c r="J2" s="502"/>
      <c r="K2" s="103"/>
    </row>
    <row r="3" spans="1:11" x14ac:dyDescent="0.3">
      <c r="A3" s="75"/>
      <c r="B3" s="75"/>
      <c r="C3" s="75"/>
      <c r="D3" s="75"/>
      <c r="E3" s="75"/>
      <c r="F3" s="75"/>
      <c r="G3" s="75"/>
      <c r="H3" s="75"/>
      <c r="I3" s="359"/>
      <c r="J3" s="359"/>
      <c r="K3" s="103"/>
    </row>
    <row r="4" spans="1:11" x14ac:dyDescent="0.3">
      <c r="A4" s="75" t="str">
        <f>'[4]ფორმა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3"/>
    </row>
    <row r="5" spans="1:11" x14ac:dyDescent="0.3">
      <c r="A5" s="506" t="s">
        <v>482</v>
      </c>
      <c r="B5" s="507"/>
      <c r="C5" s="507"/>
      <c r="D5" s="507"/>
      <c r="E5" s="230"/>
      <c r="F5" s="231"/>
      <c r="G5" s="230"/>
      <c r="H5" s="230"/>
      <c r="I5" s="230"/>
      <c r="J5" s="230"/>
      <c r="K5" s="103"/>
    </row>
    <row r="6" spans="1:11" x14ac:dyDescent="0.3">
      <c r="A6" s="76"/>
      <c r="B6" s="76"/>
      <c r="C6" s="75"/>
      <c r="D6" s="75"/>
      <c r="E6" s="75"/>
      <c r="F6" s="124"/>
      <c r="G6" s="75"/>
      <c r="H6" s="75"/>
      <c r="I6" s="75"/>
      <c r="J6" s="75"/>
      <c r="K6" s="103"/>
    </row>
    <row r="7" spans="1:11" x14ac:dyDescent="0.3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 x14ac:dyDescent="0.3">
      <c r="A8" s="127" t="s">
        <v>64</v>
      </c>
      <c r="B8" s="127" t="s">
        <v>112</v>
      </c>
      <c r="C8" s="128" t="s">
        <v>114</v>
      </c>
      <c r="D8" s="128" t="s">
        <v>275</v>
      </c>
      <c r="E8" s="128" t="s">
        <v>113</v>
      </c>
      <c r="F8" s="126" t="s">
        <v>256</v>
      </c>
      <c r="G8" s="126" t="s">
        <v>294</v>
      </c>
      <c r="H8" s="126" t="s">
        <v>295</v>
      </c>
      <c r="I8" s="126" t="s">
        <v>257</v>
      </c>
      <c r="J8" s="129" t="s">
        <v>115</v>
      </c>
      <c r="K8" s="103"/>
    </row>
    <row r="9" spans="1:11" s="27" customFormat="1" x14ac:dyDescent="0.3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3"/>
    </row>
    <row r="10" spans="1:11" s="27" customFormat="1" x14ac:dyDescent="0.3">
      <c r="A10" s="153"/>
      <c r="B10" s="360" t="s">
        <v>491</v>
      </c>
      <c r="C10" s="154" t="s">
        <v>490</v>
      </c>
      <c r="D10" s="155" t="s">
        <v>222</v>
      </c>
      <c r="E10" s="391">
        <v>41821</v>
      </c>
      <c r="F10" s="28">
        <v>116994.87</v>
      </c>
      <c r="G10" s="28">
        <v>629207.1</v>
      </c>
      <c r="H10" s="28">
        <v>745418.25</v>
      </c>
      <c r="I10" s="28">
        <f>F10+G10-H10</f>
        <v>783.71999999997206</v>
      </c>
      <c r="J10" s="28" t="s">
        <v>492</v>
      </c>
      <c r="K10" s="103"/>
    </row>
    <row r="11" spans="1:11" x14ac:dyDescent="0.3">
      <c r="A11" s="153"/>
      <c r="B11" s="360"/>
      <c r="C11" s="154" t="s">
        <v>493</v>
      </c>
      <c r="D11" s="155" t="s">
        <v>494</v>
      </c>
      <c r="E11" s="391">
        <v>41647</v>
      </c>
      <c r="F11" s="28">
        <v>1767.07</v>
      </c>
      <c r="G11" s="28">
        <v>0</v>
      </c>
      <c r="H11" s="28">
        <v>1577.04</v>
      </c>
      <c r="I11" s="28">
        <f>F11+G11-H11</f>
        <v>190.02999999999997</v>
      </c>
      <c r="J11" s="28" t="s">
        <v>492</v>
      </c>
    </row>
    <row r="12" spans="1:11" x14ac:dyDescent="0.3">
      <c r="A12" s="153"/>
      <c r="B12" s="360"/>
      <c r="C12" s="154" t="s">
        <v>493</v>
      </c>
      <c r="D12" s="155" t="s">
        <v>495</v>
      </c>
      <c r="E12" s="391">
        <v>41648</v>
      </c>
      <c r="F12" s="28">
        <v>0</v>
      </c>
      <c r="G12" s="28">
        <v>0</v>
      </c>
      <c r="H12" s="28">
        <v>0</v>
      </c>
      <c r="I12" s="28">
        <f>F12+G12-H12</f>
        <v>0</v>
      </c>
      <c r="J12" s="28" t="s">
        <v>492</v>
      </c>
    </row>
    <row r="13" spans="1:11" x14ac:dyDescent="0.3">
      <c r="A13" s="102"/>
      <c r="B13" s="226" t="s">
        <v>107</v>
      </c>
      <c r="C13" s="102"/>
      <c r="D13" s="102"/>
      <c r="E13" s="102"/>
      <c r="F13" s="227"/>
      <c r="G13" s="102"/>
      <c r="H13" s="102"/>
      <c r="I13" s="102"/>
      <c r="J13" s="102"/>
    </row>
    <row r="14" spans="1:11" x14ac:dyDescent="0.3">
      <c r="A14" s="102"/>
      <c r="B14" s="102"/>
      <c r="C14" s="102"/>
      <c r="D14" s="102"/>
      <c r="E14" s="102"/>
      <c r="F14" s="361"/>
      <c r="G14" s="361"/>
      <c r="H14" s="361"/>
      <c r="I14" s="361"/>
      <c r="J14" s="361"/>
    </row>
    <row r="15" spans="1:11" x14ac:dyDescent="0.3">
      <c r="A15" s="102"/>
      <c r="B15" s="102"/>
      <c r="C15" s="279"/>
      <c r="D15" s="102"/>
      <c r="E15" s="102"/>
      <c r="F15" s="279"/>
      <c r="G15" s="362"/>
      <c r="H15" s="362"/>
      <c r="I15" s="361"/>
      <c r="J15" s="361"/>
    </row>
    <row r="16" spans="1:11" x14ac:dyDescent="0.3">
      <c r="A16" s="361"/>
      <c r="B16" s="102"/>
      <c r="C16" s="228" t="s">
        <v>268</v>
      </c>
      <c r="D16" s="228"/>
      <c r="E16" s="102"/>
      <c r="F16" s="102" t="s">
        <v>273</v>
      </c>
      <c r="G16" s="361"/>
      <c r="H16" s="361"/>
      <c r="I16" s="361"/>
      <c r="J16" s="361"/>
    </row>
    <row r="17" spans="1:10" x14ac:dyDescent="0.3">
      <c r="A17" s="361"/>
      <c r="B17" s="102"/>
      <c r="C17" s="229" t="s">
        <v>140</v>
      </c>
      <c r="D17" s="102"/>
      <c r="E17" s="102"/>
      <c r="F17" s="102" t="s">
        <v>269</v>
      </c>
      <c r="G17" s="361"/>
      <c r="H17" s="361"/>
      <c r="I17" s="361"/>
      <c r="J17" s="361"/>
    </row>
    <row r="18" spans="1:10" s="363" customFormat="1" x14ac:dyDescent="0.3">
      <c r="A18" s="361"/>
      <c r="B18" s="102"/>
      <c r="C18" s="102"/>
      <c r="D18" s="229"/>
      <c r="E18" s="361"/>
      <c r="F18" s="361"/>
      <c r="G18" s="361"/>
      <c r="H18" s="361"/>
      <c r="I18" s="361"/>
      <c r="J18" s="361"/>
    </row>
    <row r="19" spans="1:10" s="363" customFormat="1" ht="12.75" x14ac:dyDescent="0.2">
      <c r="A19" s="361"/>
      <c r="B19" s="361"/>
      <c r="C19" s="361"/>
      <c r="D19" s="361"/>
      <c r="E19" s="361"/>
      <c r="F19" s="361"/>
      <c r="G19" s="361"/>
      <c r="H19" s="361"/>
      <c r="I19" s="361"/>
      <c r="J19" s="361"/>
    </row>
    <row r="20" spans="1:10" s="363" customFormat="1" ht="12.75" x14ac:dyDescent="0.2"/>
    <row r="21" spans="1:10" s="363" customFormat="1" ht="12.75" x14ac:dyDescent="0.2"/>
    <row r="22" spans="1:10" s="363" customFormat="1" ht="12.75" x14ac:dyDescent="0.2"/>
    <row r="23" spans="1:10" s="363" customFormat="1" ht="12.75" x14ac:dyDescent="0.2"/>
  </sheetData>
  <mergeCells count="3">
    <mergeCell ref="I1:J1"/>
    <mergeCell ref="I2:J2"/>
    <mergeCell ref="A5:D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:J12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view="pageBreakPreview" zoomScale="70" zoomScaleSheetLayoutView="70" workbookViewId="0">
      <selection activeCell="J28" sqref="J28"/>
    </sheetView>
  </sheetViews>
  <sheetFormatPr defaultRowHeight="15" x14ac:dyDescent="0.3"/>
  <cols>
    <col min="1" max="1" width="12" style="178" customWidth="1"/>
    <col min="2" max="2" width="13.28515625" style="178" customWidth="1"/>
    <col min="3" max="3" width="21.42578125" style="178" customWidth="1"/>
    <col min="4" max="4" width="17.85546875" style="178" customWidth="1"/>
    <col min="5" max="5" width="12.7109375" style="178" customWidth="1"/>
    <col min="6" max="6" width="36.85546875" style="178" customWidth="1"/>
    <col min="7" max="7" width="22.28515625" style="178" customWidth="1"/>
    <col min="8" max="8" width="0.5703125" style="178" customWidth="1"/>
    <col min="9" max="16384" width="9.140625" style="178"/>
  </cols>
  <sheetData>
    <row r="1" spans="1:8" x14ac:dyDescent="0.3">
      <c r="A1" s="73" t="s">
        <v>366</v>
      </c>
      <c r="B1" s="75"/>
      <c r="C1" s="75"/>
      <c r="D1" s="75"/>
      <c r="E1" s="75"/>
      <c r="F1" s="75"/>
      <c r="G1" s="160" t="s">
        <v>110</v>
      </c>
      <c r="H1" s="161"/>
    </row>
    <row r="2" spans="1:8" x14ac:dyDescent="0.3">
      <c r="A2" s="75" t="s">
        <v>141</v>
      </c>
      <c r="B2" s="75"/>
      <c r="C2" s="75"/>
      <c r="D2" s="75"/>
      <c r="E2" s="75"/>
      <c r="F2" s="75"/>
      <c r="G2" s="501" t="s">
        <v>483</v>
      </c>
      <c r="H2" s="502"/>
    </row>
    <row r="3" spans="1:8" x14ac:dyDescent="0.3">
      <c r="A3" s="75"/>
      <c r="B3" s="75"/>
      <c r="C3" s="75"/>
      <c r="D3" s="75"/>
      <c r="E3" s="75"/>
      <c r="F3" s="75"/>
      <c r="G3" s="100"/>
      <c r="H3" s="161"/>
    </row>
    <row r="4" spans="1:8" x14ac:dyDescent="0.3">
      <c r="A4" s="76" t="str">
        <f>'[5]ფორმა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2"/>
    </row>
    <row r="5" spans="1:8" x14ac:dyDescent="0.3">
      <c r="A5" s="117" t="s">
        <v>482</v>
      </c>
      <c r="B5" s="216"/>
      <c r="C5" s="216"/>
      <c r="D5" s="216"/>
      <c r="E5" s="216"/>
      <c r="F5" s="216"/>
      <c r="G5" s="216"/>
      <c r="H5" s="102"/>
    </row>
    <row r="6" spans="1:8" x14ac:dyDescent="0.3">
      <c r="A6" s="76"/>
      <c r="B6" s="75"/>
      <c r="C6" s="75"/>
      <c r="D6" s="75"/>
      <c r="E6" s="75"/>
      <c r="F6" s="75"/>
      <c r="G6" s="75"/>
      <c r="H6" s="102"/>
    </row>
    <row r="7" spans="1:8" x14ac:dyDescent="0.3">
      <c r="A7" s="75"/>
      <c r="B7" s="75"/>
      <c r="C7" s="75"/>
      <c r="D7" s="75"/>
      <c r="E7" s="75"/>
      <c r="F7" s="75"/>
      <c r="G7" s="75"/>
      <c r="H7" s="103"/>
    </row>
    <row r="8" spans="1:8" ht="45.75" customHeight="1" x14ac:dyDescent="0.3">
      <c r="A8" s="162" t="s">
        <v>313</v>
      </c>
      <c r="B8" s="162" t="s">
        <v>142</v>
      </c>
      <c r="C8" s="163" t="s">
        <v>364</v>
      </c>
      <c r="D8" s="163" t="s">
        <v>365</v>
      </c>
      <c r="E8" s="163" t="s">
        <v>275</v>
      </c>
      <c r="F8" s="162" t="s">
        <v>320</v>
      </c>
      <c r="G8" s="163" t="s">
        <v>314</v>
      </c>
      <c r="H8" s="103"/>
    </row>
    <row r="9" spans="1:8" x14ac:dyDescent="0.3">
      <c r="A9" s="164" t="s">
        <v>315</v>
      </c>
      <c r="B9" s="165"/>
      <c r="C9" s="166"/>
      <c r="D9" s="167"/>
      <c r="E9" s="167"/>
      <c r="F9" s="167"/>
      <c r="G9" s="168">
        <v>0</v>
      </c>
      <c r="H9" s="103"/>
    </row>
    <row r="10" spans="1:8" ht="15.75" x14ac:dyDescent="0.3">
      <c r="A10" s="165">
        <v>1</v>
      </c>
      <c r="B10" s="151"/>
      <c r="C10" s="169"/>
      <c r="D10" s="170"/>
      <c r="E10" s="170"/>
      <c r="F10" s="170"/>
      <c r="G10" s="314">
        <f>G9-D10</f>
        <v>0</v>
      </c>
      <c r="H10" s="103"/>
    </row>
    <row r="11" spans="1:8" ht="15.75" x14ac:dyDescent="0.3">
      <c r="A11" s="165">
        <v>2</v>
      </c>
      <c r="B11" s="357"/>
      <c r="C11" s="169"/>
      <c r="D11" s="313"/>
      <c r="E11" s="170" t="s">
        <v>222</v>
      </c>
      <c r="F11" s="170"/>
      <c r="G11" s="314">
        <f t="shared" ref="G11:G22" si="0">G10-D11</f>
        <v>0</v>
      </c>
      <c r="H11" s="103"/>
    </row>
    <row r="12" spans="1:8" ht="15.75" x14ac:dyDescent="0.3">
      <c r="A12" s="165">
        <v>3</v>
      </c>
      <c r="B12" s="357"/>
      <c r="C12" s="169"/>
      <c r="D12" s="313"/>
      <c r="E12" s="170" t="s">
        <v>222</v>
      </c>
      <c r="F12" s="170"/>
      <c r="G12" s="314">
        <f t="shared" si="0"/>
        <v>0</v>
      </c>
      <c r="H12" s="103"/>
    </row>
    <row r="13" spans="1:8" ht="15.75" x14ac:dyDescent="0.3">
      <c r="A13" s="165">
        <v>4</v>
      </c>
      <c r="B13" s="357"/>
      <c r="C13" s="169"/>
      <c r="D13" s="313"/>
      <c r="E13" s="170" t="s">
        <v>222</v>
      </c>
      <c r="F13" s="170"/>
      <c r="G13" s="314">
        <f t="shared" si="0"/>
        <v>0</v>
      </c>
      <c r="H13" s="103"/>
    </row>
    <row r="14" spans="1:8" ht="15.75" x14ac:dyDescent="0.3">
      <c r="A14" s="165">
        <v>5</v>
      </c>
      <c r="B14" s="357"/>
      <c r="C14" s="169"/>
      <c r="D14" s="313"/>
      <c r="E14" s="170" t="s">
        <v>222</v>
      </c>
      <c r="F14" s="170"/>
      <c r="G14" s="314">
        <f t="shared" si="0"/>
        <v>0</v>
      </c>
      <c r="H14" s="103"/>
    </row>
    <row r="15" spans="1:8" ht="15.75" x14ac:dyDescent="0.3">
      <c r="A15" s="165">
        <v>6</v>
      </c>
      <c r="B15" s="357"/>
      <c r="C15" s="169"/>
      <c r="D15" s="313"/>
      <c r="E15" s="170" t="s">
        <v>222</v>
      </c>
      <c r="F15" s="170"/>
      <c r="G15" s="314">
        <f t="shared" si="0"/>
        <v>0</v>
      </c>
      <c r="H15" s="103"/>
    </row>
    <row r="16" spans="1:8" ht="15.75" x14ac:dyDescent="0.3">
      <c r="A16" s="165">
        <v>7</v>
      </c>
      <c r="B16" s="357"/>
      <c r="C16" s="169"/>
      <c r="D16" s="313"/>
      <c r="E16" s="170" t="s">
        <v>222</v>
      </c>
      <c r="F16" s="170"/>
      <c r="G16" s="314">
        <f t="shared" si="0"/>
        <v>0</v>
      </c>
      <c r="H16" s="103"/>
    </row>
    <row r="17" spans="1:10" ht="15.75" x14ac:dyDescent="0.3">
      <c r="A17" s="165">
        <v>8</v>
      </c>
      <c r="B17" s="357"/>
      <c r="C17" s="169"/>
      <c r="D17" s="313"/>
      <c r="E17" s="170" t="s">
        <v>222</v>
      </c>
      <c r="F17" s="170"/>
      <c r="G17" s="314">
        <f t="shared" si="0"/>
        <v>0</v>
      </c>
      <c r="H17" s="103"/>
    </row>
    <row r="18" spans="1:10" ht="15.75" x14ac:dyDescent="0.3">
      <c r="A18" s="165">
        <v>9</v>
      </c>
      <c r="B18" s="357"/>
      <c r="C18" s="169"/>
      <c r="D18" s="313"/>
      <c r="E18" s="170" t="s">
        <v>222</v>
      </c>
      <c r="F18" s="170"/>
      <c r="G18" s="314">
        <f t="shared" si="0"/>
        <v>0</v>
      </c>
      <c r="H18" s="103"/>
    </row>
    <row r="19" spans="1:10" ht="15.75" x14ac:dyDescent="0.3">
      <c r="A19" s="165">
        <v>10</v>
      </c>
      <c r="B19" s="357"/>
      <c r="C19" s="169"/>
      <c r="D19" s="313"/>
      <c r="E19" s="170" t="s">
        <v>222</v>
      </c>
      <c r="F19" s="170"/>
      <c r="G19" s="314">
        <f t="shared" si="0"/>
        <v>0</v>
      </c>
      <c r="H19" s="103"/>
    </row>
    <row r="20" spans="1:10" ht="15.75" x14ac:dyDescent="0.3">
      <c r="A20" s="165">
        <v>11</v>
      </c>
      <c r="B20" s="357"/>
      <c r="C20" s="169"/>
      <c r="D20" s="313"/>
      <c r="E20" s="170" t="s">
        <v>222</v>
      </c>
      <c r="F20" s="170"/>
      <c r="G20" s="314">
        <f>G19-D20</f>
        <v>0</v>
      </c>
      <c r="H20" s="103"/>
    </row>
    <row r="21" spans="1:10" ht="15.75" x14ac:dyDescent="0.3">
      <c r="A21" s="165">
        <v>12</v>
      </c>
      <c r="B21" s="357"/>
      <c r="C21" s="169"/>
      <c r="D21" s="313"/>
      <c r="E21" s="170" t="s">
        <v>222</v>
      </c>
      <c r="F21" s="170"/>
      <c r="G21" s="314">
        <f t="shared" si="0"/>
        <v>0</v>
      </c>
      <c r="H21" s="103"/>
    </row>
    <row r="22" spans="1:10" ht="15.75" x14ac:dyDescent="0.3">
      <c r="A22" s="165">
        <v>13</v>
      </c>
      <c r="B22" s="357"/>
      <c r="C22" s="169"/>
      <c r="D22" s="313"/>
      <c r="E22" s="170" t="s">
        <v>222</v>
      </c>
      <c r="F22" s="170"/>
      <c r="G22" s="314">
        <f t="shared" si="0"/>
        <v>0</v>
      </c>
      <c r="H22" s="103"/>
    </row>
    <row r="23" spans="1:10" x14ac:dyDescent="0.3">
      <c r="A23" s="173" t="s">
        <v>316</v>
      </c>
      <c r="B23" s="174"/>
      <c r="C23" s="175"/>
      <c r="D23" s="176"/>
      <c r="E23" s="176"/>
      <c r="F23" s="177"/>
      <c r="G23" s="358">
        <f>G22</f>
        <v>0</v>
      </c>
      <c r="H23" s="103"/>
    </row>
    <row r="27" spans="1:10" x14ac:dyDescent="0.3">
      <c r="B27" s="180" t="s">
        <v>107</v>
      </c>
      <c r="F27" s="181"/>
    </row>
    <row r="28" spans="1:10" x14ac:dyDescent="0.3">
      <c r="F28" s="179"/>
      <c r="G28" s="179"/>
      <c r="H28" s="179"/>
      <c r="I28" s="179"/>
      <c r="J28" s="179"/>
    </row>
    <row r="29" spans="1:10" x14ac:dyDescent="0.3">
      <c r="C29" s="182"/>
      <c r="F29" s="182"/>
      <c r="G29" s="183"/>
      <c r="H29" s="179"/>
      <c r="I29" s="179"/>
      <c r="J29" s="179"/>
    </row>
    <row r="30" spans="1:10" x14ac:dyDescent="0.3">
      <c r="A30" s="179"/>
      <c r="C30" s="184" t="s">
        <v>268</v>
      </c>
      <c r="F30" s="185" t="s">
        <v>273</v>
      </c>
      <c r="G30" s="183"/>
      <c r="H30" s="179"/>
      <c r="I30" s="179"/>
      <c r="J30" s="179"/>
    </row>
    <row r="31" spans="1:10" x14ac:dyDescent="0.3">
      <c r="A31" s="179"/>
      <c r="C31" s="186" t="s">
        <v>140</v>
      </c>
      <c r="F31" s="178" t="s">
        <v>269</v>
      </c>
      <c r="G31" s="179"/>
      <c r="H31" s="179"/>
      <c r="I31" s="179"/>
      <c r="J31" s="179"/>
    </row>
    <row r="32" spans="1:10" s="179" customFormat="1" x14ac:dyDescent="0.3">
      <c r="B32" s="178"/>
    </row>
    <row r="33" s="179" customFormat="1" ht="12.75" x14ac:dyDescent="0.2"/>
    <row r="34" s="179" customFormat="1" ht="12.75" x14ac:dyDescent="0.2"/>
    <row r="35" s="179" customFormat="1" ht="12.75" x14ac:dyDescent="0.2"/>
    <row r="36" s="179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22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topLeftCell="A22" zoomScaleSheetLayoutView="70" workbookViewId="0">
      <selection activeCell="J9" sqref="J9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5" t="s">
        <v>304</v>
      </c>
      <c r="B1" s="136"/>
      <c r="C1" s="136"/>
      <c r="D1" s="136"/>
      <c r="E1" s="136"/>
      <c r="F1" s="77"/>
      <c r="G1" s="77"/>
      <c r="H1" s="77"/>
      <c r="I1" s="504" t="s">
        <v>110</v>
      </c>
      <c r="J1" s="504"/>
      <c r="K1" s="142"/>
    </row>
    <row r="2" spans="1:12" s="23" customFormat="1" ht="15" x14ac:dyDescent="0.3">
      <c r="A2" s="103" t="s">
        <v>141</v>
      </c>
      <c r="B2" s="136"/>
      <c r="C2" s="136"/>
      <c r="D2" s="136"/>
      <c r="E2" s="136"/>
      <c r="F2" s="137"/>
      <c r="G2" s="138"/>
      <c r="H2" s="138"/>
      <c r="I2" s="501" t="s">
        <v>483</v>
      </c>
      <c r="J2" s="502"/>
      <c r="K2" s="142"/>
    </row>
    <row r="3" spans="1:12" s="23" customFormat="1" ht="15" x14ac:dyDescent="0.2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3"/>
      <c r="L4" s="23"/>
    </row>
    <row r="5" spans="1:12" s="2" customFormat="1" ht="15" x14ac:dyDescent="0.3">
      <c r="A5" s="117" t="s">
        <v>482</v>
      </c>
      <c r="B5" s="118"/>
      <c r="C5" s="118"/>
      <c r="D5" s="118"/>
      <c r="E5" s="118"/>
      <c r="F5" s="59"/>
      <c r="G5" s="59"/>
      <c r="H5" s="59"/>
      <c r="I5" s="130"/>
      <c r="J5" s="59"/>
      <c r="K5" s="103"/>
    </row>
    <row r="6" spans="1:12" s="23" customFormat="1" ht="13.5" x14ac:dyDescent="0.2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 x14ac:dyDescent="0.2">
      <c r="A7" s="131"/>
      <c r="B7" s="508" t="s">
        <v>221</v>
      </c>
      <c r="C7" s="508"/>
      <c r="D7" s="508" t="s">
        <v>292</v>
      </c>
      <c r="E7" s="508"/>
      <c r="F7" s="508" t="s">
        <v>293</v>
      </c>
      <c r="G7" s="508"/>
      <c r="H7" s="150" t="s">
        <v>279</v>
      </c>
      <c r="I7" s="508" t="s">
        <v>224</v>
      </c>
      <c r="J7" s="508"/>
      <c r="K7" s="143"/>
    </row>
    <row r="8" spans="1:12" ht="15" x14ac:dyDescent="0.2">
      <c r="A8" s="132" t="s">
        <v>116</v>
      </c>
      <c r="B8" s="133" t="s">
        <v>223</v>
      </c>
      <c r="C8" s="134" t="s">
        <v>222</v>
      </c>
      <c r="D8" s="133" t="s">
        <v>223</v>
      </c>
      <c r="E8" s="134" t="s">
        <v>222</v>
      </c>
      <c r="F8" s="133" t="s">
        <v>223</v>
      </c>
      <c r="G8" s="134" t="s">
        <v>222</v>
      </c>
      <c r="H8" s="134" t="s">
        <v>222</v>
      </c>
      <c r="I8" s="133" t="s">
        <v>223</v>
      </c>
      <c r="J8" s="134" t="s">
        <v>222</v>
      </c>
      <c r="K8" s="143"/>
    </row>
    <row r="9" spans="1:12" ht="15" x14ac:dyDescent="0.2">
      <c r="A9" s="60" t="s">
        <v>117</v>
      </c>
      <c r="B9" s="81">
        <f>SUM(B10,B14,B17)</f>
        <v>0</v>
      </c>
      <c r="C9" s="81">
        <f>SUM(C10,C14,C17)</f>
        <v>25582.32</v>
      </c>
      <c r="D9" s="81">
        <f t="shared" ref="D9:J9" si="0">SUM(D10,D14,D17)</f>
        <v>0</v>
      </c>
      <c r="E9" s="81">
        <f>SUM(E10,E14,E17)</f>
        <v>6713.2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0</v>
      </c>
      <c r="J9" s="81">
        <f t="shared" si="0"/>
        <v>32295.52</v>
      </c>
      <c r="K9" s="143"/>
    </row>
    <row r="10" spans="1:12" ht="15" x14ac:dyDescent="0.2">
      <c r="A10" s="61" t="s">
        <v>118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 x14ac:dyDescent="0.2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>
        <f>C11+E11+-G11-H11</f>
        <v>0</v>
      </c>
      <c r="K11" s="143"/>
    </row>
    <row r="12" spans="1:12" ht="15" x14ac:dyDescent="0.2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>
        <f>C12+E12+-G12-H12</f>
        <v>0</v>
      </c>
      <c r="K12" s="143"/>
    </row>
    <row r="13" spans="1:12" ht="15" x14ac:dyDescent="0.2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>
        <f>C13+E13+-G13-H13</f>
        <v>0</v>
      </c>
      <c r="K13" s="143"/>
    </row>
    <row r="14" spans="1:12" ht="15" x14ac:dyDescent="0.2">
      <c r="A14" s="61" t="s">
        <v>122</v>
      </c>
      <c r="B14" s="131">
        <f>SUM(B15:B16)</f>
        <v>0</v>
      </c>
      <c r="C14" s="131">
        <f>SUM(C15:C16)</f>
        <v>25582.32</v>
      </c>
      <c r="D14" s="131">
        <f t="shared" ref="D14:J14" si="2">SUM(D15:D16)</f>
        <v>0</v>
      </c>
      <c r="E14" s="131">
        <f>SUM(E15:E16)</f>
        <v>6713.2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0</v>
      </c>
      <c r="J14" s="131">
        <f t="shared" si="2"/>
        <v>32295.52</v>
      </c>
      <c r="K14" s="143"/>
    </row>
    <row r="15" spans="1:12" ht="15" x14ac:dyDescent="0.2">
      <c r="A15" s="61" t="s">
        <v>123</v>
      </c>
      <c r="B15" s="26"/>
      <c r="C15" s="26"/>
      <c r="D15" s="26"/>
      <c r="E15" s="26"/>
      <c r="F15" s="26"/>
      <c r="G15" s="26"/>
      <c r="H15" s="26"/>
      <c r="I15" s="26"/>
      <c r="J15" s="26">
        <f>C15+E15-F15-G15</f>
        <v>0</v>
      </c>
      <c r="K15" s="143"/>
    </row>
    <row r="16" spans="1:12" ht="15" x14ac:dyDescent="0.2">
      <c r="A16" s="61" t="s">
        <v>124</v>
      </c>
      <c r="B16" s="26"/>
      <c r="C16" s="26">
        <v>25582.32</v>
      </c>
      <c r="D16" s="26"/>
      <c r="E16" s="26">
        <v>6713.2</v>
      </c>
      <c r="F16" s="26"/>
      <c r="G16" s="26"/>
      <c r="H16" s="26"/>
      <c r="I16" s="26"/>
      <c r="J16" s="26">
        <f>C16+E16-F16-G16</f>
        <v>32295.52</v>
      </c>
      <c r="K16" s="143"/>
    </row>
    <row r="17" spans="1:11" ht="15" x14ac:dyDescent="0.2">
      <c r="A17" s="61" t="s">
        <v>125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 ht="15" x14ac:dyDescent="0.2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 ht="15" x14ac:dyDescent="0.2">
      <c r="A19" s="61" t="s">
        <v>127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 ht="15" x14ac:dyDescent="0.2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 ht="15" x14ac:dyDescent="0.2">
      <c r="A21" s="61" t="s">
        <v>129</v>
      </c>
      <c r="B21" s="26"/>
      <c r="C21" s="26"/>
      <c r="D21" s="26"/>
      <c r="E21" s="26"/>
      <c r="F21" s="26"/>
      <c r="G21" s="26"/>
      <c r="H21" s="26"/>
      <c r="I21" s="26"/>
      <c r="J21" s="26">
        <f>C21+E21-F21-G21</f>
        <v>0</v>
      </c>
      <c r="K21" s="143"/>
    </row>
    <row r="22" spans="1:11" ht="15" x14ac:dyDescent="0.2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>
        <f>C22+E22-F22-G22</f>
        <v>0</v>
      </c>
      <c r="K22" s="143"/>
    </row>
    <row r="23" spans="1:11" ht="15" x14ac:dyDescent="0.2">
      <c r="A23" s="61" t="s">
        <v>131</v>
      </c>
      <c r="B23" s="26"/>
      <c r="C23" s="26"/>
      <c r="D23" s="26"/>
      <c r="E23" s="374"/>
      <c r="F23" s="26"/>
      <c r="G23" s="26"/>
      <c r="H23" s="26"/>
      <c r="I23" s="26"/>
      <c r="J23" s="26">
        <f>C23+E23-F23-G23</f>
        <v>0</v>
      </c>
      <c r="K23" s="143"/>
    </row>
    <row r="24" spans="1:11" ht="15" x14ac:dyDescent="0.2">
      <c r="A24" s="60" t="s">
        <v>132</v>
      </c>
      <c r="B24" s="81">
        <f>SUM(B25:B31)</f>
        <v>0</v>
      </c>
      <c r="C24" s="81">
        <f t="shared" ref="C24:J24" si="5">SUM(C25:C31)</f>
        <v>0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0</v>
      </c>
      <c r="J24" s="81">
        <f t="shared" si="5"/>
        <v>0</v>
      </c>
      <c r="K24" s="143"/>
    </row>
    <row r="25" spans="1:11" ht="15" x14ac:dyDescent="0.2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3"/>
    </row>
    <row r="26" spans="1:11" ht="15" x14ac:dyDescent="0.2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 ht="15" x14ac:dyDescent="0.2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 ht="15" x14ac:dyDescent="0.2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 ht="15" x14ac:dyDescent="0.2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3"/>
    </row>
    <row r="30" spans="1:11" ht="15" x14ac:dyDescent="0.2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 x14ac:dyDescent="0.2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3"/>
    </row>
    <row r="32" spans="1:11" ht="15" x14ac:dyDescent="0.2">
      <c r="A32" s="60" t="s">
        <v>133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 ht="15" x14ac:dyDescent="0.2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 x14ac:dyDescent="0.2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 x14ac:dyDescent="0.2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 x14ac:dyDescent="0.2">
      <c r="A36" s="60" t="s">
        <v>134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 ht="15" x14ac:dyDescent="0.2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 x14ac:dyDescent="0.2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 x14ac:dyDescent="0.2">
      <c r="A39" s="61" t="s">
        <v>137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 x14ac:dyDescent="0.2">
      <c r="A40" s="61" t="s">
        <v>434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 x14ac:dyDescent="0.2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 x14ac:dyDescent="0.2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9"/>
      <c r="C48" s="69"/>
      <c r="F48" s="69"/>
      <c r="G48" s="72"/>
      <c r="H48" s="69"/>
      <c r="I48"/>
      <c r="J48"/>
    </row>
    <row r="49" spans="1:10" s="2" customFormat="1" ht="15" x14ac:dyDescent="0.3">
      <c r="B49" s="68" t="s">
        <v>268</v>
      </c>
      <c r="F49" s="12" t="s">
        <v>273</v>
      </c>
      <c r="G49" s="71"/>
      <c r="I49"/>
      <c r="J49"/>
    </row>
    <row r="50" spans="1:10" s="2" customFormat="1" ht="15" x14ac:dyDescent="0.3">
      <c r="B50" s="64" t="s">
        <v>140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325" customWidth="1"/>
    <col min="2" max="2" width="30.42578125" style="325" customWidth="1"/>
    <col min="3" max="3" width="25.28515625" style="325" customWidth="1"/>
    <col min="4" max="4" width="20" style="325" customWidth="1"/>
    <col min="5" max="5" width="14.140625" style="317" customWidth="1"/>
    <col min="6" max="6" width="23.7109375" style="317" customWidth="1"/>
    <col min="7" max="7" width="19" style="317" customWidth="1"/>
    <col min="8" max="8" width="28" style="317" customWidth="1"/>
    <col min="9" max="9" width="1" style="317" customWidth="1"/>
    <col min="10" max="10" width="9.85546875" style="319" customWidth="1"/>
    <col min="11" max="11" width="12.7109375" style="319" customWidth="1"/>
    <col min="12" max="12" width="9.140625" style="324"/>
    <col min="13" max="16384" width="9.140625" style="325"/>
  </cols>
  <sheetData>
    <row r="1" spans="1:12" s="317" customFormat="1" ht="15" x14ac:dyDescent="0.2">
      <c r="A1" s="135" t="s">
        <v>305</v>
      </c>
      <c r="B1" s="315"/>
      <c r="C1" s="315"/>
      <c r="D1" s="315"/>
      <c r="E1" s="315"/>
      <c r="F1" s="315"/>
      <c r="G1" s="316"/>
      <c r="H1" s="309" t="s">
        <v>199</v>
      </c>
      <c r="I1" s="316"/>
      <c r="J1" s="65"/>
      <c r="K1" s="65"/>
      <c r="L1" s="65"/>
    </row>
    <row r="2" spans="1:12" s="317" customFormat="1" ht="15" x14ac:dyDescent="0.3">
      <c r="A2" s="103" t="s">
        <v>141</v>
      </c>
      <c r="B2" s="315"/>
      <c r="C2" s="315"/>
      <c r="D2" s="315"/>
      <c r="E2" s="315"/>
      <c r="F2" s="315"/>
      <c r="G2" s="318"/>
      <c r="H2" s="501" t="s">
        <v>484</v>
      </c>
      <c r="I2" s="502"/>
      <c r="J2" s="65"/>
      <c r="K2" s="65"/>
      <c r="L2" s="65"/>
    </row>
    <row r="3" spans="1:12" s="317" customFormat="1" ht="15" x14ac:dyDescent="0.2">
      <c r="A3" s="315"/>
      <c r="B3" s="315"/>
      <c r="C3" s="315"/>
      <c r="D3" s="315"/>
      <c r="E3" s="315"/>
      <c r="F3" s="315"/>
      <c r="G3" s="318"/>
      <c r="H3" s="139"/>
      <c r="I3" s="318"/>
      <c r="J3" s="65"/>
      <c r="K3" s="65"/>
      <c r="L3" s="65"/>
    </row>
    <row r="4" spans="1:12" s="2" customFormat="1" ht="15" x14ac:dyDescent="0.3">
      <c r="A4" s="75" t="str">
        <f>'[6]ფორმა N2'!A4</f>
        <v>ანგარიშვალდებული პირის დასახელება:</v>
      </c>
      <c r="B4" s="75"/>
      <c r="C4" s="75"/>
      <c r="D4" s="75"/>
      <c r="E4" s="315"/>
      <c r="F4" s="315"/>
      <c r="G4" s="315"/>
      <c r="H4" s="315"/>
      <c r="I4" s="316"/>
      <c r="J4" s="319"/>
      <c r="K4" s="319"/>
      <c r="L4" s="317"/>
    </row>
    <row r="5" spans="1:12" s="2" customFormat="1" ht="15" x14ac:dyDescent="0.3">
      <c r="A5" s="117" t="s">
        <v>482</v>
      </c>
      <c r="B5" s="118"/>
      <c r="C5" s="118"/>
      <c r="D5" s="118"/>
      <c r="E5" s="320"/>
      <c r="F5" s="321"/>
      <c r="G5" s="321"/>
      <c r="H5" s="321"/>
      <c r="I5" s="316"/>
      <c r="J5" s="319"/>
      <c r="K5" s="319"/>
      <c r="L5" s="12"/>
    </row>
    <row r="6" spans="1:12" s="317" customFormat="1" ht="13.5" x14ac:dyDescent="0.2">
      <c r="A6" s="140"/>
      <c r="B6" s="141"/>
      <c r="C6" s="141"/>
      <c r="D6" s="141"/>
      <c r="E6" s="315"/>
      <c r="F6" s="315"/>
      <c r="G6" s="315"/>
      <c r="H6" s="315"/>
      <c r="I6" s="316"/>
      <c r="J6" s="319"/>
      <c r="K6" s="319"/>
      <c r="L6" s="319"/>
    </row>
    <row r="7" spans="1:12" ht="30" x14ac:dyDescent="0.2">
      <c r="A7" s="322" t="s">
        <v>64</v>
      </c>
      <c r="B7" s="322" t="s">
        <v>375</v>
      </c>
      <c r="C7" s="323" t="s">
        <v>376</v>
      </c>
      <c r="D7" s="323" t="s">
        <v>236</v>
      </c>
      <c r="E7" s="323" t="s">
        <v>476</v>
      </c>
      <c r="F7" s="323" t="s">
        <v>241</v>
      </c>
      <c r="G7" s="323" t="s">
        <v>242</v>
      </c>
      <c r="H7" s="323" t="s">
        <v>243</v>
      </c>
      <c r="I7" s="316"/>
    </row>
    <row r="8" spans="1:12" ht="15" x14ac:dyDescent="0.2">
      <c r="A8" s="322">
        <v>1</v>
      </c>
      <c r="B8" s="322">
        <v>2</v>
      </c>
      <c r="C8" s="323">
        <v>3</v>
      </c>
      <c r="D8" s="322">
        <v>4</v>
      </c>
      <c r="E8" s="323">
        <v>5</v>
      </c>
      <c r="F8" s="322">
        <v>6</v>
      </c>
      <c r="G8" s="323">
        <v>7</v>
      </c>
      <c r="H8" s="323">
        <v>8</v>
      </c>
      <c r="I8" s="316"/>
    </row>
    <row r="9" spans="1:12" ht="15" x14ac:dyDescent="0.3">
      <c r="A9" s="326"/>
      <c r="B9" s="327"/>
      <c r="C9" s="327"/>
      <c r="D9" s="327"/>
      <c r="E9" s="327"/>
      <c r="F9" s="327"/>
      <c r="G9" s="328"/>
      <c r="H9" s="327"/>
      <c r="I9" s="316"/>
    </row>
    <row r="10" spans="1:12" ht="15" x14ac:dyDescent="0.3">
      <c r="A10" s="326"/>
      <c r="B10" s="327"/>
      <c r="C10" s="327"/>
      <c r="D10" s="327"/>
      <c r="E10" s="327"/>
      <c r="F10" s="327"/>
      <c r="G10" s="328"/>
      <c r="H10" s="327"/>
      <c r="I10" s="316"/>
    </row>
    <row r="11" spans="1:12" ht="15" x14ac:dyDescent="0.3">
      <c r="A11" s="326"/>
      <c r="B11" s="327"/>
      <c r="C11" s="327"/>
      <c r="D11" s="327"/>
      <c r="E11" s="327"/>
      <c r="F11" s="327"/>
      <c r="G11" s="328"/>
      <c r="H11" s="327"/>
      <c r="I11" s="316"/>
    </row>
    <row r="12" spans="1:12" ht="15" x14ac:dyDescent="0.3">
      <c r="A12" s="326"/>
      <c r="B12" s="327"/>
      <c r="C12" s="327"/>
      <c r="D12" s="327"/>
      <c r="E12" s="327"/>
      <c r="F12" s="327"/>
      <c r="G12" s="328"/>
      <c r="H12" s="327"/>
      <c r="I12" s="316"/>
    </row>
    <row r="13" spans="1:12" ht="15" x14ac:dyDescent="0.3">
      <c r="A13" s="326"/>
      <c r="B13" s="327"/>
      <c r="C13" s="327"/>
      <c r="D13" s="327"/>
      <c r="E13" s="327"/>
      <c r="F13" s="327"/>
      <c r="G13" s="328"/>
      <c r="H13" s="327"/>
      <c r="I13" s="316"/>
    </row>
    <row r="14" spans="1:12" ht="15" x14ac:dyDescent="0.3">
      <c r="A14" s="326"/>
      <c r="B14" s="327"/>
      <c r="C14" s="327"/>
      <c r="D14" s="327"/>
      <c r="E14" s="327"/>
      <c r="F14" s="327"/>
      <c r="G14" s="328"/>
      <c r="H14" s="327"/>
      <c r="I14" s="316"/>
    </row>
    <row r="15" spans="1:12" ht="15" x14ac:dyDescent="0.3">
      <c r="A15" s="326"/>
      <c r="B15" s="327"/>
      <c r="C15" s="327"/>
      <c r="D15" s="327"/>
      <c r="E15" s="327"/>
      <c r="F15" s="327"/>
      <c r="G15" s="328"/>
      <c r="H15" s="327"/>
      <c r="I15" s="316"/>
    </row>
    <row r="16" spans="1:12" s="317" customFormat="1" ht="15" x14ac:dyDescent="0.3">
      <c r="A16" s="326" t="s">
        <v>278</v>
      </c>
      <c r="B16" s="327"/>
      <c r="C16" s="327"/>
      <c r="D16" s="327"/>
      <c r="E16" s="327"/>
      <c r="F16" s="327"/>
      <c r="G16" s="328"/>
      <c r="H16" s="327"/>
      <c r="I16" s="316"/>
      <c r="J16" s="319"/>
      <c r="K16" s="319"/>
      <c r="L16" s="319"/>
    </row>
    <row r="17" spans="1:12" s="317" customFormat="1" x14ac:dyDescent="0.2">
      <c r="J17" s="319"/>
      <c r="K17" s="319"/>
      <c r="L17" s="319"/>
    </row>
    <row r="18" spans="1:12" s="317" customFormat="1" x14ac:dyDescent="0.2"/>
    <row r="19" spans="1:12" s="317" customFormat="1" x14ac:dyDescent="0.2">
      <c r="A19" s="325"/>
    </row>
    <row r="20" spans="1:12" s="2" customFormat="1" ht="15" x14ac:dyDescent="0.3">
      <c r="B20" s="70" t="s">
        <v>107</v>
      </c>
      <c r="E20" s="5"/>
    </row>
    <row r="21" spans="1:12" s="2" customFormat="1" ht="15" x14ac:dyDescent="0.3">
      <c r="C21" s="69"/>
      <c r="E21" s="69"/>
      <c r="F21" s="329"/>
      <c r="G21" s="330"/>
      <c r="H21" s="330"/>
      <c r="I21" s="330"/>
    </row>
    <row r="22" spans="1:12" s="2" customFormat="1" ht="15" x14ac:dyDescent="0.3">
      <c r="A22" s="330"/>
      <c r="C22" s="68" t="s">
        <v>268</v>
      </c>
      <c r="E22" s="12" t="s">
        <v>273</v>
      </c>
      <c r="F22" s="331"/>
      <c r="G22" s="330"/>
      <c r="H22" s="330"/>
      <c r="I22" s="330"/>
    </row>
    <row r="23" spans="1:12" s="2" customFormat="1" ht="15" x14ac:dyDescent="0.3">
      <c r="A23" s="330"/>
      <c r="C23" s="64" t="s">
        <v>140</v>
      </c>
      <c r="E23" s="2" t="s">
        <v>269</v>
      </c>
      <c r="F23" s="330"/>
      <c r="G23" s="330"/>
      <c r="H23" s="330"/>
      <c r="I23" s="330"/>
    </row>
    <row r="24" spans="1:12" s="330" customFormat="1" ht="15" x14ac:dyDescent="0.3">
      <c r="B24" s="2"/>
      <c r="C24" s="325"/>
    </row>
  </sheetData>
  <mergeCells count="1">
    <mergeCell ref="H2:I2"/>
  </mergeCells>
  <dataValidations count="3">
    <dataValidation allowBlank="1" showInputMessage="1" showErrorMessage="1" prompt="თვე/დღე/წელი" sqref="G9:G1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4.7109375" style="325" customWidth="1"/>
    <col min="2" max="2" width="23.28515625" style="325" customWidth="1"/>
    <col min="3" max="4" width="17.7109375" style="325" customWidth="1"/>
    <col min="5" max="6" width="14.140625" style="334" customWidth="1"/>
    <col min="7" max="7" width="20.42578125" style="334" customWidth="1"/>
    <col min="8" max="8" width="23.7109375" style="334" customWidth="1"/>
    <col min="9" max="9" width="21.42578125" style="334" customWidth="1"/>
    <col min="10" max="10" width="1" style="324" customWidth="1"/>
    <col min="11" max="16384" width="9.140625" style="325"/>
  </cols>
  <sheetData>
    <row r="1" spans="1:12" s="334" customFormat="1" ht="15" x14ac:dyDescent="0.2">
      <c r="A1" s="187" t="s">
        <v>306</v>
      </c>
      <c r="B1" s="332"/>
      <c r="C1" s="332"/>
      <c r="D1" s="332"/>
      <c r="E1" s="332"/>
      <c r="F1" s="332"/>
      <c r="G1" s="332"/>
      <c r="H1" s="333"/>
      <c r="I1" s="77" t="s">
        <v>199</v>
      </c>
      <c r="J1" s="146"/>
    </row>
    <row r="2" spans="1:12" s="334" customFormat="1" ht="15" x14ac:dyDescent="0.3">
      <c r="A2" s="147" t="s">
        <v>141</v>
      </c>
      <c r="B2" s="332"/>
      <c r="C2" s="332"/>
      <c r="D2" s="332"/>
      <c r="E2" s="332"/>
      <c r="F2" s="332"/>
      <c r="G2" s="332"/>
      <c r="H2" s="333"/>
      <c r="I2" s="501" t="s">
        <v>484</v>
      </c>
      <c r="J2" s="502"/>
    </row>
    <row r="3" spans="1:12" s="334" customFormat="1" ht="15" x14ac:dyDescent="0.2">
      <c r="A3" s="332"/>
      <c r="B3" s="332"/>
      <c r="C3" s="332"/>
      <c r="D3" s="332"/>
      <c r="E3" s="332"/>
      <c r="F3" s="332"/>
      <c r="G3" s="332"/>
      <c r="H3" s="139"/>
      <c r="I3" s="139"/>
      <c r="J3" s="146"/>
    </row>
    <row r="4" spans="1:12" s="21" customFormat="1" ht="15" x14ac:dyDescent="0.3">
      <c r="A4" s="112" t="s">
        <v>274</v>
      </c>
      <c r="B4" s="112"/>
      <c r="C4" s="112"/>
      <c r="D4" s="335"/>
      <c r="E4" s="336"/>
      <c r="F4" s="332"/>
      <c r="G4" s="332"/>
      <c r="H4" s="332"/>
      <c r="I4" s="336"/>
      <c r="J4" s="337"/>
      <c r="L4" s="334"/>
    </row>
    <row r="5" spans="1:12" s="21" customFormat="1" ht="15" x14ac:dyDescent="0.3">
      <c r="A5" s="117" t="s">
        <v>482</v>
      </c>
      <c r="B5" s="338"/>
      <c r="C5" s="338"/>
      <c r="D5" s="338"/>
      <c r="E5" s="339"/>
      <c r="F5" s="340"/>
      <c r="G5" s="340"/>
      <c r="H5" s="340"/>
      <c r="I5" s="339"/>
      <c r="J5" s="337"/>
    </row>
    <row r="6" spans="1:12" s="334" customFormat="1" ht="13.5" x14ac:dyDescent="0.2">
      <c r="A6" s="140"/>
      <c r="B6" s="332"/>
      <c r="C6" s="332"/>
      <c r="D6" s="332"/>
      <c r="E6" s="332"/>
      <c r="F6" s="332"/>
      <c r="G6" s="332"/>
      <c r="H6" s="332"/>
      <c r="I6" s="332"/>
      <c r="J6" s="341"/>
    </row>
    <row r="7" spans="1:12" ht="30" x14ac:dyDescent="0.2">
      <c r="A7" s="342" t="s">
        <v>64</v>
      </c>
      <c r="B7" s="322" t="s">
        <v>248</v>
      </c>
      <c r="C7" s="323" t="s">
        <v>244</v>
      </c>
      <c r="D7" s="323" t="s">
        <v>245</v>
      </c>
      <c r="E7" s="323" t="s">
        <v>246</v>
      </c>
      <c r="F7" s="323" t="s">
        <v>247</v>
      </c>
      <c r="G7" s="323" t="s">
        <v>241</v>
      </c>
      <c r="H7" s="323" t="s">
        <v>242</v>
      </c>
      <c r="I7" s="323" t="s">
        <v>243</v>
      </c>
      <c r="J7" s="343"/>
    </row>
    <row r="8" spans="1:12" ht="15" x14ac:dyDescent="0.2">
      <c r="A8" s="322">
        <v>1</v>
      </c>
      <c r="B8" s="322">
        <v>2</v>
      </c>
      <c r="C8" s="323">
        <v>3</v>
      </c>
      <c r="D8" s="322">
        <v>4</v>
      </c>
      <c r="E8" s="323">
        <v>5</v>
      </c>
      <c r="F8" s="322">
        <v>6</v>
      </c>
      <c r="G8" s="323">
        <v>7</v>
      </c>
      <c r="H8" s="322">
        <v>8</v>
      </c>
      <c r="I8" s="323">
        <v>9</v>
      </c>
      <c r="J8" s="343"/>
    </row>
    <row r="9" spans="1:12" ht="15" x14ac:dyDescent="0.3">
      <c r="A9" s="326">
        <v>1</v>
      </c>
      <c r="B9" s="327"/>
      <c r="C9" s="327"/>
      <c r="D9" s="327"/>
      <c r="E9" s="327"/>
      <c r="F9" s="327"/>
      <c r="G9" s="327"/>
      <c r="H9" s="344"/>
      <c r="I9" s="327"/>
      <c r="J9" s="343"/>
    </row>
    <row r="10" spans="1:12" ht="15" x14ac:dyDescent="0.3">
      <c r="A10" s="326">
        <v>2</v>
      </c>
      <c r="B10" s="327"/>
      <c r="C10" s="327"/>
      <c r="D10" s="327"/>
      <c r="E10" s="327"/>
      <c r="F10" s="327"/>
      <c r="G10" s="327"/>
      <c r="H10" s="344"/>
      <c r="I10" s="327"/>
      <c r="J10" s="343"/>
    </row>
    <row r="11" spans="1:12" ht="15" x14ac:dyDescent="0.3">
      <c r="A11" s="326">
        <v>3</v>
      </c>
      <c r="B11" s="327"/>
      <c r="C11" s="327"/>
      <c r="D11" s="327"/>
      <c r="E11" s="327"/>
      <c r="F11" s="327"/>
      <c r="G11" s="327"/>
      <c r="H11" s="344"/>
      <c r="I11" s="327"/>
      <c r="J11" s="343"/>
    </row>
    <row r="12" spans="1:12" ht="15" x14ac:dyDescent="0.3">
      <c r="A12" s="326">
        <v>4</v>
      </c>
      <c r="B12" s="327"/>
      <c r="C12" s="327"/>
      <c r="D12" s="327"/>
      <c r="E12" s="327"/>
      <c r="F12" s="327"/>
      <c r="G12" s="327"/>
      <c r="H12" s="344"/>
      <c r="I12" s="327"/>
      <c r="J12" s="343"/>
    </row>
    <row r="13" spans="1:12" ht="15" x14ac:dyDescent="0.3">
      <c r="A13" s="326">
        <v>5</v>
      </c>
      <c r="B13" s="327"/>
      <c r="C13" s="327"/>
      <c r="D13" s="327"/>
      <c r="E13" s="327"/>
      <c r="F13" s="327"/>
      <c r="G13" s="327"/>
      <c r="H13" s="344"/>
      <c r="I13" s="327"/>
      <c r="J13" s="343"/>
    </row>
    <row r="14" spans="1:12" ht="15" x14ac:dyDescent="0.3">
      <c r="A14" s="326">
        <v>6</v>
      </c>
      <c r="B14" s="327"/>
      <c r="C14" s="327"/>
      <c r="D14" s="327"/>
      <c r="E14" s="327"/>
      <c r="F14" s="327"/>
      <c r="G14" s="327"/>
      <c r="H14" s="344"/>
      <c r="I14" s="327"/>
      <c r="J14" s="343"/>
    </row>
    <row r="15" spans="1:12" s="334" customFormat="1" ht="15" x14ac:dyDescent="0.3">
      <c r="A15" s="326">
        <v>7</v>
      </c>
      <c r="B15" s="345"/>
      <c r="C15" s="346"/>
      <c r="D15" s="346"/>
      <c r="E15" s="346"/>
      <c r="F15" s="346"/>
      <c r="G15" s="346"/>
      <c r="H15" s="347"/>
      <c r="I15" s="345"/>
      <c r="J15" s="341"/>
    </row>
    <row r="16" spans="1:12" s="334" customFormat="1" ht="15" x14ac:dyDescent="0.3">
      <c r="A16" s="326">
        <v>8</v>
      </c>
      <c r="B16" s="345"/>
      <c r="C16" s="346"/>
      <c r="D16" s="346"/>
      <c r="E16" s="346"/>
      <c r="F16" s="346"/>
      <c r="G16" s="346"/>
      <c r="H16" s="347"/>
      <c r="I16" s="345"/>
      <c r="J16" s="341"/>
    </row>
    <row r="17" spans="1:10" s="334" customFormat="1" x14ac:dyDescent="0.2">
      <c r="A17" s="348" t="s">
        <v>278</v>
      </c>
      <c r="B17" s="349"/>
      <c r="C17" s="349"/>
      <c r="D17" s="349"/>
      <c r="E17" s="349"/>
      <c r="F17" s="349"/>
      <c r="G17" s="349"/>
      <c r="H17" s="349"/>
      <c r="I17" s="349"/>
      <c r="J17" s="350"/>
    </row>
    <row r="18" spans="1:10" s="334" customFormat="1" x14ac:dyDescent="0.2"/>
    <row r="19" spans="1:10" s="334" customFormat="1" x14ac:dyDescent="0.2">
      <c r="A19" s="325"/>
    </row>
    <row r="20" spans="1:10" s="21" customFormat="1" ht="15" x14ac:dyDescent="0.3">
      <c r="B20" s="351" t="s">
        <v>107</v>
      </c>
      <c r="E20" s="19"/>
    </row>
    <row r="21" spans="1:10" s="21" customFormat="1" ht="15" x14ac:dyDescent="0.3">
      <c r="C21" s="203"/>
      <c r="E21" s="203"/>
      <c r="F21" s="352"/>
      <c r="G21" s="352"/>
      <c r="H21" s="353"/>
      <c r="I21" s="353"/>
    </row>
    <row r="22" spans="1:10" s="21" customFormat="1" ht="15" x14ac:dyDescent="0.3">
      <c r="A22" s="353"/>
      <c r="C22" s="201" t="s">
        <v>268</v>
      </c>
      <c r="E22" s="202" t="s">
        <v>273</v>
      </c>
      <c r="F22" s="354"/>
      <c r="G22" s="353"/>
      <c r="H22" s="353"/>
      <c r="I22" s="353"/>
    </row>
    <row r="23" spans="1:10" s="21" customFormat="1" ht="15" x14ac:dyDescent="0.3">
      <c r="A23" s="353"/>
      <c r="C23" s="355" t="s">
        <v>140</v>
      </c>
      <c r="E23" s="21" t="s">
        <v>269</v>
      </c>
      <c r="F23" s="353"/>
      <c r="G23" s="353"/>
      <c r="H23" s="353"/>
      <c r="I23" s="353"/>
    </row>
    <row r="24" spans="1:10" s="353" customFormat="1" ht="15" x14ac:dyDescent="0.3">
      <c r="B24" s="21"/>
      <c r="C24" s="325"/>
    </row>
    <row r="25" spans="1:10" s="353" customFormat="1" x14ac:dyDescent="0.2"/>
    <row r="26" spans="1:10" s="334" customFormat="1" x14ac:dyDescent="0.2">
      <c r="J26" s="350"/>
    </row>
    <row r="27" spans="1:10" s="334" customFormat="1" x14ac:dyDescent="0.2">
      <c r="J27" s="350"/>
    </row>
    <row r="28" spans="1:10" s="334" customFormat="1" x14ac:dyDescent="0.2">
      <c r="J28" s="350"/>
    </row>
    <row r="29" spans="1:10" s="334" customFormat="1" x14ac:dyDescent="0.2">
      <c r="J29" s="350"/>
    </row>
    <row r="30" spans="1:10" s="334" customFormat="1" x14ac:dyDescent="0.2">
      <c r="J30" s="350"/>
    </row>
    <row r="31" spans="1:10" s="334" customFormat="1" x14ac:dyDescent="0.2">
      <c r="J31" s="350"/>
    </row>
    <row r="32" spans="1:10" s="334" customFormat="1" x14ac:dyDescent="0.2">
      <c r="J32" s="350"/>
    </row>
    <row r="33" spans="10:10" s="334" customFormat="1" x14ac:dyDescent="0.2">
      <c r="J33" s="350"/>
    </row>
    <row r="34" spans="10:10" s="334" customFormat="1" x14ac:dyDescent="0.2">
      <c r="J34" s="350"/>
    </row>
    <row r="35" spans="10:10" s="334" customFormat="1" x14ac:dyDescent="0.2">
      <c r="J35" s="350"/>
    </row>
    <row r="36" spans="10:10" s="334" customFormat="1" x14ac:dyDescent="0.2">
      <c r="J36" s="350"/>
    </row>
    <row r="37" spans="10:10" s="334" customFormat="1" x14ac:dyDescent="0.2">
      <c r="J37" s="350"/>
    </row>
    <row r="38" spans="10:10" s="334" customFormat="1" x14ac:dyDescent="0.2">
      <c r="J38" s="350"/>
    </row>
    <row r="39" spans="10:10" s="334" customFormat="1" x14ac:dyDescent="0.2">
      <c r="J39" s="350"/>
    </row>
    <row r="40" spans="10:10" s="334" customFormat="1" x14ac:dyDescent="0.2">
      <c r="J40" s="350"/>
    </row>
    <row r="41" spans="10:10" s="334" customFormat="1" x14ac:dyDescent="0.2">
      <c r="J41" s="350"/>
    </row>
    <row r="42" spans="10:10" s="334" customFormat="1" x14ac:dyDescent="0.2">
      <c r="J42" s="350"/>
    </row>
    <row r="43" spans="10:10" s="334" customFormat="1" x14ac:dyDescent="0.2">
      <c r="J43" s="350"/>
    </row>
    <row r="65" spans="3:3" x14ac:dyDescent="0.2">
      <c r="C65" s="325" t="e">
        <v>#VALUE!</v>
      </c>
    </row>
  </sheetData>
  <mergeCells count="1">
    <mergeCell ref="I2:J2"/>
  </mergeCell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06" customWidth="1"/>
    <col min="2" max="2" width="37.42578125" style="206" customWidth="1"/>
    <col min="3" max="3" width="21.5703125" style="206" customWidth="1"/>
    <col min="4" max="4" width="20" style="206" customWidth="1"/>
    <col min="5" max="5" width="18.7109375" style="206" customWidth="1"/>
    <col min="6" max="6" width="24.140625" style="206" customWidth="1"/>
    <col min="7" max="7" width="27.140625" style="206" customWidth="1"/>
    <col min="8" max="8" width="0.7109375" style="206" customWidth="1"/>
    <col min="9" max="16384" width="9.140625" style="206"/>
  </cols>
  <sheetData>
    <row r="1" spans="1:8" s="190" customFormat="1" ht="15" x14ac:dyDescent="0.2">
      <c r="A1" s="187" t="s">
        <v>326</v>
      </c>
      <c r="B1" s="188"/>
      <c r="C1" s="188"/>
      <c r="D1" s="188"/>
      <c r="E1" s="188"/>
      <c r="F1" s="77"/>
      <c r="G1" s="77" t="s">
        <v>110</v>
      </c>
      <c r="H1" s="191"/>
    </row>
    <row r="2" spans="1:8" s="190" customFormat="1" ht="15" x14ac:dyDescent="0.2">
      <c r="A2" s="191" t="s">
        <v>317</v>
      </c>
      <c r="B2" s="188"/>
      <c r="C2" s="188"/>
      <c r="D2" s="188"/>
      <c r="E2" s="189"/>
      <c r="F2" s="189"/>
      <c r="G2" s="501" t="s">
        <v>483</v>
      </c>
      <c r="H2" s="502"/>
    </row>
    <row r="3" spans="1:8" s="190" customFormat="1" x14ac:dyDescent="0.2">
      <c r="A3" s="191"/>
      <c r="B3" s="188"/>
      <c r="C3" s="188"/>
      <c r="D3" s="188"/>
      <c r="E3" s="189"/>
      <c r="F3" s="189"/>
      <c r="G3" s="189"/>
      <c r="H3" s="191"/>
    </row>
    <row r="4" spans="1:8" s="190" customFormat="1" ht="15" x14ac:dyDescent="0.3">
      <c r="A4" s="112" t="s">
        <v>274</v>
      </c>
      <c r="B4" s="188"/>
      <c r="C4" s="188"/>
      <c r="D4" s="188"/>
      <c r="E4" s="192"/>
      <c r="F4" s="192"/>
      <c r="G4" s="189"/>
      <c r="H4" s="191"/>
    </row>
    <row r="5" spans="1:8" s="190" customFormat="1" ht="15" x14ac:dyDescent="0.3">
      <c r="A5" s="117" t="s">
        <v>482</v>
      </c>
      <c r="B5" s="193"/>
      <c r="C5" s="193"/>
      <c r="D5" s="193"/>
      <c r="E5" s="193"/>
      <c r="F5" s="193"/>
      <c r="G5" s="194"/>
      <c r="H5" s="191"/>
    </row>
    <row r="6" spans="1:8" s="207" customFormat="1" x14ac:dyDescent="0.2">
      <c r="A6" s="195"/>
      <c r="B6" s="195"/>
      <c r="C6" s="195"/>
      <c r="D6" s="195"/>
      <c r="E6" s="195"/>
      <c r="F6" s="195"/>
      <c r="G6" s="195"/>
      <c r="H6" s="192"/>
    </row>
    <row r="7" spans="1:8" s="190" customFormat="1" ht="51" x14ac:dyDescent="0.2">
      <c r="A7" s="225" t="s">
        <v>64</v>
      </c>
      <c r="B7" s="198" t="s">
        <v>321</v>
      </c>
      <c r="C7" s="198" t="s">
        <v>322</v>
      </c>
      <c r="D7" s="198" t="s">
        <v>323</v>
      </c>
      <c r="E7" s="198" t="s">
        <v>324</v>
      </c>
      <c r="F7" s="198" t="s">
        <v>325</v>
      </c>
      <c r="G7" s="198" t="s">
        <v>318</v>
      </c>
      <c r="H7" s="191"/>
    </row>
    <row r="8" spans="1:8" s="190" customFormat="1" x14ac:dyDescent="0.2">
      <c r="A8" s="196">
        <v>1</v>
      </c>
      <c r="B8" s="197">
        <v>2</v>
      </c>
      <c r="C8" s="197">
        <v>3</v>
      </c>
      <c r="D8" s="197">
        <v>4</v>
      </c>
      <c r="E8" s="198">
        <v>5</v>
      </c>
      <c r="F8" s="198">
        <v>6</v>
      </c>
      <c r="G8" s="198">
        <v>7</v>
      </c>
      <c r="H8" s="191"/>
    </row>
    <row r="9" spans="1:8" s="190" customFormat="1" x14ac:dyDescent="0.2">
      <c r="A9" s="208">
        <v>1</v>
      </c>
      <c r="B9" s="199"/>
      <c r="C9" s="199"/>
      <c r="D9" s="200"/>
      <c r="E9" s="199"/>
      <c r="F9" s="199"/>
      <c r="G9" s="199"/>
      <c r="H9" s="191"/>
    </row>
    <row r="10" spans="1:8" s="190" customFormat="1" x14ac:dyDescent="0.2">
      <c r="A10" s="208">
        <v>2</v>
      </c>
      <c r="B10" s="199"/>
      <c r="C10" s="199"/>
      <c r="D10" s="200"/>
      <c r="E10" s="199"/>
      <c r="F10" s="199"/>
      <c r="G10" s="199"/>
      <c r="H10" s="191"/>
    </row>
    <row r="11" spans="1:8" s="190" customFormat="1" x14ac:dyDescent="0.2">
      <c r="A11" s="208">
        <v>3</v>
      </c>
      <c r="B11" s="199"/>
      <c r="C11" s="199"/>
      <c r="D11" s="200"/>
      <c r="E11" s="199"/>
      <c r="F11" s="199"/>
      <c r="G11" s="199"/>
      <c r="H11" s="191"/>
    </row>
    <row r="12" spans="1:8" s="190" customFormat="1" x14ac:dyDescent="0.2">
      <c r="A12" s="208">
        <v>4</v>
      </c>
      <c r="B12" s="199"/>
      <c r="C12" s="199"/>
      <c r="D12" s="200"/>
      <c r="E12" s="199"/>
      <c r="F12" s="199"/>
      <c r="G12" s="199"/>
      <c r="H12" s="191"/>
    </row>
    <row r="13" spans="1:8" s="190" customFormat="1" x14ac:dyDescent="0.2">
      <c r="A13" s="208">
        <v>5</v>
      </c>
      <c r="B13" s="199"/>
      <c r="C13" s="199"/>
      <c r="D13" s="200"/>
      <c r="E13" s="199"/>
      <c r="F13" s="199"/>
      <c r="G13" s="199"/>
      <c r="H13" s="191"/>
    </row>
    <row r="14" spans="1:8" s="190" customFormat="1" x14ac:dyDescent="0.2">
      <c r="A14" s="208">
        <v>6</v>
      </c>
      <c r="B14" s="199"/>
      <c r="C14" s="199"/>
      <c r="D14" s="200"/>
      <c r="E14" s="199"/>
      <c r="F14" s="199"/>
      <c r="G14" s="199"/>
      <c r="H14" s="191"/>
    </row>
    <row r="15" spans="1:8" s="190" customFormat="1" x14ac:dyDescent="0.2">
      <c r="A15" s="208">
        <v>7</v>
      </c>
      <c r="B15" s="199"/>
      <c r="C15" s="199"/>
      <c r="D15" s="200"/>
      <c r="E15" s="199"/>
      <c r="F15" s="199"/>
      <c r="G15" s="199"/>
      <c r="H15" s="191"/>
    </row>
    <row r="16" spans="1:8" s="190" customFormat="1" x14ac:dyDescent="0.2">
      <c r="A16" s="208">
        <v>8</v>
      </c>
      <c r="B16" s="199"/>
      <c r="C16" s="199"/>
      <c r="D16" s="200"/>
      <c r="E16" s="199"/>
      <c r="F16" s="199"/>
      <c r="G16" s="199"/>
      <c r="H16" s="191"/>
    </row>
    <row r="17" spans="1:11" s="190" customFormat="1" x14ac:dyDescent="0.2">
      <c r="A17" s="208">
        <v>9</v>
      </c>
      <c r="B17" s="199"/>
      <c r="C17" s="199"/>
      <c r="D17" s="200"/>
      <c r="E17" s="199"/>
      <c r="F17" s="199"/>
      <c r="G17" s="199"/>
      <c r="H17" s="191"/>
    </row>
    <row r="18" spans="1:11" s="190" customFormat="1" x14ac:dyDescent="0.2">
      <c r="A18" s="208">
        <v>10</v>
      </c>
      <c r="B18" s="199"/>
      <c r="C18" s="199"/>
      <c r="D18" s="200"/>
      <c r="E18" s="199"/>
      <c r="F18" s="199"/>
      <c r="G18" s="199"/>
      <c r="H18" s="191"/>
    </row>
    <row r="19" spans="1:11" s="190" customFormat="1" x14ac:dyDescent="0.2">
      <c r="A19" s="208" t="s">
        <v>276</v>
      </c>
      <c r="B19" s="199"/>
      <c r="C19" s="199"/>
      <c r="D19" s="200"/>
      <c r="E19" s="199"/>
      <c r="F19" s="199"/>
      <c r="G19" s="199"/>
      <c r="H19" s="191"/>
    </row>
    <row r="22" spans="1:11" s="190" customFormat="1" x14ac:dyDescent="0.2"/>
    <row r="23" spans="1:11" s="190" customFormat="1" x14ac:dyDescent="0.2"/>
    <row r="24" spans="1:11" s="21" customFormat="1" ht="15" x14ac:dyDescent="0.3">
      <c r="B24" s="201" t="s">
        <v>107</v>
      </c>
      <c r="C24" s="201"/>
    </row>
    <row r="25" spans="1:11" s="21" customFormat="1" ht="15" x14ac:dyDescent="0.3">
      <c r="B25" s="201"/>
      <c r="C25" s="201"/>
    </row>
    <row r="26" spans="1:11" s="21" customFormat="1" ht="15" x14ac:dyDescent="0.3">
      <c r="C26" s="203"/>
      <c r="F26" s="203"/>
      <c r="G26" s="203"/>
      <c r="H26" s="202"/>
    </row>
    <row r="27" spans="1:11" s="21" customFormat="1" ht="15" x14ac:dyDescent="0.3">
      <c r="C27" s="204" t="s">
        <v>268</v>
      </c>
      <c r="F27" s="201" t="s">
        <v>319</v>
      </c>
      <c r="J27" s="202"/>
      <c r="K27" s="202"/>
    </row>
    <row r="28" spans="1:11" s="21" customFormat="1" ht="15" x14ac:dyDescent="0.3">
      <c r="C28" s="204" t="s">
        <v>140</v>
      </c>
      <c r="F28" s="205" t="s">
        <v>269</v>
      </c>
      <c r="J28" s="202"/>
      <c r="K28" s="202"/>
    </row>
    <row r="29" spans="1:11" s="190" customFormat="1" ht="15" x14ac:dyDescent="0.3">
      <c r="C29" s="204"/>
      <c r="J29" s="207"/>
      <c r="K29" s="207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1"/>
  <sheetViews>
    <sheetView showGridLines="0" topLeftCell="A10" zoomScaleSheetLayoutView="70" workbookViewId="0">
      <selection activeCell="D13" sqref="D1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3" t="s">
        <v>301</v>
      </c>
      <c r="B1" s="75"/>
      <c r="C1" s="503" t="s">
        <v>110</v>
      </c>
      <c r="D1" s="503"/>
      <c r="E1" s="106"/>
    </row>
    <row r="2" spans="1:7" x14ac:dyDescent="0.3">
      <c r="A2" s="75" t="s">
        <v>141</v>
      </c>
      <c r="B2" s="75"/>
      <c r="C2" s="501" t="s">
        <v>483</v>
      </c>
      <c r="D2" s="502"/>
      <c r="E2" s="106"/>
    </row>
    <row r="3" spans="1:7" x14ac:dyDescent="0.3">
      <c r="A3" s="73"/>
      <c r="B3" s="75"/>
      <c r="C3" s="74"/>
      <c r="D3" s="74"/>
      <c r="E3" s="106"/>
    </row>
    <row r="4" spans="1:7" x14ac:dyDescent="0.3">
      <c r="A4" s="76" t="s">
        <v>274</v>
      </c>
      <c r="B4" s="100"/>
      <c r="C4" s="101"/>
      <c r="D4" s="75"/>
      <c r="E4" s="106"/>
    </row>
    <row r="5" spans="1:7" x14ac:dyDescent="0.3">
      <c r="A5" s="117" t="s">
        <v>482</v>
      </c>
      <c r="B5" s="12"/>
      <c r="C5" s="12"/>
      <c r="E5" s="106"/>
    </row>
    <row r="6" spans="1:7" x14ac:dyDescent="0.3">
      <c r="A6" s="102"/>
      <c r="B6" s="102"/>
      <c r="C6" s="102"/>
      <c r="D6" s="103"/>
      <c r="E6" s="106"/>
    </row>
    <row r="7" spans="1:7" x14ac:dyDescent="0.3">
      <c r="A7" s="75"/>
      <c r="B7" s="75"/>
      <c r="C7" s="75"/>
      <c r="D7" s="75"/>
      <c r="E7" s="106"/>
    </row>
    <row r="8" spans="1:7" s="6" customFormat="1" ht="39" customHeight="1" x14ac:dyDescent="0.3">
      <c r="A8" s="104" t="s">
        <v>64</v>
      </c>
      <c r="B8" s="78" t="s">
        <v>249</v>
      </c>
      <c r="C8" s="78" t="s">
        <v>66</v>
      </c>
      <c r="D8" s="78" t="s">
        <v>67</v>
      </c>
      <c r="E8" s="106"/>
    </row>
    <row r="9" spans="1:7" s="7" customFormat="1" ht="16.5" customHeight="1" x14ac:dyDescent="0.3">
      <c r="A9" s="234">
        <v>1</v>
      </c>
      <c r="B9" s="234" t="s">
        <v>65</v>
      </c>
      <c r="C9" s="84">
        <f>SUM(C10,C25)</f>
        <v>720291.83</v>
      </c>
      <c r="D9" s="84">
        <f>SUM(D10,D25)</f>
        <v>626950.82999999996</v>
      </c>
      <c r="E9" s="106"/>
    </row>
    <row r="10" spans="1:7" s="7" customFormat="1" ht="16.5" customHeight="1" x14ac:dyDescent="0.3">
      <c r="A10" s="86">
        <v>1.1000000000000001</v>
      </c>
      <c r="B10" s="86" t="s">
        <v>80</v>
      </c>
      <c r="C10" s="84">
        <f>SUM(C11,C12,C15,C18,C24)</f>
        <v>685743</v>
      </c>
      <c r="D10" s="84">
        <f>SUM(D11,D12,D15,D18,D23,D24)</f>
        <v>626562</v>
      </c>
      <c r="E10" s="106"/>
    </row>
    <row r="11" spans="1:7" s="9" customFormat="1" ht="16.5" customHeight="1" x14ac:dyDescent="0.3">
      <c r="A11" s="87" t="s">
        <v>30</v>
      </c>
      <c r="B11" s="87" t="s">
        <v>79</v>
      </c>
      <c r="C11" s="8"/>
      <c r="D11" s="8"/>
      <c r="E11" s="106"/>
    </row>
    <row r="12" spans="1:7" s="10" customFormat="1" ht="16.5" customHeight="1" x14ac:dyDescent="0.3">
      <c r="A12" s="87" t="s">
        <v>31</v>
      </c>
      <c r="B12" s="87" t="s">
        <v>308</v>
      </c>
      <c r="C12" s="105">
        <f>SUM(C13:C14)</f>
        <v>0</v>
      </c>
      <c r="D12" s="105">
        <f>SUM(D13:D14)</f>
        <v>0</v>
      </c>
      <c r="E12" s="106"/>
      <c r="G12" s="67"/>
    </row>
    <row r="13" spans="1:7" s="3" customFormat="1" ht="16.5" customHeight="1" x14ac:dyDescent="0.3">
      <c r="A13" s="96" t="s">
        <v>81</v>
      </c>
      <c r="B13" s="96" t="s">
        <v>311</v>
      </c>
      <c r="C13" s="8"/>
      <c r="D13" s="8"/>
      <c r="E13" s="106"/>
    </row>
    <row r="14" spans="1:7" s="3" customFormat="1" ht="16.5" customHeight="1" x14ac:dyDescent="0.3">
      <c r="A14" s="96" t="s">
        <v>109</v>
      </c>
      <c r="B14" s="96" t="s">
        <v>97</v>
      </c>
      <c r="C14" s="8"/>
      <c r="D14" s="8"/>
      <c r="E14" s="106"/>
    </row>
    <row r="15" spans="1:7" s="3" customFormat="1" ht="16.5" customHeight="1" x14ac:dyDescent="0.3">
      <c r="A15" s="87" t="s">
        <v>82</v>
      </c>
      <c r="B15" s="87" t="s">
        <v>83</v>
      </c>
      <c r="C15" s="105">
        <f>SUM(C16:C17)</f>
        <v>685743</v>
      </c>
      <c r="D15" s="105">
        <f>SUM(D16:D17)</f>
        <v>626562</v>
      </c>
      <c r="E15" s="106"/>
    </row>
    <row r="16" spans="1:7" s="3" customFormat="1" ht="16.5" customHeight="1" x14ac:dyDescent="0.3">
      <c r="A16" s="96" t="s">
        <v>84</v>
      </c>
      <c r="B16" s="96" t="s">
        <v>86</v>
      </c>
      <c r="C16" s="8">
        <v>449019</v>
      </c>
      <c r="D16" s="8">
        <v>449019</v>
      </c>
      <c r="E16" s="106"/>
    </row>
    <row r="17" spans="1:6" s="3" customFormat="1" ht="30" x14ac:dyDescent="0.3">
      <c r="A17" s="96" t="s">
        <v>85</v>
      </c>
      <c r="B17" s="96" t="s">
        <v>111</v>
      </c>
      <c r="C17" s="8">
        <v>236724</v>
      </c>
      <c r="D17" s="8">
        <v>177543</v>
      </c>
      <c r="E17" s="106"/>
    </row>
    <row r="18" spans="1:6" s="3" customFormat="1" ht="16.5" customHeight="1" x14ac:dyDescent="0.3">
      <c r="A18" s="87" t="s">
        <v>87</v>
      </c>
      <c r="B18" s="87" t="s">
        <v>414</v>
      </c>
      <c r="C18" s="105">
        <f>SUM(C19:C22)</f>
        <v>0</v>
      </c>
      <c r="D18" s="105">
        <f>SUM(D19:D22)</f>
        <v>0</v>
      </c>
      <c r="E18" s="106"/>
    </row>
    <row r="19" spans="1:6" s="3" customFormat="1" ht="16.5" customHeight="1" x14ac:dyDescent="0.3">
      <c r="A19" s="96" t="s">
        <v>88</v>
      </c>
      <c r="B19" s="96" t="s">
        <v>89</v>
      </c>
      <c r="C19" s="8"/>
      <c r="D19" s="8"/>
      <c r="E19" s="106"/>
    </row>
    <row r="20" spans="1:6" s="3" customFormat="1" ht="30" x14ac:dyDescent="0.3">
      <c r="A20" s="96" t="s">
        <v>92</v>
      </c>
      <c r="B20" s="96" t="s">
        <v>90</v>
      </c>
      <c r="C20" s="8"/>
      <c r="D20" s="8"/>
      <c r="E20" s="106"/>
    </row>
    <row r="21" spans="1:6" s="3" customFormat="1" ht="16.5" customHeight="1" x14ac:dyDescent="0.3">
      <c r="A21" s="96" t="s">
        <v>93</v>
      </c>
      <c r="B21" s="96" t="s">
        <v>91</v>
      </c>
      <c r="C21" s="8"/>
      <c r="D21" s="8"/>
      <c r="E21" s="106"/>
    </row>
    <row r="22" spans="1:6" s="3" customFormat="1" ht="16.5" customHeight="1" x14ac:dyDescent="0.3">
      <c r="A22" s="96" t="s">
        <v>94</v>
      </c>
      <c r="B22" s="96" t="s">
        <v>442</v>
      </c>
      <c r="C22" s="8"/>
      <c r="D22" s="8"/>
      <c r="E22" s="106"/>
    </row>
    <row r="23" spans="1:6" s="3" customFormat="1" ht="16.5" customHeight="1" x14ac:dyDescent="0.3">
      <c r="A23" s="87" t="s">
        <v>95</v>
      </c>
      <c r="B23" s="87" t="s">
        <v>443</v>
      </c>
      <c r="C23" s="311"/>
      <c r="D23" s="8"/>
      <c r="E23" s="106"/>
    </row>
    <row r="24" spans="1:6" s="3" customFormat="1" x14ac:dyDescent="0.3">
      <c r="A24" s="87" t="s">
        <v>251</v>
      </c>
      <c r="B24" s="87" t="s">
        <v>449</v>
      </c>
      <c r="C24" s="8"/>
      <c r="D24" s="8"/>
      <c r="E24" s="106"/>
    </row>
    <row r="25" spans="1:6" ht="16.5" customHeight="1" x14ac:dyDescent="0.3">
      <c r="A25" s="86">
        <v>1.2</v>
      </c>
      <c r="B25" s="86" t="s">
        <v>96</v>
      </c>
      <c r="C25" s="84">
        <f>SUM(C26,C30)</f>
        <v>34548.83</v>
      </c>
      <c r="D25" s="84">
        <f>SUM(D26,D30)</f>
        <v>388.83</v>
      </c>
      <c r="E25" s="106"/>
    </row>
    <row r="26" spans="1:6" ht="16.5" customHeight="1" x14ac:dyDescent="0.3">
      <c r="A26" s="87" t="s">
        <v>32</v>
      </c>
      <c r="B26" s="87" t="s">
        <v>311</v>
      </c>
      <c r="C26" s="105">
        <f>SUM(C27:C29)</f>
        <v>34160</v>
      </c>
      <c r="D26" s="105">
        <f>SUM(D27:D29)</f>
        <v>0</v>
      </c>
      <c r="E26" s="106"/>
    </row>
    <row r="27" spans="1:6" x14ac:dyDescent="0.3">
      <c r="A27" s="242" t="s">
        <v>98</v>
      </c>
      <c r="B27" s="242" t="s">
        <v>309</v>
      </c>
      <c r="C27" s="8"/>
      <c r="D27" s="8"/>
      <c r="E27" s="106"/>
    </row>
    <row r="28" spans="1:6" x14ac:dyDescent="0.3">
      <c r="A28" s="242" t="s">
        <v>99</v>
      </c>
      <c r="B28" s="242" t="s">
        <v>312</v>
      </c>
      <c r="C28" s="8"/>
      <c r="D28" s="8"/>
      <c r="E28" s="106"/>
    </row>
    <row r="29" spans="1:6" x14ac:dyDescent="0.3">
      <c r="A29" s="242" t="s">
        <v>452</v>
      </c>
      <c r="B29" s="242" t="s">
        <v>310</v>
      </c>
      <c r="C29" s="8">
        <v>34160</v>
      </c>
      <c r="D29" s="8"/>
      <c r="E29" s="106"/>
    </row>
    <row r="30" spans="1:6" x14ac:dyDescent="0.3">
      <c r="A30" s="87" t="s">
        <v>33</v>
      </c>
      <c r="B30" s="257" t="s">
        <v>448</v>
      </c>
      <c r="C30" s="8">
        <v>388.83</v>
      </c>
      <c r="D30" s="8">
        <v>388.83</v>
      </c>
      <c r="E30" s="106"/>
    </row>
    <row r="31" spans="1:6" x14ac:dyDescent="0.3">
      <c r="D31" s="27"/>
      <c r="E31" s="107"/>
      <c r="F31" s="27"/>
    </row>
    <row r="32" spans="1:6" x14ac:dyDescent="0.3">
      <c r="A32" s="1"/>
      <c r="D32" s="27"/>
      <c r="E32" s="107"/>
      <c r="F32" s="27"/>
    </row>
    <row r="33" spans="1:9" x14ac:dyDescent="0.3">
      <c r="D33" s="27"/>
      <c r="E33" s="107"/>
      <c r="F33" s="27"/>
    </row>
    <row r="34" spans="1:9" x14ac:dyDescent="0.3">
      <c r="D34" s="27"/>
      <c r="E34" s="107"/>
      <c r="F34" s="27"/>
    </row>
    <row r="35" spans="1:9" x14ac:dyDescent="0.3">
      <c r="A35" s="68" t="s">
        <v>107</v>
      </c>
      <c r="D35" s="27"/>
      <c r="E35" s="107"/>
      <c r="F35" s="27"/>
    </row>
    <row r="36" spans="1:9" x14ac:dyDescent="0.3">
      <c r="D36" s="27"/>
      <c r="E36" s="108"/>
      <c r="F36" s="108"/>
      <c r="G36"/>
      <c r="H36"/>
      <c r="I36"/>
    </row>
    <row r="37" spans="1:9" x14ac:dyDescent="0.3">
      <c r="D37" s="109"/>
      <c r="E37" s="108"/>
      <c r="F37" s="108"/>
      <c r="G37"/>
      <c r="H37"/>
      <c r="I37"/>
    </row>
    <row r="38" spans="1:9" x14ac:dyDescent="0.3">
      <c r="A38"/>
      <c r="B38" s="68" t="s">
        <v>271</v>
      </c>
      <c r="D38" s="109"/>
      <c r="E38" s="108"/>
      <c r="F38" s="108"/>
      <c r="G38"/>
      <c r="H38"/>
      <c r="I38"/>
    </row>
    <row r="39" spans="1:9" x14ac:dyDescent="0.3">
      <c r="A39"/>
      <c r="B39" s="2" t="s">
        <v>270</v>
      </c>
      <c r="D39" s="109"/>
      <c r="E39" s="108"/>
      <c r="F39" s="108"/>
      <c r="G39"/>
      <c r="H39"/>
      <c r="I39"/>
    </row>
    <row r="40" spans="1:9" customFormat="1" ht="12.75" x14ac:dyDescent="0.2">
      <c r="B40" s="64" t="s">
        <v>140</v>
      </c>
      <c r="D40" s="108"/>
      <c r="E40" s="108"/>
      <c r="F40" s="108"/>
    </row>
    <row r="41" spans="1:9" x14ac:dyDescent="0.3">
      <c r="D41" s="27"/>
      <c r="E41" s="107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fitToHeight="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90" zoomScaleNormal="80" zoomScaleSheetLayoutView="90" workbookViewId="0">
      <selection activeCell="M22" sqref="M22"/>
    </sheetView>
  </sheetViews>
  <sheetFormatPr defaultRowHeight="12.75" x14ac:dyDescent="0.2"/>
  <cols>
    <col min="1" max="1" width="9.140625" style="466"/>
    <col min="2" max="2" width="20.7109375" style="466" customWidth="1"/>
    <col min="3" max="3" width="11.5703125" style="466" customWidth="1"/>
    <col min="4" max="4" width="19.140625" style="466" customWidth="1"/>
    <col min="5" max="5" width="27.85546875" style="466" customWidth="1"/>
    <col min="6" max="6" width="20.42578125" style="466" customWidth="1"/>
    <col min="7" max="7" width="19.140625" style="466" customWidth="1"/>
    <col min="8" max="8" width="22.140625" style="466" customWidth="1"/>
    <col min="9" max="9" width="21.42578125" style="466" customWidth="1"/>
    <col min="10" max="10" width="20.28515625" style="466" customWidth="1"/>
    <col min="11" max="11" width="24.5703125" style="466" customWidth="1"/>
    <col min="12" max="16384" width="9.140625" style="466"/>
  </cols>
  <sheetData>
    <row r="1" spans="1:11" ht="15" x14ac:dyDescent="0.2">
      <c r="A1" s="467" t="s">
        <v>461</v>
      </c>
      <c r="B1" s="468"/>
      <c r="C1" s="468"/>
      <c r="D1" s="468"/>
      <c r="E1" s="468"/>
      <c r="F1" s="468"/>
      <c r="G1" s="468"/>
      <c r="H1" s="468"/>
      <c r="I1" s="468"/>
      <c r="J1" s="468"/>
      <c r="K1" s="77" t="s">
        <v>110</v>
      </c>
    </row>
    <row r="2" spans="1:11" ht="15" x14ac:dyDescent="0.3">
      <c r="A2" s="469" t="s">
        <v>141</v>
      </c>
      <c r="B2" s="468"/>
      <c r="C2" s="468"/>
      <c r="D2" s="468"/>
      <c r="E2" s="468"/>
      <c r="F2" s="468"/>
      <c r="G2" s="468"/>
      <c r="H2" s="468"/>
      <c r="I2" s="468"/>
      <c r="J2" s="468"/>
      <c r="K2" s="399" t="s">
        <v>483</v>
      </c>
    </row>
    <row r="3" spans="1:11" ht="15" x14ac:dyDescent="0.2">
      <c r="A3" s="468"/>
      <c r="B3" s="468"/>
      <c r="C3" s="468"/>
      <c r="D3" s="468"/>
      <c r="E3" s="468"/>
      <c r="F3" s="468"/>
      <c r="G3" s="468"/>
      <c r="H3" s="468"/>
      <c r="I3" s="468"/>
      <c r="J3" s="468"/>
      <c r="K3" s="139"/>
    </row>
    <row r="4" spans="1:11" ht="15" x14ac:dyDescent="0.3">
      <c r="A4" s="452" t="str">
        <f>'[2]ფორმა N2'!A4</f>
        <v>ანგარიშვალდებული პირის დასახელება:</v>
      </c>
      <c r="B4" s="452"/>
      <c r="C4" s="452"/>
      <c r="D4" s="450"/>
      <c r="E4" s="470"/>
      <c r="F4" s="468"/>
      <c r="G4" s="468"/>
      <c r="H4" s="468"/>
      <c r="I4" s="468"/>
      <c r="J4" s="468"/>
      <c r="K4" s="470"/>
    </row>
    <row r="5" spans="1:11" s="451" customFormat="1" ht="15" x14ac:dyDescent="0.3">
      <c r="A5" s="401" t="s">
        <v>496</v>
      </c>
      <c r="B5" s="453"/>
      <c r="C5" s="453"/>
      <c r="D5" s="453"/>
      <c r="E5" s="471"/>
      <c r="F5" s="472"/>
      <c r="G5" s="472"/>
      <c r="H5" s="472"/>
      <c r="I5" s="472"/>
      <c r="J5" s="472"/>
      <c r="K5" s="471"/>
    </row>
    <row r="6" spans="1:11" ht="13.5" x14ac:dyDescent="0.2">
      <c r="A6" s="140"/>
      <c r="B6" s="473"/>
      <c r="C6" s="473"/>
      <c r="D6" s="473"/>
      <c r="E6" s="468"/>
      <c r="F6" s="468"/>
      <c r="G6" s="468"/>
      <c r="H6" s="468"/>
      <c r="I6" s="468"/>
      <c r="J6" s="468"/>
      <c r="K6" s="468"/>
    </row>
    <row r="7" spans="1:11" ht="60" x14ac:dyDescent="0.2">
      <c r="A7" s="377" t="s">
        <v>64</v>
      </c>
      <c r="B7" s="378" t="s">
        <v>377</v>
      </c>
      <c r="C7" s="378" t="s">
        <v>378</v>
      </c>
      <c r="D7" s="378" t="s">
        <v>380</v>
      </c>
      <c r="E7" s="378" t="s">
        <v>379</v>
      </c>
      <c r="F7" s="378" t="s">
        <v>388</v>
      </c>
      <c r="G7" s="378" t="s">
        <v>389</v>
      </c>
      <c r="H7" s="378" t="s">
        <v>383</v>
      </c>
      <c r="I7" s="378" t="s">
        <v>384</v>
      </c>
      <c r="J7" s="378" t="s">
        <v>396</v>
      </c>
      <c r="K7" s="378" t="s">
        <v>385</v>
      </c>
    </row>
    <row r="8" spans="1:11" ht="15" x14ac:dyDescent="0.2">
      <c r="A8" s="379">
        <v>1</v>
      </c>
      <c r="B8" s="379">
        <v>2</v>
      </c>
      <c r="C8" s="378">
        <v>3</v>
      </c>
      <c r="D8" s="379">
        <v>4</v>
      </c>
      <c r="E8" s="378">
        <v>5</v>
      </c>
      <c r="F8" s="379">
        <v>6</v>
      </c>
      <c r="G8" s="378">
        <v>7</v>
      </c>
      <c r="H8" s="379">
        <v>8</v>
      </c>
      <c r="I8" s="378">
        <v>9</v>
      </c>
      <c r="J8" s="379">
        <v>10</v>
      </c>
      <c r="K8" s="378">
        <v>11</v>
      </c>
    </row>
    <row r="9" spans="1:11" ht="45" x14ac:dyDescent="0.2">
      <c r="A9" s="380">
        <v>1</v>
      </c>
      <c r="B9" s="381" t="s">
        <v>658</v>
      </c>
      <c r="C9" s="381" t="s">
        <v>659</v>
      </c>
      <c r="D9" s="381" t="s">
        <v>660</v>
      </c>
      <c r="E9" s="381">
        <v>165.5</v>
      </c>
      <c r="F9" s="381">
        <v>1489.5</v>
      </c>
      <c r="G9" s="381"/>
      <c r="H9" s="382"/>
      <c r="I9" s="382"/>
      <c r="J9" s="382" t="s">
        <v>661</v>
      </c>
      <c r="K9" s="381" t="s">
        <v>662</v>
      </c>
    </row>
    <row r="10" spans="1:11" ht="45" x14ac:dyDescent="0.2">
      <c r="A10" s="380">
        <v>2</v>
      </c>
      <c r="B10" s="381" t="s">
        <v>663</v>
      </c>
      <c r="C10" s="381" t="s">
        <v>659</v>
      </c>
      <c r="D10" s="381" t="s">
        <v>664</v>
      </c>
      <c r="E10" s="381">
        <v>183.25</v>
      </c>
      <c r="F10" s="381">
        <v>400</v>
      </c>
      <c r="G10" s="381"/>
      <c r="H10" s="382"/>
      <c r="I10" s="382"/>
      <c r="J10" s="382" t="s">
        <v>665</v>
      </c>
      <c r="K10" s="381" t="s">
        <v>666</v>
      </c>
    </row>
    <row r="11" spans="1:11" ht="30" x14ac:dyDescent="0.2">
      <c r="A11" s="380">
        <v>3</v>
      </c>
      <c r="B11" s="381" t="s">
        <v>667</v>
      </c>
      <c r="C11" s="381" t="s">
        <v>659</v>
      </c>
      <c r="D11" s="381" t="s">
        <v>668</v>
      </c>
      <c r="E11" s="381">
        <v>20.5</v>
      </c>
      <c r="F11" s="381">
        <v>1058</v>
      </c>
      <c r="G11" s="381" t="s">
        <v>669</v>
      </c>
      <c r="H11" s="382" t="s">
        <v>670</v>
      </c>
      <c r="I11" s="382" t="s">
        <v>671</v>
      </c>
      <c r="J11" s="382"/>
      <c r="K11" s="381"/>
    </row>
    <row r="12" spans="1:11" ht="30" x14ac:dyDescent="0.2">
      <c r="A12" s="380">
        <v>4</v>
      </c>
      <c r="B12" s="381" t="s">
        <v>667</v>
      </c>
      <c r="C12" s="381" t="s">
        <v>659</v>
      </c>
      <c r="D12" s="381" t="s">
        <v>668</v>
      </c>
      <c r="E12" s="381">
        <v>20.5</v>
      </c>
      <c r="F12" s="381">
        <v>1815</v>
      </c>
      <c r="G12" s="381" t="s">
        <v>672</v>
      </c>
      <c r="H12" s="382" t="s">
        <v>596</v>
      </c>
      <c r="I12" s="382" t="s">
        <v>673</v>
      </c>
      <c r="J12" s="382"/>
      <c r="K12" s="381"/>
    </row>
    <row r="13" spans="1:11" ht="30" x14ac:dyDescent="0.2">
      <c r="A13" s="380">
        <v>5</v>
      </c>
      <c r="B13" s="381" t="s">
        <v>674</v>
      </c>
      <c r="C13" s="381" t="s">
        <v>659</v>
      </c>
      <c r="D13" s="381" t="s">
        <v>675</v>
      </c>
      <c r="E13" s="381">
        <v>80</v>
      </c>
      <c r="F13" s="381">
        <v>1000</v>
      </c>
      <c r="G13" s="381" t="s">
        <v>676</v>
      </c>
      <c r="H13" s="382" t="s">
        <v>677</v>
      </c>
      <c r="I13" s="382" t="s">
        <v>678</v>
      </c>
      <c r="J13" s="382"/>
      <c r="K13" s="381"/>
    </row>
    <row r="14" spans="1:11" s="476" customFormat="1" ht="30" x14ac:dyDescent="0.2">
      <c r="A14" s="380">
        <v>6</v>
      </c>
      <c r="B14" s="474" t="s">
        <v>679</v>
      </c>
      <c r="C14" s="474" t="s">
        <v>659</v>
      </c>
      <c r="D14" s="474" t="s">
        <v>680</v>
      </c>
      <c r="E14" s="474">
        <v>86.7</v>
      </c>
      <c r="F14" s="474">
        <v>2450</v>
      </c>
      <c r="G14" s="474" t="s">
        <v>681</v>
      </c>
      <c r="H14" s="475" t="s">
        <v>682</v>
      </c>
      <c r="I14" s="475" t="s">
        <v>683</v>
      </c>
      <c r="J14" s="475"/>
      <c r="K14" s="474"/>
    </row>
    <row r="15" spans="1:11" s="476" customFormat="1" ht="30" x14ac:dyDescent="0.2">
      <c r="A15" s="380">
        <v>7</v>
      </c>
      <c r="B15" s="474" t="s">
        <v>684</v>
      </c>
      <c r="C15" s="474" t="s">
        <v>659</v>
      </c>
      <c r="D15" s="474" t="s">
        <v>685</v>
      </c>
      <c r="E15" s="474">
        <v>101.18</v>
      </c>
      <c r="F15" s="474">
        <v>1875</v>
      </c>
      <c r="G15" s="474" t="s">
        <v>686</v>
      </c>
      <c r="H15" s="475" t="s">
        <v>687</v>
      </c>
      <c r="I15" s="475" t="s">
        <v>688</v>
      </c>
      <c r="J15" s="475"/>
      <c r="K15" s="474"/>
    </row>
    <row r="16" spans="1:11" s="476" customFormat="1" ht="30" x14ac:dyDescent="0.2">
      <c r="A16" s="380">
        <v>8</v>
      </c>
      <c r="B16" s="474" t="s">
        <v>689</v>
      </c>
      <c r="C16" s="474" t="s">
        <v>659</v>
      </c>
      <c r="D16" s="474" t="s">
        <v>690</v>
      </c>
      <c r="E16" s="474">
        <v>81</v>
      </c>
      <c r="F16" s="474">
        <v>1674.0500000000002</v>
      </c>
      <c r="G16" s="474"/>
      <c r="H16" s="475"/>
      <c r="I16" s="475"/>
      <c r="J16" s="475" t="s">
        <v>691</v>
      </c>
      <c r="K16" s="474" t="s">
        <v>692</v>
      </c>
    </row>
    <row r="17" spans="1:11" s="476" customFormat="1" ht="30" x14ac:dyDescent="0.2">
      <c r="A17" s="380">
        <v>9</v>
      </c>
      <c r="B17" s="474" t="s">
        <v>693</v>
      </c>
      <c r="C17" s="474" t="s">
        <v>659</v>
      </c>
      <c r="D17" s="474" t="s">
        <v>694</v>
      </c>
      <c r="E17" s="474">
        <v>123.97</v>
      </c>
      <c r="F17" s="474">
        <v>2400</v>
      </c>
      <c r="G17" s="474" t="s">
        <v>695</v>
      </c>
      <c r="H17" s="475" t="s">
        <v>696</v>
      </c>
      <c r="I17" s="475" t="s">
        <v>697</v>
      </c>
      <c r="J17" s="475"/>
      <c r="K17" s="474"/>
    </row>
    <row r="18" spans="1:11" s="476" customFormat="1" ht="30" x14ac:dyDescent="0.2">
      <c r="A18" s="380">
        <v>10</v>
      </c>
      <c r="B18" s="474" t="s">
        <v>698</v>
      </c>
      <c r="C18" s="474" t="s">
        <v>659</v>
      </c>
      <c r="D18" s="474" t="s">
        <v>699</v>
      </c>
      <c r="E18" s="474">
        <v>70</v>
      </c>
      <c r="F18" s="474">
        <v>562.5</v>
      </c>
      <c r="G18" s="474" t="s">
        <v>700</v>
      </c>
      <c r="H18" s="475" t="s">
        <v>701</v>
      </c>
      <c r="I18" s="475" t="s">
        <v>702</v>
      </c>
      <c r="J18" s="475"/>
      <c r="K18" s="474"/>
    </row>
    <row r="19" spans="1:11" ht="30" x14ac:dyDescent="0.2">
      <c r="A19" s="380">
        <v>11</v>
      </c>
      <c r="B19" s="381" t="s">
        <v>703</v>
      </c>
      <c r="C19" s="381" t="s">
        <v>659</v>
      </c>
      <c r="D19" s="381" t="s">
        <v>675</v>
      </c>
      <c r="E19" s="381">
        <v>28.6</v>
      </c>
      <c r="F19" s="381">
        <v>437.5</v>
      </c>
      <c r="G19" s="381" t="s">
        <v>704</v>
      </c>
      <c r="H19" s="382" t="s">
        <v>705</v>
      </c>
      <c r="I19" s="382" t="s">
        <v>706</v>
      </c>
      <c r="J19" s="382"/>
      <c r="K19" s="381"/>
    </row>
    <row r="20" spans="1:11" s="476" customFormat="1" ht="30" x14ac:dyDescent="0.2">
      <c r="A20" s="380">
        <v>12</v>
      </c>
      <c r="B20" s="474" t="s">
        <v>707</v>
      </c>
      <c r="C20" s="474" t="s">
        <v>659</v>
      </c>
      <c r="D20" s="474" t="s">
        <v>708</v>
      </c>
      <c r="E20" s="474">
        <v>108</v>
      </c>
      <c r="F20" s="474">
        <v>800</v>
      </c>
      <c r="G20" s="474" t="s">
        <v>709</v>
      </c>
      <c r="H20" s="475" t="s">
        <v>710</v>
      </c>
      <c r="I20" s="475" t="s">
        <v>711</v>
      </c>
      <c r="J20" s="475"/>
      <c r="K20" s="474"/>
    </row>
    <row r="21" spans="1:11" ht="30" x14ac:dyDescent="0.2">
      <c r="A21" s="380">
        <v>13</v>
      </c>
      <c r="B21" s="381" t="s">
        <v>712</v>
      </c>
      <c r="C21" s="381" t="s">
        <v>659</v>
      </c>
      <c r="D21" s="381" t="s">
        <v>713</v>
      </c>
      <c r="E21" s="381"/>
      <c r="F21" s="381">
        <v>650</v>
      </c>
      <c r="G21" s="381"/>
      <c r="H21" s="382"/>
      <c r="I21" s="382"/>
      <c r="J21" s="382" t="s">
        <v>714</v>
      </c>
      <c r="K21" s="381" t="s">
        <v>715</v>
      </c>
    </row>
    <row r="22" spans="1:11" ht="30" x14ac:dyDescent="0.2">
      <c r="A22" s="380">
        <v>14</v>
      </c>
      <c r="B22" s="381" t="s">
        <v>716</v>
      </c>
      <c r="C22" s="381" t="s">
        <v>659</v>
      </c>
      <c r="D22" s="381" t="s">
        <v>717</v>
      </c>
      <c r="E22" s="381">
        <v>50</v>
      </c>
      <c r="F22" s="381">
        <v>1000</v>
      </c>
      <c r="G22" s="381" t="s">
        <v>718</v>
      </c>
      <c r="H22" s="382" t="s">
        <v>719</v>
      </c>
      <c r="I22" s="382" t="s">
        <v>720</v>
      </c>
      <c r="J22" s="382"/>
      <c r="K22" s="381"/>
    </row>
    <row r="23" spans="1:11" ht="30" x14ac:dyDescent="0.2">
      <c r="A23" s="380">
        <v>15</v>
      </c>
      <c r="B23" s="381" t="s">
        <v>721</v>
      </c>
      <c r="C23" s="381" t="s">
        <v>659</v>
      </c>
      <c r="D23" s="474" t="s">
        <v>675</v>
      </c>
      <c r="E23" s="381">
        <v>70</v>
      </c>
      <c r="F23" s="381">
        <v>625</v>
      </c>
      <c r="G23" s="381" t="s">
        <v>722</v>
      </c>
      <c r="H23" s="382" t="s">
        <v>723</v>
      </c>
      <c r="I23" s="382" t="s">
        <v>724</v>
      </c>
      <c r="J23" s="382"/>
      <c r="K23" s="381"/>
    </row>
    <row r="24" spans="1:11" ht="30" x14ac:dyDescent="0.2">
      <c r="A24" s="380">
        <v>16</v>
      </c>
      <c r="B24" s="381" t="s">
        <v>725</v>
      </c>
      <c r="C24" s="381" t="s">
        <v>659</v>
      </c>
      <c r="D24" s="381" t="s">
        <v>726</v>
      </c>
      <c r="E24" s="381">
        <v>69.239999999999995</v>
      </c>
      <c r="F24" s="381">
        <v>812.5</v>
      </c>
      <c r="G24" s="381">
        <v>36001000355</v>
      </c>
      <c r="H24" s="382" t="s">
        <v>727</v>
      </c>
      <c r="I24" s="382" t="s">
        <v>728</v>
      </c>
      <c r="J24" s="382"/>
      <c r="K24" s="381"/>
    </row>
    <row r="25" spans="1:11" s="476" customFormat="1" ht="30" x14ac:dyDescent="0.2">
      <c r="A25" s="380">
        <v>17</v>
      </c>
      <c r="B25" s="474" t="s">
        <v>729</v>
      </c>
      <c r="C25" s="474" t="s">
        <v>659</v>
      </c>
      <c r="D25" s="474" t="s">
        <v>730</v>
      </c>
      <c r="E25" s="474">
        <v>132</v>
      </c>
      <c r="F25" s="474">
        <v>187.5</v>
      </c>
      <c r="G25" s="474" t="s">
        <v>731</v>
      </c>
      <c r="H25" s="475" t="s">
        <v>732</v>
      </c>
      <c r="I25" s="475" t="s">
        <v>564</v>
      </c>
      <c r="J25" s="475"/>
      <c r="K25" s="474"/>
    </row>
    <row r="26" spans="1:11" ht="30" x14ac:dyDescent="0.2">
      <c r="A26" s="380">
        <v>18</v>
      </c>
      <c r="B26" s="381" t="s">
        <v>733</v>
      </c>
      <c r="C26" s="381" t="s">
        <v>659</v>
      </c>
      <c r="D26" s="381" t="s">
        <v>734</v>
      </c>
      <c r="E26" s="381">
        <v>70</v>
      </c>
      <c r="F26" s="381">
        <v>500</v>
      </c>
      <c r="G26" s="381" t="s">
        <v>735</v>
      </c>
      <c r="H26" s="382" t="s">
        <v>736</v>
      </c>
      <c r="I26" s="382" t="s">
        <v>737</v>
      </c>
      <c r="J26" s="382"/>
      <c r="K26" s="381"/>
    </row>
    <row r="27" spans="1:11" ht="15" x14ac:dyDescent="0.2">
      <c r="A27" s="380" t="s">
        <v>278</v>
      </c>
      <c r="B27" s="381"/>
      <c r="C27" s="381"/>
      <c r="D27" s="381"/>
      <c r="E27" s="381"/>
      <c r="F27" s="381"/>
      <c r="G27" s="381"/>
      <c r="H27" s="382"/>
      <c r="I27" s="382"/>
      <c r="J27" s="382"/>
      <c r="K27" s="381"/>
    </row>
    <row r="28" spans="1:11" x14ac:dyDescent="0.2">
      <c r="A28" s="477"/>
      <c r="B28" s="477"/>
      <c r="C28" s="477"/>
      <c r="D28" s="477"/>
      <c r="E28" s="477"/>
      <c r="F28" s="477"/>
      <c r="G28" s="477"/>
      <c r="H28" s="477"/>
      <c r="I28" s="477"/>
      <c r="J28" s="477"/>
      <c r="K28" s="477"/>
    </row>
    <row r="29" spans="1:11" x14ac:dyDescent="0.2">
      <c r="A29" s="477"/>
      <c r="B29" s="477"/>
      <c r="C29" s="477"/>
      <c r="D29" s="477"/>
      <c r="E29" s="477"/>
      <c r="F29" s="477"/>
      <c r="G29" s="477"/>
      <c r="H29" s="477"/>
      <c r="I29" s="477"/>
      <c r="J29" s="477"/>
      <c r="K29" s="477"/>
    </row>
    <row r="30" spans="1:11" x14ac:dyDescent="0.2">
      <c r="A30" s="383"/>
      <c r="B30" s="477"/>
      <c r="C30" s="477"/>
      <c r="D30" s="477"/>
      <c r="E30" s="477"/>
      <c r="F30" s="477"/>
      <c r="G30" s="477"/>
      <c r="H30" s="477"/>
      <c r="I30" s="477"/>
      <c r="J30" s="477"/>
      <c r="K30" s="477"/>
    </row>
    <row r="31" spans="1:11" ht="15" x14ac:dyDescent="0.3">
      <c r="A31" s="478"/>
      <c r="B31" s="479" t="s">
        <v>107</v>
      </c>
      <c r="C31" s="478"/>
      <c r="D31" s="478"/>
      <c r="E31" s="480"/>
      <c r="F31" s="478"/>
      <c r="G31" s="478"/>
      <c r="H31" s="478"/>
      <c r="I31" s="478"/>
      <c r="J31" s="478"/>
      <c r="K31" s="478"/>
    </row>
    <row r="32" spans="1:11" ht="15" x14ac:dyDescent="0.3">
      <c r="A32" s="478"/>
      <c r="B32" s="478"/>
      <c r="C32" s="509"/>
      <c r="D32" s="509"/>
      <c r="F32" s="481"/>
      <c r="G32" s="482"/>
    </row>
    <row r="33" spans="2:6" ht="15" x14ac:dyDescent="0.3">
      <c r="B33" s="478"/>
      <c r="C33" s="483" t="s">
        <v>268</v>
      </c>
      <c r="D33" s="478"/>
      <c r="F33" s="484" t="s">
        <v>273</v>
      </c>
    </row>
    <row r="34" spans="2:6" ht="15" x14ac:dyDescent="0.3">
      <c r="B34" s="478"/>
      <c r="C34" s="478"/>
      <c r="D34" s="478"/>
      <c r="F34" s="478" t="s">
        <v>269</v>
      </c>
    </row>
    <row r="35" spans="2:6" ht="15" x14ac:dyDescent="0.3">
      <c r="B35" s="478"/>
      <c r="C35" s="485" t="s">
        <v>140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zoomScale="90" zoomScaleNormal="90" zoomScaleSheetLayoutView="80" workbookViewId="0">
      <selection activeCell="L23" sqref="L23"/>
    </sheetView>
  </sheetViews>
  <sheetFormatPr defaultRowHeight="12.75" x14ac:dyDescent="0.2"/>
  <cols>
    <col min="1" max="1" width="8" style="179" customWidth="1"/>
    <col min="2" max="2" width="21.140625" style="179" customWidth="1"/>
    <col min="3" max="3" width="21.5703125" style="179" customWidth="1"/>
    <col min="4" max="4" width="19.140625" style="179" customWidth="1"/>
    <col min="5" max="5" width="15.140625" style="179" customWidth="1"/>
    <col min="6" max="6" width="20.85546875" style="179" customWidth="1"/>
    <col min="7" max="7" width="23.85546875" style="179" customWidth="1"/>
    <col min="8" max="8" width="19" style="179" customWidth="1"/>
    <col min="9" max="9" width="21.140625" style="179" customWidth="1"/>
    <col min="10" max="10" width="17" style="179" customWidth="1"/>
    <col min="11" max="11" width="21.5703125" style="179" customWidth="1"/>
    <col min="12" max="12" width="24.42578125" style="179" customWidth="1"/>
    <col min="13" max="16384" width="9.140625" style="179"/>
  </cols>
  <sheetData>
    <row r="1" spans="1:13" customFormat="1" ht="15" x14ac:dyDescent="0.2">
      <c r="A1" s="135" t="s">
        <v>462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110</v>
      </c>
    </row>
    <row r="2" spans="1:13" customFormat="1" ht="15" x14ac:dyDescent="0.3">
      <c r="A2" s="103" t="s">
        <v>141</v>
      </c>
      <c r="B2" s="103"/>
      <c r="C2" s="136"/>
      <c r="D2" s="136"/>
      <c r="E2" s="136"/>
      <c r="F2" s="136"/>
      <c r="G2" s="136"/>
      <c r="H2" s="136"/>
      <c r="I2" s="136"/>
      <c r="J2" s="136"/>
      <c r="K2" s="501" t="s">
        <v>483</v>
      </c>
      <c r="L2" s="502"/>
    </row>
    <row r="3" spans="1:13" customFormat="1" ht="15" x14ac:dyDescent="0.2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79"/>
    </row>
    <row r="4" spans="1:13" customFormat="1" ht="15" x14ac:dyDescent="0.3">
      <c r="A4" s="75" t="str">
        <f>'[7]ფორმა N2'!A4</f>
        <v>ანგარიშვალდებული პირის დასახელება:</v>
      </c>
      <c r="B4" s="75"/>
      <c r="C4" s="75"/>
      <c r="D4" s="75"/>
      <c r="E4" s="76"/>
      <c r="F4" s="144"/>
      <c r="G4" s="136"/>
      <c r="H4" s="136"/>
      <c r="I4" s="136"/>
      <c r="J4" s="136"/>
      <c r="K4" s="136"/>
      <c r="L4" s="136"/>
    </row>
    <row r="5" spans="1:13" ht="15" x14ac:dyDescent="0.3">
      <c r="A5" s="117" t="s">
        <v>482</v>
      </c>
      <c r="B5" s="216"/>
      <c r="C5" s="79"/>
      <c r="D5" s="79"/>
      <c r="E5" s="79"/>
      <c r="F5" s="217"/>
      <c r="G5" s="218"/>
      <c r="H5" s="218"/>
      <c r="I5" s="218"/>
      <c r="J5" s="218"/>
      <c r="K5" s="218"/>
      <c r="L5" s="217"/>
    </row>
    <row r="6" spans="1:13" customFormat="1" ht="13.5" x14ac:dyDescent="0.2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 x14ac:dyDescent="0.2">
      <c r="A7" s="377" t="s">
        <v>64</v>
      </c>
      <c r="B7" s="379" t="s">
        <v>248</v>
      </c>
      <c r="C7" s="378" t="s">
        <v>244</v>
      </c>
      <c r="D7" s="378" t="s">
        <v>245</v>
      </c>
      <c r="E7" s="378" t="s">
        <v>350</v>
      </c>
      <c r="F7" s="378" t="s">
        <v>247</v>
      </c>
      <c r="G7" s="378" t="s">
        <v>387</v>
      </c>
      <c r="H7" s="378" t="s">
        <v>389</v>
      </c>
      <c r="I7" s="378" t="s">
        <v>383</v>
      </c>
      <c r="J7" s="378" t="s">
        <v>384</v>
      </c>
      <c r="K7" s="378" t="s">
        <v>396</v>
      </c>
      <c r="L7" s="378" t="s">
        <v>385</v>
      </c>
    </row>
    <row r="8" spans="1:13" customFormat="1" ht="15" x14ac:dyDescent="0.2">
      <c r="A8" s="379">
        <v>1</v>
      </c>
      <c r="B8" s="379">
        <v>2</v>
      </c>
      <c r="C8" s="378">
        <v>3</v>
      </c>
      <c r="D8" s="379">
        <v>4</v>
      </c>
      <c r="E8" s="378">
        <v>5</v>
      </c>
      <c r="F8" s="379">
        <v>6</v>
      </c>
      <c r="G8" s="378">
        <v>7</v>
      </c>
      <c r="H8" s="379">
        <v>8</v>
      </c>
      <c r="I8" s="379">
        <v>9</v>
      </c>
      <c r="J8" s="379">
        <v>10</v>
      </c>
      <c r="K8" s="378">
        <v>11</v>
      </c>
      <c r="L8" s="378">
        <v>12</v>
      </c>
    </row>
    <row r="9" spans="1:13" customFormat="1" ht="15" x14ac:dyDescent="0.2">
      <c r="A9" s="380">
        <v>1</v>
      </c>
      <c r="B9" s="380" t="s">
        <v>477</v>
      </c>
      <c r="C9" s="381" t="s">
        <v>478</v>
      </c>
      <c r="D9" s="381" t="s">
        <v>479</v>
      </c>
      <c r="E9" s="381">
        <v>2002</v>
      </c>
      <c r="F9" s="381" t="s">
        <v>480</v>
      </c>
      <c r="G9" s="381">
        <v>625</v>
      </c>
      <c r="H9" s="381"/>
      <c r="I9" s="382"/>
      <c r="J9" s="382"/>
      <c r="K9" s="382">
        <v>204987933</v>
      </c>
      <c r="L9" s="381" t="s">
        <v>481</v>
      </c>
    </row>
    <row r="10" spans="1:13" customFormat="1" ht="15" x14ac:dyDescent="0.2">
      <c r="A10" s="380"/>
      <c r="B10" s="380"/>
      <c r="C10" s="381"/>
      <c r="D10" s="381"/>
      <c r="E10" s="381"/>
      <c r="F10" s="381"/>
      <c r="G10" s="381"/>
      <c r="H10" s="381"/>
      <c r="I10" s="382"/>
      <c r="J10" s="382"/>
      <c r="K10" s="382"/>
      <c r="L10" s="381"/>
    </row>
    <row r="11" spans="1:13" customFormat="1" ht="15" x14ac:dyDescent="0.2">
      <c r="A11" s="380" t="s">
        <v>278</v>
      </c>
      <c r="B11" s="380"/>
      <c r="C11" s="381"/>
      <c r="D11" s="381"/>
      <c r="E11" s="381"/>
      <c r="F11" s="381"/>
      <c r="G11" s="381"/>
      <c r="H11" s="381"/>
      <c r="I11" s="382"/>
      <c r="J11" s="382"/>
      <c r="K11" s="382"/>
      <c r="L11" s="381"/>
    </row>
    <row r="12" spans="1:13" x14ac:dyDescent="0.2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</row>
    <row r="13" spans="1:13" x14ac:dyDescent="0.2">
      <c r="A13" s="219"/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</row>
    <row r="14" spans="1:13" x14ac:dyDescent="0.2">
      <c r="A14" s="384"/>
      <c r="B14" s="384"/>
      <c r="C14" s="219"/>
      <c r="D14" s="219"/>
      <c r="E14" s="219"/>
      <c r="F14" s="219"/>
      <c r="G14" s="219"/>
      <c r="H14" s="219"/>
      <c r="I14" s="219"/>
      <c r="J14" s="219"/>
      <c r="K14" s="219"/>
      <c r="L14" s="219"/>
    </row>
    <row r="15" spans="1:13" ht="15" x14ac:dyDescent="0.3">
      <c r="A15" s="178"/>
      <c r="B15" s="178"/>
      <c r="C15" s="180" t="s">
        <v>107</v>
      </c>
      <c r="D15" s="178"/>
      <c r="E15" s="178"/>
      <c r="F15" s="181"/>
      <c r="G15" s="178"/>
      <c r="H15" s="178"/>
      <c r="I15" s="178"/>
      <c r="J15" s="178"/>
      <c r="K15" s="178"/>
      <c r="L15" s="178"/>
    </row>
    <row r="16" spans="1:13" ht="15" x14ac:dyDescent="0.3">
      <c r="A16" s="178"/>
      <c r="B16" s="178"/>
      <c r="C16" s="178"/>
      <c r="D16" s="182"/>
      <c r="E16" s="178"/>
      <c r="G16" s="182"/>
      <c r="H16" s="224"/>
    </row>
    <row r="17" spans="3:7" ht="15" x14ac:dyDescent="0.3">
      <c r="C17" s="178"/>
      <c r="D17" s="184" t="s">
        <v>268</v>
      </c>
      <c r="E17" s="178"/>
      <c r="G17" s="185" t="s">
        <v>273</v>
      </c>
    </row>
    <row r="18" spans="3:7" ht="15" x14ac:dyDescent="0.3">
      <c r="C18" s="178"/>
      <c r="D18" s="186" t="s">
        <v>140</v>
      </c>
      <c r="E18" s="178"/>
      <c r="G18" s="178" t="s">
        <v>269</v>
      </c>
    </row>
    <row r="19" spans="3:7" ht="15" x14ac:dyDescent="0.3">
      <c r="C19" s="178"/>
      <c r="D19" s="186"/>
    </row>
  </sheetData>
  <mergeCells count="1">
    <mergeCell ref="K2:L2"/>
  </mergeCells>
  <pageMargins left="0.7" right="0.7" top="0.75" bottom="0.75" header="0.3" footer="0.3"/>
  <pageSetup scale="5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H2" sqref="H2:I2"/>
    </sheetView>
  </sheetViews>
  <sheetFormatPr defaultRowHeight="12.75" x14ac:dyDescent="0.2"/>
  <cols>
    <col min="1" max="1" width="11.7109375" style="179" customWidth="1"/>
    <col min="2" max="2" width="21.5703125" style="179" customWidth="1"/>
    <col min="3" max="3" width="19.140625" style="179" customWidth="1"/>
    <col min="4" max="4" width="23.7109375" style="179" customWidth="1"/>
    <col min="5" max="6" width="16.5703125" style="179" bestFit="1" customWidth="1"/>
    <col min="7" max="7" width="17" style="179" customWidth="1"/>
    <col min="8" max="8" width="19" style="179" customWidth="1"/>
    <col min="9" max="9" width="24.42578125" style="179" customWidth="1"/>
    <col min="10" max="16384" width="9.140625" style="179"/>
  </cols>
  <sheetData>
    <row r="1" spans="1:13" customFormat="1" ht="15" x14ac:dyDescent="0.2">
      <c r="A1" s="135" t="s">
        <v>463</v>
      </c>
      <c r="B1" s="136"/>
      <c r="C1" s="136"/>
      <c r="D1" s="136"/>
      <c r="E1" s="136"/>
      <c r="F1" s="136"/>
      <c r="G1" s="136"/>
      <c r="H1" s="142"/>
      <c r="I1" s="77" t="s">
        <v>110</v>
      </c>
    </row>
    <row r="2" spans="1:13" customFormat="1" ht="15" x14ac:dyDescent="0.3">
      <c r="A2" s="103" t="s">
        <v>141</v>
      </c>
      <c r="B2" s="136"/>
      <c r="C2" s="136"/>
      <c r="D2" s="136"/>
      <c r="E2" s="136"/>
      <c r="F2" s="136"/>
      <c r="G2" s="136"/>
      <c r="H2" s="501" t="s">
        <v>483</v>
      </c>
      <c r="I2" s="502"/>
    </row>
    <row r="3" spans="1:13" customFormat="1" ht="15" x14ac:dyDescent="0.2">
      <c r="A3" s="136"/>
      <c r="B3" s="136"/>
      <c r="C3" s="136"/>
      <c r="D3" s="136"/>
      <c r="E3" s="136"/>
      <c r="F3" s="136"/>
      <c r="G3" s="136"/>
      <c r="H3" s="139"/>
      <c r="I3" s="139"/>
      <c r="M3" s="179"/>
    </row>
    <row r="4" spans="1:13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4"/>
    </row>
    <row r="5" spans="1:13" ht="15" x14ac:dyDescent="0.3">
      <c r="A5" s="117" t="s">
        <v>482</v>
      </c>
      <c r="B5" s="79"/>
      <c r="C5" s="79"/>
      <c r="D5" s="218"/>
      <c r="E5" s="218"/>
      <c r="F5" s="218"/>
      <c r="G5" s="218"/>
      <c r="H5" s="218"/>
      <c r="I5" s="217"/>
    </row>
    <row r="6" spans="1:13" customFormat="1" ht="13.5" x14ac:dyDescent="0.2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 x14ac:dyDescent="0.2">
      <c r="A7" s="145" t="s">
        <v>64</v>
      </c>
      <c r="B7" s="134" t="s">
        <v>381</v>
      </c>
      <c r="C7" s="134" t="s">
        <v>382</v>
      </c>
      <c r="D7" s="134" t="s">
        <v>387</v>
      </c>
      <c r="E7" s="134" t="s">
        <v>389</v>
      </c>
      <c r="F7" s="134" t="s">
        <v>383</v>
      </c>
      <c r="G7" s="134" t="s">
        <v>384</v>
      </c>
      <c r="H7" s="134" t="s">
        <v>396</v>
      </c>
      <c r="I7" s="134" t="s">
        <v>385</v>
      </c>
    </row>
    <row r="8" spans="1:13" customFormat="1" ht="15" x14ac:dyDescent="0.2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 x14ac:dyDescent="0.2">
      <c r="A9" s="66">
        <v>1</v>
      </c>
      <c r="B9" s="26"/>
      <c r="C9" s="26"/>
      <c r="D9" s="26"/>
      <c r="E9" s="26"/>
      <c r="F9" s="214"/>
      <c r="G9" s="214"/>
      <c r="H9" s="214"/>
      <c r="I9" s="26"/>
    </row>
    <row r="10" spans="1:13" customFormat="1" ht="15" x14ac:dyDescent="0.2">
      <c r="A10" s="66">
        <v>2</v>
      </c>
      <c r="B10" s="26"/>
      <c r="C10" s="26"/>
      <c r="D10" s="26"/>
      <c r="E10" s="26"/>
      <c r="F10" s="214"/>
      <c r="G10" s="214"/>
      <c r="H10" s="214"/>
      <c r="I10" s="26"/>
    </row>
    <row r="11" spans="1:13" customFormat="1" ht="15" x14ac:dyDescent="0.2">
      <c r="A11" s="66">
        <v>3</v>
      </c>
      <c r="B11" s="26"/>
      <c r="C11" s="26"/>
      <c r="D11" s="26"/>
      <c r="E11" s="26"/>
      <c r="F11" s="214"/>
      <c r="G11" s="214"/>
      <c r="H11" s="214"/>
      <c r="I11" s="26"/>
    </row>
    <row r="12" spans="1:13" customFormat="1" ht="15" x14ac:dyDescent="0.2">
      <c r="A12" s="66">
        <v>4</v>
      </c>
      <c r="B12" s="26"/>
      <c r="C12" s="26"/>
      <c r="D12" s="26"/>
      <c r="E12" s="26"/>
      <c r="F12" s="214"/>
      <c r="G12" s="214"/>
      <c r="H12" s="214"/>
      <c r="I12" s="26"/>
    </row>
    <row r="13" spans="1:13" customFormat="1" ht="15" x14ac:dyDescent="0.2">
      <c r="A13" s="66">
        <v>5</v>
      </c>
      <c r="B13" s="26"/>
      <c r="C13" s="26"/>
      <c r="D13" s="26"/>
      <c r="E13" s="26"/>
      <c r="F13" s="214"/>
      <c r="G13" s="214"/>
      <c r="H13" s="214"/>
      <c r="I13" s="26"/>
    </row>
    <row r="14" spans="1:13" customFormat="1" ht="15" x14ac:dyDescent="0.2">
      <c r="A14" s="66">
        <v>6</v>
      </c>
      <c r="B14" s="26"/>
      <c r="C14" s="26"/>
      <c r="D14" s="26"/>
      <c r="E14" s="26"/>
      <c r="F14" s="214"/>
      <c r="G14" s="214"/>
      <c r="H14" s="214"/>
      <c r="I14" s="26"/>
    </row>
    <row r="15" spans="1:13" customFormat="1" ht="15" x14ac:dyDescent="0.2">
      <c r="A15" s="66">
        <v>7</v>
      </c>
      <c r="B15" s="26"/>
      <c r="C15" s="26"/>
      <c r="D15" s="26"/>
      <c r="E15" s="26"/>
      <c r="F15" s="214"/>
      <c r="G15" s="214"/>
      <c r="H15" s="214"/>
      <c r="I15" s="26"/>
    </row>
    <row r="16" spans="1:13" customFormat="1" ht="15" x14ac:dyDescent="0.2">
      <c r="A16" s="66">
        <v>8</v>
      </c>
      <c r="B16" s="26"/>
      <c r="C16" s="26"/>
      <c r="D16" s="26"/>
      <c r="E16" s="26"/>
      <c r="F16" s="214"/>
      <c r="G16" s="214"/>
      <c r="H16" s="214"/>
      <c r="I16" s="26"/>
    </row>
    <row r="17" spans="1:9" customFormat="1" ht="15" x14ac:dyDescent="0.2">
      <c r="A17" s="66">
        <v>9</v>
      </c>
      <c r="B17" s="26"/>
      <c r="C17" s="26"/>
      <c r="D17" s="26"/>
      <c r="E17" s="26"/>
      <c r="F17" s="214"/>
      <c r="G17" s="214"/>
      <c r="H17" s="214"/>
      <c r="I17" s="26"/>
    </row>
    <row r="18" spans="1:9" customFormat="1" ht="15" x14ac:dyDescent="0.2">
      <c r="A18" s="66">
        <v>10</v>
      </c>
      <c r="B18" s="26"/>
      <c r="C18" s="26"/>
      <c r="D18" s="26"/>
      <c r="E18" s="26"/>
      <c r="F18" s="214"/>
      <c r="G18" s="214"/>
      <c r="H18" s="214"/>
      <c r="I18" s="26"/>
    </row>
    <row r="19" spans="1:9" customFormat="1" ht="15" x14ac:dyDescent="0.2">
      <c r="A19" s="66">
        <v>11</v>
      </c>
      <c r="B19" s="26"/>
      <c r="C19" s="26"/>
      <c r="D19" s="26"/>
      <c r="E19" s="26"/>
      <c r="F19" s="214"/>
      <c r="G19" s="214"/>
      <c r="H19" s="214"/>
      <c r="I19" s="26"/>
    </row>
    <row r="20" spans="1:9" customFormat="1" ht="15" x14ac:dyDescent="0.2">
      <c r="A20" s="66">
        <v>12</v>
      </c>
      <c r="B20" s="26"/>
      <c r="C20" s="26"/>
      <c r="D20" s="26"/>
      <c r="E20" s="26"/>
      <c r="F20" s="214"/>
      <c r="G20" s="214"/>
      <c r="H20" s="214"/>
      <c r="I20" s="26"/>
    </row>
    <row r="21" spans="1:9" customFormat="1" ht="15" x14ac:dyDescent="0.2">
      <c r="A21" s="66">
        <v>13</v>
      </c>
      <c r="B21" s="26"/>
      <c r="C21" s="26"/>
      <c r="D21" s="26"/>
      <c r="E21" s="26"/>
      <c r="F21" s="214"/>
      <c r="G21" s="214"/>
      <c r="H21" s="214"/>
      <c r="I21" s="26"/>
    </row>
    <row r="22" spans="1:9" customFormat="1" ht="15" x14ac:dyDescent="0.2">
      <c r="A22" s="66">
        <v>14</v>
      </c>
      <c r="B22" s="26"/>
      <c r="C22" s="26"/>
      <c r="D22" s="26"/>
      <c r="E22" s="26"/>
      <c r="F22" s="214"/>
      <c r="G22" s="214"/>
      <c r="H22" s="214"/>
      <c r="I22" s="26"/>
    </row>
    <row r="23" spans="1:9" customFormat="1" ht="15" x14ac:dyDescent="0.2">
      <c r="A23" s="66">
        <v>15</v>
      </c>
      <c r="B23" s="26"/>
      <c r="C23" s="26"/>
      <c r="D23" s="26"/>
      <c r="E23" s="26"/>
      <c r="F23" s="214"/>
      <c r="G23" s="214"/>
      <c r="H23" s="214"/>
      <c r="I23" s="26"/>
    </row>
    <row r="24" spans="1:9" customFormat="1" ht="15" x14ac:dyDescent="0.2">
      <c r="A24" s="66">
        <v>16</v>
      </c>
      <c r="B24" s="26"/>
      <c r="C24" s="26"/>
      <c r="D24" s="26"/>
      <c r="E24" s="26"/>
      <c r="F24" s="214"/>
      <c r="G24" s="214"/>
      <c r="H24" s="214"/>
      <c r="I24" s="26"/>
    </row>
    <row r="25" spans="1:9" customFormat="1" ht="15" x14ac:dyDescent="0.2">
      <c r="A25" s="66">
        <v>17</v>
      </c>
      <c r="B25" s="26"/>
      <c r="C25" s="26"/>
      <c r="D25" s="26"/>
      <c r="E25" s="26"/>
      <c r="F25" s="214"/>
      <c r="G25" s="214"/>
      <c r="H25" s="214"/>
      <c r="I25" s="26"/>
    </row>
    <row r="26" spans="1:9" customFormat="1" ht="15" x14ac:dyDescent="0.2">
      <c r="A26" s="66">
        <v>18</v>
      </c>
      <c r="B26" s="26"/>
      <c r="C26" s="26"/>
      <c r="D26" s="26"/>
      <c r="E26" s="26"/>
      <c r="F26" s="214"/>
      <c r="G26" s="214"/>
      <c r="H26" s="214"/>
      <c r="I26" s="26"/>
    </row>
    <row r="27" spans="1:9" customFormat="1" ht="15" x14ac:dyDescent="0.2">
      <c r="A27" s="66" t="s">
        <v>278</v>
      </c>
      <c r="B27" s="26"/>
      <c r="C27" s="26"/>
      <c r="D27" s="26"/>
      <c r="E27" s="26"/>
      <c r="F27" s="214"/>
      <c r="G27" s="214"/>
      <c r="H27" s="214"/>
      <c r="I27" s="26"/>
    </row>
    <row r="28" spans="1:9" x14ac:dyDescent="0.2">
      <c r="A28" s="219"/>
      <c r="B28" s="219"/>
      <c r="C28" s="219"/>
      <c r="D28" s="219"/>
      <c r="E28" s="219"/>
      <c r="F28" s="219"/>
      <c r="G28" s="219"/>
      <c r="H28" s="219"/>
      <c r="I28" s="219"/>
    </row>
    <row r="29" spans="1:9" x14ac:dyDescent="0.2">
      <c r="A29" s="219"/>
      <c r="B29" s="219"/>
      <c r="C29" s="219"/>
      <c r="D29" s="219"/>
      <c r="E29" s="219"/>
      <c r="F29" s="219"/>
      <c r="G29" s="219"/>
      <c r="H29" s="219"/>
      <c r="I29" s="219"/>
    </row>
    <row r="30" spans="1:9" x14ac:dyDescent="0.2">
      <c r="A30" s="220"/>
      <c r="B30" s="219"/>
      <c r="C30" s="219"/>
      <c r="D30" s="219"/>
      <c r="E30" s="219"/>
      <c r="F30" s="219"/>
      <c r="G30" s="219"/>
      <c r="H30" s="219"/>
      <c r="I30" s="219"/>
    </row>
    <row r="31" spans="1:9" ht="15" x14ac:dyDescent="0.3">
      <c r="A31" s="178"/>
      <c r="B31" s="180" t="s">
        <v>107</v>
      </c>
      <c r="C31" s="178"/>
      <c r="D31" s="178"/>
      <c r="E31" s="181"/>
      <c r="F31" s="178"/>
      <c r="G31" s="178"/>
      <c r="H31" s="178"/>
      <c r="I31" s="178"/>
    </row>
    <row r="32" spans="1:9" ht="15" x14ac:dyDescent="0.3">
      <c r="A32" s="178"/>
      <c r="B32" s="178"/>
      <c r="C32" s="182"/>
      <c r="D32" s="178"/>
      <c r="F32" s="182"/>
      <c r="G32" s="224"/>
    </row>
    <row r="33" spans="2:6" ht="15" x14ac:dyDescent="0.3">
      <c r="B33" s="178"/>
      <c r="C33" s="184" t="s">
        <v>268</v>
      </c>
      <c r="D33" s="178"/>
      <c r="F33" s="185" t="s">
        <v>273</v>
      </c>
    </row>
    <row r="34" spans="2:6" ht="15" x14ac:dyDescent="0.3">
      <c r="B34" s="178"/>
      <c r="C34" s="186" t="s">
        <v>140</v>
      </c>
      <c r="D34" s="178"/>
      <c r="F34" s="178" t="s">
        <v>269</v>
      </c>
    </row>
    <row r="35" spans="2:6" ht="15" x14ac:dyDescent="0.3">
      <c r="B35" s="178"/>
      <c r="C35" s="186"/>
    </row>
  </sheetData>
  <mergeCells count="1">
    <mergeCell ref="H2:I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C1" zoomScaleSheetLayoutView="70" workbookViewId="0">
      <selection activeCell="I13" sqref="I13"/>
    </sheetView>
  </sheetViews>
  <sheetFormatPr defaultRowHeight="15" x14ac:dyDescent="0.3"/>
  <cols>
    <col min="1" max="1" width="10" style="178" customWidth="1"/>
    <col min="2" max="2" width="20.28515625" style="178" customWidth="1"/>
    <col min="3" max="3" width="30" style="178" customWidth="1"/>
    <col min="4" max="4" width="29" style="178" customWidth="1"/>
    <col min="5" max="5" width="22.5703125" style="178" customWidth="1"/>
    <col min="6" max="6" width="20" style="178" customWidth="1"/>
    <col min="7" max="7" width="29.28515625" style="178" customWidth="1"/>
    <col min="8" max="8" width="27.140625" style="178" customWidth="1"/>
    <col min="9" max="9" width="26.42578125" style="178" customWidth="1"/>
    <col min="10" max="10" width="0.5703125" style="178" customWidth="1"/>
    <col min="11" max="16384" width="9.140625" style="178"/>
  </cols>
  <sheetData>
    <row r="1" spans="1:10" x14ac:dyDescent="0.3">
      <c r="A1" s="73" t="s">
        <v>401</v>
      </c>
      <c r="B1" s="75"/>
      <c r="C1" s="75"/>
      <c r="D1" s="75"/>
      <c r="E1" s="75"/>
      <c r="F1" s="75"/>
      <c r="G1" s="75"/>
      <c r="H1" s="75"/>
      <c r="I1" s="160" t="s">
        <v>199</v>
      </c>
      <c r="J1" s="161"/>
    </row>
    <row r="2" spans="1:10" x14ac:dyDescent="0.3">
      <c r="A2" s="75" t="s">
        <v>141</v>
      </c>
      <c r="B2" s="75"/>
      <c r="C2" s="75"/>
      <c r="D2" s="75"/>
      <c r="E2" s="75"/>
      <c r="F2" s="75"/>
      <c r="G2" s="75"/>
      <c r="H2" s="75"/>
      <c r="I2" s="501" t="s">
        <v>484</v>
      </c>
      <c r="J2" s="502"/>
    </row>
    <row r="3" spans="1:10" x14ac:dyDescent="0.3">
      <c r="A3" s="75"/>
      <c r="B3" s="75"/>
      <c r="C3" s="75"/>
      <c r="D3" s="75"/>
      <c r="E3" s="75"/>
      <c r="F3" s="75"/>
      <c r="G3" s="75"/>
      <c r="H3" s="75"/>
      <c r="I3" s="100"/>
      <c r="J3" s="161"/>
    </row>
    <row r="4" spans="1:10" x14ac:dyDescent="0.3">
      <c r="A4" s="76" t="str">
        <f>'[5]ფორმა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2"/>
    </row>
    <row r="5" spans="1:10" x14ac:dyDescent="0.3">
      <c r="A5" s="117" t="s">
        <v>482</v>
      </c>
      <c r="B5" s="216"/>
      <c r="C5" s="216"/>
      <c r="D5" s="216"/>
      <c r="E5" s="216"/>
      <c r="F5" s="216"/>
      <c r="G5" s="216"/>
      <c r="H5" s="216"/>
      <c r="I5" s="216"/>
      <c r="J5" s="185"/>
    </row>
    <row r="6" spans="1:10" x14ac:dyDescent="0.3">
      <c r="A6" s="76"/>
      <c r="B6" s="75"/>
      <c r="C6" s="75"/>
      <c r="D6" s="75"/>
      <c r="E6" s="75"/>
      <c r="F6" s="75"/>
      <c r="G6" s="75"/>
      <c r="H6" s="75"/>
      <c r="I6" s="75"/>
      <c r="J6" s="102"/>
    </row>
    <row r="7" spans="1:10" x14ac:dyDescent="0.3">
      <c r="A7" s="75"/>
      <c r="B7" s="75"/>
      <c r="C7" s="75"/>
      <c r="D7" s="75"/>
      <c r="E7" s="75"/>
      <c r="F7" s="75"/>
      <c r="G7" s="75"/>
      <c r="H7" s="75"/>
      <c r="I7" s="75"/>
      <c r="J7" s="103"/>
    </row>
    <row r="8" spans="1:10" ht="63.75" customHeight="1" x14ac:dyDescent="0.3">
      <c r="A8" s="162" t="s">
        <v>64</v>
      </c>
      <c r="B8" s="162" t="s">
        <v>373</v>
      </c>
      <c r="C8" s="365" t="s">
        <v>435</v>
      </c>
      <c r="D8" s="163" t="s">
        <v>436</v>
      </c>
      <c r="E8" s="163" t="s">
        <v>374</v>
      </c>
      <c r="F8" s="163" t="s">
        <v>393</v>
      </c>
      <c r="G8" s="365" t="s">
        <v>394</v>
      </c>
      <c r="H8" s="365" t="s">
        <v>440</v>
      </c>
      <c r="I8" s="163" t="s">
        <v>395</v>
      </c>
      <c r="J8" s="103"/>
    </row>
    <row r="9" spans="1:10" x14ac:dyDescent="0.3">
      <c r="A9" s="165">
        <v>1</v>
      </c>
      <c r="B9" s="487" t="s">
        <v>740</v>
      </c>
      <c r="C9" s="488">
        <v>208215331</v>
      </c>
      <c r="D9" s="487" t="s">
        <v>741</v>
      </c>
      <c r="E9" s="489"/>
      <c r="F9" s="489"/>
      <c r="G9" s="491">
        <v>45</v>
      </c>
      <c r="H9" s="491"/>
      <c r="I9" s="372">
        <f>G9-H9</f>
        <v>45</v>
      </c>
      <c r="J9" s="103"/>
    </row>
    <row r="10" spans="1:10" x14ac:dyDescent="0.3">
      <c r="A10" s="165">
        <v>2</v>
      </c>
      <c r="B10" s="490" t="s">
        <v>742</v>
      </c>
      <c r="C10" s="488">
        <v>405025529</v>
      </c>
      <c r="D10" s="492" t="s">
        <v>743</v>
      </c>
      <c r="E10" s="489"/>
      <c r="F10" s="489"/>
      <c r="G10" s="491">
        <v>150382.49</v>
      </c>
      <c r="H10" s="491"/>
      <c r="I10" s="372">
        <f>G10-H10</f>
        <v>150382.49</v>
      </c>
      <c r="J10" s="103"/>
    </row>
    <row r="11" spans="1:10" x14ac:dyDescent="0.3">
      <c r="A11" s="165">
        <v>3</v>
      </c>
      <c r="B11" s="200"/>
      <c r="C11" s="371"/>
      <c r="D11" s="369"/>
      <c r="E11" s="169"/>
      <c r="F11" s="364"/>
      <c r="G11" s="368"/>
      <c r="H11" s="367"/>
      <c r="I11" s="372">
        <f>G11-H11</f>
        <v>0</v>
      </c>
      <c r="J11" s="103"/>
    </row>
    <row r="12" spans="1:10" x14ac:dyDescent="0.3">
      <c r="A12" s="165">
        <v>4</v>
      </c>
      <c r="B12" s="200"/>
      <c r="C12" s="370"/>
      <c r="D12" s="170"/>
      <c r="E12" s="169"/>
      <c r="F12" s="169"/>
      <c r="G12" s="366"/>
      <c r="H12" s="366"/>
      <c r="I12" s="169"/>
      <c r="J12" s="103"/>
    </row>
    <row r="13" spans="1:10" x14ac:dyDescent="0.3">
      <c r="A13" s="165" t="s">
        <v>278</v>
      </c>
      <c r="B13" s="200"/>
      <c r="C13" s="172"/>
      <c r="D13" s="172"/>
      <c r="E13" s="171"/>
      <c r="F13" s="171"/>
      <c r="G13" s="270"/>
      <c r="H13" s="278" t="s">
        <v>428</v>
      </c>
      <c r="I13" s="372">
        <f>SUM(I9:I12)</f>
        <v>150427.49</v>
      </c>
      <c r="J13" s="103"/>
    </row>
    <row r="15" spans="1:10" x14ac:dyDescent="0.3">
      <c r="A15" s="178" t="s">
        <v>464</v>
      </c>
    </row>
    <row r="17" spans="1:12" x14ac:dyDescent="0.3">
      <c r="B17" s="180" t="s">
        <v>107</v>
      </c>
      <c r="F17" s="181"/>
    </row>
    <row r="18" spans="1:12" x14ac:dyDescent="0.3">
      <c r="F18" s="179"/>
      <c r="I18" s="179"/>
      <c r="J18" s="179"/>
      <c r="K18" s="179"/>
      <c r="L18" s="179"/>
    </row>
    <row r="19" spans="1:12" x14ac:dyDescent="0.3">
      <c r="C19" s="182"/>
      <c r="F19" s="182"/>
      <c r="G19" s="182"/>
      <c r="H19" s="185"/>
      <c r="I19" s="183"/>
      <c r="J19" s="179"/>
      <c r="K19" s="179"/>
      <c r="L19" s="179"/>
    </row>
    <row r="20" spans="1:12" x14ac:dyDescent="0.3">
      <c r="A20" s="179"/>
      <c r="C20" s="184" t="s">
        <v>268</v>
      </c>
      <c r="F20" s="185" t="s">
        <v>273</v>
      </c>
      <c r="G20" s="184"/>
      <c r="H20" s="184"/>
      <c r="I20" s="183"/>
      <c r="J20" s="179"/>
      <c r="K20" s="179"/>
      <c r="L20" s="179"/>
    </row>
    <row r="21" spans="1:12" x14ac:dyDescent="0.3">
      <c r="A21" s="179"/>
      <c r="C21" s="186" t="s">
        <v>140</v>
      </c>
      <c r="F21" s="178" t="s">
        <v>269</v>
      </c>
      <c r="I21" s="179"/>
      <c r="J21" s="179"/>
      <c r="K21" s="179"/>
      <c r="L21" s="179"/>
    </row>
    <row r="22" spans="1:12" s="179" customFormat="1" x14ac:dyDescent="0.3">
      <c r="B22" s="178"/>
      <c r="C22" s="186"/>
      <c r="G22" s="186"/>
      <c r="H22" s="186"/>
    </row>
    <row r="23" spans="1:12" s="179" customFormat="1" ht="12.75" x14ac:dyDescent="0.2"/>
    <row r="24" spans="1:12" s="179" customFormat="1" ht="12.75" x14ac:dyDescent="0.2"/>
    <row r="25" spans="1:12" s="179" customFormat="1" ht="12.75" x14ac:dyDescent="0.2"/>
    <row r="26" spans="1:12" s="179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3 I2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 x14ac:dyDescent="0.2"/>
  <cols>
    <col min="1" max="1" width="2.7109375" style="190" customWidth="1"/>
    <col min="2" max="2" width="9" style="190" customWidth="1"/>
    <col min="3" max="3" width="23.42578125" style="190" customWidth="1"/>
    <col min="4" max="4" width="13.28515625" style="190" customWidth="1"/>
    <col min="5" max="5" width="9.5703125" style="190" customWidth="1"/>
    <col min="6" max="6" width="11.5703125" style="190" customWidth="1"/>
    <col min="7" max="7" width="12.28515625" style="190" customWidth="1"/>
    <col min="8" max="8" width="15.28515625" style="190" customWidth="1"/>
    <col min="9" max="9" width="17.5703125" style="190" customWidth="1"/>
    <col min="10" max="11" width="12.42578125" style="190" customWidth="1"/>
    <col min="12" max="12" width="23.5703125" style="190" customWidth="1"/>
    <col min="13" max="13" width="18.5703125" style="190" customWidth="1"/>
    <col min="14" max="14" width="0.85546875" style="190" customWidth="1"/>
    <col min="15" max="16384" width="9.140625" style="190"/>
  </cols>
  <sheetData>
    <row r="1" spans="1:14" ht="13.5" x14ac:dyDescent="0.2">
      <c r="A1" s="187" t="s">
        <v>466</v>
      </c>
      <c r="B1" s="188"/>
      <c r="C1" s="188"/>
      <c r="D1" s="188"/>
      <c r="E1" s="188"/>
      <c r="F1" s="188"/>
      <c r="G1" s="188"/>
      <c r="H1" s="188"/>
      <c r="I1" s="191"/>
      <c r="J1" s="258"/>
      <c r="K1" s="258"/>
      <c r="L1" s="258"/>
      <c r="M1" s="258" t="s">
        <v>417</v>
      </c>
      <c r="N1" s="191"/>
    </row>
    <row r="2" spans="1:14" ht="15" x14ac:dyDescent="0.2">
      <c r="A2" s="191" t="s">
        <v>317</v>
      </c>
      <c r="B2" s="188"/>
      <c r="C2" s="188"/>
      <c r="D2" s="189"/>
      <c r="E2" s="189"/>
      <c r="F2" s="189"/>
      <c r="G2" s="189"/>
      <c r="H2" s="189"/>
      <c r="I2" s="188"/>
      <c r="J2" s="188"/>
      <c r="K2" s="188"/>
      <c r="L2" s="188"/>
      <c r="M2" s="501" t="s">
        <v>484</v>
      </c>
      <c r="N2" s="502"/>
    </row>
    <row r="3" spans="1:14" x14ac:dyDescent="0.2">
      <c r="A3" s="191"/>
      <c r="B3" s="188"/>
      <c r="C3" s="188"/>
      <c r="D3" s="189"/>
      <c r="E3" s="189"/>
      <c r="F3" s="189"/>
      <c r="G3" s="189"/>
      <c r="H3" s="189"/>
      <c r="I3" s="188"/>
      <c r="J3" s="188"/>
      <c r="K3" s="188"/>
      <c r="L3" s="188"/>
      <c r="M3" s="188"/>
      <c r="N3" s="191"/>
    </row>
    <row r="4" spans="1:14" ht="15" x14ac:dyDescent="0.3">
      <c r="A4" s="112" t="s">
        <v>274</v>
      </c>
      <c r="B4" s="188"/>
      <c r="C4" s="188"/>
      <c r="D4" s="192"/>
      <c r="E4" s="259"/>
      <c r="F4" s="192"/>
      <c r="G4" s="189"/>
      <c r="H4" s="189"/>
      <c r="I4" s="189"/>
      <c r="J4" s="189"/>
      <c r="K4" s="189"/>
      <c r="L4" s="188"/>
      <c r="M4" s="189"/>
      <c r="N4" s="191"/>
    </row>
    <row r="5" spans="1:14" ht="15" x14ac:dyDescent="0.3">
      <c r="A5" s="117" t="s">
        <v>482</v>
      </c>
      <c r="B5" s="193"/>
      <c r="C5" s="193"/>
      <c r="D5" s="193"/>
      <c r="E5" s="194"/>
      <c r="F5" s="194"/>
      <c r="G5" s="194"/>
      <c r="H5" s="194"/>
      <c r="I5" s="194"/>
      <c r="J5" s="194"/>
      <c r="K5" s="194"/>
      <c r="L5" s="194"/>
      <c r="M5" s="194"/>
      <c r="N5" s="191"/>
    </row>
    <row r="6" spans="1:14" ht="13.5" thickBot="1" x14ac:dyDescent="0.25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191"/>
    </row>
    <row r="7" spans="1:14" ht="51" x14ac:dyDescent="0.2">
      <c r="A7" s="261" t="s">
        <v>64</v>
      </c>
      <c r="B7" s="262" t="s">
        <v>418</v>
      </c>
      <c r="C7" s="262" t="s">
        <v>419</v>
      </c>
      <c r="D7" s="263" t="s">
        <v>420</v>
      </c>
      <c r="E7" s="263" t="s">
        <v>275</v>
      </c>
      <c r="F7" s="263" t="s">
        <v>421</v>
      </c>
      <c r="G7" s="263" t="s">
        <v>422</v>
      </c>
      <c r="H7" s="262" t="s">
        <v>423</v>
      </c>
      <c r="I7" s="264" t="s">
        <v>424</v>
      </c>
      <c r="J7" s="264" t="s">
        <v>425</v>
      </c>
      <c r="K7" s="265" t="s">
        <v>426</v>
      </c>
      <c r="L7" s="265" t="s">
        <v>427</v>
      </c>
      <c r="M7" s="263" t="s">
        <v>417</v>
      </c>
      <c r="N7" s="191"/>
    </row>
    <row r="8" spans="1:14" x14ac:dyDescent="0.2">
      <c r="A8" s="196">
        <v>1</v>
      </c>
      <c r="B8" s="197">
        <v>2</v>
      </c>
      <c r="C8" s="197">
        <v>3</v>
      </c>
      <c r="D8" s="198">
        <v>4</v>
      </c>
      <c r="E8" s="198">
        <v>5</v>
      </c>
      <c r="F8" s="198">
        <v>6</v>
      </c>
      <c r="G8" s="198">
        <v>7</v>
      </c>
      <c r="H8" s="198">
        <v>8</v>
      </c>
      <c r="I8" s="198">
        <v>9</v>
      </c>
      <c r="J8" s="198">
        <v>10</v>
      </c>
      <c r="K8" s="198">
        <v>11</v>
      </c>
      <c r="L8" s="198">
        <v>12</v>
      </c>
      <c r="M8" s="198">
        <v>13</v>
      </c>
      <c r="N8" s="191"/>
    </row>
    <row r="9" spans="1:14" ht="15" x14ac:dyDescent="0.25">
      <c r="A9" s="199">
        <v>1</v>
      </c>
      <c r="B9" s="200"/>
      <c r="C9" s="266"/>
      <c r="D9" s="199"/>
      <c r="E9" s="199"/>
      <c r="F9" s="199"/>
      <c r="G9" s="199"/>
      <c r="H9" s="199"/>
      <c r="I9" s="199"/>
      <c r="J9" s="199"/>
      <c r="K9" s="199"/>
      <c r="L9" s="199"/>
      <c r="M9" s="267" t="str">
        <f t="shared" ref="M9:M33" si="0">IF(ISBLANK(B9),"",$M$2)</f>
        <v/>
      </c>
      <c r="N9" s="191"/>
    </row>
    <row r="10" spans="1:14" ht="15" x14ac:dyDescent="0.25">
      <c r="A10" s="199">
        <v>2</v>
      </c>
      <c r="B10" s="200"/>
      <c r="C10" s="266"/>
      <c r="D10" s="199"/>
      <c r="E10" s="199"/>
      <c r="F10" s="199"/>
      <c r="G10" s="199"/>
      <c r="H10" s="199"/>
      <c r="I10" s="199"/>
      <c r="J10" s="199"/>
      <c r="K10" s="199"/>
      <c r="L10" s="199"/>
      <c r="M10" s="267" t="str">
        <f t="shared" si="0"/>
        <v/>
      </c>
      <c r="N10" s="191"/>
    </row>
    <row r="11" spans="1:14" ht="15" x14ac:dyDescent="0.25">
      <c r="A11" s="199">
        <v>3</v>
      </c>
      <c r="B11" s="200"/>
      <c r="C11" s="266"/>
      <c r="D11" s="199"/>
      <c r="E11" s="199"/>
      <c r="F11" s="199"/>
      <c r="G11" s="199"/>
      <c r="H11" s="199"/>
      <c r="I11" s="199"/>
      <c r="J11" s="199"/>
      <c r="K11" s="199"/>
      <c r="L11" s="199"/>
      <c r="M11" s="267" t="str">
        <f t="shared" si="0"/>
        <v/>
      </c>
      <c r="N11" s="191"/>
    </row>
    <row r="12" spans="1:14" ht="15" x14ac:dyDescent="0.25">
      <c r="A12" s="199">
        <v>4</v>
      </c>
      <c r="B12" s="200"/>
      <c r="C12" s="266"/>
      <c r="D12" s="199"/>
      <c r="E12" s="199"/>
      <c r="F12" s="199"/>
      <c r="G12" s="199"/>
      <c r="H12" s="199"/>
      <c r="I12" s="199"/>
      <c r="J12" s="199"/>
      <c r="K12" s="199"/>
      <c r="L12" s="199"/>
      <c r="M12" s="267" t="str">
        <f t="shared" si="0"/>
        <v/>
      </c>
      <c r="N12" s="191"/>
    </row>
    <row r="13" spans="1:14" ht="15" x14ac:dyDescent="0.25">
      <c r="A13" s="199">
        <v>5</v>
      </c>
      <c r="B13" s="200"/>
      <c r="C13" s="266"/>
      <c r="D13" s="199"/>
      <c r="E13" s="199"/>
      <c r="F13" s="199"/>
      <c r="G13" s="199"/>
      <c r="H13" s="199"/>
      <c r="I13" s="199"/>
      <c r="J13" s="199"/>
      <c r="K13" s="199"/>
      <c r="L13" s="199"/>
      <c r="M13" s="267" t="str">
        <f t="shared" si="0"/>
        <v/>
      </c>
      <c r="N13" s="191"/>
    </row>
    <row r="14" spans="1:14" ht="15" x14ac:dyDescent="0.25">
      <c r="A14" s="199">
        <v>6</v>
      </c>
      <c r="B14" s="200"/>
      <c r="C14" s="266"/>
      <c r="D14" s="199"/>
      <c r="E14" s="199"/>
      <c r="F14" s="199"/>
      <c r="G14" s="199"/>
      <c r="H14" s="199"/>
      <c r="I14" s="199"/>
      <c r="J14" s="199"/>
      <c r="K14" s="199"/>
      <c r="L14" s="199"/>
      <c r="M14" s="267" t="str">
        <f t="shared" si="0"/>
        <v/>
      </c>
      <c r="N14" s="191"/>
    </row>
    <row r="15" spans="1:14" ht="15" x14ac:dyDescent="0.25">
      <c r="A15" s="199">
        <v>7</v>
      </c>
      <c r="B15" s="200"/>
      <c r="C15" s="266"/>
      <c r="D15" s="199"/>
      <c r="E15" s="199"/>
      <c r="F15" s="199"/>
      <c r="G15" s="199"/>
      <c r="H15" s="199"/>
      <c r="I15" s="199"/>
      <c r="J15" s="199"/>
      <c r="K15" s="199"/>
      <c r="L15" s="199"/>
      <c r="M15" s="267" t="str">
        <f t="shared" si="0"/>
        <v/>
      </c>
      <c r="N15" s="191"/>
    </row>
    <row r="16" spans="1:14" ht="15" x14ac:dyDescent="0.25">
      <c r="A16" s="199">
        <v>8</v>
      </c>
      <c r="B16" s="200"/>
      <c r="C16" s="266"/>
      <c r="D16" s="199"/>
      <c r="E16" s="199"/>
      <c r="F16" s="199"/>
      <c r="G16" s="199"/>
      <c r="H16" s="199"/>
      <c r="I16" s="199"/>
      <c r="J16" s="199"/>
      <c r="K16" s="199"/>
      <c r="L16" s="199"/>
      <c r="M16" s="267" t="str">
        <f t="shared" si="0"/>
        <v/>
      </c>
      <c r="N16" s="191"/>
    </row>
    <row r="17" spans="1:14" ht="15" x14ac:dyDescent="0.25">
      <c r="A17" s="199">
        <v>9</v>
      </c>
      <c r="B17" s="200"/>
      <c r="C17" s="266"/>
      <c r="D17" s="199"/>
      <c r="E17" s="199"/>
      <c r="F17" s="199"/>
      <c r="G17" s="199"/>
      <c r="H17" s="199"/>
      <c r="I17" s="199"/>
      <c r="J17" s="199"/>
      <c r="K17" s="199"/>
      <c r="L17" s="199"/>
      <c r="M17" s="267" t="str">
        <f t="shared" si="0"/>
        <v/>
      </c>
      <c r="N17" s="191"/>
    </row>
    <row r="18" spans="1:14" ht="15" x14ac:dyDescent="0.25">
      <c r="A18" s="199">
        <v>10</v>
      </c>
      <c r="B18" s="200"/>
      <c r="C18" s="266"/>
      <c r="D18" s="199"/>
      <c r="E18" s="199"/>
      <c r="F18" s="199"/>
      <c r="G18" s="199"/>
      <c r="H18" s="199"/>
      <c r="I18" s="199"/>
      <c r="J18" s="199"/>
      <c r="K18" s="199"/>
      <c r="L18" s="199"/>
      <c r="M18" s="267" t="str">
        <f t="shared" si="0"/>
        <v/>
      </c>
      <c r="N18" s="191"/>
    </row>
    <row r="19" spans="1:14" ht="15" x14ac:dyDescent="0.25">
      <c r="A19" s="199">
        <v>11</v>
      </c>
      <c r="B19" s="200"/>
      <c r="C19" s="266"/>
      <c r="D19" s="199"/>
      <c r="E19" s="199"/>
      <c r="F19" s="199"/>
      <c r="G19" s="199"/>
      <c r="H19" s="199"/>
      <c r="I19" s="199"/>
      <c r="J19" s="199"/>
      <c r="K19" s="199"/>
      <c r="L19" s="199"/>
      <c r="M19" s="267" t="str">
        <f t="shared" si="0"/>
        <v/>
      </c>
      <c r="N19" s="191"/>
    </row>
    <row r="20" spans="1:14" ht="15" x14ac:dyDescent="0.25">
      <c r="A20" s="199">
        <v>12</v>
      </c>
      <c r="B20" s="200"/>
      <c r="C20" s="266"/>
      <c r="D20" s="199"/>
      <c r="E20" s="199"/>
      <c r="F20" s="199"/>
      <c r="G20" s="199"/>
      <c r="H20" s="199"/>
      <c r="I20" s="199"/>
      <c r="J20" s="199"/>
      <c r="K20" s="199"/>
      <c r="L20" s="199"/>
      <c r="M20" s="267" t="str">
        <f t="shared" si="0"/>
        <v/>
      </c>
      <c r="N20" s="191"/>
    </row>
    <row r="21" spans="1:14" ht="15" x14ac:dyDescent="0.25">
      <c r="A21" s="199">
        <v>13</v>
      </c>
      <c r="B21" s="200"/>
      <c r="C21" s="266"/>
      <c r="D21" s="199"/>
      <c r="E21" s="199"/>
      <c r="F21" s="199"/>
      <c r="G21" s="199"/>
      <c r="H21" s="199"/>
      <c r="I21" s="199"/>
      <c r="J21" s="199"/>
      <c r="K21" s="199"/>
      <c r="L21" s="199"/>
      <c r="M21" s="267" t="str">
        <f t="shared" si="0"/>
        <v/>
      </c>
      <c r="N21" s="191"/>
    </row>
    <row r="22" spans="1:14" ht="15" x14ac:dyDescent="0.25">
      <c r="A22" s="199">
        <v>14</v>
      </c>
      <c r="B22" s="200"/>
      <c r="C22" s="266"/>
      <c r="D22" s="199"/>
      <c r="E22" s="199"/>
      <c r="F22" s="199"/>
      <c r="G22" s="199"/>
      <c r="H22" s="199"/>
      <c r="I22" s="199"/>
      <c r="J22" s="199"/>
      <c r="K22" s="199"/>
      <c r="L22" s="199"/>
      <c r="M22" s="267" t="str">
        <f t="shared" si="0"/>
        <v/>
      </c>
      <c r="N22" s="191"/>
    </row>
    <row r="23" spans="1:14" ht="15" x14ac:dyDescent="0.25">
      <c r="A23" s="199">
        <v>15</v>
      </c>
      <c r="B23" s="200"/>
      <c r="C23" s="266"/>
      <c r="D23" s="199"/>
      <c r="E23" s="199"/>
      <c r="F23" s="199"/>
      <c r="G23" s="199"/>
      <c r="H23" s="199"/>
      <c r="I23" s="199"/>
      <c r="J23" s="199"/>
      <c r="K23" s="199"/>
      <c r="L23" s="199"/>
      <c r="M23" s="267" t="str">
        <f t="shared" si="0"/>
        <v/>
      </c>
      <c r="N23" s="191"/>
    </row>
    <row r="24" spans="1:14" ht="15" x14ac:dyDescent="0.25">
      <c r="A24" s="199">
        <v>16</v>
      </c>
      <c r="B24" s="200"/>
      <c r="C24" s="266"/>
      <c r="D24" s="199"/>
      <c r="E24" s="199"/>
      <c r="F24" s="199"/>
      <c r="G24" s="199"/>
      <c r="H24" s="199"/>
      <c r="I24" s="199"/>
      <c r="J24" s="199"/>
      <c r="K24" s="199"/>
      <c r="L24" s="199"/>
      <c r="M24" s="267" t="str">
        <f t="shared" si="0"/>
        <v/>
      </c>
      <c r="N24" s="191"/>
    </row>
    <row r="25" spans="1:14" ht="15" x14ac:dyDescent="0.25">
      <c r="A25" s="199">
        <v>17</v>
      </c>
      <c r="B25" s="200"/>
      <c r="C25" s="266"/>
      <c r="D25" s="199"/>
      <c r="E25" s="199"/>
      <c r="F25" s="199"/>
      <c r="G25" s="199"/>
      <c r="H25" s="199"/>
      <c r="I25" s="199"/>
      <c r="J25" s="199"/>
      <c r="K25" s="199"/>
      <c r="L25" s="199"/>
      <c r="M25" s="267" t="str">
        <f t="shared" si="0"/>
        <v/>
      </c>
      <c r="N25" s="191"/>
    </row>
    <row r="26" spans="1:14" ht="15" x14ac:dyDescent="0.25">
      <c r="A26" s="199">
        <v>18</v>
      </c>
      <c r="B26" s="200"/>
      <c r="C26" s="266"/>
      <c r="D26" s="199"/>
      <c r="E26" s="199"/>
      <c r="F26" s="199"/>
      <c r="G26" s="199"/>
      <c r="H26" s="199"/>
      <c r="I26" s="199"/>
      <c r="J26" s="199"/>
      <c r="K26" s="199"/>
      <c r="L26" s="199"/>
      <c r="M26" s="267" t="str">
        <f t="shared" si="0"/>
        <v/>
      </c>
      <c r="N26" s="191"/>
    </row>
    <row r="27" spans="1:14" ht="15" x14ac:dyDescent="0.25">
      <c r="A27" s="199">
        <v>19</v>
      </c>
      <c r="B27" s="200"/>
      <c r="C27" s="266"/>
      <c r="D27" s="199"/>
      <c r="E27" s="199"/>
      <c r="F27" s="199"/>
      <c r="G27" s="199"/>
      <c r="H27" s="199"/>
      <c r="I27" s="199"/>
      <c r="J27" s="199"/>
      <c r="K27" s="199"/>
      <c r="L27" s="199"/>
      <c r="M27" s="267" t="str">
        <f t="shared" si="0"/>
        <v/>
      </c>
      <c r="N27" s="191"/>
    </row>
    <row r="28" spans="1:14" ht="15" x14ac:dyDescent="0.25">
      <c r="A28" s="199">
        <v>20</v>
      </c>
      <c r="B28" s="200"/>
      <c r="C28" s="266"/>
      <c r="D28" s="199"/>
      <c r="E28" s="199"/>
      <c r="F28" s="199"/>
      <c r="G28" s="199"/>
      <c r="H28" s="199"/>
      <c r="I28" s="199"/>
      <c r="J28" s="199"/>
      <c r="K28" s="199"/>
      <c r="L28" s="199"/>
      <c r="M28" s="267" t="str">
        <f t="shared" si="0"/>
        <v/>
      </c>
      <c r="N28" s="191"/>
    </row>
    <row r="29" spans="1:14" ht="15" x14ac:dyDescent="0.25">
      <c r="A29" s="199">
        <v>21</v>
      </c>
      <c r="B29" s="200"/>
      <c r="C29" s="266"/>
      <c r="D29" s="199"/>
      <c r="E29" s="199"/>
      <c r="F29" s="199"/>
      <c r="G29" s="199"/>
      <c r="H29" s="199"/>
      <c r="I29" s="199"/>
      <c r="J29" s="199"/>
      <c r="K29" s="199"/>
      <c r="L29" s="199"/>
      <c r="M29" s="267" t="str">
        <f t="shared" si="0"/>
        <v/>
      </c>
      <c r="N29" s="191"/>
    </row>
    <row r="30" spans="1:14" ht="15" x14ac:dyDescent="0.25">
      <c r="A30" s="199">
        <v>22</v>
      </c>
      <c r="B30" s="200"/>
      <c r="C30" s="266"/>
      <c r="D30" s="199"/>
      <c r="E30" s="199"/>
      <c r="F30" s="199"/>
      <c r="G30" s="199"/>
      <c r="H30" s="199"/>
      <c r="I30" s="199"/>
      <c r="J30" s="199"/>
      <c r="K30" s="199"/>
      <c r="L30" s="199"/>
      <c r="M30" s="267" t="str">
        <f t="shared" si="0"/>
        <v/>
      </c>
      <c r="N30" s="191"/>
    </row>
    <row r="31" spans="1:14" ht="15" x14ac:dyDescent="0.25">
      <c r="A31" s="199">
        <v>23</v>
      </c>
      <c r="B31" s="200"/>
      <c r="C31" s="266"/>
      <c r="D31" s="199"/>
      <c r="E31" s="199"/>
      <c r="F31" s="199"/>
      <c r="G31" s="199"/>
      <c r="H31" s="199"/>
      <c r="I31" s="199"/>
      <c r="J31" s="199"/>
      <c r="K31" s="199"/>
      <c r="L31" s="199"/>
      <c r="M31" s="267" t="str">
        <f t="shared" si="0"/>
        <v/>
      </c>
      <c r="N31" s="191"/>
    </row>
    <row r="32" spans="1:14" ht="15" x14ac:dyDescent="0.25">
      <c r="A32" s="199">
        <v>24</v>
      </c>
      <c r="B32" s="200"/>
      <c r="C32" s="266"/>
      <c r="D32" s="199"/>
      <c r="E32" s="199"/>
      <c r="F32" s="199"/>
      <c r="G32" s="199"/>
      <c r="H32" s="199"/>
      <c r="I32" s="199"/>
      <c r="J32" s="199"/>
      <c r="K32" s="199"/>
      <c r="L32" s="199"/>
      <c r="M32" s="267" t="str">
        <f t="shared" si="0"/>
        <v/>
      </c>
      <c r="N32" s="191"/>
    </row>
    <row r="33" spans="1:14" ht="15" x14ac:dyDescent="0.25">
      <c r="A33" s="268" t="s">
        <v>278</v>
      </c>
      <c r="B33" s="200"/>
      <c r="C33" s="266"/>
      <c r="D33" s="199"/>
      <c r="E33" s="199"/>
      <c r="F33" s="199"/>
      <c r="G33" s="199"/>
      <c r="H33" s="199"/>
      <c r="I33" s="199"/>
      <c r="J33" s="199"/>
      <c r="K33" s="199"/>
      <c r="L33" s="199"/>
      <c r="M33" s="267" t="str">
        <f t="shared" si="0"/>
        <v/>
      </c>
      <c r="N33" s="191"/>
    </row>
    <row r="34" spans="1:14" s="206" customFormat="1" x14ac:dyDescent="0.2"/>
    <row r="37" spans="1:14" s="21" customFormat="1" ht="15" x14ac:dyDescent="0.3">
      <c r="B37" s="201" t="s">
        <v>107</v>
      </c>
    </row>
    <row r="38" spans="1:14" s="21" customFormat="1" ht="15" x14ac:dyDescent="0.3">
      <c r="B38" s="201"/>
    </row>
    <row r="39" spans="1:14" s="21" customFormat="1" ht="15" x14ac:dyDescent="0.3">
      <c r="C39" s="203"/>
      <c r="D39" s="202"/>
      <c r="E39" s="202"/>
      <c r="H39" s="203"/>
      <c r="I39" s="203"/>
      <c r="J39" s="202"/>
      <c r="K39" s="202"/>
      <c r="L39" s="202"/>
    </row>
    <row r="40" spans="1:14" s="21" customFormat="1" ht="15" x14ac:dyDescent="0.3">
      <c r="C40" s="204" t="s">
        <v>268</v>
      </c>
      <c r="D40" s="202"/>
      <c r="E40" s="202"/>
      <c r="H40" s="201" t="s">
        <v>319</v>
      </c>
      <c r="M40" s="202"/>
    </row>
    <row r="41" spans="1:14" s="21" customFormat="1" ht="15" x14ac:dyDescent="0.3">
      <c r="C41" s="204" t="s">
        <v>140</v>
      </c>
      <c r="D41" s="202"/>
      <c r="E41" s="202"/>
      <c r="H41" s="205" t="s">
        <v>269</v>
      </c>
      <c r="M41" s="202"/>
    </row>
    <row r="42" spans="1:14" ht="15" x14ac:dyDescent="0.3">
      <c r="C42" s="204"/>
      <c r="F42" s="205"/>
      <c r="J42" s="207"/>
      <c r="K42" s="207"/>
      <c r="L42" s="207"/>
      <c r="M42" s="207"/>
    </row>
    <row r="43" spans="1:14" ht="15" x14ac:dyDescent="0.3">
      <c r="C43" s="204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2">
        <v>40907</v>
      </c>
      <c r="C2" t="s">
        <v>201</v>
      </c>
      <c r="E2" t="s">
        <v>232</v>
      </c>
      <c r="G2" s="63" t="s">
        <v>238</v>
      </c>
    </row>
    <row r="3" spans="1:7" ht="15" x14ac:dyDescent="0.2">
      <c r="A3" s="62">
        <v>40908</v>
      </c>
      <c r="C3" t="s">
        <v>202</v>
      </c>
      <c r="E3" t="s">
        <v>233</v>
      </c>
      <c r="G3" s="63" t="s">
        <v>239</v>
      </c>
    </row>
    <row r="4" spans="1:7" ht="15" x14ac:dyDescent="0.2">
      <c r="A4" s="62">
        <v>40909</v>
      </c>
      <c r="C4" t="s">
        <v>203</v>
      </c>
      <c r="E4" t="s">
        <v>234</v>
      </c>
      <c r="G4" s="63" t="s">
        <v>240</v>
      </c>
    </row>
    <row r="5" spans="1:7" x14ac:dyDescent="0.2">
      <c r="A5" s="62">
        <v>40910</v>
      </c>
      <c r="C5" t="s">
        <v>204</v>
      </c>
      <c r="E5" t="s">
        <v>235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2" customWidth="1"/>
    <col min="3" max="3" width="16.5703125" style="21" customWidth="1"/>
    <col min="4" max="4" width="14.28515625" style="21" customWidth="1"/>
    <col min="5" max="5" width="0.42578125" style="19" customWidth="1"/>
    <col min="6" max="7" width="11.85546875" style="21" bestFit="1" customWidth="1"/>
    <col min="8" max="16384" width="9.140625" style="21"/>
  </cols>
  <sheetData>
    <row r="1" spans="1:8" s="6" customFormat="1" x14ac:dyDescent="0.3">
      <c r="A1" s="73" t="s">
        <v>272</v>
      </c>
      <c r="B1" s="247"/>
      <c r="C1" s="503" t="s">
        <v>110</v>
      </c>
      <c r="D1" s="503"/>
      <c r="E1" s="111"/>
    </row>
    <row r="2" spans="1:8" s="6" customFormat="1" x14ac:dyDescent="0.3">
      <c r="A2" s="75" t="s">
        <v>141</v>
      </c>
      <c r="B2" s="247"/>
      <c r="C2" s="501" t="s">
        <v>483</v>
      </c>
      <c r="D2" s="502"/>
      <c r="E2" s="111"/>
    </row>
    <row r="3" spans="1:8" s="6" customFormat="1" x14ac:dyDescent="0.3">
      <c r="A3" s="75"/>
      <c r="B3" s="247"/>
      <c r="C3" s="74"/>
      <c r="D3" s="74"/>
      <c r="E3" s="111"/>
    </row>
    <row r="4" spans="1:8" s="2" customFormat="1" x14ac:dyDescent="0.3">
      <c r="A4" s="76" t="str">
        <f>'ფორმა N2'!A4</f>
        <v>ანგარიშვალდებული პირის დასახელება:</v>
      </c>
      <c r="B4" s="248"/>
      <c r="C4" s="75"/>
      <c r="D4" s="75"/>
      <c r="E4" s="106"/>
      <c r="H4" s="6"/>
    </row>
    <row r="5" spans="1:8" s="2" customFormat="1" x14ac:dyDescent="0.3">
      <c r="A5" s="117" t="s">
        <v>482</v>
      </c>
      <c r="B5" s="249"/>
      <c r="C5" s="59"/>
      <c r="D5" s="59"/>
      <c r="E5" s="106"/>
    </row>
    <row r="6" spans="1:8" s="2" customFormat="1" x14ac:dyDescent="0.3">
      <c r="A6" s="76"/>
      <c r="B6" s="248"/>
      <c r="C6" s="75"/>
      <c r="D6" s="75"/>
      <c r="E6" s="106"/>
    </row>
    <row r="7" spans="1:8" s="6" customFormat="1" ht="18" x14ac:dyDescent="0.3">
      <c r="A7" s="99"/>
      <c r="B7" s="110"/>
      <c r="C7" s="77"/>
      <c r="D7" s="77"/>
      <c r="E7" s="111"/>
    </row>
    <row r="8" spans="1:8" s="6" customFormat="1" ht="30" x14ac:dyDescent="0.3">
      <c r="A8" s="104" t="s">
        <v>64</v>
      </c>
      <c r="B8" s="78" t="s">
        <v>249</v>
      </c>
      <c r="C8" s="78" t="s">
        <v>66</v>
      </c>
      <c r="D8" s="78" t="s">
        <v>67</v>
      </c>
      <c r="E8" s="111"/>
      <c r="F8" s="20"/>
    </row>
    <row r="9" spans="1:8" s="7" customFormat="1" x14ac:dyDescent="0.3">
      <c r="A9" s="234">
        <v>1</v>
      </c>
      <c r="B9" s="234" t="s">
        <v>65</v>
      </c>
      <c r="C9" s="84">
        <f>SUM(C10,C25)</f>
        <v>0</v>
      </c>
      <c r="D9" s="84">
        <f>SUM(D10,D25)</f>
        <v>0</v>
      </c>
      <c r="E9" s="111"/>
      <c r="F9" s="308"/>
      <c r="G9" s="308"/>
    </row>
    <row r="10" spans="1:8" s="7" customFormat="1" x14ac:dyDescent="0.3">
      <c r="A10" s="86">
        <v>1.1000000000000001</v>
      </c>
      <c r="B10" s="86" t="s">
        <v>80</v>
      </c>
      <c r="C10" s="84">
        <f>SUM(C11,C12,C15,C18,C24)</f>
        <v>0</v>
      </c>
      <c r="D10" s="84">
        <f>SUM(D11,D12,D15,D18,D23,D24)</f>
        <v>0</v>
      </c>
      <c r="E10" s="111"/>
      <c r="F10" s="308"/>
      <c r="G10" s="308"/>
    </row>
    <row r="11" spans="1:8" s="9" customFormat="1" ht="18" x14ac:dyDescent="0.3">
      <c r="A11" s="87" t="s">
        <v>30</v>
      </c>
      <c r="B11" s="87" t="s">
        <v>79</v>
      </c>
      <c r="C11" s="8"/>
      <c r="D11" s="8"/>
      <c r="E11" s="111"/>
    </row>
    <row r="12" spans="1:8" s="10" customFormat="1" x14ac:dyDescent="0.3">
      <c r="A12" s="87" t="s">
        <v>31</v>
      </c>
      <c r="B12" s="87" t="s">
        <v>308</v>
      </c>
      <c r="C12" s="105">
        <f>SUM(C13:C14)</f>
        <v>0</v>
      </c>
      <c r="D12" s="105">
        <f>SUM(D13:D14)</f>
        <v>0</v>
      </c>
      <c r="E12" s="111"/>
    </row>
    <row r="13" spans="1:8" s="3" customFormat="1" x14ac:dyDescent="0.3">
      <c r="A13" s="96" t="s">
        <v>81</v>
      </c>
      <c r="B13" s="96" t="s">
        <v>311</v>
      </c>
      <c r="C13" s="8"/>
      <c r="D13" s="8"/>
      <c r="E13" s="111"/>
    </row>
    <row r="14" spans="1:8" s="3" customFormat="1" x14ac:dyDescent="0.3">
      <c r="A14" s="96" t="s">
        <v>109</v>
      </c>
      <c r="B14" s="96" t="s">
        <v>97</v>
      </c>
      <c r="C14" s="8"/>
      <c r="D14" s="8"/>
      <c r="E14" s="111"/>
    </row>
    <row r="15" spans="1:8" s="3" customFormat="1" x14ac:dyDescent="0.3">
      <c r="A15" s="87" t="s">
        <v>82</v>
      </c>
      <c r="B15" s="87" t="s">
        <v>83</v>
      </c>
      <c r="C15" s="105">
        <f>SUM(C16:C17)</f>
        <v>0</v>
      </c>
      <c r="D15" s="105">
        <f>SUM(D16:D17)</f>
        <v>0</v>
      </c>
      <c r="E15" s="111"/>
    </row>
    <row r="16" spans="1:8" s="3" customFormat="1" x14ac:dyDescent="0.3">
      <c r="A16" s="96" t="s">
        <v>84</v>
      </c>
      <c r="B16" s="96" t="s">
        <v>86</v>
      </c>
      <c r="C16" s="8"/>
      <c r="D16" s="8"/>
      <c r="E16" s="111"/>
    </row>
    <row r="17" spans="1:5" s="3" customFormat="1" ht="30" x14ac:dyDescent="0.3">
      <c r="A17" s="96" t="s">
        <v>85</v>
      </c>
      <c r="B17" s="96" t="s">
        <v>111</v>
      </c>
      <c r="C17" s="8"/>
      <c r="D17" s="8"/>
      <c r="E17" s="111"/>
    </row>
    <row r="18" spans="1:5" s="3" customFormat="1" x14ac:dyDescent="0.3">
      <c r="A18" s="87" t="s">
        <v>87</v>
      </c>
      <c r="B18" s="87" t="s">
        <v>414</v>
      </c>
      <c r="C18" s="105">
        <f>SUM(C19:C22)</f>
        <v>0</v>
      </c>
      <c r="D18" s="105">
        <f>SUM(D19:D22)</f>
        <v>0</v>
      </c>
      <c r="E18" s="111"/>
    </row>
    <row r="19" spans="1:5" s="3" customFormat="1" x14ac:dyDescent="0.3">
      <c r="A19" s="96" t="s">
        <v>88</v>
      </c>
      <c r="B19" s="96" t="s">
        <v>89</v>
      </c>
      <c r="C19" s="8"/>
      <c r="D19" s="8"/>
      <c r="E19" s="111"/>
    </row>
    <row r="20" spans="1:5" s="3" customFormat="1" ht="30" x14ac:dyDescent="0.3">
      <c r="A20" s="96" t="s">
        <v>92</v>
      </c>
      <c r="B20" s="96" t="s">
        <v>90</v>
      </c>
      <c r="C20" s="8"/>
      <c r="D20" s="8"/>
      <c r="E20" s="111"/>
    </row>
    <row r="21" spans="1:5" s="3" customFormat="1" x14ac:dyDescent="0.3">
      <c r="A21" s="96" t="s">
        <v>93</v>
      </c>
      <c r="B21" s="96" t="s">
        <v>91</v>
      </c>
      <c r="C21" s="8"/>
      <c r="D21" s="8"/>
      <c r="E21" s="111"/>
    </row>
    <row r="22" spans="1:5" s="3" customFormat="1" x14ac:dyDescent="0.3">
      <c r="A22" s="96" t="s">
        <v>94</v>
      </c>
      <c r="B22" s="96" t="s">
        <v>442</v>
      </c>
      <c r="C22" s="8"/>
      <c r="D22" s="8"/>
      <c r="E22" s="111"/>
    </row>
    <row r="23" spans="1:5" s="3" customFormat="1" x14ac:dyDescent="0.3">
      <c r="A23" s="87" t="s">
        <v>95</v>
      </c>
      <c r="B23" s="87" t="s">
        <v>443</v>
      </c>
      <c r="C23" s="307"/>
      <c r="D23" s="8"/>
      <c r="E23" s="111"/>
    </row>
    <row r="24" spans="1:5" s="3" customFormat="1" x14ac:dyDescent="0.3">
      <c r="A24" s="87" t="s">
        <v>251</v>
      </c>
      <c r="B24" s="87" t="s">
        <v>449</v>
      </c>
      <c r="C24" s="8"/>
      <c r="D24" s="8"/>
      <c r="E24" s="111"/>
    </row>
    <row r="25" spans="1:5" s="3" customFormat="1" x14ac:dyDescent="0.3">
      <c r="A25" s="86">
        <v>1.2</v>
      </c>
      <c r="B25" s="234" t="s">
        <v>96</v>
      </c>
      <c r="C25" s="84">
        <f>SUM(C26,C30)</f>
        <v>0</v>
      </c>
      <c r="D25" s="84">
        <f>SUM(D26,D30)</f>
        <v>0</v>
      </c>
      <c r="E25" s="111"/>
    </row>
    <row r="26" spans="1:5" x14ac:dyDescent="0.3">
      <c r="A26" s="87" t="s">
        <v>32</v>
      </c>
      <c r="B26" s="87" t="s">
        <v>311</v>
      </c>
      <c r="C26" s="105">
        <f>SUM(C27:C29)</f>
        <v>0</v>
      </c>
      <c r="D26" s="105">
        <f>SUM(D27:D29)</f>
        <v>0</v>
      </c>
      <c r="E26" s="111"/>
    </row>
    <row r="27" spans="1:5" x14ac:dyDescent="0.3">
      <c r="A27" s="242" t="s">
        <v>98</v>
      </c>
      <c r="B27" s="96" t="s">
        <v>309</v>
      </c>
      <c r="C27" s="8"/>
      <c r="D27" s="8"/>
      <c r="E27" s="111"/>
    </row>
    <row r="28" spans="1:5" x14ac:dyDescent="0.3">
      <c r="A28" s="242" t="s">
        <v>99</v>
      </c>
      <c r="B28" s="96" t="s">
        <v>312</v>
      </c>
      <c r="C28" s="8"/>
      <c r="D28" s="8"/>
      <c r="E28" s="111"/>
    </row>
    <row r="29" spans="1:5" x14ac:dyDescent="0.3">
      <c r="A29" s="242" t="s">
        <v>452</v>
      </c>
      <c r="B29" s="96" t="s">
        <v>310</v>
      </c>
      <c r="C29" s="8"/>
      <c r="D29" s="8"/>
      <c r="E29" s="111"/>
    </row>
    <row r="30" spans="1:5" x14ac:dyDescent="0.3">
      <c r="A30" s="87" t="s">
        <v>33</v>
      </c>
      <c r="B30" s="269" t="s">
        <v>450</v>
      </c>
      <c r="C30" s="8"/>
      <c r="D30" s="8"/>
      <c r="E30" s="111"/>
    </row>
    <row r="31" spans="1:5" s="23" customFormat="1" ht="12.75" x14ac:dyDescent="0.2">
      <c r="B31" s="250"/>
    </row>
    <row r="32" spans="1:5" s="2" customFormat="1" x14ac:dyDescent="0.3">
      <c r="A32" s="1"/>
      <c r="B32" s="251"/>
      <c r="E32" s="5"/>
    </row>
    <row r="33" spans="1:7" s="2" customFormat="1" x14ac:dyDescent="0.3">
      <c r="B33" s="251"/>
      <c r="E33" s="5"/>
    </row>
    <row r="34" spans="1:7" x14ac:dyDescent="0.3">
      <c r="A34" s="1"/>
    </row>
    <row r="35" spans="1:7" x14ac:dyDescent="0.3">
      <c r="A35" s="2"/>
    </row>
    <row r="36" spans="1:7" s="2" customFormat="1" x14ac:dyDescent="0.3">
      <c r="A36" s="68" t="s">
        <v>107</v>
      </c>
      <c r="B36" s="251"/>
      <c r="E36" s="5"/>
    </row>
    <row r="37" spans="1:7" s="2" customFormat="1" x14ac:dyDescent="0.3">
      <c r="B37" s="251"/>
      <c r="E37"/>
      <c r="F37"/>
      <c r="G37"/>
    </row>
    <row r="38" spans="1:7" s="2" customFormat="1" x14ac:dyDescent="0.3">
      <c r="B38" s="251"/>
      <c r="D38" s="12"/>
      <c r="E38"/>
      <c r="F38"/>
      <c r="G38"/>
    </row>
    <row r="39" spans="1:7" s="2" customFormat="1" x14ac:dyDescent="0.3">
      <c r="A39"/>
      <c r="B39" s="253" t="s">
        <v>446</v>
      </c>
      <c r="D39" s="12"/>
      <c r="E39"/>
      <c r="F39"/>
      <c r="G39"/>
    </row>
    <row r="40" spans="1:7" s="2" customFormat="1" x14ac:dyDescent="0.3">
      <c r="A40"/>
      <c r="B40" s="251" t="s">
        <v>270</v>
      </c>
      <c r="D40" s="12"/>
      <c r="E40"/>
      <c r="F40"/>
      <c r="G40"/>
    </row>
    <row r="41" spans="1:7" customFormat="1" ht="12.75" x14ac:dyDescent="0.2">
      <c r="B41" s="254" t="s">
        <v>140</v>
      </c>
    </row>
    <row r="42" spans="1:7" customFormat="1" ht="12.75" x14ac:dyDescent="0.2">
      <c r="B42" s="25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8"/>
  <sheetViews>
    <sheetView showGridLines="0" zoomScaleNormal="100" zoomScaleSheetLayoutView="70" workbookViewId="0">
      <selection activeCell="A7" sqref="A7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8" s="6" customFormat="1" x14ac:dyDescent="0.3">
      <c r="A1" s="73" t="s">
        <v>402</v>
      </c>
      <c r="B1" s="232"/>
      <c r="C1" s="503" t="s">
        <v>110</v>
      </c>
      <c r="D1" s="503"/>
      <c r="E1" s="90"/>
    </row>
    <row r="2" spans="1:8" s="6" customFormat="1" x14ac:dyDescent="0.3">
      <c r="A2" s="73" t="s">
        <v>403</v>
      </c>
      <c r="B2" s="232"/>
      <c r="C2" s="501" t="s">
        <v>483</v>
      </c>
      <c r="D2" s="502"/>
      <c r="E2" s="90"/>
    </row>
    <row r="3" spans="1:8" s="6" customFormat="1" x14ac:dyDescent="0.3">
      <c r="A3" s="73" t="s">
        <v>404</v>
      </c>
      <c r="B3" s="232"/>
      <c r="C3" s="233"/>
      <c r="D3" s="233"/>
      <c r="E3" s="90"/>
    </row>
    <row r="4" spans="1:8" s="6" customFormat="1" x14ac:dyDescent="0.3">
      <c r="A4" s="75" t="s">
        <v>141</v>
      </c>
      <c r="B4" s="232"/>
      <c r="C4" s="233"/>
      <c r="D4" s="233"/>
      <c r="E4" s="90"/>
    </row>
    <row r="5" spans="1:8" s="6" customFormat="1" x14ac:dyDescent="0.3">
      <c r="A5" s="75"/>
      <c r="B5" s="232"/>
      <c r="C5" s="233"/>
      <c r="D5" s="233"/>
      <c r="E5" s="90"/>
    </row>
    <row r="6" spans="1:8" x14ac:dyDescent="0.3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8" x14ac:dyDescent="0.3">
      <c r="A7" s="117" t="s">
        <v>482</v>
      </c>
      <c r="B7" s="79"/>
      <c r="C7" s="80"/>
      <c r="D7" s="80"/>
      <c r="E7" s="91"/>
    </row>
    <row r="8" spans="1:8" x14ac:dyDescent="0.3">
      <c r="A8" s="76"/>
      <c r="B8" s="76"/>
      <c r="C8" s="75"/>
      <c r="D8" s="75"/>
      <c r="E8" s="91"/>
    </row>
    <row r="9" spans="1:8" s="6" customFormat="1" x14ac:dyDescent="0.3">
      <c r="A9" s="232"/>
      <c r="B9" s="232"/>
      <c r="C9" s="77"/>
      <c r="D9" s="77"/>
      <c r="E9" s="90"/>
    </row>
    <row r="10" spans="1:8" s="6" customFormat="1" ht="30" x14ac:dyDescent="0.3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8" s="7" customFormat="1" x14ac:dyDescent="0.2">
      <c r="A11" s="234">
        <v>1</v>
      </c>
      <c r="B11" s="234" t="s">
        <v>57</v>
      </c>
      <c r="C11" s="81">
        <f>SUM(C12,C15,C54,C57,C58,C59,C77)</f>
        <v>798467.79</v>
      </c>
      <c r="D11" s="81">
        <f>SUM(D12,D15,D54,D57,D58,D59,D65,D73,D74)</f>
        <v>745999.99</v>
      </c>
      <c r="E11" s="235"/>
      <c r="H11" s="386"/>
    </row>
    <row r="12" spans="1:8" s="9" customFormat="1" ht="18" x14ac:dyDescent="0.2">
      <c r="A12" s="86">
        <v>1.1000000000000001</v>
      </c>
      <c r="B12" s="86" t="s">
        <v>58</v>
      </c>
      <c r="C12" s="82">
        <f>SUM(C13:C14)</f>
        <v>262598</v>
      </c>
      <c r="D12" s="82">
        <f>SUM(D13:D14)</f>
        <v>262598</v>
      </c>
      <c r="E12" s="92"/>
    </row>
    <row r="13" spans="1:8" s="10" customFormat="1" x14ac:dyDescent="0.2">
      <c r="A13" s="87" t="s">
        <v>30</v>
      </c>
      <c r="B13" s="87" t="s">
        <v>59</v>
      </c>
      <c r="C13" s="4">
        <v>262598</v>
      </c>
      <c r="D13" s="4">
        <v>262598</v>
      </c>
      <c r="E13" s="93"/>
    </row>
    <row r="14" spans="1:8" s="3" customFormat="1" x14ac:dyDescent="0.2">
      <c r="A14" s="87" t="s">
        <v>31</v>
      </c>
      <c r="B14" s="87" t="s">
        <v>0</v>
      </c>
      <c r="C14" s="4"/>
      <c r="D14" s="4"/>
      <c r="E14" s="94"/>
    </row>
    <row r="15" spans="1:8" s="7" customFormat="1" x14ac:dyDescent="0.2">
      <c r="A15" s="86">
        <v>1.2</v>
      </c>
      <c r="B15" s="86" t="s">
        <v>60</v>
      </c>
      <c r="C15" s="83">
        <f>SUM(C16,C19,C31,C32,C33,C34,C37,C38,C44:C48,C52,C53)</f>
        <v>440491.97999999992</v>
      </c>
      <c r="D15" s="83">
        <f>SUM(D16,D19,D31,D32,D33,D34,D37,D38,D44:D48,D52,D53)</f>
        <v>440491.97999999992</v>
      </c>
      <c r="E15" s="235"/>
      <c r="G15" s="375"/>
    </row>
    <row r="16" spans="1:8" s="3" customFormat="1" x14ac:dyDescent="0.2">
      <c r="A16" s="87" t="s">
        <v>32</v>
      </c>
      <c r="B16" s="87" t="s">
        <v>1</v>
      </c>
      <c r="C16" s="82">
        <f>SUM(C17:C18)</f>
        <v>662.5</v>
      </c>
      <c r="D16" s="82">
        <f>SUM(D17:D18)</f>
        <v>662.5</v>
      </c>
      <c r="E16" s="94"/>
    </row>
    <row r="17" spans="1:7" s="3" customFormat="1" x14ac:dyDescent="0.2">
      <c r="A17" s="96" t="s">
        <v>98</v>
      </c>
      <c r="B17" s="96" t="s">
        <v>61</v>
      </c>
      <c r="C17" s="236">
        <v>662.5</v>
      </c>
      <c r="D17" s="236">
        <v>662.5</v>
      </c>
      <c r="E17" s="94"/>
      <c r="G17" s="3" t="s">
        <v>485</v>
      </c>
    </row>
    <row r="18" spans="1:7" s="3" customFormat="1" x14ac:dyDescent="0.2">
      <c r="A18" s="96" t="s">
        <v>99</v>
      </c>
      <c r="B18" s="96" t="s">
        <v>62</v>
      </c>
      <c r="C18" s="236"/>
      <c r="D18" s="236"/>
      <c r="E18" s="94"/>
    </row>
    <row r="19" spans="1:7" s="3" customFormat="1" x14ac:dyDescent="0.2">
      <c r="A19" s="87" t="s">
        <v>33</v>
      </c>
      <c r="B19" s="87" t="s">
        <v>2</v>
      </c>
      <c r="C19" s="82">
        <f>SUM(C20:C25,C30)</f>
        <v>68333.459999999992</v>
      </c>
      <c r="D19" s="82">
        <f>SUM(D20:D25,D30)</f>
        <v>68333.459999999992</v>
      </c>
      <c r="E19" s="237"/>
      <c r="F19" s="238"/>
    </row>
    <row r="20" spans="1:7" s="241" customFormat="1" ht="30" x14ac:dyDescent="0.2">
      <c r="A20" s="96" t="s">
        <v>12</v>
      </c>
      <c r="B20" s="96" t="s">
        <v>250</v>
      </c>
      <c r="C20" s="38">
        <v>30191.5</v>
      </c>
      <c r="D20" s="38">
        <v>30191.5</v>
      </c>
      <c r="E20" s="240"/>
      <c r="F20" s="356"/>
      <c r="G20" s="373"/>
    </row>
    <row r="21" spans="1:7" s="241" customFormat="1" x14ac:dyDescent="0.2">
      <c r="A21" s="96" t="s">
        <v>13</v>
      </c>
      <c r="B21" s="96" t="s">
        <v>14</v>
      </c>
      <c r="C21" s="239"/>
      <c r="D21" s="39"/>
      <c r="E21" s="240"/>
    </row>
    <row r="22" spans="1:7" s="241" customFormat="1" ht="30" x14ac:dyDescent="0.2">
      <c r="A22" s="96" t="s">
        <v>281</v>
      </c>
      <c r="B22" s="96" t="s">
        <v>22</v>
      </c>
      <c r="C22" s="40">
        <v>14692.13</v>
      </c>
      <c r="D22" s="40">
        <v>14692.13</v>
      </c>
      <c r="E22" s="240"/>
    </row>
    <row r="23" spans="1:7" s="241" customFormat="1" ht="16.5" customHeight="1" x14ac:dyDescent="0.2">
      <c r="A23" s="96" t="s">
        <v>282</v>
      </c>
      <c r="B23" s="96" t="s">
        <v>15</v>
      </c>
      <c r="C23" s="40">
        <v>12787.96</v>
      </c>
      <c r="D23" s="40">
        <v>12787.96</v>
      </c>
      <c r="E23" s="240"/>
    </row>
    <row r="24" spans="1:7" s="241" customFormat="1" ht="16.5" customHeight="1" x14ac:dyDescent="0.2">
      <c r="A24" s="96" t="s">
        <v>283</v>
      </c>
      <c r="B24" s="96" t="s">
        <v>16</v>
      </c>
      <c r="C24" s="40"/>
      <c r="D24" s="40"/>
      <c r="E24" s="240"/>
    </row>
    <row r="25" spans="1:7" s="241" customFormat="1" ht="16.5" customHeight="1" x14ac:dyDescent="0.2">
      <c r="A25" s="96" t="s">
        <v>284</v>
      </c>
      <c r="B25" s="96" t="s">
        <v>17</v>
      </c>
      <c r="C25" s="82">
        <f>SUM(C26:C29)</f>
        <v>10661.869999999999</v>
      </c>
      <c r="D25" s="82">
        <f>SUM(D26:D29)</f>
        <v>10661.869999999999</v>
      </c>
      <c r="E25" s="240"/>
    </row>
    <row r="26" spans="1:7" s="241" customFormat="1" ht="16.5" customHeight="1" x14ac:dyDescent="0.2">
      <c r="A26" s="242" t="s">
        <v>285</v>
      </c>
      <c r="B26" s="242" t="s">
        <v>18</v>
      </c>
      <c r="C26" s="40">
        <v>9001.51</v>
      </c>
      <c r="D26" s="40">
        <v>9001.51</v>
      </c>
      <c r="E26" s="240"/>
    </row>
    <row r="27" spans="1:7" s="241" customFormat="1" ht="16.5" customHeight="1" x14ac:dyDescent="0.2">
      <c r="A27" s="242" t="s">
        <v>286</v>
      </c>
      <c r="B27" s="242" t="s">
        <v>19</v>
      </c>
      <c r="C27" s="40">
        <v>662.88</v>
      </c>
      <c r="D27" s="40">
        <v>662.88</v>
      </c>
      <c r="E27" s="240"/>
    </row>
    <row r="28" spans="1:7" s="241" customFormat="1" ht="16.5" customHeight="1" x14ac:dyDescent="0.2">
      <c r="A28" s="242" t="s">
        <v>287</v>
      </c>
      <c r="B28" s="242" t="s">
        <v>20</v>
      </c>
      <c r="C28" s="40">
        <v>900.89</v>
      </c>
      <c r="D28" s="40">
        <v>900.89</v>
      </c>
      <c r="E28" s="240"/>
    </row>
    <row r="29" spans="1:7" s="241" customFormat="1" ht="16.5" customHeight="1" x14ac:dyDescent="0.2">
      <c r="A29" s="242" t="s">
        <v>288</v>
      </c>
      <c r="B29" s="242" t="s">
        <v>23</v>
      </c>
      <c r="C29" s="40">
        <v>96.59</v>
      </c>
      <c r="D29" s="40">
        <v>96.59</v>
      </c>
      <c r="E29" s="240"/>
    </row>
    <row r="30" spans="1:7" s="241" customFormat="1" ht="16.5" customHeight="1" x14ac:dyDescent="0.2">
      <c r="A30" s="96" t="s">
        <v>289</v>
      </c>
      <c r="B30" s="96" t="s">
        <v>21</v>
      </c>
      <c r="C30" s="41"/>
      <c r="D30" s="41"/>
      <c r="E30" s="240"/>
    </row>
    <row r="31" spans="1:7" s="3" customFormat="1" ht="16.5" customHeight="1" x14ac:dyDescent="0.2">
      <c r="A31" s="87" t="s">
        <v>34</v>
      </c>
      <c r="B31" s="87" t="s">
        <v>3</v>
      </c>
      <c r="C31" s="236">
        <v>417.7</v>
      </c>
      <c r="D31" s="236">
        <v>417.7</v>
      </c>
      <c r="E31" s="237"/>
    </row>
    <row r="32" spans="1:7" s="3" customFormat="1" ht="16.5" customHeight="1" x14ac:dyDescent="0.2">
      <c r="A32" s="87" t="s">
        <v>35</v>
      </c>
      <c r="B32" s="87" t="s">
        <v>4</v>
      </c>
      <c r="C32" s="4"/>
      <c r="D32" s="236"/>
      <c r="E32" s="94"/>
    </row>
    <row r="33" spans="1:5" s="3" customFormat="1" ht="16.5" customHeight="1" x14ac:dyDescent="0.2">
      <c r="A33" s="87" t="s">
        <v>36</v>
      </c>
      <c r="B33" s="87" t="s">
        <v>5</v>
      </c>
      <c r="C33" s="4"/>
      <c r="D33" s="236"/>
      <c r="E33" s="94"/>
    </row>
    <row r="34" spans="1:5" s="3" customFormat="1" x14ac:dyDescent="0.2">
      <c r="A34" s="87" t="s">
        <v>37</v>
      </c>
      <c r="B34" s="87" t="s">
        <v>63</v>
      </c>
      <c r="C34" s="82">
        <f>SUM(C35:C36)</f>
        <v>136645</v>
      </c>
      <c r="D34" s="82">
        <f>SUM(D35:D36)</f>
        <v>136645</v>
      </c>
      <c r="E34" s="94"/>
    </row>
    <row r="35" spans="1:5" s="3" customFormat="1" ht="16.5" customHeight="1" x14ac:dyDescent="0.2">
      <c r="A35" s="96" t="s">
        <v>290</v>
      </c>
      <c r="B35" s="96" t="s">
        <v>56</v>
      </c>
      <c r="C35" s="236">
        <v>132595</v>
      </c>
      <c r="D35" s="236">
        <v>132595</v>
      </c>
      <c r="E35" s="94"/>
    </row>
    <row r="36" spans="1:5" s="3" customFormat="1" ht="16.5" customHeight="1" x14ac:dyDescent="0.2">
      <c r="A36" s="96" t="s">
        <v>291</v>
      </c>
      <c r="B36" s="96" t="s">
        <v>55</v>
      </c>
      <c r="C36" s="236">
        <v>4050</v>
      </c>
      <c r="D36" s="236">
        <v>4050</v>
      </c>
      <c r="E36" s="94"/>
    </row>
    <row r="37" spans="1:5" s="3" customFormat="1" ht="16.5" customHeight="1" x14ac:dyDescent="0.2">
      <c r="A37" s="87" t="s">
        <v>38</v>
      </c>
      <c r="B37" s="87" t="s">
        <v>49</v>
      </c>
      <c r="C37" s="236">
        <v>775.75</v>
      </c>
      <c r="D37" s="236">
        <v>775.75</v>
      </c>
      <c r="E37" s="94"/>
    </row>
    <row r="38" spans="1:5" s="3" customFormat="1" ht="16.5" customHeight="1" x14ac:dyDescent="0.2">
      <c r="A38" s="87" t="s">
        <v>39</v>
      </c>
      <c r="B38" s="87" t="s">
        <v>405</v>
      </c>
      <c r="C38" s="82">
        <f>SUM(C39:C43)</f>
        <v>0</v>
      </c>
      <c r="D38" s="82">
        <f>SUM(D39:D43)</f>
        <v>0</v>
      </c>
      <c r="E38" s="94"/>
    </row>
    <row r="39" spans="1:5" s="3" customFormat="1" ht="16.5" customHeight="1" x14ac:dyDescent="0.2">
      <c r="A39" s="17" t="s">
        <v>351</v>
      </c>
      <c r="B39" s="17" t="s">
        <v>355</v>
      </c>
      <c r="C39" s="4"/>
      <c r="D39" s="236"/>
      <c r="E39" s="94"/>
    </row>
    <row r="40" spans="1:5" s="3" customFormat="1" ht="16.5" customHeight="1" x14ac:dyDescent="0.2">
      <c r="A40" s="17" t="s">
        <v>352</v>
      </c>
      <c r="B40" s="17" t="s">
        <v>356</v>
      </c>
      <c r="C40" s="4"/>
      <c r="D40" s="236"/>
      <c r="E40" s="94"/>
    </row>
    <row r="41" spans="1:5" s="3" customFormat="1" ht="16.5" customHeight="1" x14ac:dyDescent="0.2">
      <c r="A41" s="17" t="s">
        <v>353</v>
      </c>
      <c r="B41" s="17" t="s">
        <v>359</v>
      </c>
      <c r="C41" s="4"/>
      <c r="D41" s="236"/>
      <c r="E41" s="94"/>
    </row>
    <row r="42" spans="1:5" s="3" customFormat="1" ht="16.5" customHeight="1" x14ac:dyDescent="0.2">
      <c r="A42" s="17" t="s">
        <v>358</v>
      </c>
      <c r="B42" s="17" t="s">
        <v>360</v>
      </c>
      <c r="C42" s="4"/>
      <c r="D42" s="236"/>
      <c r="E42" s="94"/>
    </row>
    <row r="43" spans="1:5" s="3" customFormat="1" ht="16.5" customHeight="1" x14ac:dyDescent="0.2">
      <c r="A43" s="17" t="s">
        <v>361</v>
      </c>
      <c r="B43" s="17" t="s">
        <v>357</v>
      </c>
      <c r="C43" s="236"/>
      <c r="D43" s="236"/>
      <c r="E43" s="94"/>
    </row>
    <row r="44" spans="1:5" s="3" customFormat="1" ht="30" x14ac:dyDescent="0.2">
      <c r="A44" s="87" t="s">
        <v>40</v>
      </c>
      <c r="B44" s="87" t="s">
        <v>28</v>
      </c>
      <c r="C44" s="236">
        <v>93944.65</v>
      </c>
      <c r="D44" s="236">
        <v>93944.65</v>
      </c>
      <c r="E44" s="94"/>
    </row>
    <row r="45" spans="1:5" s="3" customFormat="1" ht="16.5" customHeight="1" x14ac:dyDescent="0.2">
      <c r="A45" s="87" t="s">
        <v>41</v>
      </c>
      <c r="B45" s="87" t="s">
        <v>24</v>
      </c>
      <c r="C45" s="236"/>
      <c r="D45" s="236"/>
      <c r="E45" s="94"/>
    </row>
    <row r="46" spans="1:5" s="3" customFormat="1" ht="16.5" customHeight="1" x14ac:dyDescent="0.2">
      <c r="A46" s="87" t="s">
        <v>42</v>
      </c>
      <c r="B46" s="87" t="s">
        <v>25</v>
      </c>
      <c r="C46" s="236">
        <v>6800</v>
      </c>
      <c r="D46" s="236">
        <v>6800</v>
      </c>
      <c r="E46" s="94"/>
    </row>
    <row r="47" spans="1:5" s="3" customFormat="1" ht="16.5" customHeight="1" x14ac:dyDescent="0.2">
      <c r="A47" s="87" t="s">
        <v>43</v>
      </c>
      <c r="B47" s="87" t="s">
        <v>26</v>
      </c>
      <c r="C47" s="236"/>
      <c r="D47" s="236"/>
      <c r="E47" s="94"/>
    </row>
    <row r="48" spans="1:5" s="3" customFormat="1" ht="16.5" customHeight="1" x14ac:dyDescent="0.2">
      <c r="A48" s="87" t="s">
        <v>44</v>
      </c>
      <c r="B48" s="87" t="s">
        <v>406</v>
      </c>
      <c r="C48" s="82">
        <f>SUM(C49:C51)</f>
        <v>132862.91999999998</v>
      </c>
      <c r="D48" s="82">
        <f>SUM(D49:D51)</f>
        <v>132862.91999999998</v>
      </c>
      <c r="E48" s="94"/>
    </row>
    <row r="49" spans="1:7" s="3" customFormat="1" ht="16.5" customHeight="1" x14ac:dyDescent="0.2">
      <c r="A49" s="96" t="s">
        <v>367</v>
      </c>
      <c r="B49" s="96" t="s">
        <v>370</v>
      </c>
      <c r="C49" s="236">
        <v>127237.92</v>
      </c>
      <c r="D49" s="236">
        <v>127237.92</v>
      </c>
      <c r="E49" s="94"/>
      <c r="G49" s="238"/>
    </row>
    <row r="50" spans="1:7" s="3" customFormat="1" ht="16.5" customHeight="1" x14ac:dyDescent="0.2">
      <c r="A50" s="96" t="s">
        <v>368</v>
      </c>
      <c r="B50" s="96" t="s">
        <v>369</v>
      </c>
      <c r="C50" s="236">
        <v>5625</v>
      </c>
      <c r="D50" s="236">
        <v>5625</v>
      </c>
      <c r="E50" s="94"/>
    </row>
    <row r="51" spans="1:7" s="3" customFormat="1" ht="16.5" customHeight="1" x14ac:dyDescent="0.2">
      <c r="A51" s="96" t="s">
        <v>371</v>
      </c>
      <c r="B51" s="96" t="s">
        <v>372</v>
      </c>
      <c r="C51" s="4"/>
      <c r="D51" s="236"/>
      <c r="E51" s="94"/>
    </row>
    <row r="52" spans="1:7" s="3" customFormat="1" x14ac:dyDescent="0.2">
      <c r="A52" s="87" t="s">
        <v>45</v>
      </c>
      <c r="B52" s="87" t="s">
        <v>29</v>
      </c>
      <c r="C52" s="4"/>
      <c r="D52" s="236"/>
      <c r="E52" s="94"/>
    </row>
    <row r="53" spans="1:7" s="3" customFormat="1" ht="16.5" customHeight="1" x14ac:dyDescent="0.2">
      <c r="A53" s="87" t="s">
        <v>46</v>
      </c>
      <c r="B53" s="87" t="s">
        <v>6</v>
      </c>
      <c r="C53" s="236">
        <v>50</v>
      </c>
      <c r="D53" s="236">
        <v>50</v>
      </c>
      <c r="E53" s="237"/>
      <c r="F53" s="238"/>
      <c r="G53" s="238"/>
    </row>
    <row r="54" spans="1:7" s="3" customFormat="1" ht="30" x14ac:dyDescent="0.2">
      <c r="A54" s="86">
        <v>1.3</v>
      </c>
      <c r="B54" s="86" t="s">
        <v>411</v>
      </c>
      <c r="C54" s="83">
        <f>SUM(C55:C56)</f>
        <v>0</v>
      </c>
      <c r="D54" s="83">
        <f>SUM(D55:D56)</f>
        <v>0</v>
      </c>
      <c r="E54" s="237"/>
      <c r="F54" s="238"/>
    </row>
    <row r="55" spans="1:7" s="3" customFormat="1" ht="30" x14ac:dyDescent="0.2">
      <c r="A55" s="87" t="s">
        <v>50</v>
      </c>
      <c r="B55" s="87" t="s">
        <v>48</v>
      </c>
      <c r="C55" s="4"/>
      <c r="D55" s="236"/>
      <c r="E55" s="237"/>
      <c r="F55" s="238"/>
    </row>
    <row r="56" spans="1:7" s="3" customFormat="1" ht="16.5" customHeight="1" x14ac:dyDescent="0.2">
      <c r="A56" s="87" t="s">
        <v>51</v>
      </c>
      <c r="B56" s="87" t="s">
        <v>47</v>
      </c>
      <c r="C56" s="4"/>
      <c r="D56" s="236"/>
      <c r="E56" s="237"/>
      <c r="F56" s="238"/>
    </row>
    <row r="57" spans="1:7" s="3" customFormat="1" x14ac:dyDescent="0.2">
      <c r="A57" s="86">
        <v>1.4</v>
      </c>
      <c r="B57" s="86" t="s">
        <v>413</v>
      </c>
      <c r="C57" s="4"/>
      <c r="D57" s="236"/>
      <c r="E57" s="237"/>
      <c r="F57" s="238"/>
    </row>
    <row r="58" spans="1:7" s="241" customFormat="1" x14ac:dyDescent="0.2">
      <c r="A58" s="86">
        <v>1.5</v>
      </c>
      <c r="B58" s="86" t="s">
        <v>7</v>
      </c>
      <c r="C58" s="239"/>
      <c r="D58" s="40"/>
      <c r="E58" s="240"/>
    </row>
    <row r="59" spans="1:7" s="241" customFormat="1" x14ac:dyDescent="0.3">
      <c r="A59" s="86">
        <v>1.6</v>
      </c>
      <c r="B59" s="45" t="s">
        <v>8</v>
      </c>
      <c r="C59" s="84">
        <f>SUM(C60:C64)</f>
        <v>95377.81</v>
      </c>
      <c r="D59" s="85">
        <f>SUM(D60:D64)</f>
        <v>36196.81</v>
      </c>
      <c r="E59" s="240"/>
    </row>
    <row r="60" spans="1:7" s="241" customFormat="1" x14ac:dyDescent="0.2">
      <c r="A60" s="87" t="s">
        <v>297</v>
      </c>
      <c r="B60" s="46" t="s">
        <v>52</v>
      </c>
      <c r="C60" s="40">
        <v>71.81</v>
      </c>
      <c r="D60" s="40">
        <v>71.81</v>
      </c>
      <c r="E60" s="240"/>
    </row>
    <row r="61" spans="1:7" s="241" customFormat="1" ht="30" x14ac:dyDescent="0.3">
      <c r="A61" s="87" t="s">
        <v>298</v>
      </c>
      <c r="B61" s="46" t="s">
        <v>54</v>
      </c>
      <c r="C61" s="486">
        <v>125</v>
      </c>
      <c r="D61" s="486">
        <v>125</v>
      </c>
      <c r="E61" s="240"/>
    </row>
    <row r="62" spans="1:7" s="241" customFormat="1" x14ac:dyDescent="0.2">
      <c r="A62" s="87" t="s">
        <v>299</v>
      </c>
      <c r="B62" s="46" t="s">
        <v>53</v>
      </c>
      <c r="C62" s="40"/>
      <c r="D62" s="40"/>
      <c r="E62" s="240"/>
    </row>
    <row r="63" spans="1:7" s="241" customFormat="1" x14ac:dyDescent="0.2">
      <c r="A63" s="87" t="s">
        <v>300</v>
      </c>
      <c r="B63" s="46" t="s">
        <v>27</v>
      </c>
      <c r="C63" s="40">
        <v>95181</v>
      </c>
      <c r="D63" s="40">
        <v>36000</v>
      </c>
      <c r="E63" s="240"/>
    </row>
    <row r="64" spans="1:7" s="241" customFormat="1" x14ac:dyDescent="0.2">
      <c r="A64" s="87" t="s">
        <v>333</v>
      </c>
      <c r="B64" s="46" t="s">
        <v>334</v>
      </c>
      <c r="C64" s="40"/>
      <c r="D64" s="40"/>
      <c r="E64" s="240"/>
    </row>
    <row r="65" spans="1:5" x14ac:dyDescent="0.3">
      <c r="A65" s="234">
        <v>2</v>
      </c>
      <c r="B65" s="234" t="s">
        <v>407</v>
      </c>
      <c r="C65" s="243"/>
      <c r="D65" s="84">
        <f>SUM(D66:D72)</f>
        <v>6713.2</v>
      </c>
      <c r="E65" s="95"/>
    </row>
    <row r="66" spans="1:5" x14ac:dyDescent="0.3">
      <c r="A66" s="97">
        <v>2.1</v>
      </c>
      <c r="B66" s="244" t="s">
        <v>100</v>
      </c>
      <c r="C66" s="245"/>
      <c r="D66" s="22"/>
      <c r="E66" s="95"/>
    </row>
    <row r="67" spans="1:5" x14ac:dyDescent="0.3">
      <c r="A67" s="97">
        <v>2.2000000000000002</v>
      </c>
      <c r="B67" s="244" t="s">
        <v>408</v>
      </c>
      <c r="C67" s="245"/>
      <c r="D67" s="22"/>
      <c r="E67" s="95"/>
    </row>
    <row r="68" spans="1:5" x14ac:dyDescent="0.3">
      <c r="A68" s="97">
        <v>2.2999999999999998</v>
      </c>
      <c r="B68" s="244" t="s">
        <v>104</v>
      </c>
      <c r="C68" s="245"/>
      <c r="D68" s="22"/>
      <c r="E68" s="95"/>
    </row>
    <row r="69" spans="1:5" x14ac:dyDescent="0.3">
      <c r="A69" s="97">
        <v>2.4</v>
      </c>
      <c r="B69" s="244" t="s">
        <v>103</v>
      </c>
      <c r="C69" s="245"/>
      <c r="D69" s="22"/>
      <c r="E69" s="95"/>
    </row>
    <row r="70" spans="1:5" x14ac:dyDescent="0.3">
      <c r="A70" s="97">
        <v>2.5</v>
      </c>
      <c r="B70" s="244" t="s">
        <v>409</v>
      </c>
      <c r="C70" s="245"/>
      <c r="D70" s="22">
        <v>6713.2</v>
      </c>
      <c r="E70" s="95"/>
    </row>
    <row r="71" spans="1:5" x14ac:dyDescent="0.3">
      <c r="A71" s="97">
        <v>2.6</v>
      </c>
      <c r="B71" s="244" t="s">
        <v>101</v>
      </c>
      <c r="C71" s="245"/>
      <c r="D71" s="22"/>
      <c r="E71" s="95"/>
    </row>
    <row r="72" spans="1:5" x14ac:dyDescent="0.3">
      <c r="A72" s="97">
        <v>2.7</v>
      </c>
      <c r="B72" s="244" t="s">
        <v>102</v>
      </c>
      <c r="C72" s="246"/>
      <c r="D72" s="22"/>
      <c r="E72" s="95"/>
    </row>
    <row r="73" spans="1:5" x14ac:dyDescent="0.3">
      <c r="A73" s="234">
        <v>3</v>
      </c>
      <c r="B73" s="234" t="s">
        <v>447</v>
      </c>
      <c r="C73" s="84"/>
      <c r="D73" s="22"/>
      <c r="E73" s="95"/>
    </row>
    <row r="74" spans="1:5" x14ac:dyDescent="0.3">
      <c r="A74" s="234">
        <v>4</v>
      </c>
      <c r="B74" s="234" t="s">
        <v>252</v>
      </c>
      <c r="C74" s="84"/>
      <c r="D74" s="84">
        <f>SUM(D75:D76)</f>
        <v>0</v>
      </c>
      <c r="E74" s="95"/>
    </row>
    <row r="75" spans="1:5" x14ac:dyDescent="0.3">
      <c r="A75" s="97">
        <v>4.0999999999999996</v>
      </c>
      <c r="B75" s="97" t="s">
        <v>253</v>
      </c>
      <c r="C75" s="245"/>
      <c r="D75" s="8"/>
      <c r="E75" s="95"/>
    </row>
    <row r="76" spans="1:5" x14ac:dyDescent="0.3">
      <c r="A76" s="97">
        <v>4.2</v>
      </c>
      <c r="B76" s="97" t="s">
        <v>254</v>
      </c>
      <c r="C76" s="246"/>
      <c r="D76" s="8"/>
      <c r="E76" s="95"/>
    </row>
    <row r="77" spans="1:5" x14ac:dyDescent="0.3">
      <c r="A77" s="234">
        <v>5</v>
      </c>
      <c r="B77" s="234" t="s">
        <v>279</v>
      </c>
      <c r="C77" s="272"/>
      <c r="D77" s="246"/>
      <c r="E77" s="95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8" s="23" customFormat="1" ht="12.75" x14ac:dyDescent="0.2"/>
    <row r="82" spans="1:8" x14ac:dyDescent="0.3">
      <c r="A82" s="68" t="s">
        <v>107</v>
      </c>
      <c r="E82" s="5"/>
    </row>
    <row r="83" spans="1:8" x14ac:dyDescent="0.3">
      <c r="E83"/>
      <c r="F83"/>
      <c r="G83"/>
      <c r="H83"/>
    </row>
    <row r="84" spans="1:8" x14ac:dyDescent="0.3">
      <c r="D84" s="12"/>
      <c r="E84"/>
      <c r="F84"/>
      <c r="G84"/>
      <c r="H84"/>
    </row>
    <row r="85" spans="1:8" x14ac:dyDescent="0.3">
      <c r="A85"/>
      <c r="B85" s="68" t="s">
        <v>444</v>
      </c>
      <c r="D85" s="12"/>
      <c r="E85"/>
      <c r="F85"/>
      <c r="G85"/>
      <c r="H85"/>
    </row>
    <row r="86" spans="1:8" x14ac:dyDescent="0.3">
      <c r="A86"/>
      <c r="B86" s="2" t="s">
        <v>445</v>
      </c>
      <c r="D86" s="12"/>
      <c r="E86"/>
      <c r="F86"/>
      <c r="G86"/>
      <c r="H86"/>
    </row>
    <row r="87" spans="1:8" customFormat="1" ht="12.75" x14ac:dyDescent="0.2">
      <c r="B87" s="64" t="s">
        <v>140</v>
      </c>
    </row>
    <row r="88" spans="1:8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5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zoomScaleNormal="100" zoomScaleSheetLayoutView="70" workbookViewId="0">
      <selection activeCell="C25" sqref="C25"/>
    </sheetView>
  </sheetViews>
  <sheetFormatPr defaultRowHeight="15" x14ac:dyDescent="0.3"/>
  <cols>
    <col min="1" max="1" width="10.28515625" style="2" customWidth="1"/>
    <col min="2" max="2" width="88" style="2" customWidth="1"/>
    <col min="3" max="3" width="15.57031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327</v>
      </c>
      <c r="B1" s="76"/>
      <c r="C1" s="503" t="s">
        <v>110</v>
      </c>
      <c r="D1" s="503"/>
      <c r="E1" s="90"/>
    </row>
    <row r="2" spans="1:5" s="6" customFormat="1" x14ac:dyDescent="0.3">
      <c r="A2" s="73" t="s">
        <v>328</v>
      </c>
      <c r="B2" s="76"/>
      <c r="C2" s="501" t="s">
        <v>483</v>
      </c>
      <c r="D2" s="502"/>
      <c r="E2" s="90"/>
    </row>
    <row r="3" spans="1:5" s="6" customFormat="1" x14ac:dyDescent="0.3">
      <c r="A3" s="75" t="s">
        <v>141</v>
      </c>
      <c r="B3" s="73"/>
      <c r="C3" s="159"/>
      <c r="D3" s="159"/>
      <c r="E3" s="90"/>
    </row>
    <row r="4" spans="1:5" s="6" customFormat="1" x14ac:dyDescent="0.3">
      <c r="A4" s="75"/>
      <c r="B4" s="75"/>
      <c r="C4" s="159"/>
      <c r="D4" s="159"/>
      <c r="E4" s="90"/>
    </row>
    <row r="5" spans="1:5" x14ac:dyDescent="0.3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 x14ac:dyDescent="0.3">
      <c r="A6" s="117" t="s">
        <v>482</v>
      </c>
      <c r="B6" s="79"/>
      <c r="C6" s="80"/>
      <c r="D6" s="80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8"/>
      <c r="B8" s="158"/>
      <c r="C8" s="77"/>
      <c r="D8" s="77"/>
      <c r="E8" s="90"/>
    </row>
    <row r="9" spans="1:5" s="6" customFormat="1" ht="30" x14ac:dyDescent="0.3">
      <c r="A9" s="88" t="s">
        <v>64</v>
      </c>
      <c r="B9" s="88" t="s">
        <v>329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486</v>
      </c>
      <c r="B10" s="97" t="s">
        <v>488</v>
      </c>
      <c r="C10" s="312">
        <v>50</v>
      </c>
      <c r="D10" s="312">
        <v>50</v>
      </c>
      <c r="E10" s="92"/>
    </row>
    <row r="11" spans="1:5" s="10" customFormat="1" x14ac:dyDescent="0.2">
      <c r="A11" s="97" t="s">
        <v>487</v>
      </c>
      <c r="B11" s="97" t="s">
        <v>489</v>
      </c>
      <c r="C11" s="312">
        <v>95181</v>
      </c>
      <c r="D11" s="312">
        <v>36000</v>
      </c>
      <c r="E11" s="93"/>
    </row>
    <row r="12" spans="1:5" s="10" customFormat="1" ht="18" customHeight="1" x14ac:dyDescent="0.2">
      <c r="A12" s="97"/>
      <c r="B12" s="97"/>
      <c r="C12" s="312"/>
      <c r="D12" s="312"/>
      <c r="E12" s="93"/>
    </row>
    <row r="13" spans="1:5" s="10" customFormat="1" ht="18" customHeight="1" x14ac:dyDescent="0.2">
      <c r="A13" s="97"/>
      <c r="B13" s="97"/>
      <c r="C13" s="312"/>
      <c r="D13" s="312"/>
      <c r="E13" s="93"/>
    </row>
    <row r="14" spans="1:5" s="10" customFormat="1" ht="18" customHeight="1" x14ac:dyDescent="0.2">
      <c r="A14" s="97"/>
      <c r="B14" s="97"/>
      <c r="C14" s="312"/>
      <c r="D14" s="312"/>
      <c r="E14" s="93"/>
    </row>
    <row r="15" spans="1:5" s="10" customFormat="1" ht="18" customHeight="1" x14ac:dyDescent="0.2">
      <c r="A15" s="97"/>
      <c r="B15" s="97"/>
      <c r="C15" s="312"/>
      <c r="D15" s="312"/>
      <c r="E15" s="93"/>
    </row>
    <row r="16" spans="1:5" s="10" customFormat="1" ht="18" customHeight="1" x14ac:dyDescent="0.2">
      <c r="A16" s="97"/>
      <c r="B16" s="97"/>
      <c r="C16" s="312"/>
      <c r="D16" s="312"/>
      <c r="E16" s="93"/>
    </row>
    <row r="17" spans="1:9" x14ac:dyDescent="0.3">
      <c r="A17" s="98"/>
      <c r="B17" s="98" t="s">
        <v>332</v>
      </c>
      <c r="C17" s="85">
        <f>SUM(C10:C16)</f>
        <v>95231</v>
      </c>
      <c r="D17" s="85">
        <f>SUM(D10:D16)</f>
        <v>36050</v>
      </c>
      <c r="E17" s="95"/>
    </row>
    <row r="18" spans="1:9" x14ac:dyDescent="0.3">
      <c r="A18" s="44"/>
      <c r="B18" s="44"/>
    </row>
    <row r="19" spans="1:9" x14ac:dyDescent="0.3">
      <c r="A19" s="256" t="s">
        <v>437</v>
      </c>
      <c r="E19" s="5"/>
    </row>
    <row r="20" spans="1:9" x14ac:dyDescent="0.3">
      <c r="A20" s="2" t="s">
        <v>438</v>
      </c>
    </row>
    <row r="21" spans="1:9" x14ac:dyDescent="0.3">
      <c r="A21" s="209" t="s">
        <v>439</v>
      </c>
    </row>
    <row r="22" spans="1:9" x14ac:dyDescent="0.3">
      <c r="A22" s="209"/>
    </row>
    <row r="23" spans="1:9" x14ac:dyDescent="0.3">
      <c r="A23" s="209" t="s">
        <v>347</v>
      </c>
    </row>
    <row r="24" spans="1:9" s="23" customFormat="1" ht="12.75" x14ac:dyDescent="0.2"/>
    <row r="25" spans="1:9" x14ac:dyDescent="0.3">
      <c r="A25" s="68" t="s">
        <v>107</v>
      </c>
      <c r="E25" s="5"/>
    </row>
    <row r="26" spans="1:9" x14ac:dyDescent="0.3">
      <c r="E26"/>
      <c r="F26"/>
      <c r="G26"/>
      <c r="H26"/>
      <c r="I26"/>
    </row>
    <row r="27" spans="1:9" x14ac:dyDescent="0.3">
      <c r="D27" s="12"/>
      <c r="E27"/>
      <c r="F27"/>
      <c r="G27"/>
      <c r="H27"/>
      <c r="I27"/>
    </row>
    <row r="28" spans="1:9" x14ac:dyDescent="0.3">
      <c r="A28" s="68"/>
      <c r="B28" s="68" t="s">
        <v>271</v>
      </c>
      <c r="D28" s="12"/>
      <c r="E28"/>
      <c r="F28"/>
      <c r="G28"/>
      <c r="H28"/>
      <c r="I28"/>
    </row>
    <row r="29" spans="1:9" x14ac:dyDescent="0.3">
      <c r="B29" s="2" t="s">
        <v>270</v>
      </c>
      <c r="D29" s="12"/>
      <c r="E29"/>
      <c r="F29"/>
      <c r="G29"/>
      <c r="H29"/>
      <c r="I29"/>
    </row>
    <row r="30" spans="1:9" customFormat="1" ht="12.75" x14ac:dyDescent="0.2">
      <c r="A30" s="64"/>
      <c r="B30" s="64" t="s">
        <v>140</v>
      </c>
    </row>
    <row r="31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view="pageBreakPreview" zoomScale="80" zoomScaleNormal="100" zoomScaleSheetLayoutView="80" workbookViewId="0">
      <selection activeCell="H54" sqref="H54"/>
    </sheetView>
  </sheetViews>
  <sheetFormatPr defaultRowHeight="12.75" x14ac:dyDescent="0.2"/>
  <cols>
    <col min="1" max="1" width="7.28515625" style="451" customWidth="1"/>
    <col min="2" max="2" width="34.140625" style="451" customWidth="1"/>
    <col min="3" max="3" width="37.28515625" style="451" customWidth="1"/>
    <col min="4" max="4" width="17" style="451" customWidth="1"/>
    <col min="5" max="5" width="59.140625" style="451" customWidth="1"/>
    <col min="6" max="6" width="14.7109375" style="451" customWidth="1"/>
    <col min="7" max="7" width="15.5703125" style="451" customWidth="1"/>
    <col min="8" max="8" width="14.7109375" style="451" customWidth="1"/>
    <col min="9" max="9" width="29.7109375" style="451" customWidth="1"/>
    <col min="10" max="10" width="0" style="451" hidden="1" customWidth="1"/>
    <col min="11" max="16384" width="9.140625" style="451"/>
  </cols>
  <sheetData>
    <row r="1" spans="1:10" ht="15" x14ac:dyDescent="0.3">
      <c r="A1" s="449" t="s">
        <v>410</v>
      </c>
      <c r="B1" s="449"/>
      <c r="C1" s="450"/>
      <c r="D1" s="450"/>
      <c r="E1" s="450"/>
      <c r="F1" s="450"/>
      <c r="G1" s="388"/>
      <c r="H1" s="388"/>
      <c r="I1" s="503" t="s">
        <v>110</v>
      </c>
      <c r="J1" s="503"/>
    </row>
    <row r="2" spans="1:10" ht="15" x14ac:dyDescent="0.3">
      <c r="A2" s="452" t="s">
        <v>141</v>
      </c>
      <c r="B2" s="449"/>
      <c r="C2" s="450"/>
      <c r="D2" s="450"/>
      <c r="E2" s="450"/>
      <c r="F2" s="450"/>
      <c r="G2" s="388"/>
      <c r="H2" s="388"/>
      <c r="I2" s="501" t="s">
        <v>483</v>
      </c>
      <c r="J2" s="501"/>
    </row>
    <row r="3" spans="1:10" ht="15" x14ac:dyDescent="0.3">
      <c r="A3" s="452"/>
      <c r="B3" s="452"/>
      <c r="C3" s="449"/>
      <c r="D3" s="449"/>
      <c r="E3" s="449"/>
      <c r="F3" s="449"/>
      <c r="G3" s="388"/>
      <c r="H3" s="388"/>
      <c r="I3" s="388"/>
    </row>
    <row r="4" spans="1:10" ht="15" x14ac:dyDescent="0.3">
      <c r="A4" s="450" t="str">
        <f>'[2]ფორმა N2'!A4</f>
        <v>ანგარიშვალდებული პირის დასახელება:</v>
      </c>
      <c r="B4" s="450"/>
      <c r="C4" s="395"/>
      <c r="D4" s="450"/>
      <c r="E4" s="450"/>
      <c r="F4" s="450"/>
      <c r="G4" s="452"/>
      <c r="H4" s="452"/>
      <c r="I4" s="452"/>
    </row>
    <row r="5" spans="1:10" ht="15" x14ac:dyDescent="0.3">
      <c r="A5" s="401" t="s">
        <v>496</v>
      </c>
      <c r="B5" s="453"/>
      <c r="C5" s="453"/>
      <c r="D5" s="453"/>
      <c r="E5" s="453"/>
      <c r="F5" s="453"/>
      <c r="G5" s="454"/>
      <c r="H5" s="454"/>
      <c r="I5" s="454"/>
    </row>
    <row r="6" spans="1:10" ht="15" x14ac:dyDescent="0.3">
      <c r="A6" s="450"/>
      <c r="B6" s="450"/>
      <c r="C6" s="450"/>
      <c r="D6" s="450"/>
      <c r="E6" s="450"/>
      <c r="F6" s="450"/>
      <c r="G6" s="452"/>
      <c r="H6" s="452"/>
      <c r="I6" s="452"/>
    </row>
    <row r="7" spans="1:10" ht="15" x14ac:dyDescent="0.2">
      <c r="A7" s="387"/>
      <c r="B7" s="387"/>
      <c r="C7" s="387"/>
      <c r="D7" s="387"/>
      <c r="E7" s="387"/>
      <c r="F7" s="387"/>
      <c r="G7" s="77"/>
      <c r="H7" s="77"/>
      <c r="I7" s="77"/>
    </row>
    <row r="8" spans="1:10" ht="45" x14ac:dyDescent="0.2">
      <c r="A8" s="89" t="s">
        <v>64</v>
      </c>
      <c r="B8" s="89" t="s">
        <v>336</v>
      </c>
      <c r="C8" s="89" t="s">
        <v>337</v>
      </c>
      <c r="D8" s="89" t="s">
        <v>228</v>
      </c>
      <c r="E8" s="89" t="s">
        <v>341</v>
      </c>
      <c r="F8" s="89" t="s">
        <v>345</v>
      </c>
      <c r="G8" s="78" t="s">
        <v>10</v>
      </c>
      <c r="H8" s="78" t="s">
        <v>9</v>
      </c>
      <c r="I8" s="78" t="s">
        <v>392</v>
      </c>
      <c r="J8" s="455" t="s">
        <v>344</v>
      </c>
    </row>
    <row r="9" spans="1:10" ht="15" x14ac:dyDescent="0.2">
      <c r="A9" s="97">
        <v>1</v>
      </c>
      <c r="B9" s="86" t="s">
        <v>517</v>
      </c>
      <c r="C9" s="86" t="s">
        <v>518</v>
      </c>
      <c r="D9" s="456" t="s">
        <v>519</v>
      </c>
      <c r="E9" s="86" t="s">
        <v>520</v>
      </c>
      <c r="F9" s="97" t="s">
        <v>344</v>
      </c>
      <c r="G9" s="4">
        <v>5000</v>
      </c>
      <c r="H9" s="4">
        <v>5000</v>
      </c>
      <c r="I9" s="4">
        <v>1000</v>
      </c>
    </row>
    <row r="10" spans="1:10" ht="15" x14ac:dyDescent="0.2">
      <c r="A10" s="97">
        <v>2</v>
      </c>
      <c r="B10" s="86" t="s">
        <v>521</v>
      </c>
      <c r="C10" s="86" t="s">
        <v>522</v>
      </c>
      <c r="D10" s="456" t="s">
        <v>523</v>
      </c>
      <c r="E10" s="86" t="s">
        <v>524</v>
      </c>
      <c r="F10" s="97" t="s">
        <v>344</v>
      </c>
      <c r="G10" s="4">
        <v>1000</v>
      </c>
      <c r="H10" s="4">
        <v>1000</v>
      </c>
      <c r="I10" s="4">
        <v>200</v>
      </c>
    </row>
    <row r="11" spans="1:10" ht="15" x14ac:dyDescent="0.2">
      <c r="A11" s="97">
        <v>3</v>
      </c>
      <c r="B11" s="86" t="s">
        <v>525</v>
      </c>
      <c r="C11" s="86" t="s">
        <v>526</v>
      </c>
      <c r="D11" s="456" t="s">
        <v>527</v>
      </c>
      <c r="E11" s="86" t="s">
        <v>524</v>
      </c>
      <c r="F11" s="97" t="s">
        <v>344</v>
      </c>
      <c r="G11" s="4">
        <v>4500</v>
      </c>
      <c r="H11" s="4">
        <v>4500</v>
      </c>
      <c r="I11" s="4">
        <v>900</v>
      </c>
    </row>
    <row r="12" spans="1:10" ht="15" x14ac:dyDescent="0.2">
      <c r="A12" s="97">
        <v>4</v>
      </c>
      <c r="B12" s="86" t="s">
        <v>528</v>
      </c>
      <c r="C12" s="86" t="s">
        <v>529</v>
      </c>
      <c r="D12" s="456" t="s">
        <v>530</v>
      </c>
      <c r="E12" s="86" t="s">
        <v>531</v>
      </c>
      <c r="F12" s="97" t="s">
        <v>344</v>
      </c>
      <c r="G12" s="4">
        <v>11250</v>
      </c>
      <c r="H12" s="4">
        <v>11250</v>
      </c>
      <c r="I12" s="4">
        <v>2250</v>
      </c>
    </row>
    <row r="13" spans="1:10" ht="15" x14ac:dyDescent="0.2">
      <c r="A13" s="97">
        <v>5</v>
      </c>
      <c r="B13" s="86" t="s">
        <v>532</v>
      </c>
      <c r="C13" s="86" t="s">
        <v>533</v>
      </c>
      <c r="D13" s="456" t="s">
        <v>508</v>
      </c>
      <c r="E13" s="86" t="s">
        <v>520</v>
      </c>
      <c r="F13" s="97" t="s">
        <v>344</v>
      </c>
      <c r="G13" s="4">
        <v>5625</v>
      </c>
      <c r="H13" s="4">
        <v>5625</v>
      </c>
      <c r="I13" s="4">
        <v>1125</v>
      </c>
    </row>
    <row r="14" spans="1:10" ht="15" x14ac:dyDescent="0.2">
      <c r="A14" s="97">
        <v>6</v>
      </c>
      <c r="B14" s="86" t="s">
        <v>534</v>
      </c>
      <c r="C14" s="86" t="s">
        <v>535</v>
      </c>
      <c r="D14" s="456" t="s">
        <v>536</v>
      </c>
      <c r="E14" s="86" t="s">
        <v>537</v>
      </c>
      <c r="F14" s="97" t="s">
        <v>344</v>
      </c>
      <c r="G14" s="4">
        <v>5000</v>
      </c>
      <c r="H14" s="4">
        <v>5000</v>
      </c>
      <c r="I14" s="4">
        <v>1000</v>
      </c>
    </row>
    <row r="15" spans="1:10" ht="15" x14ac:dyDescent="0.2">
      <c r="A15" s="97">
        <v>7</v>
      </c>
      <c r="B15" s="86" t="s">
        <v>538</v>
      </c>
      <c r="C15" s="86" t="s">
        <v>539</v>
      </c>
      <c r="D15" s="456" t="s">
        <v>540</v>
      </c>
      <c r="E15" s="86" t="s">
        <v>531</v>
      </c>
      <c r="F15" s="97" t="s">
        <v>344</v>
      </c>
      <c r="G15" s="4">
        <v>11250</v>
      </c>
      <c r="H15" s="4">
        <v>11250</v>
      </c>
      <c r="I15" s="4">
        <v>2250</v>
      </c>
    </row>
    <row r="16" spans="1:10" ht="15" x14ac:dyDescent="0.2">
      <c r="A16" s="97">
        <v>8</v>
      </c>
      <c r="B16" s="86" t="s">
        <v>541</v>
      </c>
      <c r="C16" s="86" t="s">
        <v>542</v>
      </c>
      <c r="D16" s="456" t="s">
        <v>543</v>
      </c>
      <c r="E16" s="86" t="s">
        <v>544</v>
      </c>
      <c r="F16" s="97" t="s">
        <v>344</v>
      </c>
      <c r="G16" s="4">
        <v>7875</v>
      </c>
      <c r="H16" s="4">
        <v>7875</v>
      </c>
      <c r="I16" s="4">
        <v>1575</v>
      </c>
    </row>
    <row r="17" spans="1:9" ht="15" x14ac:dyDescent="0.2">
      <c r="A17" s="97">
        <v>9</v>
      </c>
      <c r="B17" s="86" t="s">
        <v>545</v>
      </c>
      <c r="C17" s="86" t="s">
        <v>546</v>
      </c>
      <c r="D17" s="456" t="s">
        <v>547</v>
      </c>
      <c r="E17" s="86" t="s">
        <v>531</v>
      </c>
      <c r="F17" s="97" t="s">
        <v>344</v>
      </c>
      <c r="G17" s="4">
        <v>11250</v>
      </c>
      <c r="H17" s="4">
        <v>11250</v>
      </c>
      <c r="I17" s="4">
        <v>2250</v>
      </c>
    </row>
    <row r="18" spans="1:9" ht="15" x14ac:dyDescent="0.2">
      <c r="A18" s="97">
        <v>10</v>
      </c>
      <c r="B18" s="86" t="s">
        <v>548</v>
      </c>
      <c r="C18" s="86" t="s">
        <v>549</v>
      </c>
      <c r="D18" s="456" t="s">
        <v>550</v>
      </c>
      <c r="E18" s="86" t="s">
        <v>551</v>
      </c>
      <c r="F18" s="97" t="s">
        <v>344</v>
      </c>
      <c r="G18" s="4">
        <v>2500</v>
      </c>
      <c r="H18" s="4">
        <v>2500</v>
      </c>
      <c r="I18" s="4">
        <v>500</v>
      </c>
    </row>
    <row r="19" spans="1:9" ht="15" x14ac:dyDescent="0.2">
      <c r="A19" s="97">
        <v>11</v>
      </c>
      <c r="B19" s="86" t="s">
        <v>545</v>
      </c>
      <c r="C19" s="86" t="s">
        <v>552</v>
      </c>
      <c r="D19" s="456" t="s">
        <v>553</v>
      </c>
      <c r="E19" s="86" t="s">
        <v>554</v>
      </c>
      <c r="F19" s="97" t="s">
        <v>344</v>
      </c>
      <c r="G19" s="4">
        <v>8000</v>
      </c>
      <c r="H19" s="4">
        <v>8000</v>
      </c>
      <c r="I19" s="4">
        <v>1200</v>
      </c>
    </row>
    <row r="20" spans="1:9" ht="15" x14ac:dyDescent="0.2">
      <c r="A20" s="97">
        <v>12</v>
      </c>
      <c r="B20" s="86" t="s">
        <v>555</v>
      </c>
      <c r="C20" s="86" t="s">
        <v>556</v>
      </c>
      <c r="D20" s="456" t="s">
        <v>557</v>
      </c>
      <c r="E20" s="86" t="s">
        <v>558</v>
      </c>
      <c r="F20" s="97" t="s">
        <v>344</v>
      </c>
      <c r="G20" s="4">
        <v>10000</v>
      </c>
      <c r="H20" s="4">
        <v>10000</v>
      </c>
      <c r="I20" s="4">
        <v>2000</v>
      </c>
    </row>
    <row r="21" spans="1:9" ht="15" x14ac:dyDescent="0.2">
      <c r="A21" s="97">
        <v>13</v>
      </c>
      <c r="B21" s="86" t="s">
        <v>559</v>
      </c>
      <c r="C21" s="86" t="s">
        <v>560</v>
      </c>
      <c r="D21" s="456" t="s">
        <v>561</v>
      </c>
      <c r="E21" s="86" t="s">
        <v>562</v>
      </c>
      <c r="F21" s="97" t="s">
        <v>344</v>
      </c>
      <c r="G21" s="4">
        <v>750</v>
      </c>
      <c r="H21" s="4">
        <v>750</v>
      </c>
      <c r="I21" s="4">
        <v>150</v>
      </c>
    </row>
    <row r="22" spans="1:9" ht="15" x14ac:dyDescent="0.2">
      <c r="A22" s="97">
        <v>14</v>
      </c>
      <c r="B22" s="86" t="s">
        <v>563</v>
      </c>
      <c r="C22" s="86" t="s">
        <v>564</v>
      </c>
      <c r="D22" s="456" t="s">
        <v>565</v>
      </c>
      <c r="E22" s="86" t="s">
        <v>520</v>
      </c>
      <c r="F22" s="97" t="s">
        <v>344</v>
      </c>
      <c r="G22" s="4">
        <v>5000</v>
      </c>
      <c r="H22" s="4">
        <v>5000</v>
      </c>
      <c r="I22" s="4">
        <v>1000</v>
      </c>
    </row>
    <row r="23" spans="1:9" ht="15" x14ac:dyDescent="0.2">
      <c r="A23" s="97">
        <v>15</v>
      </c>
      <c r="B23" s="86" t="s">
        <v>534</v>
      </c>
      <c r="C23" s="86" t="s">
        <v>566</v>
      </c>
      <c r="D23" s="456" t="s">
        <v>567</v>
      </c>
      <c r="E23" s="86" t="s">
        <v>568</v>
      </c>
      <c r="F23" s="97" t="s">
        <v>344</v>
      </c>
      <c r="G23" s="4">
        <v>16000</v>
      </c>
      <c r="H23" s="4">
        <v>16000</v>
      </c>
      <c r="I23" s="4">
        <v>2600</v>
      </c>
    </row>
    <row r="24" spans="1:9" ht="15" x14ac:dyDescent="0.2">
      <c r="A24" s="97">
        <v>16</v>
      </c>
      <c r="B24" s="86" t="s">
        <v>525</v>
      </c>
      <c r="C24" s="86" t="s">
        <v>569</v>
      </c>
      <c r="D24" s="456" t="s">
        <v>570</v>
      </c>
      <c r="E24" s="86" t="s">
        <v>571</v>
      </c>
      <c r="F24" s="97" t="s">
        <v>344</v>
      </c>
      <c r="G24" s="4">
        <v>9000</v>
      </c>
      <c r="H24" s="4">
        <v>9000</v>
      </c>
      <c r="I24" s="4">
        <v>1800</v>
      </c>
    </row>
    <row r="25" spans="1:9" ht="15" x14ac:dyDescent="0.2">
      <c r="A25" s="97">
        <v>17</v>
      </c>
      <c r="B25" s="86" t="s">
        <v>572</v>
      </c>
      <c r="C25" s="86" t="s">
        <v>573</v>
      </c>
      <c r="D25" s="456" t="s">
        <v>574</v>
      </c>
      <c r="E25" s="86" t="s">
        <v>524</v>
      </c>
      <c r="F25" s="97" t="s">
        <v>344</v>
      </c>
      <c r="G25" s="4">
        <v>7000</v>
      </c>
      <c r="H25" s="4">
        <v>7000</v>
      </c>
      <c r="I25" s="4">
        <v>1400</v>
      </c>
    </row>
    <row r="26" spans="1:9" ht="15" x14ac:dyDescent="0.2">
      <c r="A26" s="97">
        <v>18</v>
      </c>
      <c r="B26" s="86" t="s">
        <v>575</v>
      </c>
      <c r="C26" s="86" t="s">
        <v>576</v>
      </c>
      <c r="D26" s="456" t="s">
        <v>577</v>
      </c>
      <c r="E26" s="86" t="s">
        <v>578</v>
      </c>
      <c r="F26" s="97" t="s">
        <v>344</v>
      </c>
      <c r="G26" s="4">
        <v>13500</v>
      </c>
      <c r="H26" s="4">
        <v>13500</v>
      </c>
      <c r="I26" s="4">
        <v>2700</v>
      </c>
    </row>
    <row r="27" spans="1:9" ht="15" x14ac:dyDescent="0.2">
      <c r="A27" s="97">
        <v>19</v>
      </c>
      <c r="B27" s="86" t="s">
        <v>534</v>
      </c>
      <c r="C27" s="86" t="s">
        <v>579</v>
      </c>
      <c r="D27" s="456" t="s">
        <v>580</v>
      </c>
      <c r="E27" s="86" t="s">
        <v>581</v>
      </c>
      <c r="F27" s="97" t="s">
        <v>344</v>
      </c>
      <c r="G27" s="4">
        <v>8000</v>
      </c>
      <c r="H27" s="4">
        <v>8000</v>
      </c>
      <c r="I27" s="4">
        <v>1600</v>
      </c>
    </row>
    <row r="28" spans="1:9" ht="15" x14ac:dyDescent="0.2">
      <c r="A28" s="97">
        <v>20</v>
      </c>
      <c r="B28" s="86" t="s">
        <v>582</v>
      </c>
      <c r="C28" s="86" t="s">
        <v>583</v>
      </c>
      <c r="D28" s="456" t="s">
        <v>584</v>
      </c>
      <c r="E28" s="86" t="s">
        <v>537</v>
      </c>
      <c r="F28" s="97" t="s">
        <v>344</v>
      </c>
      <c r="G28" s="4">
        <v>5000</v>
      </c>
      <c r="H28" s="4">
        <v>5000</v>
      </c>
      <c r="I28" s="4">
        <v>1000</v>
      </c>
    </row>
    <row r="29" spans="1:9" ht="15" x14ac:dyDescent="0.2">
      <c r="A29" s="97">
        <v>21</v>
      </c>
      <c r="B29" s="86" t="s">
        <v>585</v>
      </c>
      <c r="C29" s="86" t="s">
        <v>586</v>
      </c>
      <c r="D29" s="456" t="s">
        <v>587</v>
      </c>
      <c r="E29" s="86" t="s">
        <v>588</v>
      </c>
      <c r="F29" s="97" t="s">
        <v>344</v>
      </c>
      <c r="G29" s="4">
        <v>625</v>
      </c>
      <c r="H29" s="4">
        <v>625</v>
      </c>
      <c r="I29" s="4">
        <v>125</v>
      </c>
    </row>
    <row r="30" spans="1:9" ht="15" x14ac:dyDescent="0.2">
      <c r="A30" s="97">
        <v>22</v>
      </c>
      <c r="B30" s="86" t="s">
        <v>589</v>
      </c>
      <c r="C30" s="86" t="s">
        <v>590</v>
      </c>
      <c r="D30" s="456" t="s">
        <v>591</v>
      </c>
      <c r="E30" s="86" t="s">
        <v>592</v>
      </c>
      <c r="F30" s="97" t="s">
        <v>344</v>
      </c>
      <c r="G30" s="4">
        <v>6131.52</v>
      </c>
      <c r="H30" s="4">
        <v>6131.52</v>
      </c>
      <c r="I30" s="4">
        <v>1226.3040000000001</v>
      </c>
    </row>
    <row r="31" spans="1:9" ht="15" x14ac:dyDescent="0.2">
      <c r="A31" s="97">
        <v>23</v>
      </c>
      <c r="B31" s="86" t="s">
        <v>589</v>
      </c>
      <c r="C31" s="86" t="s">
        <v>590</v>
      </c>
      <c r="D31" s="456" t="s">
        <v>591</v>
      </c>
      <c r="E31" s="86" t="s">
        <v>592</v>
      </c>
      <c r="F31" s="97" t="s">
        <v>0</v>
      </c>
      <c r="G31" s="4">
        <v>1000</v>
      </c>
      <c r="H31" s="4">
        <v>1000</v>
      </c>
      <c r="I31" s="4">
        <v>200</v>
      </c>
    </row>
    <row r="32" spans="1:9" ht="15" x14ac:dyDescent="0.2">
      <c r="A32" s="97">
        <v>24</v>
      </c>
      <c r="B32" s="86" t="s">
        <v>593</v>
      </c>
      <c r="C32" s="86" t="s">
        <v>594</v>
      </c>
      <c r="D32" s="456" t="s">
        <v>505</v>
      </c>
      <c r="E32" s="86" t="s">
        <v>595</v>
      </c>
      <c r="F32" s="97" t="s">
        <v>344</v>
      </c>
      <c r="G32" s="4">
        <v>11250</v>
      </c>
      <c r="H32" s="4">
        <v>11250</v>
      </c>
      <c r="I32" s="4">
        <v>2250</v>
      </c>
    </row>
    <row r="33" spans="1:9" ht="15" x14ac:dyDescent="0.2">
      <c r="A33" s="97">
        <v>25</v>
      </c>
      <c r="B33" s="86" t="s">
        <v>596</v>
      </c>
      <c r="C33" s="86" t="s">
        <v>597</v>
      </c>
      <c r="D33" s="456" t="s">
        <v>598</v>
      </c>
      <c r="E33" s="86" t="s">
        <v>599</v>
      </c>
      <c r="F33" s="97" t="s">
        <v>344</v>
      </c>
      <c r="G33" s="4">
        <v>4335.2299999999996</v>
      </c>
      <c r="H33" s="4">
        <v>4335.2299999999996</v>
      </c>
      <c r="I33" s="4">
        <v>867.04600000000005</v>
      </c>
    </row>
    <row r="34" spans="1:9" ht="15" x14ac:dyDescent="0.2">
      <c r="A34" s="97">
        <v>26</v>
      </c>
      <c r="B34" s="86" t="s">
        <v>600</v>
      </c>
      <c r="C34" s="86" t="s">
        <v>601</v>
      </c>
      <c r="D34" s="456" t="s">
        <v>602</v>
      </c>
      <c r="E34" s="86" t="s">
        <v>603</v>
      </c>
      <c r="F34" s="97" t="s">
        <v>344</v>
      </c>
      <c r="G34" s="4">
        <v>10000</v>
      </c>
      <c r="H34" s="4">
        <v>10000</v>
      </c>
      <c r="I34" s="4">
        <v>2000</v>
      </c>
    </row>
    <row r="35" spans="1:9" ht="15" x14ac:dyDescent="0.2">
      <c r="A35" s="97">
        <v>27</v>
      </c>
      <c r="B35" s="86" t="s">
        <v>604</v>
      </c>
      <c r="C35" s="86" t="s">
        <v>605</v>
      </c>
      <c r="D35" s="456" t="s">
        <v>606</v>
      </c>
      <c r="E35" s="86" t="s">
        <v>520</v>
      </c>
      <c r="F35" s="97" t="s">
        <v>344</v>
      </c>
      <c r="G35" s="4">
        <v>1875</v>
      </c>
      <c r="H35" s="4">
        <v>1875</v>
      </c>
      <c r="I35" s="4">
        <v>375</v>
      </c>
    </row>
    <row r="36" spans="1:9" ht="15" x14ac:dyDescent="0.2">
      <c r="A36" s="97">
        <v>28</v>
      </c>
      <c r="B36" s="86" t="s">
        <v>555</v>
      </c>
      <c r="C36" s="86" t="s">
        <v>607</v>
      </c>
      <c r="D36" s="456" t="s">
        <v>608</v>
      </c>
      <c r="E36" s="86" t="s">
        <v>609</v>
      </c>
      <c r="F36" s="97" t="s">
        <v>344</v>
      </c>
      <c r="G36" s="4">
        <v>781.25</v>
      </c>
      <c r="H36" s="4">
        <v>781.25</v>
      </c>
      <c r="I36" s="4">
        <v>156.25</v>
      </c>
    </row>
    <row r="37" spans="1:9" ht="15" x14ac:dyDescent="0.2">
      <c r="A37" s="97">
        <v>29</v>
      </c>
      <c r="B37" s="86" t="s">
        <v>610</v>
      </c>
      <c r="C37" s="86" t="s">
        <v>611</v>
      </c>
      <c r="D37" s="456" t="s">
        <v>612</v>
      </c>
      <c r="E37" s="86" t="s">
        <v>613</v>
      </c>
      <c r="F37" s="97" t="s">
        <v>344</v>
      </c>
      <c r="G37" s="4">
        <v>8225</v>
      </c>
      <c r="H37" s="4">
        <v>8225</v>
      </c>
      <c r="I37" s="4">
        <v>1645</v>
      </c>
    </row>
    <row r="38" spans="1:9" ht="15" x14ac:dyDescent="0.2">
      <c r="A38" s="97">
        <v>30</v>
      </c>
      <c r="B38" s="86" t="s">
        <v>555</v>
      </c>
      <c r="C38" s="86" t="s">
        <v>614</v>
      </c>
      <c r="D38" s="456" t="s">
        <v>615</v>
      </c>
      <c r="E38" s="86" t="s">
        <v>609</v>
      </c>
      <c r="F38" s="97" t="s">
        <v>344</v>
      </c>
      <c r="G38" s="4">
        <v>781.25</v>
      </c>
      <c r="H38" s="4">
        <v>781.25</v>
      </c>
      <c r="I38" s="4">
        <v>156.25</v>
      </c>
    </row>
    <row r="39" spans="1:9" ht="15" x14ac:dyDescent="0.2">
      <c r="A39" s="97">
        <v>31</v>
      </c>
      <c r="B39" s="86" t="s">
        <v>616</v>
      </c>
      <c r="C39" s="86" t="s">
        <v>617</v>
      </c>
      <c r="D39" s="456" t="s">
        <v>618</v>
      </c>
      <c r="E39" s="86" t="s">
        <v>571</v>
      </c>
      <c r="F39" s="97" t="s">
        <v>344</v>
      </c>
      <c r="G39" s="4">
        <v>10000</v>
      </c>
      <c r="H39" s="4">
        <v>10000</v>
      </c>
      <c r="I39" s="4">
        <v>2000</v>
      </c>
    </row>
    <row r="40" spans="1:9" ht="15" x14ac:dyDescent="0.2">
      <c r="A40" s="97">
        <v>32</v>
      </c>
      <c r="B40" s="86" t="s">
        <v>563</v>
      </c>
      <c r="C40" s="86" t="s">
        <v>619</v>
      </c>
      <c r="D40" s="456" t="s">
        <v>620</v>
      </c>
      <c r="E40" s="86" t="s">
        <v>520</v>
      </c>
      <c r="F40" s="97" t="s">
        <v>344</v>
      </c>
      <c r="G40" s="4">
        <v>2500</v>
      </c>
      <c r="H40" s="4">
        <v>2500</v>
      </c>
      <c r="I40" s="4">
        <v>500</v>
      </c>
    </row>
    <row r="41" spans="1:9" ht="15" x14ac:dyDescent="0.2">
      <c r="A41" s="97">
        <v>33</v>
      </c>
      <c r="B41" s="86" t="s">
        <v>621</v>
      </c>
      <c r="C41" s="86" t="s">
        <v>622</v>
      </c>
      <c r="D41" s="456" t="s">
        <v>623</v>
      </c>
      <c r="E41" s="86" t="s">
        <v>599</v>
      </c>
      <c r="F41" s="97" t="s">
        <v>344</v>
      </c>
      <c r="G41" s="4">
        <v>6000</v>
      </c>
      <c r="H41" s="4">
        <v>6000</v>
      </c>
      <c r="I41" s="4">
        <v>1200</v>
      </c>
    </row>
    <row r="42" spans="1:9" ht="15" x14ac:dyDescent="0.2">
      <c r="A42" s="97">
        <v>34</v>
      </c>
      <c r="B42" s="86" t="s">
        <v>621</v>
      </c>
      <c r="C42" s="86" t="s">
        <v>624</v>
      </c>
      <c r="D42" s="456" t="s">
        <v>625</v>
      </c>
      <c r="E42" s="86" t="s">
        <v>626</v>
      </c>
      <c r="F42" s="97" t="s">
        <v>344</v>
      </c>
      <c r="G42" s="4">
        <v>4343.75</v>
      </c>
      <c r="H42" s="4">
        <v>4343.75</v>
      </c>
      <c r="I42" s="4">
        <v>868.75</v>
      </c>
    </row>
    <row r="43" spans="1:9" ht="15" x14ac:dyDescent="0.2">
      <c r="A43" s="97">
        <v>35</v>
      </c>
      <c r="B43" s="86" t="s">
        <v>627</v>
      </c>
      <c r="C43" s="86" t="s">
        <v>628</v>
      </c>
      <c r="D43" s="456" t="s">
        <v>629</v>
      </c>
      <c r="E43" s="86" t="s">
        <v>599</v>
      </c>
      <c r="F43" s="97" t="s">
        <v>344</v>
      </c>
      <c r="G43" s="4">
        <v>7875</v>
      </c>
      <c r="H43" s="4">
        <v>7875</v>
      </c>
      <c r="I43" s="4">
        <v>1575</v>
      </c>
    </row>
    <row r="44" spans="1:9" ht="15" x14ac:dyDescent="0.2">
      <c r="A44" s="97">
        <v>36</v>
      </c>
      <c r="B44" s="86" t="s">
        <v>630</v>
      </c>
      <c r="C44" s="86" t="s">
        <v>631</v>
      </c>
      <c r="D44" s="456" t="s">
        <v>632</v>
      </c>
      <c r="E44" s="86" t="s">
        <v>531</v>
      </c>
      <c r="F44" s="97" t="s">
        <v>344</v>
      </c>
      <c r="G44" s="4">
        <v>11250</v>
      </c>
      <c r="H44" s="4">
        <v>11250</v>
      </c>
      <c r="I44" s="4">
        <v>2250</v>
      </c>
    </row>
    <row r="45" spans="1:9" ht="15" x14ac:dyDescent="0.2">
      <c r="A45" s="97">
        <v>37</v>
      </c>
      <c r="B45" s="86" t="s">
        <v>633</v>
      </c>
      <c r="C45" s="86" t="s">
        <v>634</v>
      </c>
      <c r="D45" s="456" t="s">
        <v>635</v>
      </c>
      <c r="E45" s="86" t="s">
        <v>636</v>
      </c>
      <c r="F45" s="97" t="s">
        <v>344</v>
      </c>
      <c r="G45" s="4">
        <v>3375</v>
      </c>
      <c r="H45" s="4">
        <v>3375</v>
      </c>
      <c r="I45" s="4">
        <v>675</v>
      </c>
    </row>
    <row r="46" spans="1:9" ht="15" x14ac:dyDescent="0.2">
      <c r="A46" s="97">
        <v>38</v>
      </c>
      <c r="B46" s="86" t="s">
        <v>534</v>
      </c>
      <c r="C46" s="86" t="s">
        <v>637</v>
      </c>
      <c r="D46" s="456" t="s">
        <v>638</v>
      </c>
      <c r="E46" s="86" t="s">
        <v>626</v>
      </c>
      <c r="F46" s="97" t="s">
        <v>344</v>
      </c>
      <c r="G46" s="4">
        <v>8000</v>
      </c>
      <c r="H46" s="4">
        <v>8000</v>
      </c>
      <c r="I46" s="4">
        <v>1600</v>
      </c>
    </row>
    <row r="47" spans="1:9" ht="15" x14ac:dyDescent="0.2">
      <c r="A47" s="97">
        <v>39</v>
      </c>
      <c r="B47" s="86" t="s">
        <v>534</v>
      </c>
      <c r="C47" s="86" t="s">
        <v>637</v>
      </c>
      <c r="D47" s="456" t="s">
        <v>638</v>
      </c>
      <c r="E47" s="86" t="s">
        <v>626</v>
      </c>
      <c r="F47" s="97" t="s">
        <v>0</v>
      </c>
      <c r="G47" s="4">
        <v>1000</v>
      </c>
      <c r="H47" s="4">
        <v>1000</v>
      </c>
      <c r="I47" s="4">
        <v>200</v>
      </c>
    </row>
    <row r="48" spans="1:9" ht="15" x14ac:dyDescent="0.2">
      <c r="A48" s="97">
        <v>40</v>
      </c>
      <c r="B48" s="86" t="s">
        <v>639</v>
      </c>
      <c r="C48" s="86" t="s">
        <v>640</v>
      </c>
      <c r="D48" s="456" t="s">
        <v>641</v>
      </c>
      <c r="E48" s="86" t="s">
        <v>524</v>
      </c>
      <c r="F48" s="97" t="s">
        <v>344</v>
      </c>
      <c r="G48" s="4">
        <v>4000</v>
      </c>
      <c r="H48" s="4">
        <v>4000</v>
      </c>
      <c r="I48" s="4">
        <v>800</v>
      </c>
    </row>
    <row r="49" spans="1:9" ht="15" x14ac:dyDescent="0.2">
      <c r="A49" s="97">
        <v>41</v>
      </c>
      <c r="B49" s="86" t="s">
        <v>642</v>
      </c>
      <c r="C49" s="86" t="s">
        <v>643</v>
      </c>
      <c r="D49" s="456" t="s">
        <v>644</v>
      </c>
      <c r="E49" s="86" t="s">
        <v>571</v>
      </c>
      <c r="F49" s="97" t="s">
        <v>344</v>
      </c>
      <c r="G49" s="4">
        <v>3375</v>
      </c>
      <c r="H49" s="4">
        <v>3375</v>
      </c>
      <c r="I49" s="4">
        <v>675</v>
      </c>
    </row>
    <row r="50" spans="1:9" ht="15" x14ac:dyDescent="0.2">
      <c r="A50" s="97">
        <v>42</v>
      </c>
      <c r="B50" s="86" t="s">
        <v>645</v>
      </c>
      <c r="C50" s="86" t="s">
        <v>646</v>
      </c>
      <c r="D50" s="456" t="s">
        <v>647</v>
      </c>
      <c r="E50" s="86" t="s">
        <v>562</v>
      </c>
      <c r="F50" s="97" t="s">
        <v>344</v>
      </c>
      <c r="G50" s="4">
        <v>3375</v>
      </c>
      <c r="H50" s="4">
        <v>3375</v>
      </c>
      <c r="I50" s="4">
        <v>675</v>
      </c>
    </row>
    <row r="51" spans="1:9" ht="15" x14ac:dyDescent="0.2">
      <c r="A51" s="97">
        <v>43</v>
      </c>
      <c r="B51" s="86" t="s">
        <v>648</v>
      </c>
      <c r="C51" s="86" t="s">
        <v>649</v>
      </c>
      <c r="D51" s="456" t="s">
        <v>650</v>
      </c>
      <c r="E51" s="86" t="s">
        <v>562</v>
      </c>
      <c r="F51" s="97" t="s">
        <v>344</v>
      </c>
      <c r="G51" s="4">
        <v>3000</v>
      </c>
      <c r="H51" s="4">
        <v>3000</v>
      </c>
      <c r="I51" s="4">
        <v>600</v>
      </c>
    </row>
    <row r="52" spans="1:9" ht="15" x14ac:dyDescent="0.2">
      <c r="A52" s="97">
        <v>44</v>
      </c>
      <c r="B52" s="86" t="s">
        <v>596</v>
      </c>
      <c r="C52" s="86" t="s">
        <v>651</v>
      </c>
      <c r="D52" s="456" t="s">
        <v>652</v>
      </c>
      <c r="E52" s="86" t="s">
        <v>653</v>
      </c>
      <c r="F52" s="97" t="s">
        <v>344</v>
      </c>
      <c r="G52" s="4">
        <v>2000</v>
      </c>
      <c r="H52" s="4">
        <v>2000</v>
      </c>
      <c r="I52" s="4">
        <v>400</v>
      </c>
    </row>
    <row r="53" spans="1:9" ht="15" x14ac:dyDescent="0.2">
      <c r="A53" s="86" t="s">
        <v>276</v>
      </c>
      <c r="B53" s="86"/>
      <c r="C53" s="86"/>
      <c r="D53" s="86"/>
      <c r="E53" s="86"/>
      <c r="F53" s="97"/>
      <c r="G53" s="4"/>
      <c r="H53" s="4"/>
      <c r="I53" s="4"/>
    </row>
    <row r="54" spans="1:9" ht="15" x14ac:dyDescent="0.3">
      <c r="A54" s="86"/>
      <c r="B54" s="457"/>
      <c r="C54" s="457"/>
      <c r="D54" s="457"/>
      <c r="E54" s="457"/>
      <c r="F54" s="86" t="s">
        <v>453</v>
      </c>
      <c r="G54" s="458">
        <f>SUM(G9:G53)</f>
        <v>262598</v>
      </c>
      <c r="H54" s="458">
        <f>SUM(H9:H53)</f>
        <v>262598</v>
      </c>
      <c r="I54" s="458">
        <f>SUM(I9:I53)</f>
        <v>51519.6</v>
      </c>
    </row>
    <row r="55" spans="1:9" ht="15" x14ac:dyDescent="0.3">
      <c r="A55" s="459"/>
      <c r="B55" s="459"/>
      <c r="C55" s="459"/>
      <c r="D55" s="459"/>
      <c r="E55" s="459"/>
      <c r="F55" s="459"/>
      <c r="G55" s="459"/>
      <c r="H55" s="460"/>
      <c r="I55" s="460"/>
    </row>
    <row r="56" spans="1:9" ht="15" x14ac:dyDescent="0.3">
      <c r="A56" s="461" t="s">
        <v>441</v>
      </c>
      <c r="B56" s="461"/>
      <c r="C56" s="459"/>
      <c r="D56" s="459"/>
      <c r="E56" s="459"/>
      <c r="F56" s="459"/>
      <c r="G56" s="459"/>
      <c r="H56" s="460"/>
      <c r="I56" s="460"/>
    </row>
    <row r="57" spans="1:9" ht="15" x14ac:dyDescent="0.3">
      <c r="A57" s="461"/>
      <c r="B57" s="461"/>
      <c r="C57" s="459"/>
      <c r="D57" s="459"/>
      <c r="E57" s="459"/>
      <c r="F57" s="459"/>
      <c r="G57" s="459"/>
      <c r="H57" s="460"/>
      <c r="I57" s="460"/>
    </row>
    <row r="58" spans="1:9" ht="15" x14ac:dyDescent="0.3">
      <c r="A58" s="461"/>
      <c r="B58" s="461"/>
      <c r="C58" s="460"/>
      <c r="D58" s="460"/>
      <c r="E58" s="460"/>
      <c r="F58" s="460"/>
      <c r="G58" s="460"/>
      <c r="H58" s="460"/>
      <c r="I58" s="460"/>
    </row>
    <row r="59" spans="1:9" ht="15" x14ac:dyDescent="0.3">
      <c r="A59" s="461"/>
      <c r="B59" s="461"/>
      <c r="C59" s="460"/>
      <c r="D59" s="460"/>
      <c r="E59" s="460"/>
      <c r="F59" s="460"/>
      <c r="G59" s="460"/>
      <c r="H59" s="460"/>
      <c r="I59" s="460"/>
    </row>
    <row r="60" spans="1:9" x14ac:dyDescent="0.2">
      <c r="A60" s="462"/>
      <c r="B60" s="462"/>
      <c r="C60" s="462"/>
      <c r="D60" s="462"/>
      <c r="E60" s="462"/>
      <c r="F60" s="462"/>
      <c r="G60" s="462"/>
      <c r="H60" s="462"/>
      <c r="I60" s="462"/>
    </row>
    <row r="61" spans="1:9" ht="15" x14ac:dyDescent="0.3">
      <c r="A61" s="463" t="s">
        <v>107</v>
      </c>
      <c r="B61" s="463"/>
      <c r="C61" s="460"/>
      <c r="D61" s="460"/>
      <c r="E61" s="460"/>
      <c r="F61" s="460"/>
      <c r="G61" s="460"/>
      <c r="H61" s="460"/>
      <c r="I61" s="460"/>
    </row>
    <row r="62" spans="1:9" ht="15" x14ac:dyDescent="0.3">
      <c r="A62" s="460"/>
      <c r="B62" s="460"/>
      <c r="C62" s="460"/>
      <c r="D62" s="460"/>
      <c r="E62" s="460"/>
      <c r="F62" s="460"/>
      <c r="G62" s="460"/>
      <c r="H62" s="460"/>
      <c r="I62" s="460"/>
    </row>
    <row r="63" spans="1:9" ht="15" x14ac:dyDescent="0.3">
      <c r="A63" s="460"/>
      <c r="B63" s="460"/>
      <c r="C63" s="460"/>
      <c r="D63" s="460"/>
      <c r="E63" s="464"/>
      <c r="F63" s="464"/>
      <c r="G63" s="464"/>
      <c r="H63" s="460"/>
      <c r="I63" s="460"/>
    </row>
    <row r="64" spans="1:9" ht="15" x14ac:dyDescent="0.3">
      <c r="A64" s="463"/>
      <c r="B64" s="463"/>
      <c r="C64" s="463" t="s">
        <v>391</v>
      </c>
      <c r="D64" s="463"/>
      <c r="E64" s="463"/>
      <c r="F64" s="463"/>
      <c r="G64" s="463"/>
      <c r="H64" s="460"/>
      <c r="I64" s="460"/>
    </row>
    <row r="65" spans="1:9" ht="15" x14ac:dyDescent="0.3">
      <c r="A65" s="460"/>
      <c r="B65" s="460"/>
      <c r="C65" s="460" t="s">
        <v>390</v>
      </c>
      <c r="D65" s="460"/>
      <c r="E65" s="460"/>
      <c r="F65" s="460"/>
      <c r="G65" s="460"/>
      <c r="H65" s="460"/>
      <c r="I65" s="460"/>
    </row>
    <row r="66" spans="1:9" x14ac:dyDescent="0.2">
      <c r="A66" s="465"/>
      <c r="B66" s="465"/>
      <c r="C66" s="465" t="s">
        <v>140</v>
      </c>
      <c r="D66" s="465"/>
      <c r="E66" s="465"/>
      <c r="F66" s="465"/>
      <c r="G66" s="465"/>
    </row>
  </sheetData>
  <mergeCells count="2">
    <mergeCell ref="I1:J1"/>
    <mergeCell ref="I2:J2"/>
  </mergeCells>
  <printOptions gridLines="1"/>
  <pageMargins left="0.25" right="0.25" top="0.75" bottom="0.75" header="0.3" footer="0.3"/>
  <pageSetup scale="5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view="pageBreakPreview" zoomScaleNormal="100" zoomScaleSheetLayoutView="100" workbookViewId="0">
      <selection activeCell="F6" sqref="F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21.285156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3" t="s">
        <v>362</v>
      </c>
      <c r="B1" s="76"/>
      <c r="C1" s="76"/>
      <c r="D1" s="76"/>
      <c r="E1" s="76"/>
      <c r="F1" s="76"/>
      <c r="G1" s="503" t="s">
        <v>110</v>
      </c>
      <c r="H1" s="503"/>
    </row>
    <row r="2" spans="1:8" ht="15" x14ac:dyDescent="0.3">
      <c r="A2" s="75" t="s">
        <v>141</v>
      </c>
      <c r="B2" s="76"/>
      <c r="C2" s="76"/>
      <c r="D2" s="76"/>
      <c r="E2" s="76"/>
      <c r="F2" s="76"/>
      <c r="G2" s="501" t="s">
        <v>483</v>
      </c>
      <c r="H2" s="501"/>
    </row>
    <row r="3" spans="1:8" ht="15" x14ac:dyDescent="0.3">
      <c r="A3" s="75"/>
      <c r="B3" s="75"/>
      <c r="C3" s="75"/>
      <c r="D3" s="75"/>
      <c r="E3" s="75"/>
      <c r="F3" s="75"/>
      <c r="G3" s="390"/>
      <c r="H3" s="390"/>
    </row>
    <row r="4" spans="1:8" ht="15" x14ac:dyDescent="0.3">
      <c r="A4" s="76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 x14ac:dyDescent="0.3">
      <c r="A5" s="216" t="s">
        <v>496</v>
      </c>
      <c r="B5" s="79"/>
      <c r="C5" s="79"/>
      <c r="D5" s="79"/>
      <c r="E5" s="79"/>
      <c r="F5" s="79"/>
      <c r="G5" s="80"/>
      <c r="H5" s="80"/>
    </row>
    <row r="6" spans="1:8" ht="15" x14ac:dyDescent="0.3">
      <c r="A6" s="76"/>
      <c r="B6" s="76"/>
      <c r="C6" s="76"/>
      <c r="D6" s="76"/>
      <c r="E6" s="76"/>
      <c r="F6" s="76"/>
      <c r="G6" s="75"/>
      <c r="H6" s="75"/>
    </row>
    <row r="7" spans="1:8" ht="15" x14ac:dyDescent="0.2">
      <c r="A7" s="389"/>
      <c r="B7" s="389"/>
      <c r="C7" s="389"/>
      <c r="D7" s="389"/>
      <c r="E7" s="389"/>
      <c r="F7" s="389"/>
      <c r="G7" s="77"/>
      <c r="H7" s="77"/>
    </row>
    <row r="8" spans="1:8" ht="45" x14ac:dyDescent="0.2">
      <c r="A8" s="89" t="s">
        <v>336</v>
      </c>
      <c r="B8" s="89" t="s">
        <v>337</v>
      </c>
      <c r="C8" s="89" t="s">
        <v>228</v>
      </c>
      <c r="D8" s="89" t="s">
        <v>340</v>
      </c>
      <c r="E8" s="89" t="s">
        <v>339</v>
      </c>
      <c r="F8" s="89" t="s">
        <v>386</v>
      </c>
      <c r="G8" s="78" t="s">
        <v>10</v>
      </c>
      <c r="H8" s="78" t="s">
        <v>9</v>
      </c>
    </row>
    <row r="9" spans="1:8" ht="75" x14ac:dyDescent="0.2">
      <c r="A9" s="86" t="s">
        <v>534</v>
      </c>
      <c r="B9" s="86" t="s">
        <v>637</v>
      </c>
      <c r="C9" s="456" t="s">
        <v>638</v>
      </c>
      <c r="D9" s="86" t="s">
        <v>654</v>
      </c>
      <c r="E9" s="86" t="s">
        <v>655</v>
      </c>
      <c r="F9" s="86">
        <v>8</v>
      </c>
      <c r="G9" s="4">
        <v>270</v>
      </c>
      <c r="H9" s="4">
        <v>270</v>
      </c>
    </row>
    <row r="10" spans="1:8" ht="60" x14ac:dyDescent="0.2">
      <c r="A10" s="86" t="s">
        <v>525</v>
      </c>
      <c r="B10" s="86" t="s">
        <v>569</v>
      </c>
      <c r="C10" s="456" t="s">
        <v>570</v>
      </c>
      <c r="D10" s="86" t="s">
        <v>657</v>
      </c>
      <c r="E10" s="86" t="s">
        <v>656</v>
      </c>
      <c r="F10" s="86">
        <v>2</v>
      </c>
      <c r="G10" s="4">
        <v>130</v>
      </c>
      <c r="H10" s="4">
        <v>130</v>
      </c>
    </row>
    <row r="11" spans="1:8" ht="60" x14ac:dyDescent="0.2">
      <c r="A11" s="86" t="s">
        <v>534</v>
      </c>
      <c r="B11" s="86" t="s">
        <v>637</v>
      </c>
      <c r="C11" s="456" t="s">
        <v>638</v>
      </c>
      <c r="D11" s="86" t="s">
        <v>657</v>
      </c>
      <c r="E11" s="86" t="s">
        <v>738</v>
      </c>
      <c r="F11" s="86">
        <v>2</v>
      </c>
      <c r="G11" s="4">
        <v>87.5</v>
      </c>
      <c r="H11" s="4">
        <v>87.5</v>
      </c>
    </row>
    <row r="12" spans="1:8" ht="60" x14ac:dyDescent="0.2">
      <c r="A12" s="86" t="s">
        <v>621</v>
      </c>
      <c r="B12" s="86" t="s">
        <v>624</v>
      </c>
      <c r="C12" s="456" t="s">
        <v>625</v>
      </c>
      <c r="D12" s="86" t="s">
        <v>657</v>
      </c>
      <c r="E12" s="86" t="s">
        <v>738</v>
      </c>
      <c r="F12" s="86">
        <v>2</v>
      </c>
      <c r="G12" s="4">
        <v>87.5</v>
      </c>
      <c r="H12" s="4">
        <v>87.5</v>
      </c>
    </row>
    <row r="13" spans="1:8" ht="60" x14ac:dyDescent="0.2">
      <c r="A13" s="86" t="s">
        <v>739</v>
      </c>
      <c r="B13" s="86" t="s">
        <v>552</v>
      </c>
      <c r="C13" s="456" t="s">
        <v>553</v>
      </c>
      <c r="D13" s="86" t="s">
        <v>657</v>
      </c>
      <c r="E13" s="86" t="s">
        <v>738</v>
      </c>
      <c r="F13" s="86">
        <v>2</v>
      </c>
      <c r="G13" s="4">
        <v>87.5</v>
      </c>
      <c r="H13" s="4">
        <v>87.5</v>
      </c>
    </row>
    <row r="14" spans="1:8" ht="15" x14ac:dyDescent="0.2">
      <c r="A14" s="86"/>
      <c r="B14" s="86"/>
      <c r="C14" s="456"/>
      <c r="D14" s="86"/>
      <c r="E14" s="86"/>
      <c r="F14" s="86"/>
      <c r="G14" s="4"/>
      <c r="H14" s="4"/>
    </row>
    <row r="15" spans="1:8" ht="15" x14ac:dyDescent="0.3">
      <c r="A15" s="98"/>
      <c r="B15" s="98"/>
      <c r="C15" s="98"/>
      <c r="D15" s="98"/>
      <c r="E15" s="98"/>
      <c r="F15" s="98" t="s">
        <v>335</v>
      </c>
      <c r="G15" s="85">
        <f>SUM(G9:G14)</f>
        <v>662.5</v>
      </c>
      <c r="H15" s="85">
        <f>SUM(H9:H14)</f>
        <v>662.5</v>
      </c>
    </row>
    <row r="16" spans="1:8" ht="15" x14ac:dyDescent="0.3">
      <c r="A16" s="221"/>
      <c r="B16" s="221"/>
      <c r="C16" s="221"/>
      <c r="D16" s="221"/>
      <c r="E16" s="221"/>
      <c r="F16" s="221"/>
      <c r="G16" s="178"/>
      <c r="H16" s="178"/>
    </row>
    <row r="17" spans="1:8" ht="15" x14ac:dyDescent="0.3">
      <c r="A17" s="222" t="s">
        <v>346</v>
      </c>
      <c r="B17" s="221"/>
      <c r="C17" s="221"/>
      <c r="D17" s="221"/>
      <c r="E17" s="221"/>
      <c r="F17" s="221"/>
      <c r="G17" s="178"/>
      <c r="H17" s="178"/>
    </row>
    <row r="18" spans="1:8" ht="15" x14ac:dyDescent="0.3">
      <c r="A18" s="222" t="s">
        <v>349</v>
      </c>
      <c r="B18" s="221"/>
      <c r="C18" s="221"/>
      <c r="D18" s="221"/>
      <c r="E18" s="221"/>
      <c r="F18" s="221"/>
      <c r="G18" s="178"/>
      <c r="H18" s="178"/>
    </row>
    <row r="19" spans="1:8" ht="15" x14ac:dyDescent="0.3">
      <c r="A19" s="222"/>
      <c r="B19" s="178"/>
      <c r="C19" s="178"/>
      <c r="D19" s="178"/>
      <c r="E19" s="178"/>
      <c r="F19" s="178"/>
      <c r="G19" s="178"/>
      <c r="H19" s="178"/>
    </row>
    <row r="20" spans="1:8" ht="15" x14ac:dyDescent="0.3">
      <c r="A20" s="222"/>
      <c r="B20" s="178"/>
      <c r="C20" s="178"/>
      <c r="D20" s="178"/>
      <c r="E20" s="178"/>
      <c r="F20" s="178"/>
      <c r="G20" s="178"/>
      <c r="H20" s="178"/>
    </row>
    <row r="21" spans="1:8" x14ac:dyDescent="0.2">
      <c r="A21" s="219"/>
      <c r="B21" s="219"/>
      <c r="C21" s="219"/>
      <c r="D21" s="219"/>
      <c r="E21" s="219"/>
      <c r="F21" s="219"/>
      <c r="G21" s="219"/>
      <c r="H21" s="219"/>
    </row>
    <row r="22" spans="1:8" ht="15" x14ac:dyDescent="0.3">
      <c r="A22" s="184" t="s">
        <v>107</v>
      </c>
      <c r="B22" s="178"/>
      <c r="C22" s="178"/>
      <c r="D22" s="178"/>
      <c r="E22" s="178"/>
      <c r="F22" s="178"/>
      <c r="G22" s="178"/>
      <c r="H22" s="178"/>
    </row>
    <row r="23" spans="1:8" ht="15" x14ac:dyDescent="0.3">
      <c r="A23" s="178"/>
      <c r="B23" s="178"/>
      <c r="C23" s="178"/>
      <c r="D23" s="178"/>
      <c r="E23" s="178"/>
      <c r="F23" s="178"/>
      <c r="G23" s="178"/>
      <c r="H23" s="178"/>
    </row>
    <row r="24" spans="1:8" ht="15" x14ac:dyDescent="0.3">
      <c r="A24" s="178"/>
      <c r="B24" s="178"/>
      <c r="C24" s="178"/>
      <c r="D24" s="178"/>
      <c r="E24" s="178"/>
      <c r="F24" s="178"/>
      <c r="G24" s="178"/>
      <c r="H24" s="185"/>
    </row>
    <row r="25" spans="1:8" ht="15" x14ac:dyDescent="0.3">
      <c r="A25" s="184"/>
      <c r="B25" s="184" t="s">
        <v>271</v>
      </c>
      <c r="C25" s="184"/>
      <c r="D25" s="184"/>
      <c r="E25" s="184"/>
      <c r="F25" s="184"/>
      <c r="G25" s="178"/>
      <c r="H25" s="185"/>
    </row>
    <row r="26" spans="1:8" ht="15" x14ac:dyDescent="0.3">
      <c r="A26" s="178"/>
      <c r="B26" s="178" t="s">
        <v>270</v>
      </c>
      <c r="C26" s="178"/>
      <c r="D26" s="178"/>
      <c r="E26" s="178"/>
      <c r="F26" s="178"/>
      <c r="G26" s="178"/>
      <c r="H26" s="185"/>
    </row>
    <row r="27" spans="1:8" x14ac:dyDescent="0.2">
      <c r="A27" s="186"/>
      <c r="B27" s="186" t="s">
        <v>140</v>
      </c>
      <c r="C27" s="186"/>
      <c r="D27" s="186"/>
      <c r="E27" s="186"/>
      <c r="F27" s="186"/>
      <c r="G27" s="179"/>
      <c r="H27" s="179"/>
    </row>
  </sheetData>
  <mergeCells count="2">
    <mergeCell ref="G1:H1"/>
    <mergeCell ref="G2:H2"/>
  </mergeCells>
  <printOptions gridLines="1"/>
  <pageMargins left="0.25" right="0.25" top="0.75" bottom="0.75" header="0.3" footer="0.3"/>
  <pageSetup scale="6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G19" sqref="G19"/>
    </sheetView>
  </sheetViews>
  <sheetFormatPr defaultRowHeight="12.75" x14ac:dyDescent="0.2"/>
  <cols>
    <col min="1" max="1" width="5.42578125" style="179" customWidth="1"/>
    <col min="2" max="2" width="13.140625" style="179" customWidth="1"/>
    <col min="3" max="3" width="15.140625" style="179" customWidth="1"/>
    <col min="4" max="4" width="18" style="179" customWidth="1"/>
    <col min="5" max="5" width="20.5703125" style="179" customWidth="1"/>
    <col min="6" max="6" width="21.28515625" style="179" customWidth="1"/>
    <col min="7" max="7" width="15.140625" style="179" customWidth="1"/>
    <col min="8" max="8" width="15.5703125" style="179" customWidth="1"/>
    <col min="9" max="9" width="13.42578125" style="179" customWidth="1"/>
    <col min="10" max="10" width="0" style="179" hidden="1" customWidth="1"/>
    <col min="11" max="16384" width="9.140625" style="179"/>
  </cols>
  <sheetData>
    <row r="1" spans="1:10" ht="15" x14ac:dyDescent="0.3">
      <c r="A1" s="73" t="s">
        <v>465</v>
      </c>
      <c r="B1" s="73"/>
      <c r="C1" s="76"/>
      <c r="D1" s="76"/>
      <c r="E1" s="76"/>
      <c r="F1" s="76"/>
      <c r="G1" s="503" t="s">
        <v>110</v>
      </c>
      <c r="H1" s="503"/>
    </row>
    <row r="2" spans="1:10" ht="15" x14ac:dyDescent="0.3">
      <c r="A2" s="75" t="s">
        <v>141</v>
      </c>
      <c r="B2" s="73"/>
      <c r="C2" s="76"/>
      <c r="D2" s="76"/>
      <c r="E2" s="76"/>
      <c r="F2" s="76"/>
      <c r="G2" s="501" t="s">
        <v>483</v>
      </c>
      <c r="H2" s="502"/>
    </row>
    <row r="3" spans="1:10" ht="15" x14ac:dyDescent="0.3">
      <c r="A3" s="75"/>
      <c r="B3" s="75"/>
      <c r="C3" s="75"/>
      <c r="D3" s="75"/>
      <c r="E3" s="75"/>
      <c r="F3" s="75"/>
      <c r="G3" s="213"/>
      <c r="H3" s="213"/>
    </row>
    <row r="4" spans="1:10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 x14ac:dyDescent="0.3">
      <c r="A5" s="117" t="s">
        <v>482</v>
      </c>
      <c r="B5" s="79"/>
      <c r="C5" s="79"/>
      <c r="D5" s="79"/>
      <c r="E5" s="79"/>
      <c r="F5" s="79"/>
      <c r="G5" s="80"/>
      <c r="H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</row>
    <row r="7" spans="1:10" ht="15" x14ac:dyDescent="0.2">
      <c r="A7" s="212"/>
      <c r="B7" s="212"/>
      <c r="C7" s="212"/>
      <c r="D7" s="215"/>
      <c r="E7" s="212"/>
      <c r="F7" s="212"/>
      <c r="G7" s="77"/>
      <c r="H7" s="77"/>
    </row>
    <row r="8" spans="1:10" ht="30" x14ac:dyDescent="0.2">
      <c r="A8" s="89" t="s">
        <v>64</v>
      </c>
      <c r="B8" s="89" t="s">
        <v>336</v>
      </c>
      <c r="C8" s="89" t="s">
        <v>337</v>
      </c>
      <c r="D8" s="89" t="s">
        <v>228</v>
      </c>
      <c r="E8" s="89" t="s">
        <v>345</v>
      </c>
      <c r="F8" s="89" t="s">
        <v>338</v>
      </c>
      <c r="G8" s="78" t="s">
        <v>10</v>
      </c>
      <c r="H8" s="78" t="s">
        <v>9</v>
      </c>
      <c r="J8" s="223" t="s">
        <v>344</v>
      </c>
    </row>
    <row r="9" spans="1:10" ht="15" x14ac:dyDescent="0.2">
      <c r="A9" s="97"/>
      <c r="B9" s="97"/>
      <c r="C9" s="97"/>
      <c r="D9" s="97"/>
      <c r="E9" s="97"/>
      <c r="F9" s="97"/>
      <c r="G9" s="4"/>
      <c r="H9" s="4"/>
      <c r="J9" s="223" t="s">
        <v>0</v>
      </c>
    </row>
    <row r="10" spans="1:10" ht="15" x14ac:dyDescent="0.2">
      <c r="A10" s="97"/>
      <c r="B10" s="97"/>
      <c r="C10" s="97"/>
      <c r="D10" s="97"/>
      <c r="E10" s="97"/>
      <c r="F10" s="97"/>
      <c r="G10" s="4"/>
      <c r="H10" s="4"/>
    </row>
    <row r="11" spans="1:10" ht="15" x14ac:dyDescent="0.2">
      <c r="A11" s="86"/>
      <c r="B11" s="86"/>
      <c r="C11" s="86"/>
      <c r="D11" s="86"/>
      <c r="E11" s="86"/>
      <c r="F11" s="86"/>
      <c r="G11" s="4"/>
      <c r="H11" s="4"/>
    </row>
    <row r="12" spans="1:10" ht="15" x14ac:dyDescent="0.2">
      <c r="A12" s="86"/>
      <c r="B12" s="86"/>
      <c r="C12" s="86"/>
      <c r="D12" s="86"/>
      <c r="E12" s="86"/>
      <c r="F12" s="86"/>
      <c r="G12" s="4"/>
      <c r="H12" s="4"/>
    </row>
    <row r="13" spans="1:10" ht="15" x14ac:dyDescent="0.2">
      <c r="A13" s="86"/>
      <c r="B13" s="86"/>
      <c r="C13" s="86"/>
      <c r="D13" s="86"/>
      <c r="E13" s="86"/>
      <c r="F13" s="86"/>
      <c r="G13" s="4"/>
      <c r="H13" s="4"/>
    </row>
    <row r="14" spans="1:10" ht="15" x14ac:dyDescent="0.3">
      <c r="A14" s="86"/>
      <c r="B14" s="98"/>
      <c r="C14" s="98"/>
      <c r="D14" s="98"/>
      <c r="E14" s="98"/>
      <c r="F14" s="98" t="s">
        <v>343</v>
      </c>
      <c r="G14" s="85">
        <f>SUM(G9:G13)</f>
        <v>0</v>
      </c>
      <c r="H14" s="85">
        <f>SUM(H9:H13)</f>
        <v>0</v>
      </c>
    </row>
    <row r="15" spans="1:10" ht="15" x14ac:dyDescent="0.3">
      <c r="A15" s="221"/>
      <c r="B15" s="221"/>
      <c r="C15" s="221"/>
      <c r="D15" s="221"/>
      <c r="E15" s="221"/>
      <c r="F15" s="221"/>
      <c r="G15" s="221"/>
      <c r="H15" s="178"/>
      <c r="I15" s="178"/>
    </row>
    <row r="16" spans="1:10" ht="15" x14ac:dyDescent="0.3">
      <c r="A16" s="222" t="s">
        <v>397</v>
      </c>
      <c r="B16" s="222"/>
      <c r="C16" s="221"/>
      <c r="D16" s="221"/>
      <c r="E16" s="221"/>
      <c r="F16" s="221"/>
      <c r="G16" s="221"/>
      <c r="H16" s="178"/>
      <c r="I16" s="178"/>
    </row>
    <row r="17" spans="1:9" ht="15" x14ac:dyDescent="0.3">
      <c r="A17" s="222" t="s">
        <v>342</v>
      </c>
      <c r="B17" s="222"/>
      <c r="C17" s="221"/>
      <c r="D17" s="221"/>
      <c r="E17" s="221"/>
      <c r="F17" s="221"/>
      <c r="G17" s="221"/>
      <c r="H17" s="178"/>
      <c r="I17" s="178"/>
    </row>
    <row r="18" spans="1:9" ht="15" x14ac:dyDescent="0.3">
      <c r="A18" s="222"/>
      <c r="B18" s="222"/>
      <c r="C18" s="178"/>
      <c r="D18" s="178"/>
      <c r="E18" s="178"/>
      <c r="F18" s="178"/>
      <c r="G18" s="178"/>
      <c r="H18" s="178"/>
      <c r="I18" s="178"/>
    </row>
    <row r="19" spans="1:9" ht="15" x14ac:dyDescent="0.3">
      <c r="A19" s="222"/>
      <c r="B19" s="222"/>
      <c r="C19" s="178"/>
      <c r="D19" s="178"/>
      <c r="E19" s="178"/>
      <c r="F19" s="178"/>
      <c r="G19" s="178"/>
      <c r="H19" s="178"/>
      <c r="I19" s="178"/>
    </row>
    <row r="20" spans="1:9" x14ac:dyDescent="0.2">
      <c r="A20" s="219"/>
      <c r="B20" s="219"/>
      <c r="C20" s="219"/>
      <c r="D20" s="219"/>
      <c r="E20" s="219"/>
      <c r="F20" s="219"/>
      <c r="G20" s="219"/>
      <c r="H20" s="219"/>
      <c r="I20" s="219"/>
    </row>
    <row r="21" spans="1:9" ht="15" x14ac:dyDescent="0.3">
      <c r="A21" s="184" t="s">
        <v>107</v>
      </c>
      <c r="B21" s="184"/>
      <c r="C21" s="178"/>
      <c r="D21" s="178"/>
      <c r="E21" s="178"/>
      <c r="F21" s="178"/>
      <c r="G21" s="178"/>
      <c r="H21" s="178"/>
      <c r="I21" s="178"/>
    </row>
    <row r="22" spans="1:9" ht="15" x14ac:dyDescent="0.3">
      <c r="A22" s="178"/>
      <c r="B22" s="178"/>
      <c r="C22" s="178"/>
      <c r="D22" s="178"/>
      <c r="E22" s="178"/>
      <c r="F22" s="178"/>
      <c r="G22" s="178"/>
      <c r="H22" s="178"/>
      <c r="I22" s="178"/>
    </row>
    <row r="23" spans="1:9" ht="15" x14ac:dyDescent="0.3">
      <c r="A23" s="178"/>
      <c r="B23" s="178"/>
      <c r="C23" s="178"/>
      <c r="D23" s="178"/>
      <c r="E23" s="178"/>
      <c r="F23" s="178"/>
      <c r="G23" s="178"/>
      <c r="H23" s="178"/>
      <c r="I23" s="185"/>
    </row>
    <row r="24" spans="1:9" ht="15" x14ac:dyDescent="0.3">
      <c r="A24" s="184"/>
      <c r="B24" s="184"/>
      <c r="C24" s="184" t="s">
        <v>430</v>
      </c>
      <c r="D24" s="184"/>
      <c r="E24" s="221"/>
      <c r="F24" s="184"/>
      <c r="G24" s="184"/>
      <c r="H24" s="178"/>
      <c r="I24" s="185"/>
    </row>
    <row r="25" spans="1:9" ht="15" x14ac:dyDescent="0.3">
      <c r="A25" s="178"/>
      <c r="B25" s="178"/>
      <c r="C25" s="178" t="s">
        <v>270</v>
      </c>
      <c r="D25" s="178"/>
      <c r="E25" s="178"/>
      <c r="F25" s="178"/>
      <c r="G25" s="178"/>
      <c r="H25" s="178"/>
      <c r="I25" s="185"/>
    </row>
    <row r="26" spans="1:9" x14ac:dyDescent="0.2">
      <c r="A26" s="186"/>
      <c r="B26" s="186"/>
      <c r="C26" s="186" t="s">
        <v>140</v>
      </c>
      <c r="D26" s="186"/>
      <c r="E26" s="186"/>
      <c r="F26" s="186"/>
      <c r="G26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93"/>
  <sheetViews>
    <sheetView showGridLines="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0" x14ac:dyDescent="0.3">
      <c r="A1" s="73" t="s">
        <v>302</v>
      </c>
      <c r="B1" s="112"/>
      <c r="C1" s="503" t="s">
        <v>110</v>
      </c>
      <c r="D1" s="503"/>
      <c r="E1" s="147"/>
    </row>
    <row r="2" spans="1:10" x14ac:dyDescent="0.3">
      <c r="A2" s="75" t="s">
        <v>141</v>
      </c>
      <c r="B2" s="112"/>
      <c r="C2" s="501" t="s">
        <v>483</v>
      </c>
      <c r="D2" s="502"/>
      <c r="E2" s="147"/>
    </row>
    <row r="3" spans="1:10" x14ac:dyDescent="0.3">
      <c r="A3" s="75"/>
      <c r="B3" s="112"/>
      <c r="C3" s="74"/>
      <c r="D3" s="74"/>
      <c r="E3" s="147"/>
    </row>
    <row r="4" spans="1:10" s="2" customFormat="1" x14ac:dyDescent="0.3">
      <c r="A4" s="76" t="str">
        <f>'ფორმა N2'!A4</f>
        <v>ანგარიშვალდებული პირის დასახელება:</v>
      </c>
      <c r="B4" s="76"/>
      <c r="C4" s="75"/>
      <c r="D4" s="75"/>
      <c r="E4" s="106"/>
      <c r="G4" s="21"/>
    </row>
    <row r="5" spans="1:10" s="2" customFormat="1" x14ac:dyDescent="0.3">
      <c r="A5" s="117" t="s">
        <v>482</v>
      </c>
      <c r="B5" s="109"/>
      <c r="C5" s="59"/>
      <c r="D5" s="59"/>
      <c r="E5" s="106"/>
    </row>
    <row r="6" spans="1:10" s="2" customFormat="1" x14ac:dyDescent="0.3">
      <c r="A6" s="76"/>
      <c r="B6" s="76"/>
      <c r="C6" s="75"/>
      <c r="D6" s="75"/>
      <c r="E6" s="106"/>
    </row>
    <row r="7" spans="1:10" s="6" customFormat="1" x14ac:dyDescent="0.3">
      <c r="A7" s="99"/>
      <c r="B7" s="99"/>
      <c r="C7" s="77"/>
      <c r="D7" s="77"/>
      <c r="E7" s="148"/>
    </row>
    <row r="8" spans="1:10" s="6" customFormat="1" ht="30" x14ac:dyDescent="0.3">
      <c r="A8" s="104" t="s">
        <v>64</v>
      </c>
      <c r="B8" s="78" t="s">
        <v>11</v>
      </c>
      <c r="C8" s="78" t="s">
        <v>10</v>
      </c>
      <c r="D8" s="78" t="s">
        <v>9</v>
      </c>
      <c r="E8" s="148"/>
    </row>
    <row r="9" spans="1:10" s="9" customFormat="1" ht="18" x14ac:dyDescent="0.2">
      <c r="A9" s="13">
        <v>1</v>
      </c>
      <c r="B9" s="13" t="s">
        <v>57</v>
      </c>
      <c r="C9" s="81">
        <f>SUM(C10,C13,C52,C55,C56,C57,C74,C75)</f>
        <v>0</v>
      </c>
      <c r="D9" s="81">
        <f>SUM(D10,D13,D52,D55,D56,D57,D63,D70,D71,D75)</f>
        <v>0</v>
      </c>
      <c r="E9" s="149"/>
    </row>
    <row r="10" spans="1:10" s="9" customFormat="1" ht="18" x14ac:dyDescent="0.2">
      <c r="A10" s="14">
        <v>1.1000000000000001</v>
      </c>
      <c r="B10" s="14" t="s">
        <v>58</v>
      </c>
      <c r="C10" s="83">
        <f>SUM(C11:C12)</f>
        <v>0</v>
      </c>
      <c r="D10" s="83">
        <f>SUM(D11:D12)</f>
        <v>0</v>
      </c>
      <c r="E10" s="149"/>
    </row>
    <row r="11" spans="1:10" s="9" customFormat="1" ht="16.5" customHeight="1" x14ac:dyDescent="0.2">
      <c r="A11" s="16" t="s">
        <v>30</v>
      </c>
      <c r="B11" s="16" t="s">
        <v>59</v>
      </c>
      <c r="C11" s="34"/>
      <c r="D11" s="35"/>
      <c r="E11" s="149"/>
    </row>
    <row r="12" spans="1:10" ht="16.5" customHeight="1" x14ac:dyDescent="0.3">
      <c r="A12" s="16" t="s">
        <v>31</v>
      </c>
      <c r="B12" s="16" t="s">
        <v>0</v>
      </c>
      <c r="C12" s="35"/>
      <c r="D12" s="35"/>
      <c r="E12" s="147"/>
    </row>
    <row r="13" spans="1:10" x14ac:dyDescent="0.3">
      <c r="A13" s="14">
        <v>1.2</v>
      </c>
      <c r="B13" s="14" t="s">
        <v>60</v>
      </c>
      <c r="C13" s="83">
        <f>SUM(C14,C17,C29:C32,C35,C36,C42,C43,C44,C45,C46,C50,C51)</f>
        <v>0</v>
      </c>
      <c r="D13" s="83">
        <f>SUM(D14,D17,D29:D32,D35,D36,D42,D43,D44,D45,D46,D50,D51)</f>
        <v>0</v>
      </c>
      <c r="E13" s="147"/>
    </row>
    <row r="14" spans="1:10" x14ac:dyDescent="0.3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47"/>
      <c r="I14" s="376"/>
      <c r="J14" s="376"/>
    </row>
    <row r="15" spans="1:10" ht="17.25" customHeight="1" x14ac:dyDescent="0.3">
      <c r="A15" s="17" t="s">
        <v>98</v>
      </c>
      <c r="B15" s="17" t="s">
        <v>61</v>
      </c>
      <c r="C15" s="36"/>
      <c r="D15" s="36"/>
      <c r="E15" s="147"/>
    </row>
    <row r="16" spans="1:10" ht="17.25" customHeight="1" x14ac:dyDescent="0.3">
      <c r="A16" s="17" t="s">
        <v>99</v>
      </c>
      <c r="B16" s="17" t="s">
        <v>62</v>
      </c>
      <c r="C16" s="36"/>
      <c r="D16" s="36"/>
      <c r="E16" s="147"/>
    </row>
    <row r="17" spans="1:5" x14ac:dyDescent="0.3">
      <c r="A17" s="16" t="s">
        <v>33</v>
      </c>
      <c r="B17" s="16" t="s">
        <v>2</v>
      </c>
      <c r="C17" s="82">
        <f>SUM(C18:C23,C28)</f>
        <v>0</v>
      </c>
      <c r="D17" s="82">
        <f>SUM(D18:D23,D28)</f>
        <v>0</v>
      </c>
      <c r="E17" s="147"/>
    </row>
    <row r="18" spans="1:5" ht="30" x14ac:dyDescent="0.3">
      <c r="A18" s="17" t="s">
        <v>12</v>
      </c>
      <c r="B18" s="17" t="s">
        <v>250</v>
      </c>
      <c r="C18" s="37"/>
      <c r="D18" s="38"/>
      <c r="E18" s="147"/>
    </row>
    <row r="19" spans="1:5" x14ac:dyDescent="0.3">
      <c r="A19" s="17" t="s">
        <v>13</v>
      </c>
      <c r="B19" s="17" t="s">
        <v>14</v>
      </c>
      <c r="C19" s="37">
        <v>0</v>
      </c>
      <c r="D19" s="37">
        <v>0</v>
      </c>
      <c r="E19" s="147"/>
    </row>
    <row r="20" spans="1:5" ht="30" x14ac:dyDescent="0.3">
      <c r="A20" s="17" t="s">
        <v>281</v>
      </c>
      <c r="B20" s="17" t="s">
        <v>22</v>
      </c>
      <c r="C20" s="37"/>
      <c r="D20" s="40"/>
      <c r="E20" s="147"/>
    </row>
    <row r="21" spans="1:5" x14ac:dyDescent="0.3">
      <c r="A21" s="17" t="s">
        <v>282</v>
      </c>
      <c r="B21" s="17" t="s">
        <v>15</v>
      </c>
      <c r="C21" s="37"/>
      <c r="D21" s="40"/>
      <c r="E21" s="147"/>
    </row>
    <row r="22" spans="1:5" x14ac:dyDescent="0.3">
      <c r="A22" s="17" t="s">
        <v>283</v>
      </c>
      <c r="B22" s="17" t="s">
        <v>16</v>
      </c>
      <c r="C22" s="37"/>
      <c r="D22" s="40"/>
      <c r="E22" s="147"/>
    </row>
    <row r="23" spans="1:5" x14ac:dyDescent="0.3">
      <c r="A23" s="17" t="s">
        <v>284</v>
      </c>
      <c r="B23" s="17" t="s">
        <v>17</v>
      </c>
      <c r="C23" s="115">
        <f>SUM(C24:C27)</f>
        <v>0</v>
      </c>
      <c r="D23" s="115">
        <f>SUM(D24:D27)</f>
        <v>0</v>
      </c>
      <c r="E23" s="147"/>
    </row>
    <row r="24" spans="1:5" ht="16.5" customHeight="1" x14ac:dyDescent="0.3">
      <c r="A24" s="18" t="s">
        <v>285</v>
      </c>
      <c r="B24" s="18" t="s">
        <v>18</v>
      </c>
      <c r="C24" s="37"/>
      <c r="D24" s="40"/>
      <c r="E24" s="147"/>
    </row>
    <row r="25" spans="1:5" ht="16.5" customHeight="1" x14ac:dyDescent="0.3">
      <c r="A25" s="18" t="s">
        <v>286</v>
      </c>
      <c r="B25" s="18" t="s">
        <v>19</v>
      </c>
      <c r="C25" s="37"/>
      <c r="D25" s="40"/>
      <c r="E25" s="147"/>
    </row>
    <row r="26" spans="1:5" ht="16.5" customHeight="1" x14ac:dyDescent="0.3">
      <c r="A26" s="18" t="s">
        <v>287</v>
      </c>
      <c r="B26" s="18" t="s">
        <v>20</v>
      </c>
      <c r="C26" s="37"/>
      <c r="D26" s="40"/>
      <c r="E26" s="147"/>
    </row>
    <row r="27" spans="1:5" ht="16.5" customHeight="1" x14ac:dyDescent="0.3">
      <c r="A27" s="18" t="s">
        <v>288</v>
      </c>
      <c r="B27" s="18" t="s">
        <v>23</v>
      </c>
      <c r="C27" s="37"/>
      <c r="D27" s="37"/>
      <c r="E27" s="147"/>
    </row>
    <row r="28" spans="1:5" x14ac:dyDescent="0.3">
      <c r="A28" s="17" t="s">
        <v>289</v>
      </c>
      <c r="B28" s="17" t="s">
        <v>21</v>
      </c>
      <c r="C28" s="37"/>
      <c r="D28" s="41"/>
      <c r="E28" s="147"/>
    </row>
    <row r="29" spans="1:5" x14ac:dyDescent="0.3">
      <c r="A29" s="16" t="s">
        <v>34</v>
      </c>
      <c r="B29" s="16" t="s">
        <v>3</v>
      </c>
      <c r="C29" s="34"/>
      <c r="D29" s="35"/>
      <c r="E29" s="147"/>
    </row>
    <row r="30" spans="1:5" x14ac:dyDescent="0.3">
      <c r="A30" s="16" t="s">
        <v>35</v>
      </c>
      <c r="B30" s="16" t="s">
        <v>4</v>
      </c>
      <c r="C30" s="35"/>
      <c r="D30" s="35"/>
      <c r="E30" s="147"/>
    </row>
    <row r="31" spans="1:5" x14ac:dyDescent="0.3">
      <c r="A31" s="16" t="s">
        <v>36</v>
      </c>
      <c r="B31" s="16" t="s">
        <v>5</v>
      </c>
      <c r="C31" s="34"/>
      <c r="D31" s="35"/>
      <c r="E31" s="147"/>
    </row>
    <row r="32" spans="1:5" ht="30" x14ac:dyDescent="0.3">
      <c r="A32" s="16" t="s">
        <v>37</v>
      </c>
      <c r="B32" s="16" t="s">
        <v>63</v>
      </c>
      <c r="C32" s="385">
        <f>SUM(C33:C34)</f>
        <v>0</v>
      </c>
      <c r="D32" s="385">
        <f>SUM(D33:D34)</f>
        <v>0</v>
      </c>
      <c r="E32" s="147"/>
    </row>
    <row r="33" spans="1:5" x14ac:dyDescent="0.3">
      <c r="A33" s="17" t="s">
        <v>290</v>
      </c>
      <c r="B33" s="17" t="s">
        <v>56</v>
      </c>
      <c r="C33" s="34"/>
      <c r="D33" s="35"/>
      <c r="E33" s="147"/>
    </row>
    <row r="34" spans="1:5" x14ac:dyDescent="0.3">
      <c r="A34" s="17" t="s">
        <v>291</v>
      </c>
      <c r="B34" s="17" t="s">
        <v>55</v>
      </c>
      <c r="C34" s="34"/>
      <c r="D34" s="35"/>
      <c r="E34" s="147"/>
    </row>
    <row r="35" spans="1:5" x14ac:dyDescent="0.3">
      <c r="A35" s="16" t="s">
        <v>38</v>
      </c>
      <c r="B35" s="16" t="s">
        <v>49</v>
      </c>
      <c r="C35" s="34"/>
      <c r="D35" s="35"/>
      <c r="E35" s="147"/>
    </row>
    <row r="36" spans="1:5" x14ac:dyDescent="0.3">
      <c r="A36" s="16" t="s">
        <v>39</v>
      </c>
      <c r="B36" s="16" t="s">
        <v>354</v>
      </c>
      <c r="C36" s="385">
        <f>SUM(C37:C41)</f>
        <v>0</v>
      </c>
      <c r="D36" s="385">
        <f>SUM(D37:D41)</f>
        <v>0</v>
      </c>
      <c r="E36" s="147"/>
    </row>
    <row r="37" spans="1:5" x14ac:dyDescent="0.3">
      <c r="A37" s="17" t="s">
        <v>351</v>
      </c>
      <c r="B37" s="17" t="s">
        <v>355</v>
      </c>
      <c r="C37" s="34"/>
      <c r="D37" s="34"/>
      <c r="E37" s="147"/>
    </row>
    <row r="38" spans="1:5" x14ac:dyDescent="0.3">
      <c r="A38" s="17" t="s">
        <v>352</v>
      </c>
      <c r="B38" s="17" t="s">
        <v>356</v>
      </c>
      <c r="C38" s="34"/>
      <c r="D38" s="34"/>
      <c r="E38" s="147"/>
    </row>
    <row r="39" spans="1:5" x14ac:dyDescent="0.3">
      <c r="A39" s="17" t="s">
        <v>353</v>
      </c>
      <c r="B39" s="17" t="s">
        <v>359</v>
      </c>
      <c r="C39" s="34"/>
      <c r="D39" s="35"/>
      <c r="E39" s="147"/>
    </row>
    <row r="40" spans="1:5" x14ac:dyDescent="0.3">
      <c r="A40" s="17" t="s">
        <v>358</v>
      </c>
      <c r="B40" s="17" t="s">
        <v>360</v>
      </c>
      <c r="C40" s="34"/>
      <c r="D40" s="35"/>
      <c r="E40" s="147"/>
    </row>
    <row r="41" spans="1:5" x14ac:dyDescent="0.3">
      <c r="A41" s="17" t="s">
        <v>361</v>
      </c>
      <c r="B41" s="17" t="s">
        <v>357</v>
      </c>
      <c r="C41" s="34"/>
      <c r="D41" s="35"/>
      <c r="E41" s="147"/>
    </row>
    <row r="42" spans="1:5" ht="30" x14ac:dyDescent="0.3">
      <c r="A42" s="16" t="s">
        <v>40</v>
      </c>
      <c r="B42" s="16" t="s">
        <v>28</v>
      </c>
      <c r="C42" s="34"/>
      <c r="D42" s="35"/>
      <c r="E42" s="147"/>
    </row>
    <row r="43" spans="1:5" x14ac:dyDescent="0.3">
      <c r="A43" s="16" t="s">
        <v>41</v>
      </c>
      <c r="B43" s="16" t="s">
        <v>24</v>
      </c>
      <c r="C43" s="34"/>
      <c r="D43" s="35"/>
      <c r="E43" s="147"/>
    </row>
    <row r="44" spans="1:5" x14ac:dyDescent="0.3">
      <c r="A44" s="16" t="s">
        <v>42</v>
      </c>
      <c r="B44" s="16" t="s">
        <v>25</v>
      </c>
      <c r="C44" s="34"/>
      <c r="D44" s="35"/>
      <c r="E44" s="147"/>
    </row>
    <row r="45" spans="1:5" x14ac:dyDescent="0.3">
      <c r="A45" s="16" t="s">
        <v>43</v>
      </c>
      <c r="B45" s="16" t="s">
        <v>26</v>
      </c>
      <c r="C45" s="34"/>
      <c r="D45" s="35"/>
      <c r="E45" s="147"/>
    </row>
    <row r="46" spans="1:5" x14ac:dyDescent="0.3">
      <c r="A46" s="16" t="s">
        <v>44</v>
      </c>
      <c r="B46" s="16" t="s">
        <v>296</v>
      </c>
      <c r="C46" s="385">
        <f>SUM(C47:C49)</f>
        <v>0</v>
      </c>
      <c r="D46" s="385">
        <f>SUM(D47:D49)</f>
        <v>0</v>
      </c>
      <c r="E46" s="147"/>
    </row>
    <row r="47" spans="1:5" x14ac:dyDescent="0.3">
      <c r="A47" s="96" t="s">
        <v>367</v>
      </c>
      <c r="B47" s="96" t="s">
        <v>370</v>
      </c>
      <c r="C47" s="34"/>
      <c r="D47" s="35"/>
      <c r="E47" s="147"/>
    </row>
    <row r="48" spans="1:5" x14ac:dyDescent="0.3">
      <c r="A48" s="96" t="s">
        <v>368</v>
      </c>
      <c r="B48" s="96" t="s">
        <v>369</v>
      </c>
      <c r="C48" s="34"/>
      <c r="D48" s="35"/>
      <c r="E48" s="147"/>
    </row>
    <row r="49" spans="1:5" x14ac:dyDescent="0.3">
      <c r="A49" s="96" t="s">
        <v>371</v>
      </c>
      <c r="B49" s="96" t="s">
        <v>372</v>
      </c>
      <c r="C49" s="34">
        <v>0</v>
      </c>
      <c r="D49" s="35">
        <v>0</v>
      </c>
      <c r="E49" s="147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47"/>
    </row>
    <row r="51" spans="1:5" x14ac:dyDescent="0.3">
      <c r="A51" s="16" t="s">
        <v>46</v>
      </c>
      <c r="B51" s="16" t="s">
        <v>6</v>
      </c>
      <c r="C51" s="34"/>
      <c r="D51" s="35"/>
      <c r="E51" s="147"/>
    </row>
    <row r="52" spans="1:5" ht="30" x14ac:dyDescent="0.3">
      <c r="A52" s="14">
        <v>1.3</v>
      </c>
      <c r="B52" s="86" t="s">
        <v>411</v>
      </c>
      <c r="C52" s="83">
        <f>SUM(C53:C54)</f>
        <v>0</v>
      </c>
      <c r="D52" s="83">
        <f>SUM(D53:D54)</f>
        <v>0</v>
      </c>
      <c r="E52" s="147"/>
    </row>
    <row r="53" spans="1:5" ht="30" x14ac:dyDescent="0.3">
      <c r="A53" s="16" t="s">
        <v>50</v>
      </c>
      <c r="B53" s="16" t="s">
        <v>48</v>
      </c>
      <c r="C53" s="34"/>
      <c r="D53" s="35"/>
      <c r="E53" s="147"/>
    </row>
    <row r="54" spans="1:5" x14ac:dyDescent="0.3">
      <c r="A54" s="16" t="s">
        <v>51</v>
      </c>
      <c r="B54" s="16" t="s">
        <v>47</v>
      </c>
      <c r="C54" s="34"/>
      <c r="D54" s="35"/>
      <c r="E54" s="147"/>
    </row>
    <row r="55" spans="1:5" x14ac:dyDescent="0.3">
      <c r="A55" s="14">
        <v>1.4</v>
      </c>
      <c r="B55" s="14" t="s">
        <v>413</v>
      </c>
      <c r="C55" s="34"/>
      <c r="D55" s="35"/>
      <c r="E55" s="147"/>
    </row>
    <row r="56" spans="1:5" x14ac:dyDescent="0.3">
      <c r="A56" s="14">
        <v>1.5</v>
      </c>
      <c r="B56" s="14" t="s">
        <v>7</v>
      </c>
      <c r="C56" s="37"/>
      <c r="D56" s="40"/>
      <c r="E56" s="147"/>
    </row>
    <row r="57" spans="1:5" x14ac:dyDescent="0.3">
      <c r="A57" s="14">
        <v>1.6</v>
      </c>
      <c r="B57" s="45" t="s">
        <v>8</v>
      </c>
      <c r="C57" s="83">
        <f>SUM(C58:C62)</f>
        <v>0</v>
      </c>
      <c r="D57" s="83">
        <f>SUM(D58:D62)</f>
        <v>0</v>
      </c>
      <c r="E57" s="147"/>
    </row>
    <row r="58" spans="1:5" x14ac:dyDescent="0.3">
      <c r="A58" s="16" t="s">
        <v>297</v>
      </c>
      <c r="B58" s="46" t="s">
        <v>52</v>
      </c>
      <c r="C58" s="37"/>
      <c r="D58" s="40"/>
      <c r="E58" s="147"/>
    </row>
    <row r="59" spans="1:5" ht="30" x14ac:dyDescent="0.3">
      <c r="A59" s="16" t="s">
        <v>298</v>
      </c>
      <c r="B59" s="46" t="s">
        <v>54</v>
      </c>
      <c r="C59" s="37"/>
      <c r="D59" s="40"/>
      <c r="E59" s="147"/>
    </row>
    <row r="60" spans="1:5" x14ac:dyDescent="0.3">
      <c r="A60" s="16" t="s">
        <v>299</v>
      </c>
      <c r="B60" s="46" t="s">
        <v>53</v>
      </c>
      <c r="C60" s="40"/>
      <c r="D60" s="40"/>
      <c r="E60" s="147"/>
    </row>
    <row r="61" spans="1:5" x14ac:dyDescent="0.3">
      <c r="A61" s="16" t="s">
        <v>300</v>
      </c>
      <c r="B61" s="46" t="s">
        <v>27</v>
      </c>
      <c r="C61" s="37"/>
      <c r="D61" s="40"/>
      <c r="E61" s="147"/>
    </row>
    <row r="62" spans="1:5" x14ac:dyDescent="0.3">
      <c r="A62" s="16" t="s">
        <v>333</v>
      </c>
      <c r="B62" s="210" t="s">
        <v>334</v>
      </c>
      <c r="C62" s="37"/>
      <c r="D62" s="211"/>
      <c r="E62" s="147"/>
    </row>
    <row r="63" spans="1:5" x14ac:dyDescent="0.3">
      <c r="A63" s="13">
        <v>2</v>
      </c>
      <c r="B63" s="47" t="s">
        <v>106</v>
      </c>
      <c r="C63" s="275"/>
      <c r="D63" s="116">
        <f>SUM(D64:D69)</f>
        <v>0</v>
      </c>
      <c r="E63" s="147"/>
    </row>
    <row r="64" spans="1:5" x14ac:dyDescent="0.3">
      <c r="A64" s="15">
        <v>2.1</v>
      </c>
      <c r="B64" s="48" t="s">
        <v>100</v>
      </c>
      <c r="C64" s="275"/>
      <c r="D64" s="42"/>
      <c r="E64" s="147"/>
    </row>
    <row r="65" spans="1:5" x14ac:dyDescent="0.3">
      <c r="A65" s="15">
        <v>2.2000000000000002</v>
      </c>
      <c r="B65" s="48" t="s">
        <v>104</v>
      </c>
      <c r="C65" s="277"/>
      <c r="D65" s="43"/>
      <c r="E65" s="147"/>
    </row>
    <row r="66" spans="1:5" x14ac:dyDescent="0.3">
      <c r="A66" s="15">
        <v>2.2999999999999998</v>
      </c>
      <c r="B66" s="48" t="s">
        <v>103</v>
      </c>
      <c r="C66" s="277"/>
      <c r="D66" s="43"/>
      <c r="E66" s="147"/>
    </row>
    <row r="67" spans="1:5" x14ac:dyDescent="0.3">
      <c r="A67" s="15">
        <v>2.4</v>
      </c>
      <c r="B67" s="48" t="s">
        <v>105</v>
      </c>
      <c r="C67" s="277"/>
      <c r="D67" s="43"/>
      <c r="E67" s="147"/>
    </row>
    <row r="68" spans="1:5" x14ac:dyDescent="0.3">
      <c r="A68" s="15">
        <v>2.5</v>
      </c>
      <c r="B68" s="48" t="s">
        <v>101</v>
      </c>
      <c r="C68" s="277"/>
      <c r="D68" s="43"/>
      <c r="E68" s="147"/>
    </row>
    <row r="69" spans="1:5" x14ac:dyDescent="0.3">
      <c r="A69" s="15">
        <v>2.6</v>
      </c>
      <c r="B69" s="48" t="s">
        <v>102</v>
      </c>
      <c r="C69" s="277"/>
      <c r="D69" s="43"/>
      <c r="E69" s="147"/>
    </row>
    <row r="70" spans="1:5" s="2" customFormat="1" x14ac:dyDescent="0.3">
      <c r="A70" s="13">
        <v>3</v>
      </c>
      <c r="B70" s="273" t="s">
        <v>447</v>
      </c>
      <c r="C70" s="276"/>
      <c r="D70" s="274"/>
      <c r="E70" s="103"/>
    </row>
    <row r="71" spans="1:5" s="2" customFormat="1" x14ac:dyDescent="0.3">
      <c r="A71" s="13">
        <v>4</v>
      </c>
      <c r="B71" s="13" t="s">
        <v>252</v>
      </c>
      <c r="C71" s="276">
        <f>SUM(C72:C73)</f>
        <v>0</v>
      </c>
      <c r="D71" s="84">
        <f>SUM(D72:D73)</f>
        <v>0</v>
      </c>
      <c r="E71" s="103"/>
    </row>
    <row r="72" spans="1:5" s="2" customFormat="1" x14ac:dyDescent="0.3">
      <c r="A72" s="15">
        <v>4.0999999999999996</v>
      </c>
      <c r="B72" s="15" t="s">
        <v>253</v>
      </c>
      <c r="C72" s="8"/>
      <c r="D72" s="8"/>
      <c r="E72" s="103"/>
    </row>
    <row r="73" spans="1:5" s="2" customFormat="1" x14ac:dyDescent="0.3">
      <c r="A73" s="15">
        <v>4.2</v>
      </c>
      <c r="B73" s="15" t="s">
        <v>254</v>
      </c>
      <c r="C73" s="8"/>
      <c r="D73" s="8"/>
      <c r="E73" s="103"/>
    </row>
    <row r="74" spans="1:5" s="2" customFormat="1" x14ac:dyDescent="0.3">
      <c r="A74" s="13">
        <v>5</v>
      </c>
      <c r="B74" s="271" t="s">
        <v>279</v>
      </c>
      <c r="C74" s="8"/>
      <c r="D74" s="84"/>
      <c r="E74" s="103"/>
    </row>
    <row r="75" spans="1:5" s="2" customFormat="1" ht="30" x14ac:dyDescent="0.3">
      <c r="A75" s="13">
        <v>6</v>
      </c>
      <c r="B75" s="271" t="s">
        <v>458</v>
      </c>
      <c r="C75" s="83">
        <f>SUM(C76:C81)</f>
        <v>0</v>
      </c>
      <c r="D75" s="83">
        <f>SUM(D76:D81)</f>
        <v>0</v>
      </c>
      <c r="E75" s="103"/>
    </row>
    <row r="76" spans="1:5" s="2" customFormat="1" x14ac:dyDescent="0.3">
      <c r="A76" s="15">
        <v>6.1</v>
      </c>
      <c r="B76" s="15" t="s">
        <v>68</v>
      </c>
      <c r="C76" s="8"/>
      <c r="D76" s="8"/>
      <c r="E76" s="103"/>
    </row>
    <row r="77" spans="1:5" s="2" customFormat="1" x14ac:dyDescent="0.3">
      <c r="A77" s="15">
        <v>6.2</v>
      </c>
      <c r="B77" s="15" t="s">
        <v>74</v>
      </c>
      <c r="C77" s="8"/>
      <c r="D77" s="8"/>
      <c r="E77" s="103"/>
    </row>
    <row r="78" spans="1:5" s="2" customFormat="1" x14ac:dyDescent="0.3">
      <c r="A78" s="15">
        <v>6.3</v>
      </c>
      <c r="B78" s="15" t="s">
        <v>69</v>
      </c>
      <c r="C78" s="8"/>
      <c r="D78" s="8"/>
      <c r="E78" s="103"/>
    </row>
    <row r="79" spans="1:5" s="2" customFormat="1" x14ac:dyDescent="0.3">
      <c r="A79" s="15">
        <v>6.4</v>
      </c>
      <c r="B79" s="15" t="s">
        <v>459</v>
      </c>
      <c r="C79" s="8"/>
      <c r="D79" s="8"/>
      <c r="E79" s="103"/>
    </row>
    <row r="80" spans="1:5" s="2" customFormat="1" x14ac:dyDescent="0.3">
      <c r="A80" s="15">
        <v>6.5</v>
      </c>
      <c r="B80" s="15" t="s">
        <v>460</v>
      </c>
      <c r="C80" s="8"/>
      <c r="D80" s="8"/>
      <c r="E80" s="103"/>
    </row>
    <row r="81" spans="1:5" s="2" customFormat="1" x14ac:dyDescent="0.3">
      <c r="A81" s="15">
        <v>6.6</v>
      </c>
      <c r="B81" s="15" t="s">
        <v>8</v>
      </c>
      <c r="C81" s="8"/>
      <c r="D81" s="8"/>
      <c r="E81" s="103"/>
    </row>
    <row r="82" spans="1:5" s="23" customFormat="1" ht="12.75" x14ac:dyDescent="0.2"/>
    <row r="83" spans="1:5" s="23" customFormat="1" ht="12.75" x14ac:dyDescent="0.2"/>
    <row r="84" spans="1:5" s="23" customFormat="1" ht="12.75" x14ac:dyDescent="0.2"/>
    <row r="85" spans="1:5" s="2" customFormat="1" x14ac:dyDescent="0.3">
      <c r="A85" s="68" t="s">
        <v>107</v>
      </c>
      <c r="E85" s="5"/>
    </row>
    <row r="86" spans="1:5" s="2" customFormat="1" x14ac:dyDescent="0.3">
      <c r="E86"/>
    </row>
    <row r="87" spans="1:5" s="2" customFormat="1" x14ac:dyDescent="0.3">
      <c r="D87" s="12"/>
      <c r="E87"/>
    </row>
    <row r="88" spans="1:5" s="2" customFormat="1" x14ac:dyDescent="0.3">
      <c r="A88"/>
      <c r="B88" s="68" t="s">
        <v>271</v>
      </c>
      <c r="D88" s="12"/>
      <c r="E88"/>
    </row>
    <row r="89" spans="1:5" s="2" customFormat="1" x14ac:dyDescent="0.3">
      <c r="A89"/>
      <c r="B89" s="2" t="s">
        <v>270</v>
      </c>
      <c r="D89" s="12"/>
      <c r="E89"/>
    </row>
    <row r="90" spans="1:5" customFormat="1" ht="12.75" x14ac:dyDescent="0.2">
      <c r="B90" s="64" t="s">
        <v>140</v>
      </c>
    </row>
    <row r="91" spans="1:5" s="2" customFormat="1" x14ac:dyDescent="0.3">
      <c r="A91" s="11"/>
    </row>
    <row r="92" spans="1:5" s="23" customFormat="1" ht="12.75" x14ac:dyDescent="0.2"/>
    <row r="93" spans="1:5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7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2016-02-01T07:46:32Z</cp:lastPrinted>
  <dcterms:created xsi:type="dcterms:W3CDTF">2011-12-27T13:20:18Z</dcterms:created>
  <dcterms:modified xsi:type="dcterms:W3CDTF">2016-03-30T12:05:36Z</dcterms:modified>
</cp:coreProperties>
</file>