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5\"/>
    </mc:Choice>
  </mc:AlternateContent>
  <bookViews>
    <workbookView xWindow="120" yWindow="390" windowWidth="14940" windowHeight="7275" tabRatio="898" firstSheet="2" activeTab="9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9.5'!$A$1:$M$35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C64" i="12" l="1"/>
  <c r="G27" i="35"/>
  <c r="G25" i="35"/>
  <c r="I10" i="9"/>
  <c r="D14" i="12" s="1"/>
  <c r="D11" i="12" s="1"/>
  <c r="D10" i="12" s="1"/>
  <c r="K10" i="46"/>
  <c r="K35" i="46" s="1"/>
  <c r="C17" i="47"/>
  <c r="D23" i="47"/>
  <c r="D17" i="47" s="1"/>
  <c r="D14" i="42"/>
  <c r="F16" i="35"/>
  <c r="C23" i="47"/>
  <c r="A5" i="41"/>
  <c r="A5" i="39"/>
  <c r="A5" i="17"/>
  <c r="A6" i="46"/>
  <c r="I34" i="44"/>
  <c r="H34" i="44"/>
  <c r="D31" i="7"/>
  <c r="C31" i="7"/>
  <c r="D27" i="7"/>
  <c r="D26" i="7" s="1"/>
  <c r="D9" i="7" s="1"/>
  <c r="C27" i="7"/>
  <c r="C26" i="7" s="1"/>
  <c r="D19" i="7"/>
  <c r="C19" i="7"/>
  <c r="D16" i="7"/>
  <c r="C16" i="7"/>
  <c r="D10" i="7"/>
  <c r="D31" i="3"/>
  <c r="C31" i="3"/>
  <c r="D72" i="47"/>
  <c r="C72" i="47"/>
  <c r="D64" i="47"/>
  <c r="D58" i="47"/>
  <c r="C58" i="47"/>
  <c r="D53" i="47"/>
  <c r="C53" i="47"/>
  <c r="D36" i="47"/>
  <c r="C36" i="47"/>
  <c r="D32" i="47"/>
  <c r="C32" i="47"/>
  <c r="D14" i="47"/>
  <c r="D13" i="47" s="1"/>
  <c r="D9" i="47" s="1"/>
  <c r="C14" i="47"/>
  <c r="C13" i="47" s="1"/>
  <c r="C9" i="47" s="1"/>
  <c r="H34" i="45"/>
  <c r="G34" i="45"/>
  <c r="I25" i="43"/>
  <c r="H25" i="43"/>
  <c r="G25" i="43"/>
  <c r="D27" i="3"/>
  <c r="D26" i="3" s="1"/>
  <c r="C27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/>
  <c r="D15" i="40" s="1"/>
  <c r="D11" i="40" s="1"/>
  <c r="C25" i="40"/>
  <c r="C19" i="40"/>
  <c r="D16" i="40"/>
  <c r="C16" i="40"/>
  <c r="D12" i="40"/>
  <c r="C12" i="40"/>
  <c r="A6" i="40"/>
  <c r="C15" i="40"/>
  <c r="C11" i="40" s="1"/>
  <c r="H39" i="10"/>
  <c r="H36" i="10" s="1"/>
  <c r="H32" i="10"/>
  <c r="H24" i="10"/>
  <c r="H19" i="10"/>
  <c r="H17" i="10" s="1"/>
  <c r="H9" i="10" s="1"/>
  <c r="H14" i="10"/>
  <c r="A4" i="39"/>
  <c r="A4" i="35"/>
  <c r="A4" i="33"/>
  <c r="A4" i="32"/>
  <c r="D25" i="27"/>
  <c r="C25" i="27"/>
  <c r="A5" i="27"/>
  <c r="G39" i="18"/>
  <c r="G40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D64" i="12"/>
  <c r="D44" i="12" s="1"/>
  <c r="A4" i="17"/>
  <c r="A4" i="16"/>
  <c r="A4" i="10"/>
  <c r="A4" i="9"/>
  <c r="A4" i="12"/>
  <c r="A4" i="7"/>
  <c r="J24" i="10"/>
  <c r="I24" i="10"/>
  <c r="G24" i="10"/>
  <c r="F24" i="10"/>
  <c r="E24" i="10"/>
  <c r="D24" i="10"/>
  <c r="C24" i="10"/>
  <c r="B24" i="10"/>
  <c r="I39" i="10"/>
  <c r="I36" i="10"/>
  <c r="I32" i="10"/>
  <c r="I19" i="10"/>
  <c r="I17" i="10"/>
  <c r="I14" i="10"/>
  <c r="I9" i="10" s="1"/>
  <c r="I10" i="10"/>
  <c r="G39" i="10"/>
  <c r="G36" i="10"/>
  <c r="G32" i="10"/>
  <c r="G19" i="10"/>
  <c r="G17" i="10"/>
  <c r="G14" i="10"/>
  <c r="G9" i="10" s="1"/>
  <c r="G10" i="10"/>
  <c r="E39" i="10"/>
  <c r="E36" i="10"/>
  <c r="E32" i="10"/>
  <c r="E19" i="10"/>
  <c r="E17" i="10" s="1"/>
  <c r="E14" i="10"/>
  <c r="E10" i="10"/>
  <c r="C39" i="10"/>
  <c r="C36" i="10"/>
  <c r="C32" i="10"/>
  <c r="C19" i="10"/>
  <c r="C17" i="10" s="1"/>
  <c r="C14" i="10"/>
  <c r="C10" i="10"/>
  <c r="C9" i="10" s="1"/>
  <c r="D45" i="12"/>
  <c r="C45" i="12"/>
  <c r="C44" i="12" s="1"/>
  <c r="D34" i="12"/>
  <c r="C34" i="12"/>
  <c r="C11" i="12"/>
  <c r="C10" i="12" s="1"/>
  <c r="J39" i="10"/>
  <c r="J36" i="10"/>
  <c r="F39" i="10"/>
  <c r="F36" i="10" s="1"/>
  <c r="D39" i="10"/>
  <c r="D36" i="10"/>
  <c r="B39" i="10"/>
  <c r="B36" i="10" s="1"/>
  <c r="J32" i="10"/>
  <c r="F32" i="10"/>
  <c r="D32" i="10"/>
  <c r="B32" i="10"/>
  <c r="J19" i="10"/>
  <c r="J17" i="10"/>
  <c r="J9" i="10" s="1"/>
  <c r="F19" i="10"/>
  <c r="F17" i="10" s="1"/>
  <c r="D19" i="10"/>
  <c r="D17" i="10"/>
  <c r="B19" i="10"/>
  <c r="B17" i="10" s="1"/>
  <c r="B9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C26" i="3"/>
  <c r="D9" i="10"/>
  <c r="I38" i="35"/>
  <c r="G31" i="35" s="1"/>
  <c r="F9" i="10" l="1"/>
  <c r="E9" i="10"/>
  <c r="C10" i="7"/>
  <c r="C9" i="7" s="1"/>
  <c r="G28" i="35"/>
</calcChain>
</file>

<file path=xl/sharedStrings.xml><?xml version="1.0" encoding="utf-8"?>
<sst xmlns="http://schemas.openxmlformats.org/spreadsheetml/2006/main" count="1056" uniqueCount="570">
  <si>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</si>
  <si>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</si>
  <si>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</si>
  <si>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</si>
  <si>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</si>
  <si>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</si>
  <si>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</si>
  <si>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</si>
  <si>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</si>
  <si>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</si>
  <si>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</si>
  <si>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</si>
  <si>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</si>
  <si>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</si>
  <si>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</si>
  <si>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</si>
  <si>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</si>
  <si>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</si>
  <si>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</si>
  <si>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</si>
  <si>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</si>
  <si>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</si>
  <si>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</si>
  <si>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</si>
  <si>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</si>
  <si>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</si>
  <si>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</si>
  <si>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</si>
  <si>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</si>
  <si>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</si>
  <si>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</si>
  <si>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</si>
  <si>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</si>
  <si>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</si>
  <si>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</si>
  <si>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</si>
  <si>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</si>
  <si>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</si>
  <si>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</si>
  <si>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</si>
  <si>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</si>
  <si>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</si>
  <si>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</si>
  <si>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</si>
  <si>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</si>
  <si>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</si>
  <si>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</si>
  <si>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</si>
  <si>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</si>
  <si>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</si>
  <si>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</si>
  <si>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</si>
  <si>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</si>
  <si>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</si>
  <si>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</si>
  <si>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</si>
  <si>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</si>
  <si>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</si>
  <si>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</si>
  <si>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</si>
  <si>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</si>
  <si>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</si>
  <si>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</si>
  <si>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</si>
  <si>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</si>
  <si>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</si>
  <si>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</si>
  <si>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</si>
  <si>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</si>
  <si>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</si>
  <si>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</si>
  <si>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</si>
  <si>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</si>
  <si>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</si>
  <si>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</si>
  <si>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</si>
  <si>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</si>
  <si>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</si>
  <si>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</si>
  <si>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</si>
  <si>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</si>
  <si>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</si>
  <si>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</si>
  <si>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</si>
  <si>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</si>
  <si>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</si>
  <si>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</si>
  <si>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</si>
  <si>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</si>
  <si>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</si>
  <si>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</si>
  <si>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</si>
  <si>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</si>
  <si>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</si>
  <si>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</si>
  <si>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</si>
  <si>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</si>
  <si>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</si>
  <si>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</si>
  <si>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</si>
  <si>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</si>
  <si>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</si>
  <si>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</si>
  <si>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</si>
  <si>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</si>
  <si>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</si>
  <si>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</si>
  <si>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</si>
  <si>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</si>
  <si>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</si>
  <si>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</si>
  <si>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</si>
  <si>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</si>
  <si>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</si>
  <si>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</si>
  <si>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</si>
  <si>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</si>
  <si>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</si>
  <si>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</si>
  <si>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</si>
  <si>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</si>
  <si>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</si>
  <si>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</si>
  <si>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</si>
  <si>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</si>
  <si>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</si>
  <si>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</si>
  <si>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</si>
  <si>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</si>
  <si>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</si>
  <si>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</si>
  <si>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</si>
  <si>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</si>
  <si>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</si>
  <si>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</si>
  <si>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</si>
  <si>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</si>
  <si>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</si>
  <si>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</si>
  <si>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</si>
  <si>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</si>
  <si>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</si>
  <si>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</si>
  <si>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</si>
  <si>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</si>
  <si>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</si>
  <si>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</si>
  <si>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</si>
  <si>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</si>
  <si>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</si>
  <si>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</si>
  <si>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</si>
  <si>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</si>
  <si>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</si>
  <si>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</si>
  <si>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</si>
  <si>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</si>
  <si>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</si>
  <si>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</si>
  <si>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</si>
  <si>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</si>
  <si>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</si>
  <si>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</si>
  <si>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</si>
  <si>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</si>
  <si>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</si>
  <si>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</si>
  <si>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</si>
  <si>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</si>
  <si>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</si>
  <si>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</si>
  <si>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</si>
  <si>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</si>
  <si>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</si>
  <si>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</si>
  <si>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</si>
  <si>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</si>
  <si>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</si>
  <si>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</si>
  <si>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</si>
  <si>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</si>
  <si>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</si>
  <si>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</si>
  <si>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</si>
  <si>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</si>
  <si>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</si>
  <si>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</si>
  <si>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</si>
  <si>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</si>
  <si>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</si>
  <si>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</si>
  <si>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</si>
  <si>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</si>
  <si>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</si>
  <si>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</si>
  <si>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</si>
  <si>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</si>
  <si>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</si>
  <si>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</si>
  <si>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</si>
  <si>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</si>
  <si>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</si>
  <si>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</si>
  <si>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</si>
  <si>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</si>
  <si>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</si>
  <si>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</si>
  <si>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</si>
  <si>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</si>
  <si>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</si>
  <si>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</si>
  <si>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</si>
  <si>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</si>
  <si>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</si>
  <si>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</si>
  <si>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</si>
  <si>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</si>
  <si>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</si>
  <si>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</si>
  <si>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</si>
  <si>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</si>
  <si>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</si>
  <si>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</si>
  <si>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</si>
  <si>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</si>
  <si>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</si>
  <si>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</si>
  <si>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</si>
  <si>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</si>
  <si>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</si>
  <si>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</si>
  <si>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</si>
  <si>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</si>
  <si>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</si>
  <si>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</si>
  <si>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</si>
  <si>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</si>
  <si>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</si>
  <si>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</si>
  <si>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</si>
  <si>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</si>
  <si>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</si>
  <si>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</si>
  <si>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</si>
  <si>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</si>
  <si>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</si>
  <si>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</si>
  <si>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</si>
  <si>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</si>
  <si>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</si>
  <si>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</si>
  <si>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</si>
  <si>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</si>
  <si>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</si>
  <si>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</si>
  <si>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</si>
  <si>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</si>
  <si>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</si>
  <si>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</si>
  <si>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</si>
  <si>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</si>
  <si>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</si>
  <si>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</si>
  <si>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</si>
  <si>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</si>
  <si>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</si>
  <si>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</si>
  <si>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</si>
  <si>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</si>
  <si>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</si>
  <si>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</si>
  <si>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</si>
  <si>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</si>
  <si>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</si>
  <si>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</si>
  <si>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</si>
  <si>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</si>
  <si>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</si>
  <si>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</si>
  <si>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</si>
  <si>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</si>
  <si>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</si>
  <si>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</si>
  <si>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</si>
  <si>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</si>
  <si>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</si>
  <si>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</si>
  <si>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</si>
  <si>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</si>
  <si>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</si>
  <si>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</si>
  <si>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</si>
  <si>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</si>
  <si>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</si>
  <si>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</si>
  <si>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</si>
  <si>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</si>
  <si>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</si>
  <si>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</si>
  <si>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</si>
  <si>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</si>
  <si>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</si>
  <si>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</si>
  <si>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</si>
  <si>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</si>
  <si>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</si>
  <si>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</si>
  <si>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</si>
  <si>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</si>
  <si>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</si>
  <si>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</si>
  <si>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</si>
  <si>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</si>
  <si>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</si>
  <si>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</si>
  <si>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</si>
  <si>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</si>
  <si>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</si>
  <si>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</si>
  <si>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</si>
  <si>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</si>
  <si>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</si>
  <si>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</si>
  <si>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</si>
  <si>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</si>
  <si>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</si>
  <si>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</si>
  <si>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</si>
  <si>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</si>
  <si>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</si>
  <si>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</si>
  <si>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</si>
  <si>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</si>
  <si>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</si>
  <si>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</si>
  <si>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</si>
  <si>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</si>
  <si>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</si>
  <si>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</si>
  <si>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</si>
  <si>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</si>
  <si>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</si>
  <si>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</si>
  <si>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</si>
  <si>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</si>
  <si>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</si>
  <si>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</si>
  <si>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</si>
  <si>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</si>
  <si>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</si>
  <si>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</si>
  <si>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</si>
  <si>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</si>
  <si>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</si>
  <si>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</si>
  <si>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</si>
  <si>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</si>
  <si>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</si>
  <si>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</si>
  <si>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</si>
  <si>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</si>
  <si>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</si>
  <si>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</si>
  <si>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</si>
  <si>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</si>
  <si>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</si>
  <si>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</si>
  <si>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</si>
  <si>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</si>
  <si>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</si>
  <si>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</si>
  <si>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</si>
  <si>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</si>
  <si>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</si>
  <si>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</si>
  <si>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</si>
  <si>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</si>
  <si>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</si>
  <si>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</si>
  <si>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</si>
  <si>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</si>
  <si>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</si>
  <si>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</si>
  <si>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</si>
  <si>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</si>
  <si>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</si>
  <si>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</si>
  <si>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</si>
  <si>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</si>
  <si>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</si>
  <si>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</si>
  <si>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</si>
  <si>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</si>
  <si>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</si>
  <si>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</si>
  <si>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</si>
  <si>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</si>
  <si>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</si>
  <si>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</si>
  <si>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</si>
  <si>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</si>
  <si>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</si>
  <si>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</si>
  <si>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</si>
  <si>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</si>
  <si>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</si>
  <si>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</si>
  <si>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</si>
  <si>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</si>
  <si>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</si>
  <si>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</si>
  <si>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</si>
  <si>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</si>
  <si>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</si>
  <si>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</si>
  <si>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</si>
  <si>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</si>
  <si>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</si>
  <si>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</si>
  <si>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</si>
  <si>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</si>
  <si>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</si>
  <si>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</si>
  <si>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</si>
  <si>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</si>
  <si>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</si>
  <si>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</si>
  <si>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</si>
  <si>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</si>
  <si>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</si>
  <si>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</si>
  <si>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</si>
  <si>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</si>
  <si>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</si>
  <si>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</si>
  <si>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</si>
  <si>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</si>
  <si>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</si>
  <si>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</si>
  <si>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</si>
  <si>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</si>
  <si>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</si>
  <si>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</si>
  <si>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</si>
  <si>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</si>
  <si>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</si>
  <si>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</si>
  <si>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</si>
  <si>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</si>
  <si>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</si>
  <si>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</si>
  <si>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</si>
  <si>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</si>
  <si>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</si>
  <si>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</si>
  <si>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</si>
  <si>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</si>
  <si>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</si>
  <si>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</si>
  <si>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</si>
  <si>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</si>
  <si>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</si>
  <si>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</si>
  <si>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</si>
  <si>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</si>
  <si>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</si>
  <si>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</si>
  <si>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</si>
  <si>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</si>
  <si>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</si>
  <si>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</si>
  <si>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</si>
  <si>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</si>
  <si>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</si>
  <si>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</si>
  <si>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</si>
  <si>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</si>
  <si>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</si>
  <si>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</si>
  <si>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</si>
  <si>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მოქალაქეთა პოლიტიკური გაერთიანება საქართველოს მშვიდობისათვის ს/კ 205323997</t>
  </si>
  <si>
    <t>დავით თევზაძე</t>
  </si>
  <si>
    <t>ჟუჟუნა ტყემალაძე</t>
  </si>
  <si>
    <t>დავით თევზაძე                                                                     ჟუჟუნა ტყემალაძე</t>
  </si>
  <si>
    <t>დავით თევზაძე                                                                       ჟუჟუნა ტყემალაძე</t>
  </si>
  <si>
    <t xml:space="preserve">დავით თევზაძე                                                                                                                                                    ჟუჟუნა ტყემალაძე       </t>
  </si>
  <si>
    <t>ფულადი შემოწირულობა</t>
  </si>
  <si>
    <t>ლიბერთი</t>
  </si>
  <si>
    <t>GE50LB0123193986128000</t>
  </si>
  <si>
    <t>06.14.2016</t>
  </si>
  <si>
    <t>საქართველოს ბანკი</t>
  </si>
  <si>
    <t>შენიშვის სახით------ლიბერთი ბანკიდან 1364ლარი გადავიტანეთ საქართველოს ბანკში</t>
  </si>
  <si>
    <t>ოფისი</t>
  </si>
  <si>
    <t>02.05.2016წ</t>
  </si>
  <si>
    <t>ირმა გაგუა</t>
  </si>
  <si>
    <t>ოფისის იჯარა</t>
  </si>
  <si>
    <t>01.25.2016წ</t>
  </si>
  <si>
    <t>ტყემალაძე ჟუჟუნა</t>
  </si>
  <si>
    <t>04.21.2016წ</t>
  </si>
  <si>
    <t>შპს ედვიჟენ</t>
  </si>
  <si>
    <t>ა/ფ ეა04#980289 საკ</t>
  </si>
  <si>
    <t>შპს ჰორიზონტი</t>
  </si>
  <si>
    <t>კატტრიჯი</t>
  </si>
  <si>
    <t>06.09.2016წ</t>
  </si>
  <si>
    <t>თევზაძე ნათია</t>
  </si>
  <si>
    <t>08.06.2016წ 08.06.2017წ</t>
  </si>
  <si>
    <t>107.50მ2</t>
  </si>
  <si>
    <t>1000დოლარი</t>
  </si>
  <si>
    <t>გიორგი</t>
  </si>
  <si>
    <t>თუმანიშვილი</t>
  </si>
  <si>
    <t>ქ.ხაშური ტაბიძის ქ#7</t>
  </si>
  <si>
    <t>08.09.2016წ 10.09.2016წ</t>
  </si>
  <si>
    <t>30მ2</t>
  </si>
  <si>
    <t>ვაჟა</t>
  </si>
  <si>
    <t>მეტივიშვილი</t>
  </si>
  <si>
    <t>ქ. მცხეთააღმაშენებლის ქ#15</t>
  </si>
  <si>
    <t>28მ2</t>
  </si>
  <si>
    <t>ვალერიან</t>
  </si>
  <si>
    <t>ურთაშვილი</t>
  </si>
  <si>
    <t>ინვოისი#117</t>
  </si>
  <si>
    <t>შპს იჰფო9</t>
  </si>
  <si>
    <t>02.23.2016წ</t>
  </si>
  <si>
    <t>გიორგი თუმანიშვილი</t>
  </si>
  <si>
    <t>08.01.2016წ</t>
  </si>
  <si>
    <t>01017017206</t>
  </si>
  <si>
    <t>ქ/ გურჯაანი, აღმაშენებლის #1</t>
  </si>
  <si>
    <t>08.26.2016წ    10.09.2016წ</t>
  </si>
  <si>
    <t>ავთანდილ</t>
  </si>
  <si>
    <t>არჯენიშვილი</t>
  </si>
  <si>
    <t>ზაურ იოსელიანი</t>
  </si>
  <si>
    <t>თამაზ ინჯიაშვილი</t>
  </si>
  <si>
    <t>01008011812</t>
  </si>
  <si>
    <t xml:space="preserve">GE13TB7034945063600049 </t>
  </si>
  <si>
    <t xml:space="preserve">GE31BG0000000735433300GEL </t>
  </si>
  <si>
    <t>სს "საქართველოს ბანკი</t>
  </si>
  <si>
    <t>სს თი ბი სი ბანკი</t>
  </si>
  <si>
    <t>01027091131</t>
  </si>
  <si>
    <t xml:space="preserve">კამინსკაია მილეტა </t>
  </si>
  <si>
    <t>GE67BG0000000671964000GEL</t>
  </si>
  <si>
    <t>01027009050</t>
  </si>
  <si>
    <t>57001049368</t>
  </si>
  <si>
    <t xml:space="preserve">ფასუაშვილი გია </t>
  </si>
  <si>
    <t>GE81BG0000000717264300GEL</t>
  </si>
  <si>
    <t xml:space="preserve">ბაჩუკაშვილი ნოდარი </t>
  </si>
  <si>
    <t>GE80BG0000000849068500GEL</t>
  </si>
  <si>
    <t>01017001132</t>
  </si>
  <si>
    <t>09.16.2016</t>
  </si>
  <si>
    <t>08.31.2106წ 09.20.2013წ</t>
  </si>
  <si>
    <t>შპს "10 ჯგუფი +"</t>
  </si>
  <si>
    <t>მპგ საქართველო მშვიდობისათვის</t>
  </si>
  <si>
    <t>ქ.თბილისი ლესიაუკრაინკის #3.ბ4</t>
  </si>
  <si>
    <t xml:space="preserve">09.10.2016წ          10.10.2016წ  </t>
  </si>
  <si>
    <t>ქ, სამტრედია,  თამარ მეფის 10, ბ17</t>
  </si>
  <si>
    <t xml:space="preserve">დავით </t>
  </si>
  <si>
    <t>ტყეშელაშვილი</t>
  </si>
  <si>
    <t>ვაჟა მეტივიშვილი</t>
  </si>
  <si>
    <t>დავით ტყეშელაშვილი</t>
  </si>
  <si>
    <t>ირინა კურმაევა</t>
  </si>
  <si>
    <t>მომსახურება</t>
  </si>
  <si>
    <t>08.31.2016</t>
  </si>
  <si>
    <t>09.13.2016</t>
  </si>
  <si>
    <t>შპს  ხაშურის სტამბა</t>
  </si>
  <si>
    <t>შპს 10 ჯგუფი+</t>
  </si>
  <si>
    <t>გიორგი ხატიაშვილი</t>
  </si>
  <si>
    <t>შპს MNG</t>
  </si>
  <si>
    <t>ფლეშ დრაივი</t>
  </si>
  <si>
    <t>09.21.2016</t>
  </si>
  <si>
    <t>შპს ლაზარე</t>
  </si>
  <si>
    <t>აკშირგაბმულობა</t>
  </si>
  <si>
    <t>09.23.2016წ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</si>
</sst>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0" formatCode="00,000.00"/>
    <numFmt numFmtId="181" formatCode="0,000.00"/>
    <numFmt numFmtId="182" formatCode="0,000,000.00"/>
    <numFmt numFmtId="183" formatCode="dd/mm/yy;@"/>
    <numFmt numFmtId="184" formatCode="\ს\ა\ტ\ე\ლ\ე\ვ\ი\ზ\ი\ო\ \რ\ე\კ\ლ\ა\მ\ა"/>
    <numFmt numFmtId="187" formatCode="#,##0.0000"/>
  </numFmts>
  <fonts count="27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charset val="1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9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0" fontId="3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" fillId="0" borderId="0"/>
  </cellStyleXfs>
  <cellXfs count="439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4" applyFont="1" applyAlignment="1" applyProtection="1">
      <alignment horizontal="center" vertical="center"/>
      <protection locked="0"/>
    </xf>
    <xf numFmtId="3" fontId="8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4" applyFont="1" applyProtection="1">
      <protection locked="0"/>
    </xf>
    <xf numFmtId="0" fontId="8" fillId="0" borderId="0" xfId="14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4" applyFont="1" applyAlignment="1" applyProtection="1">
      <alignment horizontal="center" vertical="center" wrapText="1"/>
      <protection locked="0"/>
    </xf>
    <xf numFmtId="0" fontId="7" fillId="0" borderId="0" xfId="14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14" applyFont="1" applyFill="1" applyBorder="1" applyAlignment="1" applyProtection="1">
      <alignment horizontal="left" vertical="center" wrapText="1"/>
    </xf>
    <xf numFmtId="0" fontId="8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2"/>
    </xf>
    <xf numFmtId="0" fontId="7" fillId="2" borderId="1" xfId="14" applyFont="1" applyFill="1" applyBorder="1" applyAlignment="1" applyProtection="1">
      <alignment horizontal="left" vertical="center" wrapText="1" indent="3"/>
    </xf>
    <xf numFmtId="0" fontId="7" fillId="2" borderId="1" xfId="14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18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3" applyFont="1" applyAlignment="1" applyProtection="1">
      <alignment vertical="center" wrapText="1"/>
      <protection locked="0"/>
    </xf>
    <xf numFmtId="0" fontId="20" fillId="0" borderId="0" xfId="3" applyFont="1" applyProtection="1">
      <protection locked="0"/>
    </xf>
    <xf numFmtId="0" fontId="19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3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8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14" applyNumberFormat="1" applyFont="1" applyFill="1" applyBorder="1" applyAlignment="1" applyProtection="1">
      <alignment horizontal="right" vertical="center"/>
      <protection locked="0"/>
    </xf>
    <xf numFmtId="3" fontId="7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4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81" fontId="7" fillId="0" borderId="1" xfId="1" applyNumberFormat="1" applyFont="1" applyFill="1" applyBorder="1" applyAlignment="1" applyProtection="1">
      <alignment horizontal="right" vertical="center"/>
      <protection locked="0"/>
    </xf>
    <xf numFmtId="182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80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2" applyFont="1" applyFill="1" applyBorder="1" applyAlignment="1" applyProtection="1">
      <alignment horizontal="right"/>
      <protection locked="0"/>
    </xf>
    <xf numFmtId="0" fontId="7" fillId="0" borderId="2" xfId="2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8" fillId="2" borderId="4" xfId="14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21" fillId="0" borderId="1" xfId="3" applyFont="1" applyBorder="1" applyAlignment="1" applyProtection="1">
      <alignment vertical="center" wrapText="1"/>
    </xf>
    <xf numFmtId="0" fontId="19" fillId="0" borderId="1" xfId="3" applyFont="1" applyBorder="1" applyAlignment="1" applyProtection="1">
      <alignment vertical="center" wrapText="1"/>
    </xf>
    <xf numFmtId="15" fontId="0" fillId="0" borderId="0" xfId="0" applyNumberFormat="1"/>
    <xf numFmtId="0" fontId="22" fillId="0" borderId="5" xfId="4" applyFont="1" applyBorder="1" applyAlignment="1" applyProtection="1">
      <alignment wrapText="1"/>
      <protection locked="0"/>
    </xf>
    <xf numFmtId="0" fontId="19" fillId="0" borderId="0" xfId="3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3" applyFont="1" applyBorder="1" applyProtection="1">
      <protection locked="0"/>
    </xf>
    <xf numFmtId="0" fontId="6" fillId="0" borderId="0" xfId="0" applyFont="1"/>
    <xf numFmtId="0" fontId="7" fillId="0" borderId="0" xfId="14" applyFont="1" applyBorder="1" applyAlignment="1" applyProtection="1">
      <alignment vertical="center"/>
      <protection locked="0"/>
    </xf>
    <xf numFmtId="0" fontId="19" fillId="0" borderId="1" xfId="3" applyFont="1" applyBorder="1" applyAlignment="1" applyProtection="1">
      <alignment horizontal="center" vertical="center" wrapText="1"/>
      <protection locked="0"/>
    </xf>
    <xf numFmtId="3" fontId="7" fillId="0" borderId="0" xfId="14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6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6" xfId="0" applyBorder="1"/>
    <xf numFmtId="0" fontId="8" fillId="3" borderId="0" xfId="0" applyFont="1" applyFill="1" applyProtection="1"/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4" applyFont="1" applyFill="1" applyAlignment="1" applyProtection="1">
      <alignment vertical="center"/>
    </xf>
    <xf numFmtId="3" fontId="8" fillId="3" borderId="1" xfId="14" applyNumberFormat="1" applyFont="1" applyFill="1" applyBorder="1" applyAlignment="1" applyProtection="1">
      <alignment horizontal="center" vertical="center" wrapText="1"/>
    </xf>
    <xf numFmtId="3" fontId="8" fillId="3" borderId="1" xfId="14" applyNumberFormat="1" applyFont="1" applyFill="1" applyBorder="1" applyAlignment="1" applyProtection="1">
      <alignment horizontal="right" vertical="center"/>
    </xf>
    <xf numFmtId="3" fontId="7" fillId="3" borderId="1" xfId="14" applyNumberFormat="1" applyFont="1" applyFill="1" applyBorder="1" applyAlignment="1" applyProtection="1">
      <alignment horizontal="right" vertical="center" wrapText="1"/>
    </xf>
    <xf numFmtId="3" fontId="8" fillId="3" borderId="1" xfId="14" applyNumberFormat="1" applyFont="1" applyFill="1" applyBorder="1" applyAlignment="1" applyProtection="1">
      <alignment horizontal="right" vertical="center" wrapText="1"/>
    </xf>
    <xf numFmtId="0" fontId="8" fillId="3" borderId="1" xfId="0" applyFont="1" applyFill="1" applyBorder="1" applyProtection="1"/>
    <xf numFmtId="3" fontId="8" fillId="3" borderId="1" xfId="0" applyNumberFormat="1" applyFont="1" applyFill="1" applyBorder="1" applyProtection="1"/>
    <xf numFmtId="0" fontId="8" fillId="0" borderId="1" xfId="14" applyFont="1" applyFill="1" applyBorder="1" applyAlignment="1" applyProtection="1">
      <alignment horizontal="left" vertical="center" wrapText="1" indent="1"/>
    </xf>
    <xf numFmtId="0" fontId="7" fillId="0" borderId="1" xfId="14" applyFont="1" applyFill="1" applyBorder="1" applyAlignment="1" applyProtection="1">
      <alignment horizontal="left" vertical="center" wrapText="1" indent="2"/>
    </xf>
    <xf numFmtId="3" fontId="8" fillId="4" borderId="1" xfId="14" applyNumberFormat="1" applyFont="1" applyFill="1" applyBorder="1" applyAlignment="1" applyProtection="1">
      <alignment horizontal="left" vertical="center" wrapText="1"/>
    </xf>
    <xf numFmtId="3" fontId="8" fillId="4" borderId="1" xfId="14" applyNumberFormat="1" applyFont="1" applyFill="1" applyBorder="1" applyAlignment="1" applyProtection="1">
      <alignment horizontal="center" vertical="center" wrapText="1"/>
    </xf>
    <xf numFmtId="0" fontId="7" fillId="4" borderId="0" xfId="14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9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4" applyFont="1" applyFill="1" applyBorder="1" applyAlignment="1" applyProtection="1">
      <alignment horizontal="left" vertical="center" wrapText="1" indent="3"/>
    </xf>
    <xf numFmtId="0" fontId="7" fillId="0" borderId="1" xfId="14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3" borderId="0" xfId="14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4" applyFont="1" applyFill="1" applyBorder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8" fillId="3" borderId="1" xfId="14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18" fillId="3" borderId="0" xfId="2" applyFont="1" applyFill="1" applyAlignment="1" applyProtection="1">
      <alignment horizontal="center" vertical="center" wrapText="1"/>
    </xf>
    <xf numFmtId="0" fontId="7" fillId="3" borderId="0" xfId="2" applyFont="1" applyFill="1" applyAlignment="1" applyProtection="1">
      <alignment horizontal="center" vertical="center"/>
      <protection locked="0"/>
    </xf>
    <xf numFmtId="0" fontId="7" fillId="3" borderId="0" xfId="2" applyFont="1" applyFill="1" applyProtection="1"/>
    <xf numFmtId="0" fontId="7" fillId="3" borderId="6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8" fillId="3" borderId="2" xfId="2" applyFont="1" applyFill="1" applyBorder="1" applyAlignment="1" applyProtection="1">
      <alignment horizontal="right"/>
    </xf>
    <xf numFmtId="0" fontId="7" fillId="3" borderId="0" xfId="0" applyFont="1" applyFill="1" applyBorder="1" applyAlignment="1" applyProtection="1">
      <alignment horizontal="left" wrapText="1"/>
    </xf>
    <xf numFmtId="0" fontId="7" fillId="3" borderId="6" xfId="0" applyFont="1" applyFill="1" applyBorder="1" applyAlignment="1" applyProtection="1">
      <alignment horizontal="left" wrapText="1"/>
    </xf>
    <xf numFmtId="0" fontId="7" fillId="3" borderId="6" xfId="0" applyFont="1" applyFill="1" applyBorder="1" applyProtection="1"/>
    <xf numFmtId="0" fontId="8" fillId="3" borderId="6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6" xfId="14" applyFont="1" applyFill="1" applyBorder="1" applyAlignment="1" applyProtection="1">
      <alignment horizontal="left" vertical="center"/>
    </xf>
    <xf numFmtId="0" fontId="10" fillId="3" borderId="7" xfId="1" applyFont="1" applyFill="1" applyBorder="1" applyAlignment="1" applyProtection="1">
      <alignment horizontal="center" vertical="top" wrapText="1"/>
    </xf>
    <xf numFmtId="0" fontId="10" fillId="3" borderId="8" xfId="1" applyFont="1" applyFill="1" applyBorder="1" applyAlignment="1" applyProtection="1">
      <alignment horizontal="center" vertical="top" wrapText="1"/>
    </xf>
    <xf numFmtId="1" fontId="10" fillId="3" borderId="8" xfId="1" applyNumberFormat="1" applyFont="1" applyFill="1" applyBorder="1" applyAlignment="1" applyProtection="1">
      <alignment horizontal="center" vertical="top" wrapText="1"/>
    </xf>
    <xf numFmtId="1" fontId="10" fillId="3" borderId="7" xfId="1" applyNumberFormat="1" applyFont="1" applyFill="1" applyBorder="1" applyAlignment="1" applyProtection="1">
      <alignment horizontal="center" vertical="top" wrapText="1"/>
    </xf>
    <xf numFmtId="0" fontId="19" fillId="3" borderId="1" xfId="3" applyFont="1" applyFill="1" applyBorder="1" applyAlignment="1" applyProtection="1">
      <alignment vertical="center" wrapText="1"/>
    </xf>
    <xf numFmtId="0" fontId="21" fillId="3" borderId="4" xfId="3" applyFont="1" applyFill="1" applyBorder="1" applyAlignment="1" applyProtection="1">
      <alignment horizontal="center" vertical="center" wrapText="1"/>
    </xf>
    <xf numFmtId="0" fontId="21" fillId="3" borderId="2" xfId="3" applyFont="1" applyFill="1" applyBorder="1" applyAlignment="1" applyProtection="1">
      <alignment horizontal="center" vertical="center" wrapText="1"/>
    </xf>
    <xf numFmtId="0" fontId="21" fillId="3" borderId="1" xfId="3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4" applyNumberFormat="1" applyFont="1" applyFill="1" applyBorder="1" applyAlignment="1" applyProtection="1">
      <alignment vertical="center"/>
    </xf>
    <xf numFmtId="0" fontId="7" fillId="3" borderId="0" xfId="14" applyFont="1" applyFill="1" applyBorder="1" applyAlignment="1" applyProtection="1">
      <alignment vertical="center"/>
    </xf>
    <xf numFmtId="14" fontId="7" fillId="3" borderId="0" xfId="14" applyNumberFormat="1" applyFont="1" applyFill="1" applyBorder="1" applyAlignment="1" applyProtection="1">
      <alignment horizontal="center" vertical="center"/>
    </xf>
    <xf numFmtId="0" fontId="2" fillId="3" borderId="0" xfId="14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20" fillId="3" borderId="0" xfId="3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21" fillId="3" borderId="4" xfId="3" applyFont="1" applyFill="1" applyBorder="1" applyAlignment="1" applyProtection="1">
      <alignment horizontal="left" vertical="center" wrapText="1"/>
    </xf>
    <xf numFmtId="0" fontId="7" fillId="3" borderId="0" xfId="14" applyFont="1" applyFill="1" applyBorder="1" applyAlignment="1" applyProtection="1">
      <alignment vertical="center"/>
      <protection locked="0"/>
    </xf>
    <xf numFmtId="0" fontId="20" fillId="3" borderId="0" xfId="3" applyFont="1" applyFill="1" applyBorder="1" applyProtection="1">
      <protection locked="0"/>
    </xf>
    <xf numFmtId="0" fontId="7" fillId="3" borderId="0" xfId="2" applyFont="1" applyFill="1" applyProtection="1">
      <protection locked="0"/>
    </xf>
    <xf numFmtId="0" fontId="7" fillId="3" borderId="0" xfId="14" applyFont="1" applyFill="1" applyProtection="1">
      <protection locked="0"/>
    </xf>
    <xf numFmtId="0" fontId="9" fillId="3" borderId="0" xfId="14" applyFont="1" applyFill="1" applyAlignment="1" applyProtection="1">
      <alignment horizontal="center" vertical="center" wrapText="1"/>
      <protection locked="0"/>
    </xf>
    <xf numFmtId="0" fontId="19" fillId="3" borderId="1" xfId="3" applyFont="1" applyFill="1" applyBorder="1" applyAlignment="1" applyProtection="1">
      <alignment horizontal="center" vertical="center" wrapText="1"/>
    </xf>
    <xf numFmtId="14" fontId="22" fillId="0" borderId="5" xfId="4" applyNumberFormat="1" applyFont="1" applyBorder="1" applyAlignment="1" applyProtection="1">
      <alignment wrapText="1"/>
      <protection locked="0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1" fontId="10" fillId="0" borderId="5" xfId="1" applyNumberFormat="1" applyFont="1" applyFill="1" applyBorder="1" applyAlignment="1" applyProtection="1">
      <alignment horizontal="left" vertical="top" wrapText="1"/>
      <protection locked="0"/>
    </xf>
    <xf numFmtId="1" fontId="10" fillId="0" borderId="9" xfId="1" applyNumberFormat="1" applyFont="1" applyFill="1" applyBorder="1" applyAlignment="1" applyProtection="1">
      <alignment horizontal="left"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</xf>
    <xf numFmtId="1" fontId="12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 applyProtection="1">
      <alignment horizontal="center" vertical="top" wrapText="1"/>
    </xf>
    <xf numFmtId="1" fontId="12" fillId="3" borderId="3" xfId="1" applyNumberFormat="1" applyFont="1" applyFill="1" applyBorder="1" applyAlignment="1" applyProtection="1">
      <alignment horizontal="center" vertical="top" wrapText="1"/>
    </xf>
    <xf numFmtId="0" fontId="12" fillId="0" borderId="3" xfId="1" applyFont="1" applyFill="1" applyBorder="1" applyAlignment="1" applyProtection="1">
      <alignment horizontal="left" vertical="top"/>
    </xf>
    <xf numFmtId="0" fontId="10" fillId="0" borderId="3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center" vertical="top" wrapText="1"/>
      <protection locked="0"/>
    </xf>
    <xf numFmtId="1" fontId="10" fillId="0" borderId="0" xfId="1" applyNumberFormat="1" applyFont="1" applyFill="1" applyBorder="1" applyAlignment="1" applyProtection="1">
      <alignment horizontal="center" vertical="top" wrapText="1"/>
      <protection locked="0"/>
    </xf>
    <xf numFmtId="1" fontId="10" fillId="3" borderId="3" xfId="1" applyNumberFormat="1" applyFont="1" applyFill="1" applyBorder="1" applyAlignment="1" applyProtection="1">
      <alignment horizontal="center" vertical="top" wrapText="1"/>
      <protection locked="0"/>
    </xf>
    <xf numFmtId="0" fontId="10" fillId="0" borderId="3" xfId="1" applyFont="1" applyFill="1" applyBorder="1" applyAlignment="1" applyProtection="1">
      <alignment horizontal="left" vertical="top" wrapText="1"/>
      <protection locked="0"/>
    </xf>
    <xf numFmtId="1" fontId="10" fillId="0" borderId="3" xfId="1" applyNumberFormat="1" applyFont="1" applyFill="1" applyBorder="1" applyAlignment="1" applyProtection="1">
      <alignment horizontal="left" vertical="top" wrapText="1"/>
      <protection locked="0"/>
    </xf>
    <xf numFmtId="0" fontId="11" fillId="3" borderId="3" xfId="1" applyFont="1" applyFill="1" applyBorder="1" applyAlignment="1" applyProtection="1">
      <alignment horizontal="right" vertical="top" wrapText="1"/>
      <protection locked="0"/>
    </xf>
    <xf numFmtId="0" fontId="10" fillId="0" borderId="10" xfId="1" applyFont="1" applyFill="1" applyBorder="1" applyAlignment="1" applyProtection="1">
      <alignment horizontal="left" vertical="top" wrapText="1"/>
      <protection locked="0"/>
    </xf>
    <xf numFmtId="1" fontId="10" fillId="0" borderId="10" xfId="1" applyNumberFormat="1" applyFont="1" applyFill="1" applyBorder="1" applyAlignment="1" applyProtection="1">
      <alignment horizontal="left" vertical="top" wrapText="1"/>
      <protection locked="0"/>
    </xf>
    <xf numFmtId="0" fontId="12" fillId="3" borderId="11" xfId="1" applyFont="1" applyFill="1" applyBorder="1" applyAlignment="1" applyProtection="1">
      <alignment horizontal="left" vertical="top"/>
      <protection locked="0"/>
    </xf>
    <xf numFmtId="0" fontId="10" fillId="3" borderId="11" xfId="1" applyFont="1" applyFill="1" applyBorder="1" applyAlignment="1" applyProtection="1">
      <alignment horizontal="left" vertical="top" wrapText="1"/>
      <protection locked="0"/>
    </xf>
    <xf numFmtId="0" fontId="10" fillId="3" borderId="12" xfId="1" applyFont="1" applyFill="1" applyBorder="1" applyAlignment="1" applyProtection="1">
      <alignment horizontal="left" vertical="top" wrapText="1"/>
      <protection locked="0"/>
    </xf>
    <xf numFmtId="1" fontId="10" fillId="3" borderId="12" xfId="1" applyNumberFormat="1" applyFont="1" applyFill="1" applyBorder="1" applyAlignment="1" applyProtection="1">
      <alignment horizontal="left" vertical="top" wrapText="1"/>
      <protection locked="0"/>
    </xf>
    <xf numFmtId="1" fontId="10" fillId="3" borderId="13" xfId="1" applyNumberFormat="1" applyFont="1" applyFill="1" applyBorder="1" applyAlignment="1" applyProtection="1">
      <alignment horizontal="left" vertical="top" wrapText="1"/>
      <protection locked="0"/>
    </xf>
    <xf numFmtId="0" fontId="11" fillId="3" borderId="10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6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2" applyFont="1" applyFill="1" applyProtection="1"/>
    <xf numFmtId="0" fontId="1" fillId="3" borderId="0" xfId="2" applyFill="1" applyProtection="1"/>
    <xf numFmtId="0" fontId="1" fillId="3" borderId="0" xfId="2" applyFill="1" applyBorder="1" applyProtection="1"/>
    <xf numFmtId="0" fontId="1" fillId="0" borderId="0" xfId="2" applyProtection="1">
      <protection locked="0"/>
    </xf>
    <xf numFmtId="0" fontId="1" fillId="3" borderId="0" xfId="2" applyFill="1" applyProtection="1">
      <protection locked="0"/>
    </xf>
    <xf numFmtId="0" fontId="1" fillId="3" borderId="0" xfId="2" applyFill="1" applyBorder="1" applyProtection="1">
      <protection locked="0"/>
    </xf>
    <xf numFmtId="0" fontId="1" fillId="0" borderId="0" xfId="2" applyFill="1" applyBorder="1" applyProtection="1"/>
    <xf numFmtId="0" fontId="1" fillId="3" borderId="6" xfId="2" applyFill="1" applyBorder="1" applyProtection="1"/>
    <xf numFmtId="0" fontId="6" fillId="3" borderId="1" xfId="2" applyFont="1" applyFill="1" applyBorder="1" applyAlignment="1" applyProtection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5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8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8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19" fillId="0" borderId="5" xfId="3" applyFont="1" applyBorder="1" applyAlignment="1" applyProtection="1">
      <alignment vertical="center" wrapText="1"/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3" applyFont="1" applyFill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6" fillId="3" borderId="5" xfId="2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8" fillId="0" borderId="1" xfId="14" applyFont="1" applyFill="1" applyBorder="1" applyAlignment="1" applyProtection="1">
      <alignment horizontal="left" vertical="center" wrapText="1"/>
    </xf>
    <xf numFmtId="0" fontId="8" fillId="4" borderId="0" xfId="14" applyFont="1" applyFill="1" applyAlignment="1" applyProtection="1">
      <alignment horizontal="center" vertical="center"/>
      <protection locked="0"/>
    </xf>
    <xf numFmtId="3" fontId="8" fillId="2" borderId="1" xfId="14" applyNumberFormat="1" applyFont="1" applyFill="1" applyBorder="1" applyAlignment="1" applyProtection="1">
      <alignment horizontal="center" vertical="center"/>
      <protection locked="0"/>
    </xf>
    <xf numFmtId="3" fontId="7" fillId="4" borderId="0" xfId="14" applyNumberFormat="1" applyFont="1" applyFill="1" applyAlignment="1" applyProtection="1">
      <alignment horizontal="center" vertical="center"/>
      <protection locked="0"/>
    </xf>
    <xf numFmtId="3" fontId="7" fillId="0" borderId="0" xfId="14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14" fillId="4" borderId="0" xfId="0" applyFont="1" applyFill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7" fillId="0" borderId="1" xfId="14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 vertical="center" indent="1"/>
    </xf>
    <xf numFmtId="0" fontId="7" fillId="3" borderId="1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0" xfId="14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5" fillId="3" borderId="0" xfId="14" applyFont="1" applyFill="1" applyAlignment="1" applyProtection="1">
      <alignment horizontal="right" vertical="center"/>
    </xf>
    <xf numFmtId="0" fontId="1" fillId="3" borderId="0" xfId="2" applyFill="1" applyBorder="1" applyAlignment="1" applyProtection="1">
      <alignment horizontal="left"/>
      <protection locked="0"/>
    </xf>
    <xf numFmtId="0" fontId="1" fillId="3" borderId="15" xfId="2" applyFill="1" applyBorder="1" applyProtection="1"/>
    <xf numFmtId="0" fontId="1" fillId="3" borderId="1" xfId="2" applyFont="1" applyFill="1" applyBorder="1" applyAlignment="1" applyProtection="1">
      <alignment horizontal="center" vertical="center"/>
    </xf>
    <xf numFmtId="0" fontId="1" fillId="3" borderId="1" xfId="2" applyFill="1" applyBorder="1" applyAlignment="1" applyProtection="1">
      <alignment horizontal="center" vertical="center" wrapText="1"/>
    </xf>
    <xf numFmtId="0" fontId="1" fillId="3" borderId="5" xfId="2" applyFill="1" applyBorder="1" applyAlignment="1" applyProtection="1">
      <alignment horizontal="center" vertical="center" wrapText="1"/>
    </xf>
    <xf numFmtId="0" fontId="1" fillId="3" borderId="1" xfId="2" applyFont="1" applyFill="1" applyBorder="1" applyAlignment="1" applyProtection="1">
      <alignment horizontal="center" vertical="center" wrapText="1"/>
    </xf>
    <xf numFmtId="0" fontId="1" fillId="3" borderId="5" xfId="2" applyFont="1" applyFill="1" applyBorder="1" applyAlignment="1" applyProtection="1">
      <alignment horizontal="center" vertical="center" wrapText="1"/>
    </xf>
    <xf numFmtId="0" fontId="22" fillId="0" borderId="1" xfId="6" applyFont="1" applyBorder="1" applyAlignment="1" applyProtection="1">
      <alignment wrapText="1"/>
      <protection locked="0"/>
    </xf>
    <xf numFmtId="14" fontId="1" fillId="3" borderId="1" xfId="2" applyNumberFormat="1" applyFill="1" applyBorder="1" applyProtection="1"/>
    <xf numFmtId="0" fontId="1" fillId="0" borderId="1" xfId="2" applyBorder="1" applyAlignment="1" applyProtection="1">
      <alignment horizontal="left" vertical="center"/>
      <protection locked="0"/>
    </xf>
    <xf numFmtId="0" fontId="10" fillId="0" borderId="16" xfId="1" applyFont="1" applyFill="1" applyBorder="1" applyAlignment="1" applyProtection="1">
      <alignment horizontal="left" vertical="top" wrapText="1"/>
      <protection locked="0"/>
    </xf>
    <xf numFmtId="0" fontId="10" fillId="0" borderId="17" xfId="1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Protection="1">
      <protection locked="0"/>
    </xf>
    <xf numFmtId="0" fontId="8" fillId="2" borderId="1" xfId="14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8" fillId="0" borderId="4" xfId="14" applyFont="1" applyFill="1" applyBorder="1" applyAlignment="1" applyProtection="1">
      <alignment horizontal="left" vertical="center" wrapText="1"/>
    </xf>
    <xf numFmtId="0" fontId="8" fillId="2" borderId="2" xfId="0" applyFont="1" applyFill="1" applyBorder="1" applyProtection="1"/>
    <xf numFmtId="3" fontId="7" fillId="3" borderId="18" xfId="14" applyNumberFormat="1" applyFont="1" applyFill="1" applyBorder="1" applyAlignment="1" applyProtection="1">
      <alignment horizontal="right" vertical="center" wrapText="1"/>
    </xf>
    <xf numFmtId="0" fontId="8" fillId="3" borderId="5" xfId="0" applyFont="1" applyFill="1" applyBorder="1" applyProtection="1"/>
    <xf numFmtId="3" fontId="7" fillId="3" borderId="14" xfId="14" applyNumberFormat="1" applyFont="1" applyFill="1" applyBorder="1" applyAlignment="1" applyProtection="1">
      <alignment horizontal="right" vertical="center" wrapText="1"/>
    </xf>
    <xf numFmtId="0" fontId="12" fillId="0" borderId="1" xfId="1" applyFont="1" applyFill="1" applyBorder="1" applyAlignment="1" applyProtection="1">
      <alignment horizontal="left" vertical="top" wrapText="1"/>
      <protection locked="0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22" fillId="0" borderId="0" xfId="10" applyFont="1" applyAlignment="1" applyProtection="1">
      <alignment vertical="center"/>
      <protection locked="0"/>
    </xf>
    <xf numFmtId="49" fontId="22" fillId="0" borderId="0" xfId="10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1" fillId="2" borderId="0" xfId="10" applyNumberFormat="1" applyFont="1" applyFill="1" applyBorder="1" applyAlignment="1" applyProtection="1">
      <alignment vertical="center" wrapText="1"/>
    </xf>
    <xf numFmtId="14" fontId="19" fillId="2" borderId="6" xfId="10" applyNumberFormat="1" applyFont="1" applyFill="1" applyBorder="1" applyAlignment="1" applyProtection="1">
      <alignment horizontal="center" vertical="center"/>
    </xf>
    <xf numFmtId="14" fontId="19" fillId="2" borderId="6" xfId="10" applyNumberFormat="1" applyFont="1" applyFill="1" applyBorder="1" applyAlignment="1" applyProtection="1">
      <alignment vertical="center"/>
    </xf>
    <xf numFmtId="49" fontId="19" fillId="2" borderId="0" xfId="10" applyNumberFormat="1" applyFont="1" applyFill="1" applyBorder="1" applyAlignment="1" applyProtection="1">
      <alignment vertical="center"/>
      <protection locked="0"/>
    </xf>
    <xf numFmtId="0" fontId="19" fillId="0" borderId="0" xfId="10" applyFont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23" fillId="0" borderId="19" xfId="10" applyFont="1" applyBorder="1" applyAlignment="1" applyProtection="1">
      <alignment vertical="center" wrapText="1"/>
      <protection locked="0"/>
    </xf>
    <xf numFmtId="0" fontId="23" fillId="5" borderId="20" xfId="10" applyFont="1" applyFill="1" applyBorder="1" applyAlignment="1" applyProtection="1">
      <alignment vertical="center"/>
      <protection locked="0"/>
    </xf>
    <xf numFmtId="0" fontId="23" fillId="5" borderId="21" xfId="10" applyFont="1" applyFill="1" applyBorder="1" applyAlignment="1" applyProtection="1">
      <alignment vertical="center" wrapText="1"/>
      <protection locked="0"/>
    </xf>
    <xf numFmtId="0" fontId="23" fillId="5" borderId="22" xfId="10" applyFont="1" applyFill="1" applyBorder="1" applyAlignment="1" applyProtection="1">
      <alignment vertical="center" wrapText="1"/>
      <protection locked="0"/>
    </xf>
    <xf numFmtId="49" fontId="23" fillId="0" borderId="21" xfId="10" applyNumberFormat="1" applyFont="1" applyBorder="1" applyAlignment="1" applyProtection="1">
      <alignment vertical="center"/>
      <protection locked="0"/>
    </xf>
    <xf numFmtId="0" fontId="23" fillId="0" borderId="22" xfId="10" applyFont="1" applyBorder="1" applyAlignment="1" applyProtection="1">
      <alignment vertical="center" wrapText="1"/>
      <protection locked="0"/>
    </xf>
    <xf numFmtId="0" fontId="23" fillId="0" borderId="23" xfId="10" applyFont="1" applyBorder="1" applyAlignment="1" applyProtection="1">
      <alignment vertical="center"/>
      <protection locked="0"/>
    </xf>
    <xf numFmtId="0" fontId="23" fillId="0" borderId="21" xfId="10" applyFont="1" applyBorder="1" applyAlignment="1" applyProtection="1">
      <alignment vertical="center" wrapText="1"/>
      <protection locked="0"/>
    </xf>
    <xf numFmtId="14" fontId="23" fillId="0" borderId="21" xfId="10" applyNumberFormat="1" applyFont="1" applyBorder="1" applyAlignment="1" applyProtection="1">
      <alignment vertical="center" wrapText="1"/>
      <protection locked="0"/>
    </xf>
    <xf numFmtId="0" fontId="23" fillId="0" borderId="22" xfId="10" applyFont="1" applyBorder="1" applyAlignment="1" applyProtection="1">
      <alignment horizontal="center" vertical="center"/>
      <protection locked="0"/>
    </xf>
    <xf numFmtId="0" fontId="23" fillId="0" borderId="24" xfId="10" applyFont="1" applyBorder="1" applyAlignment="1" applyProtection="1">
      <alignment vertical="center" wrapText="1"/>
      <protection locked="0"/>
    </xf>
    <xf numFmtId="0" fontId="23" fillId="5" borderId="25" xfId="10" applyFont="1" applyFill="1" applyBorder="1" applyAlignment="1" applyProtection="1">
      <alignment vertical="center"/>
      <protection locked="0"/>
    </xf>
    <xf numFmtId="0" fontId="23" fillId="5" borderId="1" xfId="10" applyFont="1" applyFill="1" applyBorder="1" applyAlignment="1" applyProtection="1">
      <alignment vertical="center" wrapText="1"/>
      <protection locked="0"/>
    </xf>
    <xf numFmtId="0" fontId="23" fillId="5" borderId="26" xfId="10" applyFont="1" applyFill="1" applyBorder="1" applyAlignment="1" applyProtection="1">
      <alignment vertical="center" wrapText="1"/>
      <protection locked="0"/>
    </xf>
    <xf numFmtId="49" fontId="23" fillId="0" borderId="1" xfId="10" applyNumberFormat="1" applyFont="1" applyBorder="1" applyAlignment="1" applyProtection="1">
      <alignment vertical="center"/>
      <protection locked="0"/>
    </xf>
    <xf numFmtId="0" fontId="23" fillId="0" borderId="26" xfId="10" applyFont="1" applyBorder="1" applyAlignment="1" applyProtection="1">
      <alignment vertical="center" wrapText="1"/>
      <protection locked="0"/>
    </xf>
    <xf numFmtId="0" fontId="23" fillId="0" borderId="4" xfId="10" applyFont="1" applyBorder="1" applyAlignment="1" applyProtection="1">
      <alignment vertical="center"/>
      <protection locked="0"/>
    </xf>
    <xf numFmtId="0" fontId="23" fillId="0" borderId="5" xfId="10" applyFont="1" applyBorder="1" applyAlignment="1" applyProtection="1">
      <alignment vertical="center" wrapText="1"/>
      <protection locked="0"/>
    </xf>
    <xf numFmtId="14" fontId="23" fillId="0" borderId="5" xfId="10" applyNumberFormat="1" applyFont="1" applyBorder="1" applyAlignment="1" applyProtection="1">
      <alignment vertical="center" wrapText="1"/>
      <protection locked="0"/>
    </xf>
    <xf numFmtId="0" fontId="23" fillId="0" borderId="26" xfId="10" applyFont="1" applyBorder="1" applyAlignment="1" applyProtection="1">
      <alignment horizontal="center" vertical="center"/>
      <protection locked="0"/>
    </xf>
    <xf numFmtId="0" fontId="23" fillId="0" borderId="27" xfId="10" applyFont="1" applyBorder="1" applyAlignment="1" applyProtection="1">
      <alignment vertical="center" wrapText="1"/>
      <protection locked="0"/>
    </xf>
    <xf numFmtId="0" fontId="23" fillId="5" borderId="28" xfId="10" applyFont="1" applyFill="1" applyBorder="1" applyAlignment="1" applyProtection="1">
      <alignment vertical="center"/>
      <protection locked="0"/>
    </xf>
    <xf numFmtId="0" fontId="23" fillId="5" borderId="5" xfId="10" applyFont="1" applyFill="1" applyBorder="1" applyAlignment="1" applyProtection="1">
      <alignment vertical="center" wrapText="1"/>
      <protection locked="0"/>
    </xf>
    <xf numFmtId="0" fontId="23" fillId="5" borderId="29" xfId="10" applyFont="1" applyFill="1" applyBorder="1" applyAlignment="1" applyProtection="1">
      <alignment vertical="center" wrapText="1"/>
      <protection locked="0"/>
    </xf>
    <xf numFmtId="0" fontId="23" fillId="0" borderId="29" xfId="10" applyFont="1" applyBorder="1" applyAlignment="1" applyProtection="1">
      <alignment horizontal="center" vertical="center"/>
      <protection locked="0"/>
    </xf>
    <xf numFmtId="0" fontId="22" fillId="0" borderId="0" xfId="10" applyFont="1" applyAlignment="1" applyProtection="1">
      <alignment horizontal="center" vertical="center"/>
      <protection locked="0"/>
    </xf>
    <xf numFmtId="0" fontId="24" fillId="3" borderId="30" xfId="10" applyFont="1" applyFill="1" applyBorder="1" applyAlignment="1" applyProtection="1">
      <alignment horizontal="center" vertical="center"/>
    </xf>
    <xf numFmtId="0" fontId="24" fillId="3" borderId="31" xfId="10" applyFont="1" applyFill="1" applyBorder="1" applyAlignment="1" applyProtection="1">
      <alignment horizontal="center" vertical="center"/>
    </xf>
    <xf numFmtId="0" fontId="24" fillId="3" borderId="32" xfId="10" applyFont="1" applyFill="1" applyBorder="1" applyAlignment="1" applyProtection="1">
      <alignment horizontal="center" vertical="center"/>
    </xf>
    <xf numFmtId="0" fontId="24" fillId="3" borderId="33" xfId="10" applyFont="1" applyFill="1" applyBorder="1" applyAlignment="1" applyProtection="1">
      <alignment horizontal="center" vertical="center"/>
    </xf>
    <xf numFmtId="0" fontId="24" fillId="3" borderId="34" xfId="10" applyFont="1" applyFill="1" applyBorder="1" applyAlignment="1" applyProtection="1">
      <alignment horizontal="center" vertical="center"/>
    </xf>
    <xf numFmtId="0" fontId="24" fillId="0" borderId="0" xfId="10" applyFont="1" applyAlignment="1" applyProtection="1">
      <alignment horizontal="center" vertical="center" wrapText="1"/>
      <protection locked="0"/>
    </xf>
    <xf numFmtId="0" fontId="24" fillId="3" borderId="35" xfId="10" applyFont="1" applyFill="1" applyBorder="1" applyAlignment="1" applyProtection="1">
      <alignment horizontal="center" vertical="center" wrapText="1"/>
    </xf>
    <xf numFmtId="0" fontId="24" fillId="5" borderId="31" xfId="10" applyFont="1" applyFill="1" applyBorder="1" applyAlignment="1" applyProtection="1">
      <alignment horizontal="center" vertical="center" wrapText="1"/>
    </xf>
    <xf numFmtId="0" fontId="24" fillId="5" borderId="34" xfId="10" applyFont="1" applyFill="1" applyBorder="1" applyAlignment="1" applyProtection="1">
      <alignment horizontal="center" vertical="center" wrapText="1"/>
    </xf>
    <xf numFmtId="0" fontId="24" fillId="5" borderId="33" xfId="10" applyFont="1" applyFill="1" applyBorder="1" applyAlignment="1" applyProtection="1">
      <alignment horizontal="center" vertical="center" wrapText="1"/>
    </xf>
    <xf numFmtId="0" fontId="24" fillId="6" borderId="31" xfId="10" applyFont="1" applyFill="1" applyBorder="1" applyAlignment="1" applyProtection="1">
      <alignment horizontal="center" vertical="center" wrapText="1"/>
    </xf>
    <xf numFmtId="0" fontId="24" fillId="6" borderId="36" xfId="10" applyFont="1" applyFill="1" applyBorder="1" applyAlignment="1" applyProtection="1">
      <alignment horizontal="center" vertical="center" wrapText="1"/>
    </xf>
    <xf numFmtId="49" fontId="24" fillId="6" borderId="34" xfId="10" applyNumberFormat="1" applyFont="1" applyFill="1" applyBorder="1" applyAlignment="1" applyProtection="1">
      <alignment horizontal="center" vertical="center" wrapText="1"/>
    </xf>
    <xf numFmtId="0" fontId="24" fillId="6" borderId="37" xfId="10" applyFont="1" applyFill="1" applyBorder="1" applyAlignment="1" applyProtection="1">
      <alignment horizontal="center" vertical="center" wrapText="1"/>
    </xf>
    <xf numFmtId="0" fontId="24" fillId="3" borderId="32" xfId="10" applyFont="1" applyFill="1" applyBorder="1" applyAlignment="1" applyProtection="1">
      <alignment horizontal="center" vertical="center" wrapText="1"/>
    </xf>
    <xf numFmtId="0" fontId="24" fillId="3" borderId="34" xfId="10" applyFont="1" applyFill="1" applyBorder="1" applyAlignment="1" applyProtection="1">
      <alignment horizontal="center" vertical="center" wrapText="1"/>
    </xf>
    <xf numFmtId="0" fontId="24" fillId="3" borderId="33" xfId="10" applyFont="1" applyFill="1" applyBorder="1" applyAlignment="1" applyProtection="1">
      <alignment horizontal="center" vertical="center" wrapText="1"/>
    </xf>
    <xf numFmtId="0" fontId="22" fillId="3" borderId="38" xfId="10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22" fillId="3" borderId="0" xfId="10" applyFont="1" applyFill="1" applyBorder="1" applyAlignment="1" applyProtection="1">
      <alignment vertical="center"/>
    </xf>
    <xf numFmtId="0" fontId="25" fillId="3" borderId="0" xfId="10" applyFont="1" applyFill="1" applyBorder="1" applyAlignment="1" applyProtection="1">
      <alignment vertical="center"/>
    </xf>
    <xf numFmtId="0" fontId="22" fillId="3" borderId="39" xfId="10" applyFont="1" applyFill="1" applyBorder="1" applyAlignment="1" applyProtection="1">
      <alignment vertical="center"/>
    </xf>
    <xf numFmtId="0" fontId="19" fillId="3" borderId="38" xfId="10" applyFont="1" applyFill="1" applyBorder="1" applyAlignment="1" applyProtection="1">
      <alignment vertical="center"/>
      <protection locked="0"/>
    </xf>
    <xf numFmtId="0" fontId="19" fillId="3" borderId="0" xfId="10" applyFont="1" applyFill="1" applyBorder="1" applyAlignment="1" applyProtection="1">
      <alignment vertical="center"/>
    </xf>
    <xf numFmtId="0" fontId="19" fillId="3" borderId="0" xfId="10" applyFont="1" applyFill="1" applyBorder="1" applyAlignment="1" applyProtection="1">
      <alignment vertical="center"/>
      <protection locked="0"/>
    </xf>
    <xf numFmtId="49" fontId="19" fillId="3" borderId="0" xfId="10" applyNumberFormat="1" applyFont="1" applyFill="1" applyBorder="1" applyAlignment="1" applyProtection="1">
      <alignment vertical="center"/>
      <protection locked="0"/>
    </xf>
    <xf numFmtId="183" fontId="19" fillId="3" borderId="0" xfId="10" applyNumberFormat="1" applyFont="1" applyFill="1" applyBorder="1" applyAlignment="1" applyProtection="1">
      <alignment vertical="center"/>
      <protection locked="0"/>
    </xf>
    <xf numFmtId="0" fontId="21" fillId="3" borderId="0" xfId="10" applyFont="1" applyFill="1" applyBorder="1" applyAlignment="1" applyProtection="1">
      <alignment horizontal="right" vertical="center"/>
      <protection locked="0"/>
    </xf>
    <xf numFmtId="0" fontId="7" fillId="3" borderId="39" xfId="14" applyFont="1" applyFill="1" applyBorder="1" applyAlignment="1" applyProtection="1">
      <alignment horizontal="left" vertical="center"/>
    </xf>
    <xf numFmtId="14" fontId="19" fillId="3" borderId="0" xfId="10" applyNumberFormat="1" applyFont="1" applyFill="1" applyBorder="1" applyAlignment="1" applyProtection="1">
      <alignment vertical="center"/>
    </xf>
    <xf numFmtId="183" fontId="19" fillId="3" borderId="0" xfId="10" applyNumberFormat="1" applyFont="1" applyFill="1" applyBorder="1" applyAlignment="1" applyProtection="1">
      <alignment vertical="center"/>
    </xf>
    <xf numFmtId="0" fontId="21" fillId="3" borderId="0" xfId="10" applyFont="1" applyFill="1" applyBorder="1" applyAlignment="1" applyProtection="1">
      <alignment horizontal="right" vertical="center"/>
    </xf>
    <xf numFmtId="0" fontId="19" fillId="3" borderId="39" xfId="1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39" xfId="0" applyFont="1" applyFill="1" applyBorder="1" applyAlignment="1" applyProtection="1">
      <alignment vertical="center"/>
    </xf>
    <xf numFmtId="0" fontId="19" fillId="3" borderId="38" xfId="10" applyFont="1" applyFill="1" applyBorder="1" applyAlignment="1" applyProtection="1">
      <alignment horizontal="right" vertical="center"/>
    </xf>
    <xf numFmtId="0" fontId="8" fillId="3" borderId="0" xfId="0" applyFont="1" applyFill="1" applyBorder="1" applyAlignment="1" applyProtection="1">
      <alignment vertical="center"/>
    </xf>
    <xf numFmtId="0" fontId="8" fillId="3" borderId="39" xfId="0" applyFont="1" applyFill="1" applyBorder="1" applyAlignment="1" applyProtection="1">
      <alignment vertical="center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184" fontId="23" fillId="2" borderId="5" xfId="11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1" applyNumberFormat="1" applyFont="1" applyFill="1" applyBorder="1" applyAlignment="1" applyProtection="1">
      <alignment vertical="center"/>
    </xf>
    <xf numFmtId="0" fontId="19" fillId="2" borderId="0" xfId="11" applyFont="1" applyFill="1" applyBorder="1" applyAlignment="1" applyProtection="1">
      <alignment vertical="center"/>
      <protection locked="0"/>
    </xf>
    <xf numFmtId="14" fontId="19" fillId="2" borderId="0" xfId="11" applyNumberFormat="1" applyFont="1" applyFill="1" applyBorder="1" applyAlignment="1" applyProtection="1">
      <alignment horizontal="center" vertical="center"/>
    </xf>
    <xf numFmtId="14" fontId="21" fillId="2" borderId="0" xfId="11" applyNumberFormat="1" applyFont="1" applyFill="1" applyBorder="1" applyAlignment="1" applyProtection="1">
      <alignment horizontal="center" vertical="center"/>
    </xf>
    <xf numFmtId="14" fontId="21" fillId="2" borderId="0" xfId="11" applyNumberFormat="1" applyFont="1" applyFill="1" applyBorder="1" applyAlignment="1" applyProtection="1">
      <alignment vertical="center"/>
    </xf>
    <xf numFmtId="14" fontId="21" fillId="2" borderId="0" xfId="11" applyNumberFormat="1" applyFont="1" applyFill="1" applyBorder="1" applyAlignment="1" applyProtection="1">
      <alignment vertical="center" wrapText="1"/>
    </xf>
    <xf numFmtId="0" fontId="7" fillId="2" borderId="0" xfId="14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8" fillId="3" borderId="1" xfId="14" applyFont="1" applyFill="1" applyBorder="1" applyAlignment="1" applyProtection="1">
      <alignment horizontal="left" vertical="center" wrapText="1" indent="1"/>
    </xf>
    <xf numFmtId="0" fontId="8" fillId="3" borderId="1" xfId="0" applyFont="1" applyFill="1" applyBorder="1" applyProtection="1">
      <protection locked="0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19" fillId="2" borderId="38" xfId="10" applyFont="1" applyFill="1" applyBorder="1" applyAlignment="1" applyProtection="1">
      <alignment vertical="center"/>
      <protection locked="0"/>
    </xf>
    <xf numFmtId="0" fontId="12" fillId="3" borderId="3" xfId="1" applyFont="1" applyFill="1" applyBorder="1" applyAlignment="1" applyProtection="1">
      <alignment horizontal="center" vertical="center" wrapText="1"/>
    </xf>
    <xf numFmtId="1" fontId="12" fillId="3" borderId="3" xfId="1" applyNumberFormat="1" applyFont="1" applyFill="1" applyBorder="1" applyAlignment="1" applyProtection="1">
      <alignment horizontal="center" vertical="center" wrapText="1"/>
    </xf>
    <xf numFmtId="0" fontId="14" fillId="3" borderId="39" xfId="0" applyFont="1" applyFill="1" applyBorder="1" applyAlignment="1">
      <alignment vertical="center"/>
    </xf>
    <xf numFmtId="2" fontId="10" fillId="0" borderId="40" xfId="1" applyNumberFormat="1" applyFont="1" applyFill="1" applyBorder="1" applyAlignment="1" applyProtection="1">
      <alignment horizontal="left" vertical="top" wrapText="1"/>
    </xf>
    <xf numFmtId="0" fontId="7" fillId="0" borderId="0" xfId="0" applyFont="1" applyAlignment="1" applyProtection="1">
      <alignment vertical="top" wrapText="1"/>
      <protection locked="0"/>
    </xf>
    <xf numFmtId="0" fontId="7" fillId="0" borderId="6" xfId="0" applyFont="1" applyBorder="1" applyAlignment="1" applyProtection="1">
      <protection locked="0"/>
    </xf>
    <xf numFmtId="0" fontId="7" fillId="2" borderId="0" xfId="0" applyFont="1" applyFill="1" applyBorder="1" applyAlignment="1" applyProtection="1"/>
    <xf numFmtId="0" fontId="8" fillId="2" borderId="0" xfId="0" applyFont="1" applyFill="1" applyBorder="1" applyAlignment="1" applyProtection="1"/>
    <xf numFmtId="0" fontId="8" fillId="0" borderId="0" xfId="0" applyFont="1" applyFill="1" applyBorder="1" applyAlignment="1" applyProtection="1"/>
    <xf numFmtId="49" fontId="26" fillId="0" borderId="44" xfId="0" applyNumberFormat="1" applyFont="1" applyBorder="1" applyAlignment="1">
      <alignment horizontal="left" wrapText="1"/>
    </xf>
    <xf numFmtId="0" fontId="10" fillId="0" borderId="41" xfId="1" applyFont="1" applyFill="1" applyBorder="1" applyAlignment="1" applyProtection="1">
      <alignment horizontal="center" vertical="top" wrapText="1"/>
      <protection locked="0"/>
    </xf>
    <xf numFmtId="0" fontId="22" fillId="0" borderId="14" xfId="4" applyFont="1" applyBorder="1" applyAlignment="1" applyProtection="1">
      <alignment wrapText="1"/>
      <protection locked="0"/>
    </xf>
    <xf numFmtId="1" fontId="10" fillId="0" borderId="14" xfId="1" applyNumberFormat="1" applyFont="1" applyFill="1" applyBorder="1" applyAlignment="1" applyProtection="1">
      <alignment horizontal="left" vertical="top" wrapText="1"/>
      <protection locked="0"/>
    </xf>
    <xf numFmtId="1" fontId="10" fillId="0" borderId="42" xfId="1" applyNumberFormat="1" applyFont="1" applyFill="1" applyBorder="1" applyAlignment="1" applyProtection="1">
      <alignment horizontal="left" vertical="top" wrapText="1"/>
      <protection locked="0"/>
    </xf>
    <xf numFmtId="14" fontId="22" fillId="0" borderId="14" xfId="4" applyNumberFormat="1" applyFont="1" applyBorder="1" applyAlignment="1" applyProtection="1">
      <alignment wrapText="1"/>
      <protection locked="0"/>
    </xf>
    <xf numFmtId="0" fontId="11" fillId="0" borderId="16" xfId="1" applyFont="1" applyFill="1" applyBorder="1" applyAlignment="1" applyProtection="1">
      <alignment horizontal="right" vertical="top" wrapText="1"/>
      <protection locked="0"/>
    </xf>
    <xf numFmtId="0" fontId="7" fillId="3" borderId="18" xfId="0" applyFont="1" applyFill="1" applyBorder="1" applyProtection="1">
      <protection locked="0"/>
    </xf>
    <xf numFmtId="0" fontId="0" fillId="0" borderId="1" xfId="0" applyBorder="1" applyAlignment="1">
      <alignment horizontal="left"/>
    </xf>
    <xf numFmtId="2" fontId="7" fillId="0" borderId="1" xfId="1" applyNumberFormat="1" applyFont="1" applyFill="1" applyBorder="1" applyAlignment="1" applyProtection="1">
      <alignment horizontal="right" vertical="top"/>
      <protection locked="0"/>
    </xf>
    <xf numFmtId="4" fontId="7" fillId="3" borderId="1" xfId="14" applyNumberFormat="1" applyFont="1" applyFill="1" applyBorder="1" applyAlignment="1" applyProtection="1">
      <alignment horizontal="right" vertical="center" wrapText="1"/>
    </xf>
    <xf numFmtId="49" fontId="10" fillId="0" borderId="3" xfId="1" applyNumberFormat="1" applyFont="1" applyFill="1" applyBorder="1" applyAlignment="1" applyProtection="1">
      <alignment horizontal="left" vertical="top" wrapText="1"/>
      <protection locked="0"/>
    </xf>
    <xf numFmtId="0" fontId="19" fillId="0" borderId="1" xfId="3" applyFont="1" applyBorder="1" applyAlignment="1" applyProtection="1">
      <alignment horizontal="left" vertical="center" wrapText="1"/>
      <protection locked="0"/>
    </xf>
    <xf numFmtId="14" fontId="23" fillId="0" borderId="5" xfId="10" applyNumberFormat="1" applyFont="1" applyBorder="1" applyAlignment="1" applyProtection="1">
      <alignment horizontal="right" vertical="center" wrapText="1"/>
      <protection locked="0"/>
    </xf>
    <xf numFmtId="4" fontId="8" fillId="2" borderId="1" xfId="14" applyNumberFormat="1" applyFont="1" applyFill="1" applyBorder="1" applyAlignment="1" applyProtection="1">
      <alignment horizontal="right" vertical="center" wrapText="1"/>
      <protection locked="0"/>
    </xf>
    <xf numFmtId="4" fontId="8" fillId="2" borderId="1" xfId="14" applyNumberFormat="1" applyFont="1" applyFill="1" applyBorder="1" applyAlignment="1" applyProtection="1">
      <alignment horizontal="right" vertical="center"/>
      <protection locked="0"/>
    </xf>
    <xf numFmtId="4" fontId="8" fillId="3" borderId="1" xfId="14" applyNumberFormat="1" applyFont="1" applyFill="1" applyBorder="1" applyAlignment="1" applyProtection="1">
      <alignment horizontal="right" vertical="center"/>
    </xf>
    <xf numFmtId="4" fontId="8" fillId="3" borderId="1" xfId="14" applyNumberFormat="1" applyFont="1" applyFill="1" applyBorder="1" applyAlignment="1" applyProtection="1">
      <alignment horizontal="right" vertical="center" wrapText="1"/>
    </xf>
    <xf numFmtId="187" fontId="8" fillId="2" borderId="1" xfId="14" applyNumberFormat="1" applyFont="1" applyFill="1" applyBorder="1" applyAlignment="1" applyProtection="1">
      <alignment horizontal="center" vertical="center" wrapText="1"/>
      <protection locked="0"/>
    </xf>
    <xf numFmtId="17" fontId="19" fillId="0" borderId="1" xfId="3" applyNumberFormat="1" applyFont="1" applyBorder="1" applyAlignment="1" applyProtection="1">
      <alignment vertical="center" wrapText="1"/>
      <protection locked="0"/>
    </xf>
    <xf numFmtId="1" fontId="10" fillId="0" borderId="3" xfId="1" applyNumberFormat="1" applyFont="1" applyFill="1" applyBorder="1" applyAlignment="1" applyProtection="1">
      <alignment horizontal="right" vertical="top" wrapText="1"/>
      <protection locked="0"/>
    </xf>
    <xf numFmtId="14" fontId="1" fillId="0" borderId="1" xfId="2" applyNumberFormat="1" applyBorder="1" applyAlignment="1" applyProtection="1">
      <alignment horizontal="left"/>
      <protection locked="0"/>
    </xf>
    <xf numFmtId="2" fontId="10" fillId="0" borderId="3" xfId="1" applyNumberFormat="1" applyFont="1" applyFill="1" applyBorder="1" applyAlignment="1" applyProtection="1">
      <alignment horizontal="left" vertical="top" wrapText="1"/>
      <protection locked="0"/>
    </xf>
    <xf numFmtId="2" fontId="10" fillId="0" borderId="10" xfId="1" applyNumberFormat="1" applyFont="1" applyFill="1" applyBorder="1" applyAlignment="1" applyProtection="1">
      <alignment horizontal="left" vertical="top" wrapText="1"/>
      <protection locked="0"/>
    </xf>
    <xf numFmtId="14" fontId="21" fillId="2" borderId="43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0" fontId="19" fillId="2" borderId="0" xfId="10" applyFont="1" applyFill="1" applyBorder="1" applyAlignment="1" applyProtection="1">
      <alignment horizontal="left" vertical="center" wrapText="1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7" fillId="0" borderId="0" xfId="14" applyNumberFormat="1" applyFont="1" applyFill="1" applyBorder="1" applyAlignment="1" applyProtection="1">
      <alignment horizontal="center" vertical="center"/>
    </xf>
    <xf numFmtId="14" fontId="19" fillId="2" borderId="6" xfId="10" applyNumberFormat="1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/>
    </xf>
    <xf numFmtId="0" fontId="24" fillId="5" borderId="37" xfId="10" applyFont="1" applyFill="1" applyBorder="1" applyAlignment="1" applyProtection="1">
      <alignment horizontal="center" vertical="center"/>
    </xf>
    <xf numFmtId="0" fontId="24" fillId="5" borderId="30" xfId="10" applyFont="1" applyFill="1" applyBorder="1" applyAlignment="1" applyProtection="1">
      <alignment horizontal="center" vertical="center"/>
    </xf>
    <xf numFmtId="0" fontId="24" fillId="5" borderId="35" xfId="10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center" vertical="center"/>
    </xf>
    <xf numFmtId="0" fontId="7" fillId="2" borderId="0" xfId="14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14" fontId="21" fillId="2" borderId="0" xfId="11" applyNumberFormat="1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49" fontId="7" fillId="0" borderId="0" xfId="14" applyNumberFormat="1" applyFont="1" applyFill="1" applyBorder="1" applyAlignment="1" applyProtection="1">
      <alignment horizontal="center" vertical="center"/>
    </xf>
    <xf numFmtId="14" fontId="21" fillId="2" borderId="0" xfId="11" applyNumberFormat="1" applyFont="1" applyFill="1" applyBorder="1" applyAlignment="1" applyProtection="1">
      <alignment horizontal="left" vertical="center" wrapText="1"/>
    </xf>
    <xf numFmtId="14" fontId="21" fillId="2" borderId="43" xfId="11" applyNumberFormat="1" applyFont="1" applyFill="1" applyBorder="1" applyAlignment="1" applyProtection="1">
      <alignment horizontal="center" vertical="center"/>
    </xf>
    <xf numFmtId="14" fontId="21" fillId="2" borderId="43" xfId="11" applyNumberFormat="1" applyFont="1" applyFill="1" applyBorder="1" applyAlignment="1" applyProtection="1">
      <alignment horizontal="center" vertical="center" wrapText="1"/>
    </xf>
    <xf numFmtId="14" fontId="21" fillId="2" borderId="0" xfId="1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2" borderId="0" xfId="0" applyFont="1" applyFill="1" applyBorder="1" applyAlignment="1" applyProtection="1">
      <alignment horizontal="center"/>
    </xf>
    <xf numFmtId="0" fontId="7" fillId="3" borderId="0" xfId="14" applyFont="1" applyFill="1" applyAlignment="1" applyProtection="1">
      <alignment horizontal="right" vertical="center"/>
    </xf>
    <xf numFmtId="0" fontId="7" fillId="3" borderId="0" xfId="0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Alignment="1" applyProtection="1">
      <alignment horizontal="center"/>
      <protection locked="0"/>
    </xf>
    <xf numFmtId="0" fontId="7" fillId="3" borderId="12" xfId="0" applyFont="1" applyFill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/>
      <protection locked="0"/>
    </xf>
    <xf numFmtId="0" fontId="7" fillId="3" borderId="0" xfId="14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/>
      <protection locked="0"/>
    </xf>
    <xf numFmtId="0" fontId="19" fillId="3" borderId="1" xfId="3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/>
    </xf>
    <xf numFmtId="0" fontId="7" fillId="0" borderId="0" xfId="2" applyFont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0" fontId="1" fillId="0" borderId="0" xfId="2" applyFill="1" applyAlignment="1" applyProtection="1">
      <alignment horizontal="center"/>
    </xf>
    <xf numFmtId="0" fontId="1" fillId="3" borderId="0" xfId="2" applyFill="1" applyAlignment="1" applyProtection="1">
      <alignment horizontal="center"/>
    </xf>
  </cellXfs>
  <cellStyles count="15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2 2" xfId="7"/>
    <cellStyle name="Normal 5 2 3" xfId="8"/>
    <cellStyle name="Normal 5 2 3 2" xfId="9"/>
    <cellStyle name="Normal 5 3" xfId="10"/>
    <cellStyle name="Normal 5 3 2" xfId="11"/>
    <cellStyle name="Normal 6" xfId="12"/>
    <cellStyle name="Normal 7" xfId="13"/>
    <cellStyle name="Normal_FORMEBI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83344</xdr:colOff>
      <xdr:row>42</xdr:row>
      <xdr:rowOff>4763</xdr:rowOff>
    </xdr:from>
    <xdr:to>
      <xdr:col>1</xdr:col>
      <xdr:colOff>4448175</xdr:colOff>
      <xdr:row>42</xdr:row>
      <xdr:rowOff>11906</xdr:rowOff>
    </xdr:to>
    <xdr:cxnSp macro="">
      <xdr:nvCxnSpPr>
        <xdr:cNvPr id="3" name="Straight Connector 2"/>
        <xdr:cNvCxnSpPr/>
      </xdr:nvCxnSpPr>
      <xdr:spPr>
        <a:xfrm flipV="1">
          <a:off x="1166813" y="9077326"/>
          <a:ext cx="4364831" cy="71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85</xdr:row>
      <xdr:rowOff>180975</xdr:rowOff>
    </xdr:from>
    <xdr:to>
      <xdr:col>2</xdr:col>
      <xdr:colOff>545037</xdr:colOff>
      <xdr:row>85</xdr:row>
      <xdr:rowOff>182563</xdr:rowOff>
    </xdr:to>
    <xdr:cxnSp macro="">
      <xdr:nvCxnSpPr>
        <xdr:cNvPr id="4" name="Straight Connector 3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16</xdr:row>
      <xdr:rowOff>180975</xdr:rowOff>
    </xdr:from>
    <xdr:to>
      <xdr:col>3</xdr:col>
      <xdr:colOff>545037</xdr:colOff>
      <xdr:row>16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16</xdr:row>
      <xdr:rowOff>180975</xdr:rowOff>
    </xdr:from>
    <xdr:to>
      <xdr:col>3</xdr:col>
      <xdr:colOff>545037</xdr:colOff>
      <xdr:row>16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45</xdr:row>
      <xdr:rowOff>180975</xdr:rowOff>
    </xdr:from>
    <xdr:to>
      <xdr:col>3</xdr:col>
      <xdr:colOff>545037</xdr:colOff>
      <xdr:row>45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2743725</xdr:colOff>
      <xdr:row>47</xdr:row>
      <xdr:rowOff>180975</xdr:rowOff>
    </xdr:from>
    <xdr:to>
      <xdr:col>2</xdr:col>
      <xdr:colOff>545037</xdr:colOff>
      <xdr:row>47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25</xdr:row>
      <xdr:rowOff>180975</xdr:rowOff>
    </xdr:from>
    <xdr:to>
      <xdr:col>3</xdr:col>
      <xdr:colOff>545037</xdr:colOff>
      <xdr:row>25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2743725</xdr:colOff>
      <xdr:row>31</xdr:row>
      <xdr:rowOff>180975</xdr:rowOff>
    </xdr:from>
    <xdr:to>
      <xdr:col>4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43</xdr:row>
      <xdr:rowOff>180975</xdr:rowOff>
    </xdr:from>
    <xdr:to>
      <xdr:col>3</xdr:col>
      <xdr:colOff>545037</xdr:colOff>
      <xdr:row>43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38</xdr:row>
      <xdr:rowOff>180975</xdr:rowOff>
    </xdr:from>
    <xdr:to>
      <xdr:col>3</xdr:col>
      <xdr:colOff>545037</xdr:colOff>
      <xdr:row>38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81</xdr:row>
      <xdr:rowOff>171450</xdr:rowOff>
    </xdr:from>
    <xdr:to>
      <xdr:col>0</xdr:col>
      <xdr:colOff>1495425</xdr:colOff>
      <xdr:row>81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2753244</xdr:colOff>
      <xdr:row>81</xdr:row>
      <xdr:rowOff>180975</xdr:rowOff>
    </xdr:from>
    <xdr:to>
      <xdr:col>1</xdr:col>
      <xdr:colOff>554556</xdr:colOff>
      <xdr:row>81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33</xdr:row>
      <xdr:rowOff>180975</xdr:rowOff>
    </xdr:from>
    <xdr:to>
      <xdr:col>3</xdr:col>
      <xdr:colOff>554556</xdr:colOff>
      <xdr:row>33</xdr:row>
      <xdr:rowOff>182563</xdr:rowOff>
    </xdr:to>
    <xdr:cxnSp macro="">
      <xdr:nvCxnSpPr>
        <xdr:cNvPr id="4" name="Straight Connector 3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42</xdr:row>
      <xdr:rowOff>180975</xdr:rowOff>
    </xdr:from>
    <xdr:to>
      <xdr:col>2</xdr:col>
      <xdr:colOff>554556</xdr:colOff>
      <xdr:row>42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42</xdr:row>
      <xdr:rowOff>180975</xdr:rowOff>
    </xdr:from>
    <xdr:to>
      <xdr:col>3</xdr:col>
      <xdr:colOff>554556</xdr:colOff>
      <xdr:row>42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678656</xdr:colOff>
      <xdr:row>45</xdr:row>
      <xdr:rowOff>4762</xdr:rowOff>
    </xdr:from>
    <xdr:to>
      <xdr:col>2</xdr:col>
      <xdr:colOff>130969</xdr:colOff>
      <xdr:row>45</xdr:row>
      <xdr:rowOff>4762</xdr:rowOff>
    </xdr:to>
    <xdr:cxnSp macro="">
      <xdr:nvCxnSpPr>
        <xdr:cNvPr id="2" name="Straight Connector 1"/>
        <xdr:cNvCxnSpPr/>
      </xdr:nvCxnSpPr>
      <xdr:spPr>
        <a:xfrm>
          <a:off x="1035844" y="8910637"/>
          <a:ext cx="1285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44</xdr:row>
      <xdr:rowOff>180975</xdr:rowOff>
    </xdr:from>
    <xdr:to>
      <xdr:col>3</xdr:col>
      <xdr:colOff>554556</xdr:colOff>
      <xdr:row>44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topLeftCell="A28" zoomScale="145" zoomScaleSheetLayoutView="145" workbookViewId="0">
      <selection activeCell="K2" sqref="K2:L2"/>
    </sheetView>
  </sheetViews>
  <sheetFormatPr defaultRowHeight="15"/>
  <cols>
    <col min="1" max="1" width="6.28515625" style="274" bestFit="1" customWidth="1"/>
    <col min="2" max="2" width="13.140625" style="274" customWidth="1"/>
    <col min="3" max="3" width="17.85546875" style="274" customWidth="1"/>
    <col min="4" max="4" width="15.140625" style="274" customWidth="1"/>
    <col min="5" max="5" width="24.5703125" style="274" customWidth="1"/>
    <col min="6" max="8" width="19.140625" style="275" customWidth="1"/>
    <col min="9" max="9" width="16.42578125" style="274" bestFit="1" customWidth="1"/>
    <col min="10" max="10" width="17.42578125" style="274" customWidth="1"/>
    <col min="11" max="11" width="13.140625" style="274" bestFit="1" customWidth="1"/>
    <col min="12" max="12" width="15.28515625" style="274" customWidth="1"/>
    <col min="13" max="16384" width="9.140625" style="274"/>
  </cols>
  <sheetData>
    <row r="1" spans="1:12" s="284" customFormat="1">
      <c r="A1" s="349" t="s">
        <v>295</v>
      </c>
      <c r="B1" s="335"/>
      <c r="C1" s="335"/>
      <c r="D1" s="335"/>
      <c r="E1" s="336"/>
      <c r="F1" s="330"/>
      <c r="G1" s="336"/>
      <c r="H1" s="348"/>
      <c r="I1" s="335"/>
      <c r="J1" s="336"/>
      <c r="K1" s="336"/>
      <c r="L1" s="347" t="s">
        <v>97</v>
      </c>
    </row>
    <row r="2" spans="1:12" s="284" customFormat="1">
      <c r="A2" s="346" t="s">
        <v>128</v>
      </c>
      <c r="B2" s="335"/>
      <c r="C2" s="335"/>
      <c r="D2" s="335"/>
      <c r="E2" s="336"/>
      <c r="F2" s="330"/>
      <c r="G2" s="336"/>
      <c r="H2" s="345"/>
      <c r="I2" s="335"/>
      <c r="J2" s="336"/>
      <c r="K2" s="406" t="s">
        <v>547</v>
      </c>
      <c r="L2" s="406"/>
    </row>
    <row r="3" spans="1:12" s="284" customFormat="1">
      <c r="A3" s="344"/>
      <c r="B3" s="335"/>
      <c r="C3" s="343"/>
      <c r="D3" s="342"/>
      <c r="E3" s="336"/>
      <c r="F3" s="341"/>
      <c r="G3" s="336"/>
      <c r="H3" s="336"/>
      <c r="I3" s="330"/>
      <c r="J3" s="335"/>
      <c r="K3" s="335"/>
      <c r="L3" s="334"/>
    </row>
    <row r="4" spans="1:12" s="284" customFormat="1">
      <c r="A4" s="370" t="s">
        <v>262</v>
      </c>
      <c r="B4" s="330"/>
      <c r="C4" s="330"/>
      <c r="D4" s="408" t="s">
        <v>480</v>
      </c>
      <c r="E4" s="408"/>
      <c r="F4" s="408"/>
      <c r="G4" s="408"/>
      <c r="H4" s="408"/>
      <c r="I4" s="408"/>
      <c r="J4" s="408"/>
      <c r="K4" s="277"/>
      <c r="L4" s="367"/>
    </row>
    <row r="5" spans="1:12" s="284" customFormat="1" ht="15.75" thickBot="1">
      <c r="A5" s="340"/>
      <c r="B5" s="336"/>
      <c r="C5" s="339"/>
      <c r="D5" s="338"/>
      <c r="E5" s="336"/>
      <c r="F5" s="337"/>
      <c r="G5" s="337"/>
      <c r="H5" s="337"/>
      <c r="I5" s="336"/>
      <c r="J5" s="335"/>
      <c r="K5" s="335"/>
      <c r="L5" s="334"/>
    </row>
    <row r="6" spans="1:12" ht="15.75" thickBot="1">
      <c r="A6" s="333"/>
      <c r="B6" s="332"/>
      <c r="C6" s="331"/>
      <c r="D6" s="331"/>
      <c r="E6" s="331"/>
      <c r="F6" s="330"/>
      <c r="G6" s="330"/>
      <c r="H6" s="330"/>
      <c r="I6" s="409" t="s">
        <v>442</v>
      </c>
      <c r="J6" s="410"/>
      <c r="K6" s="411"/>
      <c r="L6" s="329"/>
    </row>
    <row r="7" spans="1:12" s="317" customFormat="1" ht="51.75" thickBot="1">
      <c r="A7" s="328" t="s">
        <v>64</v>
      </c>
      <c r="B7" s="327" t="s">
        <v>129</v>
      </c>
      <c r="C7" s="327" t="s">
        <v>441</v>
      </c>
      <c r="D7" s="326" t="s">
        <v>268</v>
      </c>
      <c r="E7" s="325" t="s">
        <v>440</v>
      </c>
      <c r="F7" s="324" t="s">
        <v>439</v>
      </c>
      <c r="G7" s="323" t="s">
        <v>216</v>
      </c>
      <c r="H7" s="322" t="s">
        <v>213</v>
      </c>
      <c r="I7" s="321" t="s">
        <v>438</v>
      </c>
      <c r="J7" s="320" t="s">
        <v>265</v>
      </c>
      <c r="K7" s="319" t="s">
        <v>217</v>
      </c>
      <c r="L7" s="318" t="s">
        <v>218</v>
      </c>
    </row>
    <row r="8" spans="1:12" s="311" customFormat="1" ht="15.75" thickBot="1">
      <c r="A8" s="315">
        <v>1</v>
      </c>
      <c r="B8" s="314">
        <v>2</v>
      </c>
      <c r="C8" s="316">
        <v>3</v>
      </c>
      <c r="D8" s="316">
        <v>4</v>
      </c>
      <c r="E8" s="315">
        <v>5</v>
      </c>
      <c r="F8" s="314">
        <v>6</v>
      </c>
      <c r="G8" s="316">
        <v>7</v>
      </c>
      <c r="H8" s="314">
        <v>8</v>
      </c>
      <c r="I8" s="315">
        <v>9</v>
      </c>
      <c r="J8" s="314">
        <v>10</v>
      </c>
      <c r="K8" s="313">
        <v>11</v>
      </c>
      <c r="L8" s="312">
        <v>12</v>
      </c>
    </row>
    <row r="9" spans="1:12" ht="25.5">
      <c r="A9" s="310">
        <v>1</v>
      </c>
      <c r="B9" s="304">
        <v>42499</v>
      </c>
      <c r="C9" s="303" t="s">
        <v>486</v>
      </c>
      <c r="D9" s="302">
        <v>300</v>
      </c>
      <c r="E9" s="301" t="s">
        <v>529</v>
      </c>
      <c r="F9" s="377" t="s">
        <v>531</v>
      </c>
      <c r="G9" s="377" t="s">
        <v>532</v>
      </c>
      <c r="H9" s="377" t="s">
        <v>535</v>
      </c>
      <c r="I9" s="309"/>
      <c r="J9" s="308"/>
      <c r="K9" s="307"/>
      <c r="L9" s="306"/>
    </row>
    <row r="10" spans="1:12" ht="25.5">
      <c r="A10" s="305">
        <v>2</v>
      </c>
      <c r="B10" s="304">
        <v>42499</v>
      </c>
      <c r="C10" s="303" t="s">
        <v>486</v>
      </c>
      <c r="D10" s="302">
        <v>805</v>
      </c>
      <c r="E10" s="301" t="s">
        <v>530</v>
      </c>
      <c r="F10" s="377" t="s">
        <v>536</v>
      </c>
      <c r="G10" s="377" t="s">
        <v>533</v>
      </c>
      <c r="H10" s="377" t="s">
        <v>534</v>
      </c>
      <c r="I10" s="299"/>
      <c r="J10" s="298"/>
      <c r="K10" s="297"/>
      <c r="L10" s="296"/>
    </row>
    <row r="11" spans="1:12" ht="25.5">
      <c r="A11" s="305">
        <v>3</v>
      </c>
      <c r="B11" s="304">
        <v>42713</v>
      </c>
      <c r="C11" s="303" t="s">
        <v>486</v>
      </c>
      <c r="D11" s="302">
        <v>2307</v>
      </c>
      <c r="E11" s="301" t="s">
        <v>537</v>
      </c>
      <c r="F11" s="377" t="s">
        <v>539</v>
      </c>
      <c r="G11" s="377" t="s">
        <v>538</v>
      </c>
      <c r="H11" s="377" t="s">
        <v>534</v>
      </c>
      <c r="I11" s="299"/>
      <c r="J11" s="298"/>
      <c r="K11" s="297"/>
      <c r="L11" s="296"/>
    </row>
    <row r="12" spans="1:12" ht="25.5">
      <c r="A12" s="305">
        <v>4</v>
      </c>
      <c r="B12" s="304">
        <v>42713</v>
      </c>
      <c r="C12" s="303" t="s">
        <v>486</v>
      </c>
      <c r="D12" s="302">
        <v>111</v>
      </c>
      <c r="E12" s="301" t="s">
        <v>541</v>
      </c>
      <c r="F12" s="300" t="s">
        <v>540</v>
      </c>
      <c r="G12" s="377" t="s">
        <v>542</v>
      </c>
      <c r="H12" s="377" t="s">
        <v>534</v>
      </c>
      <c r="I12" s="299"/>
      <c r="J12" s="298"/>
      <c r="K12" s="297"/>
      <c r="L12" s="296"/>
    </row>
    <row r="13" spans="1:12" ht="25.5">
      <c r="A13" s="305">
        <v>5</v>
      </c>
      <c r="B13" s="390" t="s">
        <v>546</v>
      </c>
      <c r="C13" s="303" t="s">
        <v>486</v>
      </c>
      <c r="D13" s="302">
        <v>2700</v>
      </c>
      <c r="E13" s="301" t="s">
        <v>543</v>
      </c>
      <c r="F13" s="300" t="s">
        <v>545</v>
      </c>
      <c r="G13" s="377" t="s">
        <v>544</v>
      </c>
      <c r="H13" s="377" t="s">
        <v>534</v>
      </c>
      <c r="I13" s="299"/>
      <c r="J13" s="298"/>
      <c r="K13" s="297"/>
      <c r="L13" s="296"/>
    </row>
    <row r="14" spans="1:12">
      <c r="A14" s="305">
        <v>6</v>
      </c>
      <c r="B14" s="390"/>
      <c r="C14" s="303"/>
      <c r="D14" s="302">
        <f>SUM(D9:D13)</f>
        <v>6223</v>
      </c>
      <c r="E14" s="301"/>
      <c r="F14" s="300"/>
      <c r="G14" s="300"/>
      <c r="H14" s="300"/>
      <c r="I14" s="299"/>
      <c r="J14" s="298"/>
      <c r="K14" s="297"/>
      <c r="L14" s="296"/>
    </row>
    <row r="15" spans="1:12">
      <c r="A15" s="305">
        <v>7</v>
      </c>
      <c r="B15" s="304"/>
      <c r="C15" s="303"/>
      <c r="D15" s="302"/>
      <c r="E15" s="301"/>
      <c r="F15" s="300"/>
      <c r="G15" s="300"/>
      <c r="H15" s="300"/>
      <c r="I15" s="299"/>
      <c r="J15" s="298"/>
      <c r="K15" s="297"/>
      <c r="L15" s="296"/>
    </row>
    <row r="16" spans="1:12">
      <c r="A16" s="305">
        <v>8</v>
      </c>
      <c r="B16" s="304"/>
      <c r="C16" s="303"/>
      <c r="D16" s="302"/>
      <c r="E16" s="301"/>
      <c r="F16" s="300"/>
      <c r="G16" s="300"/>
      <c r="H16" s="300"/>
      <c r="I16" s="299"/>
      <c r="J16" s="298"/>
      <c r="K16" s="297"/>
      <c r="L16" s="296"/>
    </row>
    <row r="17" spans="1:12">
      <c r="A17" s="305">
        <v>9</v>
      </c>
      <c r="B17" s="304"/>
      <c r="C17" s="303"/>
      <c r="D17" s="302"/>
      <c r="E17" s="301"/>
      <c r="F17" s="300"/>
      <c r="G17" s="300"/>
      <c r="H17" s="300"/>
      <c r="I17" s="299"/>
      <c r="J17" s="298"/>
      <c r="K17" s="297"/>
      <c r="L17" s="296"/>
    </row>
    <row r="18" spans="1:12">
      <c r="A18" s="305">
        <v>10</v>
      </c>
      <c r="B18" s="304"/>
      <c r="C18" s="303"/>
      <c r="D18" s="302"/>
      <c r="E18" s="301"/>
      <c r="F18" s="300"/>
      <c r="G18" s="300"/>
      <c r="H18" s="300"/>
      <c r="I18" s="299"/>
      <c r="J18" s="298"/>
      <c r="K18" s="297"/>
      <c r="L18" s="296"/>
    </row>
    <row r="19" spans="1:12">
      <c r="A19" s="305">
        <v>11</v>
      </c>
      <c r="B19" s="304"/>
      <c r="C19" s="303"/>
      <c r="D19" s="302"/>
      <c r="E19" s="301"/>
      <c r="F19" s="300"/>
      <c r="G19" s="300"/>
      <c r="H19" s="300"/>
      <c r="I19" s="299"/>
      <c r="J19" s="298"/>
      <c r="K19" s="297"/>
      <c r="L19" s="296"/>
    </row>
    <row r="20" spans="1:12">
      <c r="A20" s="305">
        <v>12</v>
      </c>
      <c r="B20" s="304"/>
      <c r="C20" s="303"/>
      <c r="D20" s="302"/>
      <c r="E20" s="301"/>
      <c r="F20" s="300"/>
      <c r="G20" s="300"/>
      <c r="H20" s="300"/>
      <c r="I20" s="299"/>
      <c r="J20" s="298"/>
      <c r="K20" s="297"/>
      <c r="L20" s="296"/>
    </row>
    <row r="21" spans="1:12">
      <c r="A21" s="305">
        <v>13</v>
      </c>
      <c r="B21" s="304"/>
      <c r="C21" s="303"/>
      <c r="D21" s="302"/>
      <c r="E21" s="301"/>
      <c r="F21" s="300"/>
      <c r="G21" s="300"/>
      <c r="H21" s="300"/>
      <c r="I21" s="299"/>
      <c r="J21" s="298"/>
      <c r="K21" s="297"/>
      <c r="L21" s="296"/>
    </row>
    <row r="22" spans="1:12">
      <c r="A22" s="305">
        <v>14</v>
      </c>
      <c r="B22" s="304"/>
      <c r="C22" s="303"/>
      <c r="D22" s="302"/>
      <c r="E22" s="301"/>
      <c r="F22" s="300"/>
      <c r="G22" s="300"/>
      <c r="H22" s="300"/>
      <c r="I22" s="299"/>
      <c r="J22" s="298"/>
      <c r="K22" s="297"/>
      <c r="L22" s="296"/>
    </row>
    <row r="23" spans="1:12">
      <c r="A23" s="305">
        <v>15</v>
      </c>
      <c r="B23" s="304"/>
      <c r="C23" s="303"/>
      <c r="D23" s="302"/>
      <c r="E23" s="301"/>
      <c r="F23" s="300"/>
      <c r="G23" s="300"/>
      <c r="H23" s="300"/>
      <c r="I23" s="299"/>
      <c r="J23" s="298"/>
      <c r="K23" s="297"/>
      <c r="L23" s="296"/>
    </row>
    <row r="24" spans="1:12">
      <c r="A24" s="305">
        <v>16</v>
      </c>
      <c r="B24" s="304"/>
      <c r="C24" s="303"/>
      <c r="D24" s="302"/>
      <c r="E24" s="301"/>
      <c r="F24" s="300"/>
      <c r="G24" s="300"/>
      <c r="H24" s="300"/>
      <c r="I24" s="299"/>
      <c r="J24" s="298"/>
      <c r="K24" s="297"/>
      <c r="L24" s="296"/>
    </row>
    <row r="25" spans="1:12">
      <c r="A25" s="305">
        <v>17</v>
      </c>
      <c r="B25" s="304"/>
      <c r="C25" s="303"/>
      <c r="D25" s="302"/>
      <c r="E25" s="301"/>
      <c r="F25" s="300"/>
      <c r="G25" s="300"/>
      <c r="H25" s="300"/>
      <c r="I25" s="299"/>
      <c r="J25" s="298"/>
      <c r="K25" s="297"/>
      <c r="L25" s="296"/>
    </row>
    <row r="26" spans="1:12">
      <c r="A26" s="305">
        <v>18</v>
      </c>
      <c r="B26" s="304"/>
      <c r="C26" s="303"/>
      <c r="D26" s="302"/>
      <c r="E26" s="301"/>
      <c r="F26" s="300"/>
      <c r="G26" s="300"/>
      <c r="H26" s="300"/>
      <c r="I26" s="299"/>
      <c r="J26" s="298"/>
      <c r="K26" s="297"/>
      <c r="L26" s="296"/>
    </row>
    <row r="27" spans="1:12">
      <c r="A27" s="305">
        <v>19</v>
      </c>
      <c r="B27" s="304"/>
      <c r="C27" s="303"/>
      <c r="D27" s="302"/>
      <c r="E27" s="301"/>
      <c r="F27" s="300"/>
      <c r="G27" s="300"/>
      <c r="H27" s="300"/>
      <c r="I27" s="299"/>
      <c r="J27" s="298"/>
      <c r="K27" s="297"/>
      <c r="L27" s="296"/>
    </row>
    <row r="28" spans="1:12" ht="15.75" thickBot="1">
      <c r="A28" s="295" t="s">
        <v>264</v>
      </c>
      <c r="B28" s="294"/>
      <c r="C28" s="293"/>
      <c r="D28" s="292"/>
      <c r="E28" s="291"/>
      <c r="F28" s="290"/>
      <c r="G28" s="290"/>
      <c r="H28" s="290"/>
      <c r="I28" s="289"/>
      <c r="J28" s="288"/>
      <c r="K28" s="287"/>
      <c r="L28" s="286"/>
    </row>
    <row r="29" spans="1:12">
      <c r="A29" s="277"/>
      <c r="B29" s="278"/>
      <c r="C29" s="277"/>
      <c r="D29" s="278"/>
      <c r="E29" s="277"/>
      <c r="F29" s="278"/>
      <c r="G29" s="277"/>
      <c r="H29" s="278"/>
      <c r="I29" s="277"/>
      <c r="J29" s="278"/>
      <c r="K29" s="277"/>
      <c r="L29" s="278"/>
    </row>
    <row r="30" spans="1:12">
      <c r="A30" s="277"/>
      <c r="B30" s="283"/>
      <c r="C30" s="277"/>
      <c r="D30" s="283"/>
      <c r="E30" s="277"/>
      <c r="F30" s="283"/>
      <c r="G30" s="277"/>
      <c r="H30" s="283"/>
      <c r="I30" s="277"/>
      <c r="J30" s="283"/>
      <c r="K30" s="277"/>
      <c r="L30" s="283"/>
    </row>
    <row r="31" spans="1:12" s="284" customFormat="1">
      <c r="A31" s="404" t="s">
        <v>409</v>
      </c>
      <c r="B31" s="404"/>
      <c r="C31" s="404"/>
      <c r="D31" s="404"/>
      <c r="E31" s="404"/>
      <c r="F31" s="404"/>
      <c r="G31" s="404"/>
      <c r="H31" s="404"/>
      <c r="I31" s="404"/>
      <c r="J31" s="404"/>
      <c r="K31" s="404"/>
      <c r="L31" s="404"/>
    </row>
    <row r="32" spans="1:12" s="285" customFormat="1" ht="12.75">
      <c r="A32" s="404" t="s">
        <v>437</v>
      </c>
      <c r="B32" s="404"/>
      <c r="C32" s="404"/>
      <c r="D32" s="404"/>
      <c r="E32" s="404"/>
      <c r="F32" s="404"/>
      <c r="G32" s="404"/>
      <c r="H32" s="404"/>
      <c r="I32" s="404"/>
      <c r="J32" s="404"/>
      <c r="K32" s="404"/>
      <c r="L32" s="404"/>
    </row>
    <row r="33" spans="1:12" s="285" customFormat="1" ht="12.75">
      <c r="A33" s="404"/>
      <c r="B33" s="404"/>
      <c r="C33" s="404"/>
      <c r="D33" s="404"/>
      <c r="E33" s="404"/>
      <c r="F33" s="404"/>
      <c r="G33" s="404"/>
      <c r="H33" s="404"/>
      <c r="I33" s="404"/>
      <c r="J33" s="404"/>
      <c r="K33" s="404"/>
      <c r="L33" s="404"/>
    </row>
    <row r="34" spans="1:12" s="284" customFormat="1">
      <c r="A34" s="404" t="s">
        <v>436</v>
      </c>
      <c r="B34" s="404"/>
      <c r="C34" s="404"/>
      <c r="D34" s="404"/>
      <c r="E34" s="404"/>
      <c r="F34" s="404"/>
      <c r="G34" s="404"/>
      <c r="H34" s="404"/>
      <c r="I34" s="404"/>
      <c r="J34" s="404"/>
      <c r="K34" s="404"/>
      <c r="L34" s="404"/>
    </row>
    <row r="35" spans="1:12" s="284" customFormat="1">
      <c r="A35" s="404"/>
      <c r="B35" s="404"/>
      <c r="C35" s="404"/>
      <c r="D35" s="404"/>
      <c r="E35" s="404"/>
      <c r="F35" s="404"/>
      <c r="G35" s="404"/>
      <c r="H35" s="404"/>
      <c r="I35" s="404"/>
      <c r="J35" s="404"/>
      <c r="K35" s="404"/>
      <c r="L35" s="404"/>
    </row>
    <row r="36" spans="1:12" s="284" customFormat="1">
      <c r="A36" s="404" t="s">
        <v>435</v>
      </c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04"/>
    </row>
    <row r="37" spans="1:12" s="284" customFormat="1">
      <c r="A37" s="277"/>
      <c r="B37" s="278"/>
      <c r="C37" s="277"/>
      <c r="D37" s="278"/>
      <c r="E37" s="277"/>
      <c r="F37" s="278"/>
      <c r="G37" s="277"/>
      <c r="H37" s="278"/>
      <c r="I37" s="277"/>
      <c r="J37" s="278"/>
      <c r="K37" s="277"/>
      <c r="L37" s="278"/>
    </row>
    <row r="38" spans="1:12" s="284" customFormat="1">
      <c r="A38" s="277"/>
      <c r="B38" s="283"/>
      <c r="C38" s="277"/>
      <c r="D38" s="283"/>
      <c r="E38" s="277"/>
      <c r="F38" s="283"/>
      <c r="G38" s="277"/>
      <c r="H38" s="283"/>
      <c r="I38" s="277"/>
      <c r="J38" s="283"/>
      <c r="K38" s="277"/>
      <c r="L38" s="283"/>
    </row>
    <row r="39" spans="1:12" s="284" customFormat="1">
      <c r="A39" s="277"/>
      <c r="B39" s="278"/>
      <c r="C39" s="277"/>
      <c r="D39" s="278"/>
      <c r="E39" s="277"/>
      <c r="F39" s="278"/>
      <c r="G39" s="277"/>
      <c r="H39" s="278"/>
      <c r="I39" s="277"/>
      <c r="J39" s="278"/>
      <c r="K39" s="277"/>
      <c r="L39" s="278"/>
    </row>
    <row r="40" spans="1:12">
      <c r="A40" s="277"/>
      <c r="B40" s="283"/>
      <c r="C40" s="277"/>
      <c r="D40" s="283"/>
      <c r="E40" s="277"/>
      <c r="F40" s="283"/>
      <c r="G40" s="277"/>
      <c r="H40" s="283"/>
      <c r="I40" s="277"/>
      <c r="J40" s="283"/>
      <c r="K40" s="277"/>
      <c r="L40" s="283"/>
    </row>
    <row r="41" spans="1:12" s="279" customFormat="1">
      <c r="A41" s="403" t="s">
        <v>96</v>
      </c>
      <c r="B41" s="403"/>
      <c r="C41" s="278"/>
      <c r="D41" s="277"/>
      <c r="E41" s="278"/>
      <c r="F41" s="278"/>
      <c r="G41" s="277"/>
      <c r="H41" s="278"/>
      <c r="I41" s="278"/>
      <c r="J41" s="277"/>
      <c r="K41" s="278"/>
      <c r="L41" s="277"/>
    </row>
    <row r="42" spans="1:12" s="279" customFormat="1">
      <c r="A42" s="278"/>
      <c r="B42" s="277"/>
      <c r="C42" s="407" t="s">
        <v>481</v>
      </c>
      <c r="D42" s="407"/>
      <c r="E42" s="407"/>
      <c r="F42" s="278"/>
      <c r="G42" s="277"/>
      <c r="H42" s="281" t="s">
        <v>482</v>
      </c>
      <c r="I42" s="278"/>
      <c r="J42" s="277"/>
      <c r="K42" s="278"/>
      <c r="L42" s="277"/>
    </row>
    <row r="43" spans="1:12" s="279" customFormat="1" ht="15" customHeight="1">
      <c r="A43" s="278"/>
      <c r="B43" s="277"/>
      <c r="C43" s="405" t="s">
        <v>256</v>
      </c>
      <c r="D43" s="405"/>
      <c r="E43" s="405"/>
      <c r="F43" s="278"/>
      <c r="G43" s="277"/>
      <c r="H43" s="401" t="s">
        <v>434</v>
      </c>
      <c r="I43" s="280"/>
      <c r="J43" s="277"/>
      <c r="K43" s="278"/>
      <c r="L43" s="277"/>
    </row>
    <row r="44" spans="1:12" s="279" customFormat="1">
      <c r="A44" s="278"/>
      <c r="B44" s="277"/>
      <c r="C44" s="278"/>
      <c r="D44" s="277"/>
      <c r="E44" s="278"/>
      <c r="F44" s="278"/>
      <c r="G44" s="277"/>
      <c r="H44" s="402"/>
      <c r="I44" s="280"/>
      <c r="J44" s="277"/>
      <c r="K44" s="278"/>
      <c r="L44" s="277"/>
    </row>
    <row r="45" spans="1:12" s="276" customFormat="1">
      <c r="A45" s="278"/>
      <c r="B45" s="277"/>
      <c r="C45" s="405" t="s">
        <v>127</v>
      </c>
      <c r="D45" s="405"/>
      <c r="E45" s="405"/>
      <c r="F45" s="278"/>
      <c r="G45" s="277"/>
      <c r="H45" s="278"/>
      <c r="I45" s="278"/>
      <c r="J45" s="277"/>
      <c r="K45" s="278"/>
      <c r="L45" s="277"/>
    </row>
    <row r="46" spans="1:12" s="276" customFormat="1">
      <c r="E46" s="274"/>
    </row>
    <row r="47" spans="1:12" s="276" customFormat="1">
      <c r="E47" s="274"/>
    </row>
    <row r="48" spans="1:12" s="276" customFormat="1">
      <c r="E48" s="274"/>
    </row>
    <row r="49" spans="5:5" s="276" customFormat="1">
      <c r="E49" s="274"/>
    </row>
    <row r="50" spans="5:5" s="276" customFormat="1"/>
  </sheetData>
  <mergeCells count="12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  <mergeCell ref="K2:L2"/>
    <mergeCell ref="C42:E42"/>
    <mergeCell ref="D4:J4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tabSelected="1" view="pageBreakPreview" topLeftCell="A28" zoomScale="145" zoomScaleSheetLayoutView="145" workbookViewId="0">
      <selection activeCell="D11" sqref="D11"/>
    </sheetView>
  </sheetViews>
  <sheetFormatPr defaultRowHeight="12.75"/>
  <cols>
    <col min="1" max="1" width="5.42578125" style="181" customWidth="1"/>
    <col min="2" max="2" width="27.5703125" style="181" customWidth="1"/>
    <col min="3" max="3" width="19.28515625" style="181" customWidth="1"/>
    <col min="4" max="4" width="16.85546875" style="181" customWidth="1"/>
    <col min="5" max="5" width="13.140625" style="181" customWidth="1"/>
    <col min="6" max="6" width="17" style="181" customWidth="1"/>
    <col min="7" max="7" width="13.7109375" style="181" customWidth="1"/>
    <col min="8" max="8" width="19.42578125" style="181" bestFit="1" customWidth="1"/>
    <col min="9" max="9" width="18.5703125" style="181" bestFit="1" customWidth="1"/>
    <col min="10" max="10" width="16.7109375" style="181" customWidth="1"/>
    <col min="11" max="11" width="17.7109375" style="181" customWidth="1"/>
    <col min="12" max="12" width="12.85546875" style="181" customWidth="1"/>
    <col min="13" max="16384" width="9.140625" style="181"/>
  </cols>
  <sheetData>
    <row r="2" spans="1:12" ht="15">
      <c r="A2" s="418" t="s">
        <v>449</v>
      </c>
      <c r="B2" s="418"/>
      <c r="C2" s="418"/>
      <c r="D2" s="418"/>
      <c r="E2" s="352"/>
      <c r="F2" s="79"/>
      <c r="G2" s="79"/>
      <c r="H2" s="79"/>
      <c r="I2" s="79"/>
      <c r="J2" s="272"/>
      <c r="K2" s="273"/>
      <c r="L2" s="273" t="s">
        <v>97</v>
      </c>
    </row>
    <row r="3" spans="1:12" ht="15">
      <c r="A3" s="78" t="s">
        <v>128</v>
      </c>
      <c r="B3" s="76"/>
      <c r="C3" s="79"/>
      <c r="D3" s="79"/>
      <c r="E3" s="79"/>
      <c r="F3" s="79"/>
      <c r="G3" s="79"/>
      <c r="H3" s="79"/>
      <c r="I3" s="79"/>
      <c r="J3" s="272"/>
      <c r="K3" s="419" t="s">
        <v>547</v>
      </c>
      <c r="L3" s="419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72"/>
      <c r="K4" s="272"/>
      <c r="L4" s="272"/>
    </row>
    <row r="5" spans="1:12" ht="15">
      <c r="A5" s="79" t="s">
        <v>262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425" t="str">
        <f>'ფორმა N1'!D4</f>
        <v>მოქალაქეთა პოლიტიკური გაერთიანება საქართველოს მშვიდობისათვის ს/კ 205323997</v>
      </c>
      <c r="B6" s="425"/>
      <c r="C6" s="425"/>
      <c r="D6" s="425"/>
      <c r="E6" s="425"/>
      <c r="F6" s="425"/>
      <c r="G6" s="425"/>
      <c r="H6" s="425"/>
      <c r="I6" s="425"/>
      <c r="J6" s="425"/>
      <c r="K6" s="425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71"/>
      <c r="B8" s="271"/>
      <c r="C8" s="271"/>
      <c r="D8" s="271"/>
      <c r="E8" s="271"/>
      <c r="F8" s="271"/>
      <c r="G8" s="271"/>
      <c r="H8" s="271"/>
      <c r="I8" s="271"/>
      <c r="J8" s="80"/>
      <c r="K8" s="80"/>
      <c r="L8" s="80"/>
    </row>
    <row r="9" spans="1:12" ht="45">
      <c r="A9" s="90" t="s">
        <v>64</v>
      </c>
      <c r="B9" s="90" t="s">
        <v>450</v>
      </c>
      <c r="C9" s="90" t="s">
        <v>451</v>
      </c>
      <c r="D9" s="90" t="s">
        <v>452</v>
      </c>
      <c r="E9" s="90" t="s">
        <v>453</v>
      </c>
      <c r="F9" s="90" t="s">
        <v>454</v>
      </c>
      <c r="G9" s="90" t="s">
        <v>455</v>
      </c>
      <c r="H9" s="90" t="s">
        <v>456</v>
      </c>
      <c r="I9" s="90" t="s">
        <v>457</v>
      </c>
      <c r="J9" s="90" t="s">
        <v>458</v>
      </c>
      <c r="K9" s="90" t="s">
        <v>459</v>
      </c>
      <c r="L9" s="90" t="s">
        <v>306</v>
      </c>
    </row>
    <row r="10" spans="1:12" ht="75">
      <c r="A10" s="98">
        <v>1</v>
      </c>
      <c r="B10" s="353" t="s">
        <v>343</v>
      </c>
      <c r="C10" s="98" t="s">
        <v>548</v>
      </c>
      <c r="D10" s="98">
        <v>400079035</v>
      </c>
      <c r="E10" s="98" t="s">
        <v>549</v>
      </c>
      <c r="F10" s="98">
        <v>10000</v>
      </c>
      <c r="G10" s="98"/>
      <c r="H10" s="98" t="s">
        <v>549</v>
      </c>
      <c r="I10" s="98"/>
      <c r="J10" s="395">
        <v>0.27</v>
      </c>
      <c r="K10" s="4">
        <f>F10*J10</f>
        <v>2700</v>
      </c>
      <c r="L10" s="98"/>
    </row>
    <row r="11" spans="1:12" ht="15">
      <c r="A11" s="98">
        <v>2</v>
      </c>
      <c r="B11" s="353"/>
      <c r="C11" s="98"/>
      <c r="D11" s="98"/>
      <c r="E11" s="98"/>
      <c r="F11" s="98"/>
      <c r="G11" s="98"/>
      <c r="H11" s="98"/>
      <c r="I11" s="98"/>
      <c r="J11" s="4"/>
      <c r="K11" s="4"/>
      <c r="L11" s="98"/>
    </row>
    <row r="12" spans="1:12" ht="15">
      <c r="A12" s="98">
        <v>3</v>
      </c>
      <c r="B12" s="353"/>
      <c r="C12" s="87"/>
      <c r="D12" s="87"/>
      <c r="E12" s="87"/>
      <c r="F12" s="87"/>
      <c r="G12" s="87"/>
      <c r="H12" s="87"/>
      <c r="I12" s="87"/>
      <c r="J12" s="4"/>
      <c r="K12" s="4"/>
      <c r="L12" s="87"/>
    </row>
    <row r="13" spans="1:12" ht="15">
      <c r="A13" s="98">
        <v>4</v>
      </c>
      <c r="B13" s="353"/>
      <c r="C13" s="87"/>
      <c r="D13" s="87"/>
      <c r="E13" s="87"/>
      <c r="F13" s="87"/>
      <c r="G13" s="87"/>
      <c r="H13" s="87"/>
      <c r="I13" s="87"/>
      <c r="J13" s="4"/>
      <c r="K13" s="4"/>
      <c r="L13" s="87"/>
    </row>
    <row r="14" spans="1:12" ht="15">
      <c r="A14" s="98">
        <v>5</v>
      </c>
      <c r="B14" s="353"/>
      <c r="C14" s="87"/>
      <c r="D14" s="87"/>
      <c r="E14" s="87"/>
      <c r="F14" s="87"/>
      <c r="G14" s="87"/>
      <c r="H14" s="87"/>
      <c r="I14" s="87"/>
      <c r="J14" s="4"/>
      <c r="K14" s="4"/>
      <c r="L14" s="87"/>
    </row>
    <row r="15" spans="1:12" ht="15">
      <c r="A15" s="98">
        <v>6</v>
      </c>
      <c r="B15" s="353"/>
      <c r="C15" s="87"/>
      <c r="D15" s="87"/>
      <c r="E15" s="87"/>
      <c r="F15" s="87"/>
      <c r="G15" s="87"/>
      <c r="H15" s="87"/>
      <c r="I15" s="87"/>
      <c r="J15" s="4"/>
      <c r="K15" s="4"/>
      <c r="L15" s="87"/>
    </row>
    <row r="16" spans="1:12" ht="15">
      <c r="A16" s="98">
        <v>7</v>
      </c>
      <c r="B16" s="353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>
      <c r="A17" s="98">
        <v>8</v>
      </c>
      <c r="B17" s="353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>
      <c r="A18" s="98">
        <v>9</v>
      </c>
      <c r="B18" s="353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>
      <c r="A19" s="98">
        <v>10</v>
      </c>
      <c r="B19" s="353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>
      <c r="A20" s="98">
        <v>11</v>
      </c>
      <c r="B20" s="353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>
      <c r="A21" s="98">
        <v>12</v>
      </c>
      <c r="B21" s="353"/>
      <c r="C21" s="87"/>
      <c r="D21" s="87"/>
      <c r="E21" s="87"/>
      <c r="F21" s="87"/>
      <c r="G21" s="87"/>
      <c r="H21" s="87"/>
      <c r="I21" s="87"/>
      <c r="J21" s="4"/>
      <c r="K21" s="4"/>
      <c r="L21" s="87"/>
    </row>
    <row r="22" spans="1:12" ht="15">
      <c r="A22" s="98">
        <v>13</v>
      </c>
      <c r="B22" s="353"/>
      <c r="C22" s="87"/>
      <c r="D22" s="87"/>
      <c r="E22" s="87"/>
      <c r="F22" s="87"/>
      <c r="G22" s="87"/>
      <c r="H22" s="87"/>
      <c r="I22" s="87"/>
      <c r="J22" s="4"/>
      <c r="K22" s="4"/>
      <c r="L22" s="87"/>
    </row>
    <row r="23" spans="1:12" ht="15">
      <c r="A23" s="98">
        <v>14</v>
      </c>
      <c r="B23" s="353"/>
      <c r="C23" s="87"/>
      <c r="D23" s="87"/>
      <c r="E23" s="87"/>
      <c r="F23" s="87"/>
      <c r="G23" s="87"/>
      <c r="H23" s="87"/>
      <c r="I23" s="87"/>
      <c r="J23" s="4"/>
      <c r="K23" s="4"/>
      <c r="L23" s="87"/>
    </row>
    <row r="24" spans="1:12" ht="15">
      <c r="A24" s="98">
        <v>15</v>
      </c>
      <c r="B24" s="353"/>
      <c r="C24" s="87"/>
      <c r="D24" s="87"/>
      <c r="E24" s="87"/>
      <c r="F24" s="87"/>
      <c r="G24" s="87"/>
      <c r="H24" s="87"/>
      <c r="I24" s="87"/>
      <c r="J24" s="4"/>
      <c r="K24" s="4"/>
      <c r="L24" s="87"/>
    </row>
    <row r="25" spans="1:12" ht="15">
      <c r="A25" s="98">
        <v>16</v>
      </c>
      <c r="B25" s="353"/>
      <c r="C25" s="87"/>
      <c r="D25" s="87"/>
      <c r="E25" s="87"/>
      <c r="F25" s="87"/>
      <c r="G25" s="87"/>
      <c r="H25" s="87"/>
      <c r="I25" s="87"/>
      <c r="J25" s="4"/>
      <c r="K25" s="4"/>
      <c r="L25" s="87"/>
    </row>
    <row r="26" spans="1:12" ht="15">
      <c r="A26" s="98">
        <v>17</v>
      </c>
      <c r="B26" s="353"/>
      <c r="C26" s="87"/>
      <c r="D26" s="87"/>
      <c r="E26" s="87"/>
      <c r="F26" s="87"/>
      <c r="G26" s="87"/>
      <c r="H26" s="87"/>
      <c r="I26" s="87"/>
      <c r="J26" s="4"/>
      <c r="K26" s="4"/>
      <c r="L26" s="87"/>
    </row>
    <row r="27" spans="1:12" ht="15">
      <c r="A27" s="98">
        <v>18</v>
      </c>
      <c r="B27" s="353"/>
      <c r="C27" s="87"/>
      <c r="D27" s="87"/>
      <c r="E27" s="87"/>
      <c r="F27" s="87"/>
      <c r="G27" s="87"/>
      <c r="H27" s="87"/>
      <c r="I27" s="87"/>
      <c r="J27" s="4"/>
      <c r="K27" s="4"/>
      <c r="L27" s="87"/>
    </row>
    <row r="28" spans="1:12" ht="15">
      <c r="A28" s="98">
        <v>19</v>
      </c>
      <c r="B28" s="353"/>
      <c r="C28" s="87"/>
      <c r="D28" s="87"/>
      <c r="E28" s="87"/>
      <c r="F28" s="87"/>
      <c r="G28" s="87"/>
      <c r="H28" s="87"/>
      <c r="I28" s="87"/>
      <c r="J28" s="4"/>
      <c r="K28" s="4"/>
      <c r="L28" s="87"/>
    </row>
    <row r="29" spans="1:12" ht="15">
      <c r="A29" s="98">
        <v>20</v>
      </c>
      <c r="B29" s="353"/>
      <c r="C29" s="87"/>
      <c r="D29" s="87"/>
      <c r="E29" s="87"/>
      <c r="F29" s="87"/>
      <c r="G29" s="87"/>
      <c r="H29" s="87"/>
      <c r="I29" s="87"/>
      <c r="J29" s="4"/>
      <c r="K29" s="4"/>
      <c r="L29" s="87"/>
    </row>
    <row r="30" spans="1:12" ht="15">
      <c r="A30" s="98">
        <v>21</v>
      </c>
      <c r="B30" s="353"/>
      <c r="C30" s="87"/>
      <c r="D30" s="87"/>
      <c r="E30" s="87"/>
      <c r="F30" s="87"/>
      <c r="G30" s="87"/>
      <c r="H30" s="87"/>
      <c r="I30" s="87"/>
      <c r="J30" s="4"/>
      <c r="K30" s="4"/>
      <c r="L30" s="87"/>
    </row>
    <row r="31" spans="1:12" ht="15">
      <c r="A31" s="98">
        <v>22</v>
      </c>
      <c r="B31" s="353"/>
      <c r="C31" s="87"/>
      <c r="D31" s="87"/>
      <c r="E31" s="87"/>
      <c r="F31" s="87"/>
      <c r="G31" s="87"/>
      <c r="H31" s="87"/>
      <c r="I31" s="87"/>
      <c r="J31" s="4"/>
      <c r="K31" s="4"/>
      <c r="L31" s="87"/>
    </row>
    <row r="32" spans="1:12" ht="15">
      <c r="A32" s="98">
        <v>23</v>
      </c>
      <c r="B32" s="353"/>
      <c r="C32" s="87"/>
      <c r="D32" s="87"/>
      <c r="E32" s="87"/>
      <c r="F32" s="87"/>
      <c r="G32" s="87"/>
      <c r="H32" s="87"/>
      <c r="I32" s="87"/>
      <c r="J32" s="4"/>
      <c r="K32" s="4"/>
      <c r="L32" s="87"/>
    </row>
    <row r="33" spans="1:12" ht="15">
      <c r="A33" s="98">
        <v>24</v>
      </c>
      <c r="B33" s="353"/>
      <c r="C33" s="87"/>
      <c r="D33" s="87"/>
      <c r="E33" s="87"/>
      <c r="F33" s="87"/>
      <c r="G33" s="87"/>
      <c r="H33" s="87"/>
      <c r="I33" s="87"/>
      <c r="J33" s="4"/>
      <c r="K33" s="4"/>
      <c r="L33" s="87"/>
    </row>
    <row r="34" spans="1:12" ht="15">
      <c r="A34" s="87" t="s">
        <v>264</v>
      </c>
      <c r="B34" s="353"/>
      <c r="C34" s="87"/>
      <c r="D34" s="87"/>
      <c r="E34" s="87"/>
      <c r="F34" s="87"/>
      <c r="G34" s="87"/>
      <c r="H34" s="87"/>
      <c r="I34" s="87"/>
      <c r="J34" s="4"/>
      <c r="K34" s="4"/>
      <c r="L34" s="87"/>
    </row>
    <row r="35" spans="1:12" ht="15">
      <c r="A35" s="87"/>
      <c r="B35" s="353"/>
      <c r="C35" s="99"/>
      <c r="D35" s="99"/>
      <c r="E35" s="99"/>
      <c r="F35" s="99"/>
      <c r="G35" s="87"/>
      <c r="H35" s="87"/>
      <c r="I35" s="87"/>
      <c r="J35" s="87" t="s">
        <v>460</v>
      </c>
      <c r="K35" s="86">
        <f>SUM(K10:K34)</f>
        <v>2700</v>
      </c>
      <c r="L35" s="87"/>
    </row>
    <row r="36" spans="1:12" ht="15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180"/>
    </row>
    <row r="37" spans="1:12" ht="15">
      <c r="A37" s="219" t="s">
        <v>461</v>
      </c>
      <c r="B37" s="219"/>
      <c r="C37" s="218"/>
      <c r="D37" s="218"/>
      <c r="E37" s="218"/>
      <c r="F37" s="218"/>
      <c r="G37" s="218"/>
      <c r="H37" s="218"/>
      <c r="I37" s="218"/>
      <c r="J37" s="218"/>
      <c r="K37" s="180"/>
    </row>
    <row r="38" spans="1:12" ht="15">
      <c r="A38" s="219" t="s">
        <v>462</v>
      </c>
      <c r="B38" s="219"/>
      <c r="C38" s="218"/>
      <c r="D38" s="218"/>
      <c r="E38" s="218"/>
      <c r="F38" s="218"/>
      <c r="G38" s="218"/>
      <c r="H38" s="218"/>
      <c r="I38" s="218"/>
      <c r="J38" s="218"/>
      <c r="K38" s="180"/>
    </row>
    <row r="39" spans="1:12" ht="15">
      <c r="A39" s="209" t="s">
        <v>463</v>
      </c>
      <c r="B39" s="219"/>
      <c r="C39" s="180"/>
      <c r="D39" s="180"/>
      <c r="E39" s="180"/>
      <c r="F39" s="180"/>
      <c r="G39" s="180"/>
      <c r="H39" s="180"/>
      <c r="I39" s="180"/>
      <c r="J39" s="180"/>
      <c r="K39" s="180"/>
    </row>
    <row r="40" spans="1:12" ht="15">
      <c r="A40" s="209" t="s">
        <v>464</v>
      </c>
      <c r="B40" s="219"/>
      <c r="C40" s="180"/>
      <c r="D40" s="180"/>
      <c r="E40" s="180"/>
      <c r="F40" s="180"/>
      <c r="G40" s="180"/>
      <c r="H40" s="180"/>
      <c r="I40" s="180"/>
      <c r="J40" s="180"/>
      <c r="K40" s="180"/>
    </row>
    <row r="41" spans="1:12" ht="15" customHeight="1">
      <c r="A41" s="424" t="s">
        <v>479</v>
      </c>
      <c r="B41" s="424"/>
      <c r="C41" s="424"/>
      <c r="D41" s="424"/>
      <c r="E41" s="424"/>
      <c r="F41" s="424"/>
      <c r="G41" s="424"/>
      <c r="H41" s="424"/>
      <c r="I41" s="424"/>
      <c r="J41" s="424"/>
      <c r="K41" s="424"/>
    </row>
    <row r="42" spans="1:12" ht="15" customHeight="1">
      <c r="A42" s="424"/>
      <c r="B42" s="424"/>
      <c r="C42" s="424"/>
      <c r="D42" s="424"/>
      <c r="E42" s="424"/>
      <c r="F42" s="424"/>
      <c r="G42" s="424"/>
      <c r="H42" s="424"/>
      <c r="I42" s="424"/>
      <c r="J42" s="424"/>
      <c r="K42" s="424"/>
    </row>
    <row r="43" spans="1:12" ht="12.75" customHeight="1">
      <c r="A43" s="372"/>
      <c r="B43" s="372"/>
      <c r="C43" s="372"/>
      <c r="D43" s="372"/>
      <c r="E43" s="372"/>
      <c r="F43" s="372"/>
      <c r="G43" s="372"/>
      <c r="H43" s="372"/>
      <c r="I43" s="372"/>
      <c r="J43" s="372"/>
      <c r="K43" s="372"/>
    </row>
    <row r="44" spans="1:12" ht="15">
      <c r="A44" s="420" t="s">
        <v>96</v>
      </c>
      <c r="B44" s="420"/>
      <c r="C44" s="354"/>
      <c r="D44" s="355"/>
      <c r="E44" s="355"/>
      <c r="F44" s="354"/>
      <c r="G44" s="354"/>
      <c r="H44" s="354"/>
      <c r="I44" s="354"/>
      <c r="J44" s="354"/>
      <c r="K44" s="180"/>
    </row>
    <row r="45" spans="1:12" ht="15">
      <c r="A45" s="354"/>
      <c r="B45" s="355"/>
      <c r="C45" s="407" t="s">
        <v>485</v>
      </c>
      <c r="D45" s="407"/>
      <c r="E45" s="407"/>
      <c r="F45" s="407"/>
      <c r="G45" s="407"/>
      <c r="H45" s="407"/>
      <c r="I45" s="407"/>
      <c r="J45" s="356"/>
      <c r="K45" s="180"/>
    </row>
    <row r="46" spans="1:12" ht="15" customHeight="1">
      <c r="A46" s="354"/>
      <c r="B46" s="355"/>
      <c r="C46" s="421" t="s">
        <v>256</v>
      </c>
      <c r="D46" s="421"/>
      <c r="E46" s="357"/>
      <c r="F46" s="358"/>
      <c r="G46" s="422" t="s">
        <v>465</v>
      </c>
      <c r="H46" s="422"/>
      <c r="I46" s="422"/>
      <c r="J46" s="359"/>
      <c r="K46" s="180"/>
    </row>
    <row r="47" spans="1:12" ht="15">
      <c r="A47" s="354"/>
      <c r="B47" s="355"/>
      <c r="C47" s="354"/>
      <c r="D47" s="355"/>
      <c r="E47" s="355"/>
      <c r="F47" s="354"/>
      <c r="G47" s="423"/>
      <c r="H47" s="423"/>
      <c r="I47" s="423"/>
      <c r="J47" s="359"/>
      <c r="K47" s="180"/>
    </row>
    <row r="48" spans="1:12" ht="15">
      <c r="A48" s="354"/>
      <c r="B48" s="355"/>
      <c r="C48" s="417" t="s">
        <v>127</v>
      </c>
      <c r="D48" s="417"/>
      <c r="E48" s="357"/>
      <c r="F48" s="358"/>
      <c r="G48" s="354"/>
      <c r="H48" s="354"/>
      <c r="I48" s="354"/>
      <c r="J48" s="354"/>
      <c r="K48" s="180"/>
    </row>
  </sheetData>
  <mergeCells count="9">
    <mergeCell ref="C48:D48"/>
    <mergeCell ref="A2:D2"/>
    <mergeCell ref="K3:L3"/>
    <mergeCell ref="A44:B44"/>
    <mergeCell ref="C46:D46"/>
    <mergeCell ref="G46:I47"/>
    <mergeCell ref="A41:K42"/>
    <mergeCell ref="A6:K6"/>
    <mergeCell ref="C45:I45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I93"/>
  <sheetViews>
    <sheetView showGridLines="0" view="pageBreakPreview" topLeftCell="A37" zoomScale="130" zoomScaleSheetLayoutView="130" workbookViewId="0">
      <selection activeCell="D44" sqref="D44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7">
      <c r="A1" s="76" t="s">
        <v>212</v>
      </c>
      <c r="B1" s="119"/>
      <c r="C1" s="426" t="s">
        <v>186</v>
      </c>
      <c r="D1" s="426"/>
      <c r="E1" s="105"/>
    </row>
    <row r="2" spans="1:7">
      <c r="A2" s="78" t="s">
        <v>128</v>
      </c>
      <c r="B2" s="119"/>
      <c r="C2" s="419" t="s">
        <v>547</v>
      </c>
      <c r="D2" s="419"/>
      <c r="E2" s="105"/>
    </row>
    <row r="3" spans="1:7">
      <c r="A3" s="116"/>
      <c r="B3" s="119"/>
      <c r="C3" s="79"/>
      <c r="D3" s="79"/>
      <c r="E3" s="105"/>
    </row>
    <row r="4" spans="1:7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08"/>
    </row>
    <row r="5" spans="1:7">
      <c r="A5" s="375" t="s">
        <v>480</v>
      </c>
      <c r="B5" s="375"/>
      <c r="C5" s="375"/>
      <c r="D5" s="375"/>
      <c r="E5" s="375"/>
      <c r="F5" s="375"/>
      <c r="G5" s="375"/>
    </row>
    <row r="6" spans="1:7">
      <c r="A6" s="79"/>
      <c r="B6" s="78"/>
      <c r="C6" s="78"/>
      <c r="D6" s="78"/>
      <c r="E6" s="108"/>
    </row>
    <row r="7" spans="1:7">
      <c r="A7" s="115"/>
      <c r="B7" s="120"/>
      <c r="C7" s="121"/>
      <c r="D7" s="121"/>
      <c r="E7" s="105"/>
    </row>
    <row r="8" spans="1:7" ht="45">
      <c r="A8" s="122" t="s">
        <v>101</v>
      </c>
      <c r="B8" s="122" t="s">
        <v>178</v>
      </c>
      <c r="C8" s="122" t="s">
        <v>291</v>
      </c>
      <c r="D8" s="122" t="s">
        <v>245</v>
      </c>
      <c r="E8" s="105"/>
    </row>
    <row r="9" spans="1:7">
      <c r="A9" s="50"/>
      <c r="B9" s="51"/>
      <c r="C9" s="153"/>
      <c r="D9" s="153"/>
      <c r="E9" s="105"/>
    </row>
    <row r="10" spans="1:7">
      <c r="A10" s="52" t="s">
        <v>179</v>
      </c>
      <c r="B10" s="53"/>
      <c r="C10" s="123">
        <f>SUM(C11,C34)</f>
        <v>214.07</v>
      </c>
      <c r="D10" s="123">
        <f>SUM(D11,D34)</f>
        <v>254.34999999999945</v>
      </c>
      <c r="E10" s="105"/>
    </row>
    <row r="11" spans="1:7">
      <c r="A11" s="54" t="s">
        <v>180</v>
      </c>
      <c r="B11" s="55"/>
      <c r="C11" s="85">
        <f>SUM(C12:C32)</f>
        <v>214.07</v>
      </c>
      <c r="D11" s="85">
        <f>SUM(D12:D32)</f>
        <v>254.34999999999945</v>
      </c>
      <c r="E11" s="105"/>
    </row>
    <row r="12" spans="1:7">
      <c r="A12" s="58">
        <v>1110</v>
      </c>
      <c r="B12" s="57" t="s">
        <v>130</v>
      </c>
      <c r="C12" s="8"/>
      <c r="D12" s="8"/>
      <c r="E12" s="105"/>
    </row>
    <row r="13" spans="1:7">
      <c r="A13" s="58">
        <v>1120</v>
      </c>
      <c r="B13" s="57" t="s">
        <v>131</v>
      </c>
      <c r="C13" s="8"/>
      <c r="D13" s="8"/>
      <c r="E13" s="105"/>
    </row>
    <row r="14" spans="1:7">
      <c r="A14" s="58">
        <v>1211</v>
      </c>
      <c r="B14" s="57" t="s">
        <v>132</v>
      </c>
      <c r="C14" s="8">
        <v>214.07</v>
      </c>
      <c r="D14" s="8">
        <f>'ფორმა N8'!I10</f>
        <v>254.34999999999945</v>
      </c>
      <c r="E14" s="105"/>
    </row>
    <row r="15" spans="1:7">
      <c r="A15" s="58">
        <v>1212</v>
      </c>
      <c r="B15" s="57" t="s">
        <v>133</v>
      </c>
      <c r="C15" s="8"/>
      <c r="D15" s="8"/>
      <c r="E15" s="105"/>
    </row>
    <row r="16" spans="1:7">
      <c r="A16" s="58">
        <v>1213</v>
      </c>
      <c r="B16" s="57" t="s">
        <v>134</v>
      </c>
      <c r="C16" s="8"/>
      <c r="D16" s="8"/>
      <c r="E16" s="105"/>
    </row>
    <row r="17" spans="1:5">
      <c r="A17" s="58">
        <v>1214</v>
      </c>
      <c r="B17" s="57" t="s">
        <v>135</v>
      </c>
      <c r="C17" s="8"/>
      <c r="D17" s="8"/>
      <c r="E17" s="105"/>
    </row>
    <row r="18" spans="1:5">
      <c r="A18" s="58">
        <v>1215</v>
      </c>
      <c r="B18" s="57" t="s">
        <v>136</v>
      </c>
      <c r="C18" s="8"/>
      <c r="D18" s="8"/>
      <c r="E18" s="105"/>
    </row>
    <row r="19" spans="1:5">
      <c r="A19" s="58">
        <v>1300</v>
      </c>
      <c r="B19" s="57" t="s">
        <v>137</v>
      </c>
      <c r="C19" s="8"/>
      <c r="D19" s="8"/>
      <c r="E19" s="105"/>
    </row>
    <row r="20" spans="1:5">
      <c r="A20" s="58">
        <v>1410</v>
      </c>
      <c r="B20" s="57" t="s">
        <v>138</v>
      </c>
      <c r="C20" s="8"/>
      <c r="D20" s="8"/>
      <c r="E20" s="105"/>
    </row>
    <row r="21" spans="1:5">
      <c r="A21" s="58">
        <v>1421</v>
      </c>
      <c r="B21" s="57" t="s">
        <v>139</v>
      </c>
      <c r="C21" s="8"/>
      <c r="D21" s="8"/>
      <c r="E21" s="105"/>
    </row>
    <row r="22" spans="1:5">
      <c r="A22" s="58">
        <v>1422</v>
      </c>
      <c r="B22" s="57" t="s">
        <v>140</v>
      </c>
      <c r="C22" s="8"/>
      <c r="D22" s="8"/>
      <c r="E22" s="105"/>
    </row>
    <row r="23" spans="1:5">
      <c r="A23" s="58">
        <v>1423</v>
      </c>
      <c r="B23" s="57" t="s">
        <v>141</v>
      </c>
      <c r="C23" s="8"/>
      <c r="D23" s="8"/>
      <c r="E23" s="105"/>
    </row>
    <row r="24" spans="1:5">
      <c r="A24" s="58">
        <v>1431</v>
      </c>
      <c r="B24" s="57" t="s">
        <v>142</v>
      </c>
      <c r="C24" s="8"/>
      <c r="D24" s="8"/>
      <c r="E24" s="105"/>
    </row>
    <row r="25" spans="1:5">
      <c r="A25" s="58">
        <v>1432</v>
      </c>
      <c r="B25" s="57" t="s">
        <v>143</v>
      </c>
      <c r="C25" s="8"/>
      <c r="D25" s="8"/>
      <c r="E25" s="105"/>
    </row>
    <row r="26" spans="1:5">
      <c r="A26" s="58">
        <v>1433</v>
      </c>
      <c r="B26" s="57" t="s">
        <v>144</v>
      </c>
      <c r="C26" s="8"/>
      <c r="D26" s="8"/>
      <c r="E26" s="105"/>
    </row>
    <row r="27" spans="1:5">
      <c r="A27" s="58">
        <v>1441</v>
      </c>
      <c r="B27" s="57" t="s">
        <v>145</v>
      </c>
      <c r="C27" s="8"/>
      <c r="D27" s="8"/>
      <c r="E27" s="105"/>
    </row>
    <row r="28" spans="1:5">
      <c r="A28" s="58">
        <v>1442</v>
      </c>
      <c r="B28" s="57" t="s">
        <v>146</v>
      </c>
      <c r="C28" s="8"/>
      <c r="D28" s="8"/>
      <c r="E28" s="105"/>
    </row>
    <row r="29" spans="1:5">
      <c r="A29" s="58">
        <v>1443</v>
      </c>
      <c r="B29" s="57" t="s">
        <v>147</v>
      </c>
      <c r="C29" s="8"/>
      <c r="D29" s="8"/>
      <c r="E29" s="105"/>
    </row>
    <row r="30" spans="1:5">
      <c r="A30" s="58">
        <v>1444</v>
      </c>
      <c r="B30" s="57" t="s">
        <v>148</v>
      </c>
      <c r="C30" s="8"/>
      <c r="D30" s="8"/>
      <c r="E30" s="105"/>
    </row>
    <row r="31" spans="1:5">
      <c r="A31" s="58">
        <v>1445</v>
      </c>
      <c r="B31" s="57" t="s">
        <v>149</v>
      </c>
      <c r="C31" s="8"/>
      <c r="D31" s="8"/>
      <c r="E31" s="105"/>
    </row>
    <row r="32" spans="1:5">
      <c r="A32" s="58">
        <v>1446</v>
      </c>
      <c r="B32" s="57" t="s">
        <v>150</v>
      </c>
      <c r="C32" s="8"/>
      <c r="D32" s="8"/>
      <c r="E32" s="105"/>
    </row>
    <row r="33" spans="1:5">
      <c r="A33" s="31"/>
      <c r="E33" s="105"/>
    </row>
    <row r="34" spans="1:5">
      <c r="A34" s="59" t="s">
        <v>181</v>
      </c>
      <c r="B34" s="57"/>
      <c r="C34" s="85">
        <f>SUM(C35:C42)</f>
        <v>0</v>
      </c>
      <c r="D34" s="85">
        <f>SUM(D35:D42)</f>
        <v>0</v>
      </c>
      <c r="E34" s="105"/>
    </row>
    <row r="35" spans="1:5">
      <c r="A35" s="58">
        <v>2110</v>
      </c>
      <c r="B35" s="57" t="s">
        <v>89</v>
      </c>
      <c r="C35" s="8"/>
      <c r="D35" s="8"/>
      <c r="E35" s="105"/>
    </row>
    <row r="36" spans="1:5">
      <c r="A36" s="58">
        <v>2120</v>
      </c>
      <c r="B36" s="57" t="s">
        <v>151</v>
      </c>
      <c r="C36" s="8"/>
      <c r="D36" s="8"/>
      <c r="E36" s="105"/>
    </row>
    <row r="37" spans="1:5">
      <c r="A37" s="58">
        <v>2130</v>
      </c>
      <c r="B37" s="57" t="s">
        <v>90</v>
      </c>
      <c r="C37" s="8"/>
      <c r="D37" s="8"/>
      <c r="E37" s="105"/>
    </row>
    <row r="38" spans="1:5">
      <c r="A38" s="58">
        <v>2140</v>
      </c>
      <c r="B38" s="57" t="s">
        <v>389</v>
      </c>
      <c r="C38" s="8"/>
      <c r="D38" s="8"/>
      <c r="E38" s="105"/>
    </row>
    <row r="39" spans="1:5">
      <c r="A39" s="58">
        <v>2150</v>
      </c>
      <c r="B39" s="57" t="s">
        <v>392</v>
      </c>
      <c r="C39" s="8"/>
      <c r="D39" s="8"/>
      <c r="E39" s="105"/>
    </row>
    <row r="40" spans="1:5">
      <c r="A40" s="58">
        <v>2220</v>
      </c>
      <c r="B40" s="57" t="s">
        <v>91</v>
      </c>
      <c r="C40" s="8"/>
      <c r="D40" s="8"/>
      <c r="E40" s="105"/>
    </row>
    <row r="41" spans="1:5">
      <c r="A41" s="58">
        <v>2300</v>
      </c>
      <c r="B41" s="57" t="s">
        <v>152</v>
      </c>
      <c r="C41" s="8"/>
      <c r="D41" s="8"/>
      <c r="E41" s="105"/>
    </row>
    <row r="42" spans="1:5">
      <c r="A42" s="58">
        <v>2400</v>
      </c>
      <c r="B42" s="57" t="s">
        <v>153</v>
      </c>
      <c r="C42" s="8"/>
      <c r="D42" s="8"/>
      <c r="E42" s="105"/>
    </row>
    <row r="43" spans="1:5">
      <c r="A43" s="32"/>
      <c r="E43" s="105"/>
    </row>
    <row r="44" spans="1:5">
      <c r="A44" s="56" t="s">
        <v>185</v>
      </c>
      <c r="B44" s="57"/>
      <c r="C44" s="85">
        <f>SUM(C45,C64)</f>
        <v>19707.07</v>
      </c>
      <c r="D44" s="85">
        <f>SUM(D45,D64)</f>
        <v>25052.77</v>
      </c>
      <c r="E44" s="105"/>
    </row>
    <row r="45" spans="1:5">
      <c r="A45" s="59" t="s">
        <v>182</v>
      </c>
      <c r="B45" s="57"/>
      <c r="C45" s="85">
        <f>SUM(C46:C61)</f>
        <v>13607.07</v>
      </c>
      <c r="D45" s="85">
        <f>SUM(D46:D61)</f>
        <v>18829.77</v>
      </c>
      <c r="E45" s="105"/>
    </row>
    <row r="46" spans="1:5">
      <c r="A46" s="58">
        <v>3100</v>
      </c>
      <c r="B46" s="57" t="s">
        <v>154</v>
      </c>
      <c r="C46" s="8"/>
      <c r="D46" s="8"/>
      <c r="E46" s="105"/>
    </row>
    <row r="47" spans="1:5">
      <c r="A47" s="58">
        <v>3210</v>
      </c>
      <c r="B47" s="57" t="s">
        <v>155</v>
      </c>
      <c r="C47" s="8">
        <v>8482.07</v>
      </c>
      <c r="D47" s="8">
        <v>12079.77</v>
      </c>
      <c r="E47" s="105"/>
    </row>
    <row r="48" spans="1:5">
      <c r="A48" s="58">
        <v>3221</v>
      </c>
      <c r="B48" s="57" t="s">
        <v>156</v>
      </c>
      <c r="C48" s="8"/>
      <c r="D48" s="8"/>
      <c r="E48" s="105"/>
    </row>
    <row r="49" spans="1:5">
      <c r="A49" s="58">
        <v>3222</v>
      </c>
      <c r="B49" s="57" t="s">
        <v>157</v>
      </c>
      <c r="C49" s="8"/>
      <c r="D49" s="8"/>
      <c r="E49" s="105"/>
    </row>
    <row r="50" spans="1:5">
      <c r="A50" s="58">
        <v>3223</v>
      </c>
      <c r="B50" s="57" t="s">
        <v>158</v>
      </c>
      <c r="C50" s="8"/>
      <c r="D50" s="8"/>
      <c r="E50" s="105"/>
    </row>
    <row r="51" spans="1:5">
      <c r="A51" s="58">
        <v>3224</v>
      </c>
      <c r="B51" s="57" t="s">
        <v>159</v>
      </c>
      <c r="C51" s="8"/>
      <c r="D51" s="406"/>
      <c r="E51" s="406"/>
    </row>
    <row r="52" spans="1:5">
      <c r="A52" s="58">
        <v>3231</v>
      </c>
      <c r="B52" s="57" t="s">
        <v>160</v>
      </c>
      <c r="C52" s="8">
        <v>5125</v>
      </c>
      <c r="D52" s="8">
        <v>6750</v>
      </c>
      <c r="E52" s="105"/>
    </row>
    <row r="53" spans="1:5">
      <c r="A53" s="58">
        <v>3232</v>
      </c>
      <c r="B53" s="57" t="s">
        <v>161</v>
      </c>
      <c r="C53" s="8"/>
      <c r="D53" s="8"/>
      <c r="E53" s="105"/>
    </row>
    <row r="54" spans="1:5">
      <c r="A54" s="58">
        <v>3234</v>
      </c>
      <c r="B54" s="57" t="s">
        <v>162</v>
      </c>
      <c r="C54" s="8"/>
      <c r="D54" s="8"/>
      <c r="E54" s="105"/>
    </row>
    <row r="55" spans="1:5" ht="30">
      <c r="A55" s="58">
        <v>3236</v>
      </c>
      <c r="B55" s="57" t="s">
        <v>177</v>
      </c>
      <c r="C55" s="8"/>
      <c r="D55" s="8"/>
      <c r="E55" s="105"/>
    </row>
    <row r="56" spans="1:5" ht="45">
      <c r="A56" s="58">
        <v>3237</v>
      </c>
      <c r="B56" s="57" t="s">
        <v>163</v>
      </c>
      <c r="C56" s="8"/>
      <c r="D56" s="8"/>
      <c r="E56" s="105"/>
    </row>
    <row r="57" spans="1:5">
      <c r="A57" s="58">
        <v>3241</v>
      </c>
      <c r="B57" s="57" t="s">
        <v>164</v>
      </c>
      <c r="C57" s="8"/>
      <c r="D57" s="8"/>
      <c r="E57" s="105"/>
    </row>
    <row r="58" spans="1:5">
      <c r="A58" s="58">
        <v>3242</v>
      </c>
      <c r="B58" s="57" t="s">
        <v>165</v>
      </c>
      <c r="C58" s="8"/>
      <c r="D58" s="8"/>
      <c r="E58" s="105"/>
    </row>
    <row r="59" spans="1:5">
      <c r="A59" s="58">
        <v>3243</v>
      </c>
      <c r="B59" s="57" t="s">
        <v>166</v>
      </c>
      <c r="C59" s="8"/>
      <c r="D59" s="8"/>
      <c r="E59" s="105"/>
    </row>
    <row r="60" spans="1:5">
      <c r="A60" s="58">
        <v>3245</v>
      </c>
      <c r="B60" s="57" t="s">
        <v>167</v>
      </c>
      <c r="C60" s="8"/>
      <c r="D60" s="8"/>
      <c r="E60" s="105"/>
    </row>
    <row r="61" spans="1:5">
      <c r="A61" s="58">
        <v>3246</v>
      </c>
      <c r="B61" s="57" t="s">
        <v>168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183</v>
      </c>
      <c r="B64" s="57"/>
      <c r="C64" s="85">
        <f>SUM(C65:C67)</f>
        <v>6100</v>
      </c>
      <c r="D64" s="85">
        <f>SUM(D65:D67)</f>
        <v>6223</v>
      </c>
      <c r="E64" s="105"/>
    </row>
    <row r="65" spans="1:5">
      <c r="A65" s="58">
        <v>5100</v>
      </c>
      <c r="B65" s="57" t="s">
        <v>243</v>
      </c>
      <c r="C65" s="8"/>
      <c r="D65" s="8"/>
      <c r="E65" s="105"/>
    </row>
    <row r="66" spans="1:5">
      <c r="A66" s="58">
        <v>5220</v>
      </c>
      <c r="B66" s="57" t="s">
        <v>412</v>
      </c>
      <c r="C66" s="8">
        <v>6100</v>
      </c>
      <c r="D66" s="8">
        <v>6223</v>
      </c>
      <c r="E66" s="105"/>
    </row>
    <row r="67" spans="1:5">
      <c r="A67" s="58">
        <v>5230</v>
      </c>
      <c r="B67" s="57" t="s">
        <v>413</v>
      </c>
      <c r="C67" s="8"/>
      <c r="D67" s="8"/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184</v>
      </c>
      <c r="B70" s="57"/>
      <c r="C70" s="8"/>
      <c r="D70" s="8"/>
      <c r="E70" s="105"/>
    </row>
    <row r="71" spans="1:5" ht="30">
      <c r="A71" s="58">
        <v>1</v>
      </c>
      <c r="B71" s="57" t="s">
        <v>169</v>
      </c>
      <c r="C71" s="8"/>
      <c r="D71" s="8"/>
      <c r="E71" s="105"/>
    </row>
    <row r="72" spans="1:5">
      <c r="A72" s="58">
        <v>2</v>
      </c>
      <c r="B72" s="57" t="s">
        <v>170</v>
      </c>
      <c r="C72" s="8"/>
      <c r="D72" s="8"/>
      <c r="E72" s="105"/>
    </row>
    <row r="73" spans="1:5">
      <c r="A73" s="58">
        <v>3</v>
      </c>
      <c r="B73" s="57" t="s">
        <v>171</v>
      </c>
      <c r="C73" s="8"/>
      <c r="D73" s="8"/>
      <c r="E73" s="105"/>
    </row>
    <row r="74" spans="1:5">
      <c r="A74" s="58">
        <v>4</v>
      </c>
      <c r="B74" s="57" t="s">
        <v>348</v>
      </c>
      <c r="C74" s="8"/>
      <c r="D74" s="8"/>
      <c r="E74" s="105"/>
    </row>
    <row r="75" spans="1:5">
      <c r="A75" s="58">
        <v>5</v>
      </c>
      <c r="B75" s="57" t="s">
        <v>172</v>
      </c>
      <c r="C75" s="8"/>
      <c r="D75" s="8"/>
      <c r="E75" s="105"/>
    </row>
    <row r="76" spans="1:5">
      <c r="A76" s="58">
        <v>6</v>
      </c>
      <c r="B76" s="57" t="s">
        <v>173</v>
      </c>
      <c r="C76" s="8"/>
      <c r="D76" s="8"/>
      <c r="E76" s="105"/>
    </row>
    <row r="77" spans="1:5">
      <c r="A77" s="58">
        <v>7</v>
      </c>
      <c r="B77" s="57" t="s">
        <v>174</v>
      </c>
      <c r="C77" s="8"/>
      <c r="D77" s="8"/>
      <c r="E77" s="105"/>
    </row>
    <row r="78" spans="1:5">
      <c r="A78" s="58">
        <v>8</v>
      </c>
      <c r="B78" s="57" t="s">
        <v>175</v>
      </c>
      <c r="C78" s="8"/>
      <c r="D78" s="8"/>
      <c r="E78" s="105"/>
    </row>
    <row r="79" spans="1:5">
      <c r="A79" s="58">
        <v>9</v>
      </c>
      <c r="B79" s="57" t="s">
        <v>176</v>
      </c>
      <c r="C79" s="8"/>
      <c r="D79" s="8"/>
      <c r="E79" s="105"/>
    </row>
    <row r="83" spans="1:9">
      <c r="A83" s="2"/>
      <c r="B83" s="2"/>
    </row>
    <row r="84" spans="1:9">
      <c r="A84" s="71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414" t="s">
        <v>483</v>
      </c>
      <c r="C86" s="414"/>
      <c r="D86" s="12"/>
      <c r="E86"/>
      <c r="F86"/>
      <c r="G86"/>
      <c r="H86"/>
      <c r="I86"/>
    </row>
    <row r="87" spans="1:9">
      <c r="A87"/>
      <c r="B87" s="71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7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4">
    <mergeCell ref="C1:D1"/>
    <mergeCell ref="C2:D2"/>
    <mergeCell ref="B86:C86"/>
    <mergeCell ref="D51:E5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topLeftCell="C1" zoomScale="160" zoomScaleSheetLayoutView="16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426</v>
      </c>
      <c r="B1" s="78"/>
      <c r="C1" s="78"/>
      <c r="D1" s="78"/>
      <c r="E1" s="78"/>
      <c r="F1" s="78"/>
      <c r="G1" s="78"/>
      <c r="H1" s="78"/>
      <c r="I1" s="412" t="s">
        <v>97</v>
      </c>
      <c r="J1" s="412"/>
      <c r="K1" s="105"/>
    </row>
    <row r="2" spans="1:11">
      <c r="A2" s="78" t="s">
        <v>128</v>
      </c>
      <c r="B2" s="78"/>
      <c r="C2" s="78"/>
      <c r="D2" s="78"/>
      <c r="E2" s="78"/>
      <c r="F2" s="78"/>
      <c r="G2" s="78"/>
      <c r="H2" s="78"/>
      <c r="I2" s="406" t="s">
        <v>547</v>
      </c>
      <c r="J2" s="406"/>
      <c r="K2" s="105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5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4"/>
      <c r="G4" s="78"/>
      <c r="H4" s="78"/>
      <c r="I4" s="78"/>
      <c r="J4" s="78"/>
      <c r="K4" s="105"/>
    </row>
    <row r="5" spans="1:11">
      <c r="A5" s="375" t="s">
        <v>480</v>
      </c>
      <c r="B5" s="375"/>
      <c r="C5" s="375"/>
      <c r="D5" s="375"/>
      <c r="E5" s="375"/>
      <c r="F5" s="375"/>
      <c r="G5" s="375"/>
      <c r="H5" s="374"/>
      <c r="I5" s="374"/>
      <c r="J5" s="374"/>
      <c r="K5" s="374"/>
    </row>
    <row r="6" spans="1:11">
      <c r="A6" s="79"/>
      <c r="B6" s="79"/>
      <c r="C6" s="78"/>
      <c r="D6" s="78"/>
      <c r="E6" s="78"/>
      <c r="F6" s="124"/>
      <c r="G6" s="78"/>
      <c r="H6" s="78"/>
      <c r="I6" s="78"/>
      <c r="J6" s="78"/>
      <c r="K6" s="105"/>
    </row>
    <row r="7" spans="1:11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5"/>
    </row>
    <row r="8" spans="1:11" s="27" customFormat="1" ht="45">
      <c r="A8" s="127" t="s">
        <v>64</v>
      </c>
      <c r="B8" s="127" t="s">
        <v>99</v>
      </c>
      <c r="C8" s="128" t="s">
        <v>101</v>
      </c>
      <c r="D8" s="128" t="s">
        <v>263</v>
      </c>
      <c r="E8" s="128" t="s">
        <v>100</v>
      </c>
      <c r="F8" s="126" t="s">
        <v>244</v>
      </c>
      <c r="G8" s="126" t="s">
        <v>282</v>
      </c>
      <c r="H8" s="126" t="s">
        <v>283</v>
      </c>
      <c r="I8" s="126" t="s">
        <v>245</v>
      </c>
      <c r="J8" s="129" t="s">
        <v>102</v>
      </c>
      <c r="K8" s="105"/>
    </row>
    <row r="9" spans="1:11" s="27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30">
      <c r="A10" s="378">
        <v>1</v>
      </c>
      <c r="B10" s="63" t="s">
        <v>490</v>
      </c>
      <c r="C10" s="154" t="s">
        <v>488</v>
      </c>
      <c r="D10" s="155" t="s">
        <v>209</v>
      </c>
      <c r="E10" s="152" t="s">
        <v>489</v>
      </c>
      <c r="F10" s="28">
        <v>214.07</v>
      </c>
      <c r="G10" s="28">
        <v>6223</v>
      </c>
      <c r="H10" s="28">
        <v>6182.72</v>
      </c>
      <c r="I10" s="28">
        <f>F10+G10-H10</f>
        <v>254.34999999999945</v>
      </c>
      <c r="J10" s="28"/>
      <c r="K10" s="105"/>
    </row>
    <row r="11" spans="1:11" ht="30">
      <c r="A11" s="384">
        <v>2</v>
      </c>
      <c r="B11" s="379" t="s">
        <v>487</v>
      </c>
      <c r="C11" s="380" t="s">
        <v>488</v>
      </c>
      <c r="D11" s="381" t="s">
        <v>209</v>
      </c>
      <c r="E11" s="382">
        <v>42136</v>
      </c>
      <c r="F11" s="383">
        <v>65.42</v>
      </c>
      <c r="G11" s="383">
        <v>1300</v>
      </c>
      <c r="H11" s="383">
        <v>1365.42</v>
      </c>
      <c r="I11" s="383">
        <v>0</v>
      </c>
      <c r="J11" s="383" t="s">
        <v>489</v>
      </c>
    </row>
    <row r="12" spans="1:11">
      <c r="A12" s="428" t="s">
        <v>491</v>
      </c>
      <c r="B12" s="429"/>
      <c r="C12" s="429"/>
      <c r="D12" s="429"/>
      <c r="E12" s="429"/>
      <c r="F12" s="429"/>
      <c r="G12" s="429"/>
      <c r="H12" s="429"/>
      <c r="I12" s="429"/>
      <c r="J12" s="430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22" t="s">
        <v>96</v>
      </c>
      <c r="C15" s="104"/>
      <c r="D15" s="104"/>
      <c r="E15" s="104"/>
      <c r="F15" s="223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427" t="s">
        <v>483</v>
      </c>
      <c r="D17" s="427"/>
      <c r="E17" s="427"/>
      <c r="F17" s="427"/>
      <c r="G17" s="427"/>
      <c r="H17" s="427"/>
      <c r="I17" s="101"/>
      <c r="J17" s="101"/>
    </row>
    <row r="18" spans="1:10">
      <c r="A18" s="101"/>
      <c r="B18" s="104"/>
      <c r="C18" s="224" t="s">
        <v>256</v>
      </c>
      <c r="D18" s="224"/>
      <c r="E18" s="104"/>
      <c r="F18" s="104" t="s">
        <v>261</v>
      </c>
      <c r="G18" s="101"/>
      <c r="H18" s="101"/>
      <c r="I18" s="101"/>
      <c r="J18" s="101"/>
    </row>
    <row r="19" spans="1:10">
      <c r="A19" s="101"/>
      <c r="B19" s="104"/>
      <c r="C19" s="225" t="s">
        <v>127</v>
      </c>
      <c r="D19" s="104"/>
      <c r="E19" s="104"/>
      <c r="F19" s="104" t="s">
        <v>257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25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4">
    <mergeCell ref="I1:J1"/>
    <mergeCell ref="I2:J2"/>
    <mergeCell ref="C17:H17"/>
    <mergeCell ref="A12:J1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2" zoomScale="145" zoomScaleSheetLayoutView="145" workbookViewId="0">
      <selection activeCell="G2" sqref="G2:H2"/>
    </sheetView>
  </sheetViews>
  <sheetFormatPr defaultRowHeight="15"/>
  <cols>
    <col min="1" max="1" width="12" style="180" customWidth="1"/>
    <col min="2" max="2" width="13.28515625" style="180" customWidth="1"/>
    <col min="3" max="3" width="21.42578125" style="180" customWidth="1"/>
    <col min="4" max="4" width="17.85546875" style="180" customWidth="1"/>
    <col min="5" max="5" width="12.7109375" style="180" customWidth="1"/>
    <col min="6" max="6" width="36.85546875" style="180" customWidth="1"/>
    <col min="7" max="7" width="22.28515625" style="180" customWidth="1"/>
    <col min="8" max="8" width="0.5703125" style="180" customWidth="1"/>
    <col min="9" max="16384" width="9.140625" style="180"/>
  </cols>
  <sheetData>
    <row r="1" spans="1:8">
      <c r="A1" s="76" t="s">
        <v>351</v>
      </c>
      <c r="B1" s="78"/>
      <c r="C1" s="78"/>
      <c r="D1" s="78"/>
      <c r="E1" s="78"/>
      <c r="F1" s="78"/>
      <c r="G1" s="160" t="s">
        <v>97</v>
      </c>
      <c r="H1" s="161"/>
    </row>
    <row r="2" spans="1:8">
      <c r="A2" s="78" t="s">
        <v>128</v>
      </c>
      <c r="B2" s="78"/>
      <c r="C2" s="78"/>
      <c r="D2" s="78"/>
      <c r="E2" s="78"/>
      <c r="F2" s="78"/>
      <c r="G2" s="406" t="s">
        <v>547</v>
      </c>
      <c r="H2" s="406"/>
    </row>
    <row r="3" spans="1:8">
      <c r="A3" s="78"/>
      <c r="B3" s="78"/>
      <c r="C3" s="78"/>
      <c r="D3" s="78"/>
      <c r="E3" s="78"/>
      <c r="F3" s="78"/>
      <c r="G3" s="102"/>
      <c r="H3" s="161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4"/>
    </row>
    <row r="5" spans="1:8">
      <c r="A5" s="375" t="s">
        <v>480</v>
      </c>
      <c r="B5" s="375"/>
      <c r="C5" s="375"/>
      <c r="D5" s="375"/>
      <c r="E5" s="375"/>
      <c r="F5" s="375"/>
      <c r="G5" s="375"/>
      <c r="H5" s="104"/>
    </row>
    <row r="6" spans="1:8">
      <c r="A6" s="79"/>
      <c r="B6" s="78"/>
      <c r="C6" s="78"/>
      <c r="D6" s="78"/>
      <c r="E6" s="78"/>
      <c r="F6" s="78"/>
      <c r="G6" s="78"/>
      <c r="H6" s="104"/>
    </row>
    <row r="7" spans="1:8">
      <c r="A7" s="78"/>
      <c r="B7" s="78"/>
      <c r="C7" s="78"/>
      <c r="D7" s="78"/>
      <c r="E7" s="78"/>
      <c r="F7" s="78"/>
      <c r="G7" s="78"/>
      <c r="H7" s="105"/>
    </row>
    <row r="8" spans="1:8" ht="45.75" customHeight="1">
      <c r="A8" s="162" t="s">
        <v>301</v>
      </c>
      <c r="B8" s="162" t="s">
        <v>129</v>
      </c>
      <c r="C8" s="163" t="s">
        <v>349</v>
      </c>
      <c r="D8" s="163" t="s">
        <v>350</v>
      </c>
      <c r="E8" s="163" t="s">
        <v>263</v>
      </c>
      <c r="F8" s="162" t="s">
        <v>308</v>
      </c>
      <c r="G8" s="163" t="s">
        <v>302</v>
      </c>
      <c r="H8" s="105"/>
    </row>
    <row r="9" spans="1:8">
      <c r="A9" s="164" t="s">
        <v>303</v>
      </c>
      <c r="B9" s="165"/>
      <c r="C9" s="166"/>
      <c r="D9" s="167"/>
      <c r="E9" s="167"/>
      <c r="F9" s="167"/>
      <c r="G9" s="168"/>
      <c r="H9" s="105"/>
    </row>
    <row r="10" spans="1:8" ht="15.75">
      <c r="A10" s="165">
        <v>1</v>
      </c>
      <c r="B10" s="152"/>
      <c r="C10" s="169"/>
      <c r="D10" s="170"/>
      <c r="E10" s="170"/>
      <c r="F10" s="170"/>
      <c r="G10" s="171" t="str">
        <f>IF(ISBLANK(B10),"",G9+C10-D10)</f>
        <v/>
      </c>
      <c r="H10" s="105"/>
    </row>
    <row r="11" spans="1:8" ht="15.75">
      <c r="A11" s="165">
        <v>2</v>
      </c>
      <c r="B11" s="152"/>
      <c r="C11" s="169"/>
      <c r="D11" s="170"/>
      <c r="E11" s="170"/>
      <c r="F11" s="170"/>
      <c r="G11" s="171" t="str">
        <f t="shared" ref="G11:G38" si="0">IF(ISBLANK(B11),"",G10+C11-D11)</f>
        <v/>
      </c>
      <c r="H11" s="105"/>
    </row>
    <row r="12" spans="1:8" ht="15.75">
      <c r="A12" s="165">
        <v>3</v>
      </c>
      <c r="B12" s="152"/>
      <c r="C12" s="169"/>
      <c r="D12" s="170"/>
      <c r="E12" s="170"/>
      <c r="F12" s="170"/>
      <c r="G12" s="171" t="str">
        <f t="shared" si="0"/>
        <v/>
      </c>
      <c r="H12" s="105"/>
    </row>
    <row r="13" spans="1:8" ht="15.75">
      <c r="A13" s="165">
        <v>4</v>
      </c>
      <c r="B13" s="152"/>
      <c r="C13" s="169"/>
      <c r="D13" s="170"/>
      <c r="E13" s="170"/>
      <c r="F13" s="170"/>
      <c r="G13" s="171" t="str">
        <f t="shared" si="0"/>
        <v/>
      </c>
      <c r="H13" s="105"/>
    </row>
    <row r="14" spans="1:8" ht="15.75">
      <c r="A14" s="165">
        <v>5</v>
      </c>
      <c r="B14" s="152"/>
      <c r="C14" s="169"/>
      <c r="D14" s="170"/>
      <c r="E14" s="170"/>
      <c r="F14" s="170"/>
      <c r="G14" s="171" t="str">
        <f t="shared" si="0"/>
        <v/>
      </c>
      <c r="H14" s="105"/>
    </row>
    <row r="15" spans="1:8" ht="15.75">
      <c r="A15" s="165">
        <v>6</v>
      </c>
      <c r="B15" s="152"/>
      <c r="C15" s="169"/>
      <c r="D15" s="170"/>
      <c r="E15" s="170"/>
      <c r="F15" s="170"/>
      <c r="G15" s="171" t="str">
        <f t="shared" si="0"/>
        <v/>
      </c>
      <c r="H15" s="105"/>
    </row>
    <row r="16" spans="1:8" ht="15.75">
      <c r="A16" s="165">
        <v>7</v>
      </c>
      <c r="B16" s="152"/>
      <c r="C16" s="169"/>
      <c r="D16" s="170"/>
      <c r="E16" s="170"/>
      <c r="F16" s="170"/>
      <c r="G16" s="171" t="str">
        <f t="shared" si="0"/>
        <v/>
      </c>
      <c r="H16" s="105"/>
    </row>
    <row r="17" spans="1:8" ht="15.75">
      <c r="A17" s="165">
        <v>8</v>
      </c>
      <c r="B17" s="152"/>
      <c r="C17" s="169"/>
      <c r="D17" s="170"/>
      <c r="E17" s="170"/>
      <c r="F17" s="170"/>
      <c r="G17" s="171" t="str">
        <f t="shared" si="0"/>
        <v/>
      </c>
      <c r="H17" s="105"/>
    </row>
    <row r="18" spans="1:8" ht="15.75">
      <c r="A18" s="165">
        <v>9</v>
      </c>
      <c r="B18" s="152"/>
      <c r="C18" s="169"/>
      <c r="D18" s="170"/>
      <c r="E18" s="170"/>
      <c r="F18" s="170"/>
      <c r="G18" s="171" t="str">
        <f t="shared" si="0"/>
        <v/>
      </c>
      <c r="H18" s="105"/>
    </row>
    <row r="19" spans="1:8" ht="15.75">
      <c r="A19" s="165">
        <v>10</v>
      </c>
      <c r="B19" s="152"/>
      <c r="C19" s="169"/>
      <c r="D19" s="170"/>
      <c r="E19" s="170"/>
      <c r="F19" s="170"/>
      <c r="G19" s="171" t="str">
        <f t="shared" si="0"/>
        <v/>
      </c>
      <c r="H19" s="105"/>
    </row>
    <row r="20" spans="1:8" ht="15.75">
      <c r="A20" s="165">
        <v>11</v>
      </c>
      <c r="B20" s="152"/>
      <c r="C20" s="169"/>
      <c r="D20" s="170"/>
      <c r="E20" s="170"/>
      <c r="F20" s="170"/>
      <c r="G20" s="171" t="str">
        <f t="shared" si="0"/>
        <v/>
      </c>
      <c r="H20" s="105"/>
    </row>
    <row r="21" spans="1:8" ht="15.75">
      <c r="A21" s="165">
        <v>12</v>
      </c>
      <c r="B21" s="152"/>
      <c r="C21" s="169"/>
      <c r="D21" s="170"/>
      <c r="E21" s="170"/>
      <c r="F21" s="170"/>
      <c r="G21" s="171" t="str">
        <f t="shared" si="0"/>
        <v/>
      </c>
      <c r="H21" s="105"/>
    </row>
    <row r="22" spans="1:8" ht="15.75">
      <c r="A22" s="165">
        <v>13</v>
      </c>
      <c r="B22" s="152"/>
      <c r="C22" s="169"/>
      <c r="D22" s="170"/>
      <c r="E22" s="170"/>
      <c r="F22" s="170"/>
      <c r="G22" s="171" t="str">
        <f t="shared" si="0"/>
        <v/>
      </c>
      <c r="H22" s="105"/>
    </row>
    <row r="23" spans="1:8" ht="15.75">
      <c r="A23" s="165">
        <v>14</v>
      </c>
      <c r="B23" s="152"/>
      <c r="C23" s="169"/>
      <c r="D23" s="170"/>
      <c r="E23" s="170"/>
      <c r="F23" s="170"/>
      <c r="G23" s="171" t="str">
        <f t="shared" si="0"/>
        <v/>
      </c>
      <c r="H23" s="105"/>
    </row>
    <row r="24" spans="1:8" ht="15.75">
      <c r="A24" s="165">
        <v>15</v>
      </c>
      <c r="B24" s="152"/>
      <c r="C24" s="169"/>
      <c r="D24" s="170"/>
      <c r="E24" s="170"/>
      <c r="F24" s="170"/>
      <c r="G24" s="171" t="str">
        <f t="shared" si="0"/>
        <v/>
      </c>
      <c r="H24" s="105"/>
    </row>
    <row r="25" spans="1:8" ht="15.75">
      <c r="A25" s="165">
        <v>16</v>
      </c>
      <c r="B25" s="152"/>
      <c r="C25" s="169"/>
      <c r="D25" s="170"/>
      <c r="E25" s="170"/>
      <c r="F25" s="170"/>
      <c r="G25" s="171" t="str">
        <f t="shared" si="0"/>
        <v/>
      </c>
      <c r="H25" s="105"/>
    </row>
    <row r="26" spans="1:8" ht="15.75">
      <c r="A26" s="165">
        <v>17</v>
      </c>
      <c r="B26" s="152"/>
      <c r="C26" s="169"/>
      <c r="D26" s="170"/>
      <c r="E26" s="170"/>
      <c r="F26" s="170"/>
      <c r="G26" s="171" t="str">
        <f t="shared" si="0"/>
        <v/>
      </c>
      <c r="H26" s="105"/>
    </row>
    <row r="27" spans="1:8" ht="15.75">
      <c r="A27" s="165">
        <v>18</v>
      </c>
      <c r="B27" s="152"/>
      <c r="C27" s="169"/>
      <c r="D27" s="170"/>
      <c r="E27" s="170"/>
      <c r="F27" s="170"/>
      <c r="G27" s="171" t="str">
        <f t="shared" si="0"/>
        <v/>
      </c>
      <c r="H27" s="105"/>
    </row>
    <row r="28" spans="1:8" ht="15.75">
      <c r="A28" s="165">
        <v>19</v>
      </c>
      <c r="B28" s="152"/>
      <c r="C28" s="169"/>
      <c r="D28" s="170"/>
      <c r="E28" s="170"/>
      <c r="F28" s="170"/>
      <c r="G28" s="171" t="str">
        <f t="shared" si="0"/>
        <v/>
      </c>
      <c r="H28" s="105"/>
    </row>
    <row r="29" spans="1:8" ht="15.75">
      <c r="A29" s="165">
        <v>20</v>
      </c>
      <c r="B29" s="152"/>
      <c r="C29" s="169"/>
      <c r="D29" s="170"/>
      <c r="E29" s="170"/>
      <c r="F29" s="170"/>
      <c r="G29" s="171" t="str">
        <f t="shared" si="0"/>
        <v/>
      </c>
      <c r="H29" s="105"/>
    </row>
    <row r="30" spans="1:8" ht="15.75">
      <c r="A30" s="165">
        <v>21</v>
      </c>
      <c r="B30" s="152"/>
      <c r="C30" s="172"/>
      <c r="D30" s="173"/>
      <c r="E30" s="173"/>
      <c r="F30" s="173"/>
      <c r="G30" s="171" t="str">
        <f t="shared" si="0"/>
        <v/>
      </c>
      <c r="H30" s="105"/>
    </row>
    <row r="31" spans="1:8" ht="15.75">
      <c r="A31" s="165">
        <v>22</v>
      </c>
      <c r="B31" s="152"/>
      <c r="C31" s="172"/>
      <c r="D31" s="173"/>
      <c r="E31" s="173"/>
      <c r="F31" s="173"/>
      <c r="G31" s="171" t="str">
        <f t="shared" si="0"/>
        <v/>
      </c>
      <c r="H31" s="105"/>
    </row>
    <row r="32" spans="1:8" ht="15.75">
      <c r="A32" s="165">
        <v>23</v>
      </c>
      <c r="B32" s="152"/>
      <c r="C32" s="172"/>
      <c r="D32" s="173"/>
      <c r="E32" s="173"/>
      <c r="F32" s="173"/>
      <c r="G32" s="171" t="str">
        <f t="shared" si="0"/>
        <v/>
      </c>
      <c r="H32" s="105"/>
    </row>
    <row r="33" spans="1:10" ht="15.75">
      <c r="A33" s="165">
        <v>24</v>
      </c>
      <c r="B33" s="152"/>
      <c r="C33" s="172"/>
      <c r="D33" s="173"/>
      <c r="E33" s="173"/>
      <c r="F33" s="173"/>
      <c r="G33" s="171" t="str">
        <f t="shared" si="0"/>
        <v/>
      </c>
      <c r="H33" s="105"/>
    </row>
    <row r="34" spans="1:10" ht="15.75">
      <c r="A34" s="165">
        <v>25</v>
      </c>
      <c r="B34" s="152"/>
      <c r="C34" s="172"/>
      <c r="D34" s="173"/>
      <c r="E34" s="173"/>
      <c r="F34" s="173"/>
      <c r="G34" s="171" t="str">
        <f t="shared" si="0"/>
        <v/>
      </c>
      <c r="H34" s="105"/>
    </row>
    <row r="35" spans="1:10" ht="15.75">
      <c r="A35" s="165">
        <v>26</v>
      </c>
      <c r="B35" s="152"/>
      <c r="C35" s="172"/>
      <c r="D35" s="173"/>
      <c r="E35" s="173"/>
      <c r="F35" s="173"/>
      <c r="G35" s="171" t="str">
        <f t="shared" si="0"/>
        <v/>
      </c>
      <c r="H35" s="105"/>
    </row>
    <row r="36" spans="1:10" ht="15.75">
      <c r="A36" s="165">
        <v>27</v>
      </c>
      <c r="B36" s="152"/>
      <c r="C36" s="172"/>
      <c r="D36" s="173"/>
      <c r="E36" s="173"/>
      <c r="F36" s="173"/>
      <c r="G36" s="171" t="str">
        <f t="shared" si="0"/>
        <v/>
      </c>
      <c r="H36" s="105"/>
    </row>
    <row r="37" spans="1:10" ht="15.75">
      <c r="A37" s="165">
        <v>28</v>
      </c>
      <c r="B37" s="152"/>
      <c r="C37" s="172"/>
      <c r="D37" s="173"/>
      <c r="E37" s="173"/>
      <c r="F37" s="173"/>
      <c r="G37" s="171" t="str">
        <f t="shared" si="0"/>
        <v/>
      </c>
      <c r="H37" s="105"/>
    </row>
    <row r="38" spans="1:10" ht="15.75">
      <c r="A38" s="165">
        <v>29</v>
      </c>
      <c r="B38" s="152"/>
      <c r="C38" s="172"/>
      <c r="D38" s="173"/>
      <c r="E38" s="173"/>
      <c r="F38" s="173"/>
      <c r="G38" s="171" t="str">
        <f t="shared" si="0"/>
        <v/>
      </c>
      <c r="H38" s="105"/>
    </row>
    <row r="39" spans="1:10" ht="15.75">
      <c r="A39" s="165" t="s">
        <v>266</v>
      </c>
      <c r="B39" s="152"/>
      <c r="C39" s="172"/>
      <c r="D39" s="173"/>
      <c r="E39" s="173"/>
      <c r="F39" s="173"/>
      <c r="G39" s="171" t="str">
        <f>IF(ISBLANK(B39),"",#REF!+C39-D39)</f>
        <v/>
      </c>
      <c r="H39" s="105"/>
    </row>
    <row r="40" spans="1:10">
      <c r="A40" s="174" t="s">
        <v>304</v>
      </c>
      <c r="B40" s="175"/>
      <c r="C40" s="176"/>
      <c r="D40" s="177"/>
      <c r="E40" s="177"/>
      <c r="F40" s="178"/>
      <c r="G40" s="179" t="str">
        <f>G39</f>
        <v/>
      </c>
      <c r="H40" s="105"/>
    </row>
    <row r="44" spans="1:10">
      <c r="B44" s="182" t="s">
        <v>96</v>
      </c>
      <c r="F44" s="183"/>
    </row>
    <row r="45" spans="1:10">
      <c r="F45" s="181"/>
      <c r="G45" s="181"/>
      <c r="H45" s="181"/>
      <c r="I45" s="181"/>
      <c r="J45" s="181"/>
    </row>
    <row r="46" spans="1:10">
      <c r="C46" s="278" t="s">
        <v>483</v>
      </c>
      <c r="F46" s="184"/>
      <c r="G46" s="185"/>
      <c r="H46" s="181"/>
      <c r="I46" s="181"/>
      <c r="J46" s="181"/>
    </row>
    <row r="47" spans="1:10">
      <c r="A47" s="181"/>
      <c r="C47" s="186" t="s">
        <v>256</v>
      </c>
      <c r="F47" s="187" t="s">
        <v>261</v>
      </c>
      <c r="G47" s="185"/>
      <c r="H47" s="181"/>
      <c r="I47" s="181"/>
      <c r="J47" s="181"/>
    </row>
    <row r="48" spans="1:10">
      <c r="A48" s="181"/>
      <c r="C48" s="188" t="s">
        <v>127</v>
      </c>
      <c r="F48" s="180" t="s">
        <v>257</v>
      </c>
      <c r="G48" s="181"/>
      <c r="H48" s="181"/>
      <c r="I48" s="181"/>
      <c r="J48" s="181"/>
    </row>
    <row r="49" spans="2:2" s="181" customFormat="1">
      <c r="B49" s="180"/>
    </row>
    <row r="50" spans="2:2" s="181" customFormat="1" ht="12.75"/>
    <row r="51" spans="2:2" s="181" customFormat="1" ht="12.75"/>
    <row r="52" spans="2:2" s="181" customFormat="1" ht="12.75"/>
    <row r="53" spans="2:2" s="181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B1" zoomScale="145" zoomScaleSheetLayoutView="145" workbookViewId="0">
      <selection activeCell="Q49" sqref="Q49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4" t="s">
        <v>292</v>
      </c>
      <c r="B1" s="135"/>
      <c r="C1" s="135"/>
      <c r="D1" s="135"/>
      <c r="E1" s="135"/>
      <c r="F1" s="80"/>
      <c r="G1" s="80"/>
      <c r="H1" s="80"/>
      <c r="I1" s="431" t="s">
        <v>97</v>
      </c>
      <c r="J1" s="431"/>
      <c r="K1" s="141"/>
    </row>
    <row r="2" spans="1:12" s="23" customFormat="1" ht="15">
      <c r="A2" s="105" t="s">
        <v>128</v>
      </c>
      <c r="B2" s="135"/>
      <c r="C2" s="135"/>
      <c r="D2" s="135"/>
      <c r="E2" s="135"/>
      <c r="F2" s="136"/>
      <c r="G2" s="137"/>
      <c r="H2" s="137"/>
      <c r="I2" s="406" t="s">
        <v>547</v>
      </c>
      <c r="J2" s="406"/>
      <c r="K2" s="141"/>
    </row>
    <row r="3" spans="1:12" s="23" customFormat="1" ht="15">
      <c r="A3" s="135"/>
      <c r="B3" s="135"/>
      <c r="C3" s="135"/>
      <c r="D3" s="135"/>
      <c r="E3" s="135"/>
      <c r="F3" s="136"/>
      <c r="G3" s="137"/>
      <c r="H3" s="137"/>
      <c r="I3" s="138"/>
      <c r="J3" s="77"/>
      <c r="K3" s="141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4"/>
      <c r="J4" s="78"/>
      <c r="K4" s="105"/>
      <c r="L4" s="23"/>
    </row>
    <row r="5" spans="1:12" s="2" customFormat="1" ht="15">
      <c r="A5" s="375" t="s">
        <v>480</v>
      </c>
      <c r="B5" s="375"/>
      <c r="C5" s="375"/>
      <c r="D5" s="375"/>
      <c r="E5" s="375"/>
      <c r="F5" s="375"/>
      <c r="G5" s="375"/>
      <c r="H5" s="376"/>
      <c r="I5" s="376"/>
      <c r="J5" s="376"/>
      <c r="K5" s="105"/>
    </row>
    <row r="6" spans="1:12" s="23" customFormat="1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>
      <c r="A7" s="130"/>
      <c r="B7" s="433" t="s">
        <v>208</v>
      </c>
      <c r="C7" s="433"/>
      <c r="D7" s="433" t="s">
        <v>280</v>
      </c>
      <c r="E7" s="433"/>
      <c r="F7" s="433" t="s">
        <v>281</v>
      </c>
      <c r="G7" s="433"/>
      <c r="H7" s="151" t="s">
        <v>267</v>
      </c>
      <c r="I7" s="433" t="s">
        <v>211</v>
      </c>
      <c r="J7" s="433"/>
      <c r="K7" s="142"/>
    </row>
    <row r="8" spans="1:12" ht="15">
      <c r="A8" s="131" t="s">
        <v>103</v>
      </c>
      <c r="B8" s="132" t="s">
        <v>210</v>
      </c>
      <c r="C8" s="133" t="s">
        <v>209</v>
      </c>
      <c r="D8" s="132" t="s">
        <v>210</v>
      </c>
      <c r="E8" s="133" t="s">
        <v>209</v>
      </c>
      <c r="F8" s="132" t="s">
        <v>210</v>
      </c>
      <c r="G8" s="133" t="s">
        <v>209</v>
      </c>
      <c r="H8" s="133" t="s">
        <v>209</v>
      </c>
      <c r="I8" s="132" t="s">
        <v>210</v>
      </c>
      <c r="J8" s="133" t="s">
        <v>209</v>
      </c>
      <c r="K8" s="142"/>
    </row>
    <row r="9" spans="1:12" ht="15">
      <c r="A9" s="60" t="s">
        <v>104</v>
      </c>
      <c r="B9" s="82">
        <f>SUM(B10,B14,B17)</f>
        <v>0</v>
      </c>
      <c r="C9" s="82">
        <f>SUM(C10,C14,C17)</f>
        <v>0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0</v>
      </c>
      <c r="K9" s="142"/>
    </row>
    <row r="10" spans="1:12" ht="15">
      <c r="A10" s="61" t="s">
        <v>105</v>
      </c>
      <c r="B10" s="130">
        <f>SUM(B11:B13)</f>
        <v>0</v>
      </c>
      <c r="C10" s="130">
        <f>SUM(C11:C13)</f>
        <v>0</v>
      </c>
      <c r="D10" s="130">
        <f t="shared" ref="D10:J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130">
        <f>SUM(I11:I13)</f>
        <v>0</v>
      </c>
      <c r="J10" s="130">
        <f t="shared" si="1"/>
        <v>0</v>
      </c>
      <c r="K10" s="142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2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2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2"/>
    </row>
    <row r="14" spans="1:12" ht="15">
      <c r="A14" s="61" t="s">
        <v>109</v>
      </c>
      <c r="B14" s="130">
        <f>SUM(B15:B16)</f>
        <v>0</v>
      </c>
      <c r="C14" s="130">
        <f>SUM(C15:C16)</f>
        <v>0</v>
      </c>
      <c r="D14" s="130">
        <f t="shared" ref="D14:J14" si="2">SUM(D15:D16)</f>
        <v>0</v>
      </c>
      <c r="E14" s="130">
        <f>SUM(E15:E16)</f>
        <v>0</v>
      </c>
      <c r="F14" s="130">
        <f t="shared" si="2"/>
        <v>0</v>
      </c>
      <c r="G14" s="130">
        <f>SUM(G15:G16)</f>
        <v>0</v>
      </c>
      <c r="H14" s="130">
        <f>SUM(H15:H16)</f>
        <v>0</v>
      </c>
      <c r="I14" s="130">
        <f>SUM(I15:I16)</f>
        <v>0</v>
      </c>
      <c r="J14" s="130">
        <f t="shared" si="2"/>
        <v>0</v>
      </c>
      <c r="K14" s="142"/>
    </row>
    <row r="15" spans="1:12" ht="15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2"/>
    </row>
    <row r="16" spans="1:12" ht="15">
      <c r="A16" s="61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2"/>
    </row>
    <row r="17" spans="1:11" ht="15">
      <c r="A17" s="61" t="s">
        <v>112</v>
      </c>
      <c r="B17" s="130">
        <f>SUM(B18:B19,B22,B23)</f>
        <v>0</v>
      </c>
      <c r="C17" s="130">
        <f>SUM(C18:C19,C22,C23)</f>
        <v>0</v>
      </c>
      <c r="D17" s="130">
        <f t="shared" ref="D17:J17" si="3">SUM(D18:D19,D22,D23)</f>
        <v>0</v>
      </c>
      <c r="E17" s="130">
        <f>SUM(E18:E19,E22,E23)</f>
        <v>0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130">
        <f>SUM(I18:I19,I22,I23)</f>
        <v>0</v>
      </c>
      <c r="J17" s="130">
        <f t="shared" si="3"/>
        <v>0</v>
      </c>
      <c r="K17" s="142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2"/>
    </row>
    <row r="19" spans="1:11" ht="15">
      <c r="A19" s="61" t="s">
        <v>114</v>
      </c>
      <c r="B19" s="130">
        <f>SUM(B20:B21)</f>
        <v>0</v>
      </c>
      <c r="C19" s="130">
        <f>SUM(C20:C21)</f>
        <v>0</v>
      </c>
      <c r="D19" s="130">
        <f t="shared" ref="D19:J19" si="4">SUM(D20:D21)</f>
        <v>0</v>
      </c>
      <c r="E19" s="130">
        <f>SUM(E20:E21)</f>
        <v>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130">
        <f>SUM(I20:I21)</f>
        <v>0</v>
      </c>
      <c r="J19" s="130">
        <f t="shared" si="4"/>
        <v>0</v>
      </c>
      <c r="K19" s="142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2"/>
    </row>
    <row r="21" spans="1:11" ht="15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2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2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2"/>
    </row>
    <row r="24" spans="1:11" ht="15">
      <c r="A24" s="60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2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2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2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2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2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2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2"/>
    </row>
    <row r="31" spans="1:11" ht="15">
      <c r="A31" s="61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2"/>
    </row>
    <row r="32" spans="1:11" ht="15">
      <c r="A32" s="60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2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2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2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2"/>
    </row>
    <row r="36" spans="1:11" ht="15">
      <c r="A36" s="60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2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2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2"/>
    </row>
    <row r="39" spans="1:11" ht="15">
      <c r="A39" s="61" t="s">
        <v>124</v>
      </c>
      <c r="B39" s="130">
        <f t="shared" ref="B39:J39" si="8">SUM(B40:B41)</f>
        <v>0</v>
      </c>
      <c r="C39" s="130">
        <f t="shared" si="8"/>
        <v>0</v>
      </c>
      <c r="D39" s="130">
        <f t="shared" si="8"/>
        <v>0</v>
      </c>
      <c r="E39" s="130">
        <f t="shared" si="8"/>
        <v>0</v>
      </c>
      <c r="F39" s="130">
        <f t="shared" si="8"/>
        <v>0</v>
      </c>
      <c r="G39" s="130">
        <f t="shared" si="8"/>
        <v>0</v>
      </c>
      <c r="H39" s="130">
        <f t="shared" si="8"/>
        <v>0</v>
      </c>
      <c r="I39" s="130">
        <f t="shared" si="8"/>
        <v>0</v>
      </c>
      <c r="J39" s="130">
        <f t="shared" si="8"/>
        <v>0</v>
      </c>
      <c r="K39" s="142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2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2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2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432" t="s">
        <v>483</v>
      </c>
      <c r="C48" s="432"/>
      <c r="D48" s="432"/>
      <c r="E48" s="432"/>
      <c r="F48" s="432"/>
      <c r="G48" s="432"/>
      <c r="H48" s="432"/>
      <c r="I48"/>
      <c r="J48"/>
    </row>
    <row r="49" spans="1:10" s="2" customFormat="1" ht="15">
      <c r="B49" s="71" t="s">
        <v>256</v>
      </c>
      <c r="F49" s="12" t="s">
        <v>261</v>
      </c>
      <c r="G49" s="74"/>
      <c r="I49"/>
      <c r="J49"/>
    </row>
    <row r="50" spans="1:10" s="2" customFormat="1" ht="15">
      <c r="B50" s="67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7">
    <mergeCell ref="I1:J1"/>
    <mergeCell ref="I2:J2"/>
    <mergeCell ref="B48:H48"/>
    <mergeCell ref="B7:C7"/>
    <mergeCell ref="D7:E7"/>
    <mergeCell ref="F7:G7"/>
    <mergeCell ref="I7:J7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topLeftCell="A2" zoomScale="130" zoomScaleSheetLayoutView="13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4" t="s">
        <v>293</v>
      </c>
      <c r="B1" s="135"/>
      <c r="C1" s="135"/>
      <c r="D1" s="135"/>
      <c r="E1" s="135"/>
      <c r="F1" s="135"/>
      <c r="G1" s="141"/>
      <c r="H1" s="100" t="s">
        <v>186</v>
      </c>
      <c r="I1" s="141"/>
      <c r="J1" s="68"/>
      <c r="K1" s="68"/>
      <c r="L1" s="68"/>
    </row>
    <row r="2" spans="1:12" s="23" customFormat="1" ht="15">
      <c r="A2" s="105" t="s">
        <v>128</v>
      </c>
      <c r="B2" s="135"/>
      <c r="C2" s="135"/>
      <c r="D2" s="135"/>
      <c r="E2" s="135"/>
      <c r="F2" s="135"/>
      <c r="G2" s="143"/>
      <c r="H2" s="406" t="s">
        <v>547</v>
      </c>
      <c r="I2" s="406"/>
      <c r="J2" s="68"/>
      <c r="K2" s="68"/>
      <c r="L2" s="68"/>
    </row>
    <row r="3" spans="1:12" s="23" customFormat="1" ht="15">
      <c r="A3" s="135"/>
      <c r="B3" s="135"/>
      <c r="C3" s="135"/>
      <c r="D3" s="135"/>
      <c r="E3" s="135"/>
      <c r="F3" s="135"/>
      <c r="G3" s="143"/>
      <c r="H3" s="138"/>
      <c r="I3" s="143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35"/>
      <c r="F4" s="135"/>
      <c r="G4" s="135"/>
      <c r="H4" s="135"/>
      <c r="I4" s="141"/>
      <c r="J4" s="65"/>
      <c r="K4" s="65"/>
      <c r="L4" s="23"/>
    </row>
    <row r="5" spans="1:12" s="2" customFormat="1" ht="15">
      <c r="A5" s="375" t="s">
        <v>480</v>
      </c>
      <c r="B5" s="375"/>
      <c r="C5" s="375"/>
      <c r="D5" s="375"/>
      <c r="E5" s="375"/>
      <c r="F5" s="375"/>
      <c r="G5" s="375"/>
      <c r="H5" s="376"/>
      <c r="I5" s="141"/>
      <c r="J5" s="65"/>
      <c r="K5" s="65"/>
      <c r="L5" s="12"/>
    </row>
    <row r="6" spans="1:12" s="23" customFormat="1">
      <c r="A6" s="139"/>
      <c r="B6" s="140"/>
      <c r="C6" s="140"/>
      <c r="D6" s="140"/>
      <c r="E6" s="135"/>
      <c r="F6" s="135"/>
      <c r="G6" s="135"/>
      <c r="H6" s="135"/>
      <c r="I6" s="141"/>
      <c r="J6" s="65"/>
      <c r="K6" s="65"/>
      <c r="L6" s="65"/>
    </row>
    <row r="7" spans="1:12" ht="30">
      <c r="A7" s="131" t="s">
        <v>64</v>
      </c>
      <c r="B7" s="131" t="s">
        <v>360</v>
      </c>
      <c r="C7" s="133" t="s">
        <v>361</v>
      </c>
      <c r="D7" s="133" t="s">
        <v>223</v>
      </c>
      <c r="E7" s="133" t="s">
        <v>228</v>
      </c>
      <c r="F7" s="133" t="s">
        <v>229</v>
      </c>
      <c r="G7" s="133" t="s">
        <v>230</v>
      </c>
      <c r="H7" s="133" t="s">
        <v>231</v>
      </c>
      <c r="I7" s="141"/>
    </row>
    <row r="8" spans="1:12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3">
        <v>8</v>
      </c>
      <c r="I8" s="141"/>
    </row>
    <row r="9" spans="1:12" ht="15">
      <c r="A9" s="69">
        <v>1</v>
      </c>
      <c r="B9" s="26"/>
      <c r="C9" s="26"/>
      <c r="D9" s="26"/>
      <c r="E9" s="26"/>
      <c r="F9" s="26"/>
      <c r="G9" s="152"/>
      <c r="H9" s="26"/>
      <c r="I9" s="141"/>
    </row>
    <row r="10" spans="1:12" ht="15">
      <c r="A10" s="69">
        <v>2</v>
      </c>
      <c r="B10" s="26"/>
      <c r="C10" s="26"/>
      <c r="D10" s="26"/>
      <c r="E10" s="26"/>
      <c r="F10" s="26"/>
      <c r="G10" s="152"/>
      <c r="H10" s="26"/>
      <c r="I10" s="141"/>
    </row>
    <row r="11" spans="1:12" ht="15">
      <c r="A11" s="69">
        <v>3</v>
      </c>
      <c r="B11" s="26"/>
      <c r="C11" s="26"/>
      <c r="D11" s="26"/>
      <c r="E11" s="26"/>
      <c r="F11" s="26"/>
      <c r="G11" s="152"/>
      <c r="H11" s="26"/>
      <c r="I11" s="141"/>
    </row>
    <row r="12" spans="1:12" ht="15">
      <c r="A12" s="69">
        <v>4</v>
      </c>
      <c r="B12" s="26"/>
      <c r="C12" s="26"/>
      <c r="D12" s="26"/>
      <c r="E12" s="26"/>
      <c r="F12" s="26"/>
      <c r="G12" s="152"/>
      <c r="H12" s="26"/>
      <c r="I12" s="141"/>
    </row>
    <row r="13" spans="1:12" ht="15">
      <c r="A13" s="69">
        <v>5</v>
      </c>
      <c r="B13" s="26"/>
      <c r="C13" s="26"/>
      <c r="D13" s="26"/>
      <c r="E13" s="26"/>
      <c r="F13" s="26"/>
      <c r="G13" s="152"/>
      <c r="H13" s="26"/>
      <c r="I13" s="141"/>
    </row>
    <row r="14" spans="1:12" ht="15">
      <c r="A14" s="69">
        <v>6</v>
      </c>
      <c r="B14" s="26"/>
      <c r="C14" s="26"/>
      <c r="D14" s="26"/>
      <c r="E14" s="26"/>
      <c r="F14" s="26"/>
      <c r="G14" s="152"/>
      <c r="H14" s="26"/>
      <c r="I14" s="141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2"/>
      <c r="H15" s="26"/>
      <c r="I15" s="141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2"/>
      <c r="H16" s="26"/>
      <c r="I16" s="141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2"/>
      <c r="H17" s="26"/>
      <c r="I17" s="141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2"/>
      <c r="H18" s="26"/>
      <c r="I18" s="141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2"/>
      <c r="H19" s="26"/>
      <c r="I19" s="141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2"/>
      <c r="H20" s="26"/>
      <c r="I20" s="141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2"/>
      <c r="H21" s="26"/>
      <c r="I21" s="141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2"/>
      <c r="H22" s="26"/>
      <c r="I22" s="141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2"/>
      <c r="H23" s="26"/>
      <c r="I23" s="141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2"/>
      <c r="H24" s="26"/>
      <c r="I24" s="141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2"/>
      <c r="H25" s="26"/>
      <c r="I25" s="141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2"/>
      <c r="H26" s="26"/>
      <c r="I26" s="141"/>
      <c r="J26" s="65"/>
      <c r="K26" s="65"/>
      <c r="L26" s="65"/>
    </row>
    <row r="27" spans="1:12" s="23" customFormat="1" ht="15">
      <c r="A27" s="69" t="s">
        <v>266</v>
      </c>
      <c r="B27" s="26"/>
      <c r="C27" s="26"/>
      <c r="D27" s="26"/>
      <c r="E27" s="26"/>
      <c r="F27" s="26"/>
      <c r="G27" s="152"/>
      <c r="H27" s="26"/>
      <c r="I27" s="141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96</v>
      </c>
      <c r="E31" s="5"/>
    </row>
    <row r="32" spans="1:12" s="2" customFormat="1" ht="15">
      <c r="C32" s="432" t="s">
        <v>483</v>
      </c>
      <c r="D32" s="432"/>
      <c r="E32" s="432"/>
      <c r="F32" s="432"/>
      <c r="G32"/>
      <c r="H32"/>
      <c r="I32"/>
    </row>
    <row r="33" spans="1:9" s="2" customFormat="1" ht="15">
      <c r="A33"/>
      <c r="C33" s="71" t="s">
        <v>256</v>
      </c>
      <c r="E33" s="12" t="s">
        <v>261</v>
      </c>
      <c r="F33" s="74"/>
      <c r="G33"/>
      <c r="H33"/>
      <c r="I33"/>
    </row>
    <row r="34" spans="1:9" s="2" customFormat="1" ht="15">
      <c r="A34"/>
      <c r="C34" s="67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2">
    <mergeCell ref="C32:F32"/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topLeftCell="A2" zoomScale="145" zoomScaleSheetLayoutView="145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4" t="s">
        <v>294</v>
      </c>
      <c r="B1" s="135"/>
      <c r="C1" s="135"/>
      <c r="D1" s="135"/>
      <c r="E1" s="135"/>
      <c r="F1" s="135"/>
      <c r="G1" s="135"/>
      <c r="H1" s="141"/>
      <c r="I1" s="366" t="s">
        <v>186</v>
      </c>
      <c r="J1" s="146"/>
    </row>
    <row r="2" spans="1:12" s="23" customFormat="1" ht="15">
      <c r="A2" s="105" t="s">
        <v>128</v>
      </c>
      <c r="B2" s="135"/>
      <c r="C2" s="135"/>
      <c r="D2" s="135"/>
      <c r="E2" s="135"/>
      <c r="F2" s="135"/>
      <c r="G2" s="135"/>
      <c r="H2" s="141"/>
      <c r="I2" s="406" t="s">
        <v>547</v>
      </c>
      <c r="J2" s="406"/>
    </row>
    <row r="3" spans="1:12" s="23" customFormat="1" ht="15">
      <c r="A3" s="135"/>
      <c r="B3" s="135"/>
      <c r="C3" s="135"/>
      <c r="D3" s="135"/>
      <c r="E3" s="135"/>
      <c r="F3" s="135"/>
      <c r="G3" s="135"/>
      <c r="H3" s="138"/>
      <c r="I3" s="138"/>
      <c r="J3" s="14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4"/>
      <c r="F4" s="135"/>
      <c r="G4" s="135"/>
      <c r="H4" s="135"/>
      <c r="I4" s="144"/>
      <c r="J4" s="104"/>
      <c r="L4" s="23"/>
    </row>
    <row r="5" spans="1:12" s="2" customFormat="1" ht="15">
      <c r="A5" s="434" t="str">
        <f>'ფორმა N1'!D4</f>
        <v>მოქალაქეთა პოლიტიკური გაერთიანება საქართველოს მშვიდობისათვის ს/კ 205323997</v>
      </c>
      <c r="B5" s="434"/>
      <c r="C5" s="434"/>
      <c r="D5" s="434"/>
      <c r="E5" s="434"/>
      <c r="F5" s="434"/>
      <c r="G5" s="434"/>
      <c r="H5" s="434"/>
      <c r="I5" s="434"/>
      <c r="J5" s="104"/>
    </row>
    <row r="6" spans="1:12" s="23" customFormat="1">
      <c r="A6" s="139"/>
      <c r="B6" s="140"/>
      <c r="C6" s="140"/>
      <c r="D6" s="140"/>
      <c r="E6" s="135"/>
      <c r="F6" s="135"/>
      <c r="G6" s="135"/>
      <c r="H6" s="135"/>
      <c r="I6" s="135"/>
      <c r="J6" s="143"/>
    </row>
    <row r="7" spans="1:12" ht="30">
      <c r="A7" s="145" t="s">
        <v>64</v>
      </c>
      <c r="B7" s="131" t="s">
        <v>236</v>
      </c>
      <c r="C7" s="133" t="s">
        <v>232</v>
      </c>
      <c r="D7" s="133" t="s">
        <v>233</v>
      </c>
      <c r="E7" s="133" t="s">
        <v>234</v>
      </c>
      <c r="F7" s="133" t="s">
        <v>235</v>
      </c>
      <c r="G7" s="133" t="s">
        <v>229</v>
      </c>
      <c r="H7" s="133" t="s">
        <v>230</v>
      </c>
      <c r="I7" s="133" t="s">
        <v>231</v>
      </c>
      <c r="J7" s="147"/>
    </row>
    <row r="8" spans="1:12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3">
        <v>9</v>
      </c>
      <c r="J8" s="147"/>
    </row>
    <row r="9" spans="1:12" ht="15">
      <c r="A9" s="69">
        <v>1</v>
      </c>
      <c r="B9" s="26"/>
      <c r="C9" s="26"/>
      <c r="D9" s="26"/>
      <c r="E9" s="26"/>
      <c r="F9" s="26"/>
      <c r="G9" s="26"/>
      <c r="H9" s="152"/>
      <c r="I9" s="26"/>
      <c r="J9" s="147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2"/>
      <c r="I10" s="26"/>
      <c r="J10" s="147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2"/>
      <c r="I11" s="26"/>
      <c r="J11" s="147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2"/>
      <c r="I12" s="26"/>
      <c r="J12" s="147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2"/>
      <c r="I13" s="26"/>
      <c r="J13" s="147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2"/>
      <c r="I14" s="26"/>
      <c r="J14" s="147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2"/>
      <c r="I15" s="26"/>
      <c r="J15" s="143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2"/>
      <c r="I16" s="26"/>
      <c r="J16" s="143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2"/>
      <c r="I17" s="26"/>
      <c r="J17" s="143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2"/>
      <c r="I18" s="26"/>
      <c r="J18" s="143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2"/>
      <c r="I19" s="26"/>
      <c r="J19" s="143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2"/>
      <c r="I20" s="26"/>
      <c r="J20" s="143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2"/>
      <c r="I21" s="26"/>
      <c r="J21" s="143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2"/>
      <c r="I22" s="26"/>
      <c r="J22" s="143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2"/>
      <c r="I23" s="26"/>
      <c r="J23" s="143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2"/>
      <c r="I24" s="26"/>
      <c r="J24" s="143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2"/>
      <c r="I25" s="26"/>
      <c r="J25" s="143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2"/>
      <c r="I26" s="26"/>
      <c r="J26" s="143"/>
    </row>
    <row r="27" spans="1:10" s="23" customFormat="1" ht="15">
      <c r="A27" s="69" t="s">
        <v>266</v>
      </c>
      <c r="B27" s="26"/>
      <c r="C27" s="26"/>
      <c r="D27" s="26"/>
      <c r="E27" s="26"/>
      <c r="F27" s="26"/>
      <c r="G27" s="26"/>
      <c r="H27" s="152"/>
      <c r="I27" s="26"/>
      <c r="J27" s="143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96</v>
      </c>
      <c r="E31" s="5"/>
    </row>
    <row r="32" spans="1:10" s="2" customFormat="1" ht="15">
      <c r="C32" s="432" t="s">
        <v>483</v>
      </c>
      <c r="D32" s="432"/>
      <c r="E32" s="432"/>
      <c r="F32" s="432"/>
      <c r="G32" s="432"/>
      <c r="H32"/>
      <c r="I32"/>
    </row>
    <row r="33" spans="1:10" s="2" customFormat="1" ht="15">
      <c r="A33"/>
      <c r="C33" s="71" t="s">
        <v>256</v>
      </c>
      <c r="E33" s="12" t="s">
        <v>261</v>
      </c>
      <c r="F33" s="74"/>
      <c r="G33"/>
      <c r="H33"/>
      <c r="I33"/>
    </row>
    <row r="34" spans="1:10" s="2" customFormat="1" ht="15">
      <c r="A34"/>
      <c r="C34" s="67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mergeCells count="3">
    <mergeCell ref="A5:I5"/>
    <mergeCell ref="C32:G32"/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topLeftCell="A2" zoomScale="145" zoomScaleSheetLayoutView="145" workbookViewId="0">
      <selection activeCell="G2" sqref="G2:H2"/>
    </sheetView>
  </sheetViews>
  <sheetFormatPr defaultRowHeight="12.75"/>
  <cols>
    <col min="1" max="1" width="4.85546875" style="206" customWidth="1"/>
    <col min="2" max="2" width="37.42578125" style="206" customWidth="1"/>
    <col min="3" max="3" width="21.5703125" style="206" customWidth="1"/>
    <col min="4" max="4" width="20" style="206" customWidth="1"/>
    <col min="5" max="5" width="18.7109375" style="206" customWidth="1"/>
    <col min="6" max="6" width="24.140625" style="206" customWidth="1"/>
    <col min="7" max="7" width="27.140625" style="206" customWidth="1"/>
    <col min="8" max="8" width="0.7109375" style="206" customWidth="1"/>
    <col min="9" max="16384" width="9.140625" style="206"/>
  </cols>
  <sheetData>
    <row r="1" spans="1:8" s="192" customFormat="1" ht="15">
      <c r="A1" s="189" t="s">
        <v>314</v>
      </c>
      <c r="B1" s="190"/>
      <c r="C1" s="190"/>
      <c r="D1" s="190"/>
      <c r="E1" s="190"/>
      <c r="F1" s="80"/>
      <c r="G1" s="80" t="s">
        <v>97</v>
      </c>
      <c r="H1" s="193"/>
    </row>
    <row r="2" spans="1:8" s="192" customFormat="1" ht="15">
      <c r="A2" s="193" t="s">
        <v>305</v>
      </c>
      <c r="B2" s="190"/>
      <c r="C2" s="190"/>
      <c r="D2" s="190"/>
      <c r="E2" s="191"/>
      <c r="F2" s="191"/>
      <c r="G2" s="406" t="s">
        <v>547</v>
      </c>
      <c r="H2" s="406"/>
    </row>
    <row r="3" spans="1:8" s="192" customFormat="1">
      <c r="A3" s="193"/>
      <c r="B3" s="190"/>
      <c r="C3" s="190"/>
      <c r="D3" s="190"/>
      <c r="E3" s="191"/>
      <c r="F3" s="191"/>
      <c r="G3" s="191"/>
      <c r="H3" s="193"/>
    </row>
    <row r="4" spans="1:8" s="192" customFormat="1" ht="15">
      <c r="A4" s="114" t="s">
        <v>262</v>
      </c>
      <c r="B4" s="190"/>
      <c r="C4" s="190"/>
      <c r="D4" s="190"/>
      <c r="E4" s="194"/>
      <c r="F4" s="194"/>
      <c r="G4" s="191"/>
      <c r="H4" s="193"/>
    </row>
    <row r="5" spans="1:8" s="192" customFormat="1" ht="15">
      <c r="A5" s="375" t="s">
        <v>480</v>
      </c>
      <c r="B5" s="375"/>
      <c r="C5" s="375"/>
      <c r="D5" s="375"/>
      <c r="E5" s="375"/>
      <c r="F5" s="375"/>
      <c r="G5" s="375"/>
      <c r="H5" s="193"/>
    </row>
    <row r="6" spans="1:8" s="207" customFormat="1">
      <c r="A6" s="196"/>
      <c r="B6" s="196"/>
      <c r="C6" s="196"/>
      <c r="D6" s="196"/>
      <c r="E6" s="196"/>
      <c r="F6" s="196"/>
      <c r="G6" s="196"/>
      <c r="H6" s="194"/>
    </row>
    <row r="7" spans="1:8" s="192" customFormat="1" ht="51">
      <c r="A7" s="221" t="s">
        <v>64</v>
      </c>
      <c r="B7" s="199" t="s">
        <v>309</v>
      </c>
      <c r="C7" s="199" t="s">
        <v>310</v>
      </c>
      <c r="D7" s="199" t="s">
        <v>311</v>
      </c>
      <c r="E7" s="199" t="s">
        <v>312</v>
      </c>
      <c r="F7" s="199" t="s">
        <v>313</v>
      </c>
      <c r="G7" s="199" t="s">
        <v>306</v>
      </c>
      <c r="H7" s="193"/>
    </row>
    <row r="8" spans="1:8" s="192" customFormat="1">
      <c r="A8" s="197">
        <v>1</v>
      </c>
      <c r="B8" s="198">
        <v>2</v>
      </c>
      <c r="C8" s="198">
        <v>3</v>
      </c>
      <c r="D8" s="198">
        <v>4</v>
      </c>
      <c r="E8" s="199">
        <v>5</v>
      </c>
      <c r="F8" s="199">
        <v>6</v>
      </c>
      <c r="G8" s="199">
        <v>7</v>
      </c>
      <c r="H8" s="193"/>
    </row>
    <row r="9" spans="1:8" s="192" customFormat="1">
      <c r="A9" s="208">
        <v>1</v>
      </c>
      <c r="B9" s="200"/>
      <c r="C9" s="200"/>
      <c r="D9" s="201"/>
      <c r="E9" s="200"/>
      <c r="F9" s="200"/>
      <c r="G9" s="200"/>
      <c r="H9" s="193"/>
    </row>
    <row r="10" spans="1:8" s="192" customFormat="1">
      <c r="A10" s="208">
        <v>2</v>
      </c>
      <c r="B10" s="200"/>
      <c r="C10" s="200"/>
      <c r="D10" s="201"/>
      <c r="E10" s="200"/>
      <c r="F10" s="200"/>
      <c r="G10" s="200"/>
      <c r="H10" s="193"/>
    </row>
    <row r="11" spans="1:8" s="192" customFormat="1">
      <c r="A11" s="208">
        <v>3</v>
      </c>
      <c r="B11" s="200"/>
      <c r="C11" s="200"/>
      <c r="D11" s="201"/>
      <c r="E11" s="200"/>
      <c r="F11" s="200"/>
      <c r="G11" s="200"/>
      <c r="H11" s="193"/>
    </row>
    <row r="12" spans="1:8" s="192" customFormat="1">
      <c r="A12" s="208">
        <v>4</v>
      </c>
      <c r="B12" s="200"/>
      <c r="C12" s="200"/>
      <c r="D12" s="201"/>
      <c r="E12" s="200"/>
      <c r="F12" s="200"/>
      <c r="G12" s="200"/>
      <c r="H12" s="193"/>
    </row>
    <row r="13" spans="1:8" s="192" customFormat="1">
      <c r="A13" s="208">
        <v>5</v>
      </c>
      <c r="B13" s="200"/>
      <c r="C13" s="200"/>
      <c r="D13" s="201"/>
      <c r="E13" s="200"/>
      <c r="F13" s="200"/>
      <c r="G13" s="200"/>
      <c r="H13" s="193"/>
    </row>
    <row r="14" spans="1:8" s="192" customFormat="1">
      <c r="A14" s="208">
        <v>6</v>
      </c>
      <c r="B14" s="200"/>
      <c r="C14" s="200"/>
      <c r="D14" s="201"/>
      <c r="E14" s="200"/>
      <c r="F14" s="200"/>
      <c r="G14" s="200"/>
      <c r="H14" s="193"/>
    </row>
    <row r="15" spans="1:8" s="192" customFormat="1">
      <c r="A15" s="208">
        <v>7</v>
      </c>
      <c r="B15" s="200"/>
      <c r="C15" s="200"/>
      <c r="D15" s="201"/>
      <c r="E15" s="200"/>
      <c r="F15" s="200"/>
      <c r="G15" s="200"/>
      <c r="H15" s="193"/>
    </row>
    <row r="16" spans="1:8" s="192" customFormat="1">
      <c r="A16" s="208">
        <v>8</v>
      </c>
      <c r="B16" s="200"/>
      <c r="C16" s="200"/>
      <c r="D16" s="201"/>
      <c r="E16" s="200"/>
      <c r="F16" s="200"/>
      <c r="G16" s="200"/>
      <c r="H16" s="193"/>
    </row>
    <row r="17" spans="1:11" s="192" customFormat="1">
      <c r="A17" s="208">
        <v>9</v>
      </c>
      <c r="B17" s="200"/>
      <c r="C17" s="200"/>
      <c r="D17" s="201"/>
      <c r="E17" s="200"/>
      <c r="F17" s="200"/>
      <c r="G17" s="200"/>
      <c r="H17" s="193"/>
    </row>
    <row r="18" spans="1:11" s="192" customFormat="1">
      <c r="A18" s="208">
        <v>10</v>
      </c>
      <c r="B18" s="200"/>
      <c r="C18" s="200"/>
      <c r="D18" s="201"/>
      <c r="E18" s="200"/>
      <c r="F18" s="200"/>
      <c r="G18" s="200"/>
      <c r="H18" s="193"/>
    </row>
    <row r="19" spans="1:11" s="192" customFormat="1">
      <c r="A19" s="208" t="s">
        <v>264</v>
      </c>
      <c r="B19" s="200"/>
      <c r="C19" s="200"/>
      <c r="D19" s="201"/>
      <c r="E19" s="200"/>
      <c r="F19" s="200"/>
      <c r="G19" s="200"/>
      <c r="H19" s="193"/>
    </row>
    <row r="22" spans="1:11" s="192" customFormat="1"/>
    <row r="23" spans="1:11" s="192" customFormat="1"/>
    <row r="24" spans="1:11" s="21" customFormat="1" ht="15">
      <c r="B24" s="202" t="s">
        <v>96</v>
      </c>
      <c r="C24" s="202"/>
    </row>
    <row r="25" spans="1:11" s="21" customFormat="1" ht="15">
      <c r="B25" s="202"/>
      <c r="C25" s="202"/>
    </row>
    <row r="26" spans="1:11" s="21" customFormat="1" ht="15">
      <c r="C26" s="435" t="s">
        <v>483</v>
      </c>
      <c r="D26" s="435"/>
      <c r="E26" s="435"/>
      <c r="F26" s="435"/>
      <c r="G26" s="435"/>
      <c r="H26" s="203"/>
    </row>
    <row r="27" spans="1:11" s="21" customFormat="1" ht="15">
      <c r="C27" s="204" t="s">
        <v>256</v>
      </c>
      <c r="F27" s="202" t="s">
        <v>307</v>
      </c>
      <c r="J27" s="203"/>
      <c r="K27" s="203"/>
    </row>
    <row r="28" spans="1:11" s="21" customFormat="1" ht="15">
      <c r="C28" s="204" t="s">
        <v>127</v>
      </c>
      <c r="F28" s="205" t="s">
        <v>257</v>
      </c>
      <c r="J28" s="203"/>
      <c r="K28" s="203"/>
    </row>
    <row r="29" spans="1:11" s="192" customFormat="1" ht="15">
      <c r="C29" s="204"/>
      <c r="J29" s="207"/>
      <c r="K29" s="207"/>
    </row>
  </sheetData>
  <mergeCells count="2">
    <mergeCell ref="C26:G26"/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topLeftCell="C2" zoomScale="130" zoomScaleNormal="80" zoomScaleSheetLayoutView="130" workbookViewId="0">
      <selection activeCell="G13" sqref="G13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4" t="s">
        <v>429</v>
      </c>
      <c r="B1" s="135"/>
      <c r="C1" s="135"/>
      <c r="D1" s="135"/>
      <c r="E1" s="135"/>
      <c r="F1" s="135"/>
      <c r="G1" s="135"/>
      <c r="H1" s="135"/>
      <c r="I1" s="135"/>
      <c r="J1" s="135"/>
      <c r="K1" s="80" t="s">
        <v>97</v>
      </c>
    </row>
    <row r="2" spans="1:12" ht="15">
      <c r="A2" s="105" t="s">
        <v>128</v>
      </c>
      <c r="B2" s="135"/>
      <c r="C2" s="135"/>
      <c r="D2" s="135"/>
      <c r="E2" s="135"/>
      <c r="F2" s="135"/>
      <c r="G2" s="135"/>
      <c r="H2" s="135"/>
      <c r="I2" s="135"/>
      <c r="J2" s="135"/>
      <c r="K2" s="406" t="s">
        <v>547</v>
      </c>
      <c r="L2" s="406"/>
    </row>
    <row r="3" spans="1:12" ht="1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8"/>
    </row>
    <row r="4" spans="1:12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4"/>
      <c r="F4" s="135"/>
      <c r="G4" s="135"/>
      <c r="H4" s="135"/>
      <c r="I4" s="135"/>
      <c r="J4" s="135"/>
      <c r="K4" s="144"/>
    </row>
    <row r="5" spans="1:12" s="181" customFormat="1" ht="15">
      <c r="A5" s="375" t="s">
        <v>480</v>
      </c>
      <c r="B5" s="375"/>
      <c r="C5" s="375"/>
      <c r="D5" s="375"/>
      <c r="E5" s="375"/>
      <c r="F5" s="375"/>
      <c r="G5" s="375"/>
      <c r="H5" s="375"/>
      <c r="I5" s="215"/>
      <c r="J5" s="215"/>
      <c r="K5" s="214"/>
    </row>
    <row r="6" spans="1:12">
      <c r="A6" s="139"/>
      <c r="B6" s="140"/>
      <c r="C6" s="140"/>
      <c r="D6" s="140"/>
      <c r="E6" s="135"/>
      <c r="F6" s="135"/>
      <c r="G6" s="135"/>
      <c r="H6" s="135"/>
      <c r="I6" s="135"/>
      <c r="J6" s="135"/>
      <c r="K6" s="135"/>
    </row>
    <row r="7" spans="1:12" ht="60">
      <c r="A7" s="145" t="s">
        <v>64</v>
      </c>
      <c r="B7" s="133" t="s">
        <v>362</v>
      </c>
      <c r="C7" s="133" t="s">
        <v>363</v>
      </c>
      <c r="D7" s="133" t="s">
        <v>365</v>
      </c>
      <c r="E7" s="133" t="s">
        <v>364</v>
      </c>
      <c r="F7" s="133" t="s">
        <v>373</v>
      </c>
      <c r="G7" s="133" t="s">
        <v>374</v>
      </c>
      <c r="H7" s="133" t="s">
        <v>368</v>
      </c>
      <c r="I7" s="133" t="s">
        <v>369</v>
      </c>
      <c r="J7" s="133" t="s">
        <v>381</v>
      </c>
      <c r="K7" s="133" t="s">
        <v>370</v>
      </c>
    </row>
    <row r="8" spans="1:12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3">
        <v>9</v>
      </c>
      <c r="J8" s="131">
        <v>10</v>
      </c>
      <c r="K8" s="133">
        <v>11</v>
      </c>
    </row>
    <row r="9" spans="1:12" ht="30">
      <c r="A9" s="69">
        <v>1</v>
      </c>
      <c r="B9" s="26" t="s">
        <v>550</v>
      </c>
      <c r="C9" s="26" t="s">
        <v>492</v>
      </c>
      <c r="D9" s="26" t="s">
        <v>505</v>
      </c>
      <c r="E9" s="26" t="s">
        <v>506</v>
      </c>
      <c r="F9" s="26" t="s">
        <v>507</v>
      </c>
      <c r="G9" s="26">
        <v>1017017206</v>
      </c>
      <c r="H9" s="212" t="s">
        <v>508</v>
      </c>
      <c r="I9" s="212" t="s">
        <v>509</v>
      </c>
      <c r="J9" s="212"/>
      <c r="K9" s="26"/>
    </row>
    <row r="10" spans="1:12" ht="30">
      <c r="A10" s="69">
        <v>2</v>
      </c>
      <c r="B10" s="26" t="s">
        <v>510</v>
      </c>
      <c r="C10" s="26" t="s">
        <v>492</v>
      </c>
      <c r="D10" s="26" t="s">
        <v>511</v>
      </c>
      <c r="E10" s="26" t="s">
        <v>512</v>
      </c>
      <c r="F10" s="26">
        <v>270</v>
      </c>
      <c r="G10" s="26">
        <v>57001002920</v>
      </c>
      <c r="H10" s="212" t="s">
        <v>513</v>
      </c>
      <c r="I10" s="212" t="s">
        <v>514</v>
      </c>
      <c r="J10" s="212"/>
      <c r="K10" s="26"/>
    </row>
    <row r="11" spans="1:12" ht="45">
      <c r="A11" s="69">
        <v>3</v>
      </c>
      <c r="B11" s="26" t="s">
        <v>515</v>
      </c>
      <c r="C11" s="26" t="s">
        <v>492</v>
      </c>
      <c r="D11" s="26" t="s">
        <v>511</v>
      </c>
      <c r="E11" s="26" t="s">
        <v>516</v>
      </c>
      <c r="F11" s="26">
        <v>300</v>
      </c>
      <c r="G11" s="26">
        <v>31001003917</v>
      </c>
      <c r="H11" s="212" t="s">
        <v>517</v>
      </c>
      <c r="I11" s="212" t="s">
        <v>518</v>
      </c>
      <c r="J11" s="212"/>
      <c r="K11" s="26"/>
    </row>
    <row r="12" spans="1:12" ht="30">
      <c r="A12" s="69">
        <v>4</v>
      </c>
      <c r="B12" s="26" t="s">
        <v>525</v>
      </c>
      <c r="C12" s="26" t="s">
        <v>492</v>
      </c>
      <c r="D12" s="26" t="s">
        <v>526</v>
      </c>
      <c r="E12" s="389">
        <v>123</v>
      </c>
      <c r="F12" s="26">
        <v>750</v>
      </c>
      <c r="G12" s="397">
        <v>13001001248</v>
      </c>
      <c r="H12" s="212" t="s">
        <v>527</v>
      </c>
      <c r="I12" s="212" t="s">
        <v>528</v>
      </c>
      <c r="J12" s="212"/>
      <c r="K12" s="26"/>
    </row>
    <row r="13" spans="1:12" ht="30">
      <c r="A13" s="69">
        <v>5</v>
      </c>
      <c r="B13" s="26" t="s">
        <v>552</v>
      </c>
      <c r="C13" s="26" t="s">
        <v>492</v>
      </c>
      <c r="D13" s="26" t="s">
        <v>551</v>
      </c>
      <c r="E13" s="389">
        <v>107</v>
      </c>
      <c r="F13" s="26">
        <v>500</v>
      </c>
      <c r="G13" s="397">
        <v>37001008690</v>
      </c>
      <c r="H13" s="212" t="s">
        <v>553</v>
      </c>
      <c r="I13" s="212" t="s">
        <v>554</v>
      </c>
      <c r="J13" s="212"/>
      <c r="K13" s="26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212"/>
      <c r="I14" s="212"/>
      <c r="J14" s="212"/>
      <c r="K14" s="26"/>
    </row>
    <row r="15" spans="1:12" ht="15">
      <c r="A15" s="69">
        <v>7</v>
      </c>
      <c r="B15" s="26"/>
      <c r="C15" s="26"/>
      <c r="D15" s="26"/>
      <c r="E15" s="26"/>
      <c r="F15" s="26"/>
      <c r="G15" s="26"/>
      <c r="H15" s="212"/>
      <c r="I15" s="212"/>
      <c r="J15" s="212"/>
      <c r="K15" s="26"/>
    </row>
    <row r="16" spans="1:12" ht="15">
      <c r="A16" s="69">
        <v>8</v>
      </c>
      <c r="B16" s="26"/>
      <c r="C16" s="26"/>
      <c r="D16" s="26"/>
      <c r="E16" s="26"/>
      <c r="F16" s="26"/>
      <c r="G16" s="26"/>
      <c r="H16" s="212"/>
      <c r="I16" s="212"/>
      <c r="J16" s="212"/>
      <c r="K16" s="26"/>
    </row>
    <row r="17" spans="1:11" ht="15">
      <c r="A17" s="69">
        <v>9</v>
      </c>
      <c r="B17" s="26"/>
      <c r="C17" s="26"/>
      <c r="D17" s="26"/>
      <c r="E17" s="26"/>
      <c r="F17" s="26"/>
      <c r="G17" s="26"/>
      <c r="H17" s="212"/>
      <c r="I17" s="212"/>
      <c r="J17" s="212"/>
      <c r="K17" s="26"/>
    </row>
    <row r="18" spans="1:11" ht="15">
      <c r="A18" s="69">
        <v>10</v>
      </c>
      <c r="B18" s="26"/>
      <c r="C18" s="26"/>
      <c r="D18" s="26"/>
      <c r="E18" s="396"/>
      <c r="F18" s="26"/>
      <c r="G18" s="26"/>
      <c r="H18" s="212"/>
      <c r="I18" s="212"/>
      <c r="J18" s="212"/>
      <c r="K18" s="26"/>
    </row>
    <row r="19" spans="1:11" ht="15">
      <c r="A19" s="69">
        <v>11</v>
      </c>
      <c r="B19" s="26"/>
      <c r="C19" s="26"/>
      <c r="D19" s="26"/>
      <c r="E19" s="26"/>
      <c r="F19" s="26"/>
      <c r="G19" s="26"/>
      <c r="H19" s="212"/>
      <c r="I19" s="212"/>
      <c r="J19" s="212"/>
      <c r="K19" s="26"/>
    </row>
    <row r="20" spans="1:11" ht="15">
      <c r="A20" s="69">
        <v>12</v>
      </c>
      <c r="B20" s="26"/>
      <c r="C20" s="26"/>
      <c r="D20" s="26"/>
      <c r="E20" s="26"/>
      <c r="F20" s="26"/>
      <c r="G20" s="26"/>
      <c r="H20" s="212"/>
      <c r="I20" s="212"/>
      <c r="J20" s="212"/>
      <c r="K20" s="26"/>
    </row>
    <row r="21" spans="1:11" ht="15">
      <c r="A21" s="69">
        <v>13</v>
      </c>
      <c r="B21" s="26"/>
      <c r="C21" s="26"/>
      <c r="D21" s="26"/>
      <c r="E21" s="26"/>
      <c r="F21" s="26"/>
      <c r="G21" s="26"/>
      <c r="H21" s="212"/>
      <c r="I21" s="212"/>
      <c r="J21" s="212"/>
      <c r="K21" s="26"/>
    </row>
    <row r="22" spans="1:11" ht="15">
      <c r="A22" s="69">
        <v>14</v>
      </c>
      <c r="B22" s="26"/>
      <c r="C22" s="26"/>
      <c r="D22" s="26"/>
      <c r="E22" s="26"/>
      <c r="F22" s="26"/>
      <c r="G22" s="26"/>
      <c r="H22" s="212"/>
      <c r="I22" s="212"/>
      <c r="J22" s="212"/>
      <c r="K22" s="26"/>
    </row>
    <row r="23" spans="1:11" ht="15">
      <c r="A23" s="69">
        <v>15</v>
      </c>
      <c r="B23" s="26"/>
      <c r="C23" s="26"/>
      <c r="D23" s="26"/>
      <c r="E23" s="26"/>
      <c r="F23" s="26"/>
      <c r="G23" s="26"/>
      <c r="H23" s="212"/>
      <c r="I23" s="212"/>
      <c r="J23" s="212"/>
      <c r="K23" s="26"/>
    </row>
    <row r="24" spans="1:11" ht="15">
      <c r="A24" s="69">
        <v>16</v>
      </c>
      <c r="B24" s="26"/>
      <c r="C24" s="26"/>
      <c r="D24" s="26"/>
      <c r="E24" s="26"/>
      <c r="F24" s="26"/>
      <c r="G24" s="26"/>
      <c r="H24" s="212"/>
      <c r="I24" s="212"/>
      <c r="J24" s="212"/>
      <c r="K24" s="26"/>
    </row>
    <row r="25" spans="1:11" ht="15">
      <c r="A25" s="69">
        <v>17</v>
      </c>
      <c r="B25" s="26"/>
      <c r="C25" s="26"/>
      <c r="D25" s="26"/>
      <c r="E25" s="26"/>
      <c r="F25" s="26"/>
      <c r="G25" s="26"/>
      <c r="H25" s="212"/>
      <c r="I25" s="212"/>
      <c r="J25" s="212"/>
      <c r="K25" s="26"/>
    </row>
    <row r="26" spans="1:11" ht="15">
      <c r="A26" s="69">
        <v>18</v>
      </c>
      <c r="B26" s="26"/>
      <c r="C26" s="26"/>
      <c r="D26" s="26"/>
      <c r="E26" s="26"/>
      <c r="F26" s="26"/>
      <c r="G26" s="26"/>
      <c r="H26" s="212"/>
      <c r="I26" s="212"/>
      <c r="J26" s="212"/>
      <c r="K26" s="26"/>
    </row>
    <row r="27" spans="1:11" ht="15">
      <c r="A27" s="69" t="s">
        <v>266</v>
      </c>
      <c r="B27" s="26"/>
      <c r="C27" s="26"/>
      <c r="D27" s="26"/>
      <c r="E27" s="26"/>
      <c r="F27" s="26"/>
      <c r="G27" s="26"/>
      <c r="H27" s="212"/>
      <c r="I27" s="212"/>
      <c r="J27" s="212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3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278" t="s">
        <v>483</v>
      </c>
      <c r="D32" s="373"/>
      <c r="F32" s="72"/>
      <c r="G32" s="75"/>
    </row>
    <row r="33" spans="2:6" ht="15">
      <c r="B33" s="2"/>
      <c r="C33" s="71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7" t="s">
        <v>127</v>
      </c>
    </row>
  </sheetData>
  <mergeCells count="1">
    <mergeCell ref="K2:L2"/>
  </mergeCells>
  <pageMargins left="0.7" right="0.7" top="0.75" bottom="0.75" header="0.3" footer="0.3"/>
  <pageSetup scale="55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D2" zoomScale="130" zoomScaleSheetLayoutView="130" workbookViewId="0">
      <selection activeCell="L2" sqref="L2:M2"/>
    </sheetView>
  </sheetViews>
  <sheetFormatPr defaultRowHeight="12.75"/>
  <cols>
    <col min="1" max="1" width="6.85546875" style="181" customWidth="1"/>
    <col min="2" max="2" width="21.140625" style="181" customWidth="1"/>
    <col min="3" max="3" width="21.5703125" style="181" customWidth="1"/>
    <col min="4" max="4" width="19.140625" style="181" customWidth="1"/>
    <col min="5" max="5" width="15.140625" style="181" customWidth="1"/>
    <col min="6" max="6" width="20.85546875" style="181" customWidth="1"/>
    <col min="7" max="7" width="23.85546875" style="181" customWidth="1"/>
    <col min="8" max="8" width="19" style="181" customWidth="1"/>
    <col min="9" max="9" width="21.140625" style="181" customWidth="1"/>
    <col min="10" max="10" width="17" style="181" customWidth="1"/>
    <col min="11" max="11" width="21.5703125" style="181" customWidth="1"/>
    <col min="12" max="12" width="24.42578125" style="181" customWidth="1"/>
    <col min="13" max="16384" width="9.140625" style="181"/>
  </cols>
  <sheetData>
    <row r="1" spans="1:13" customFormat="1" ht="15">
      <c r="A1" s="134" t="s">
        <v>430</v>
      </c>
      <c r="B1" s="134"/>
      <c r="C1" s="135"/>
      <c r="D1" s="135"/>
      <c r="E1" s="135"/>
      <c r="F1" s="135"/>
      <c r="G1" s="135"/>
      <c r="H1" s="135"/>
      <c r="I1" s="135"/>
      <c r="J1" s="135"/>
      <c r="K1" s="141"/>
      <c r="L1" s="80" t="s">
        <v>97</v>
      </c>
    </row>
    <row r="2" spans="1:13" customFormat="1" ht="15">
      <c r="A2" s="105" t="s">
        <v>128</v>
      </c>
      <c r="B2" s="105"/>
      <c r="C2" s="135"/>
      <c r="D2" s="135"/>
      <c r="E2" s="135"/>
      <c r="F2" s="135"/>
      <c r="G2" s="135"/>
      <c r="H2" s="135"/>
      <c r="I2" s="135"/>
      <c r="J2" s="135"/>
      <c r="K2" s="141"/>
      <c r="L2" s="406" t="s">
        <v>547</v>
      </c>
      <c r="M2" s="406"/>
    </row>
    <row r="3" spans="1:13" customFormat="1" ht="1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8"/>
      <c r="L3" s="138"/>
      <c r="M3" s="18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4"/>
      <c r="G4" s="135"/>
      <c r="H4" s="135"/>
      <c r="I4" s="135"/>
      <c r="J4" s="135"/>
      <c r="K4" s="135"/>
      <c r="L4" s="135"/>
    </row>
    <row r="5" spans="1:13" ht="15">
      <c r="A5" s="375" t="s">
        <v>480</v>
      </c>
      <c r="B5" s="375"/>
      <c r="C5" s="375"/>
      <c r="D5" s="375"/>
      <c r="E5" s="375"/>
      <c r="F5" s="375"/>
      <c r="G5" s="375"/>
      <c r="H5" s="375"/>
      <c r="I5" s="375"/>
      <c r="J5" s="215"/>
      <c r="K5" s="215"/>
      <c r="L5" s="214"/>
    </row>
    <row r="6" spans="1:13" customFormat="1">
      <c r="A6" s="139"/>
      <c r="B6" s="139"/>
      <c r="C6" s="140"/>
      <c r="D6" s="140"/>
      <c r="E6" s="140"/>
      <c r="F6" s="135"/>
      <c r="G6" s="135"/>
      <c r="H6" s="135"/>
      <c r="I6" s="135"/>
      <c r="J6" s="135"/>
      <c r="K6" s="135"/>
      <c r="L6" s="135"/>
    </row>
    <row r="7" spans="1:13" customFormat="1" ht="60">
      <c r="A7" s="145" t="s">
        <v>64</v>
      </c>
      <c r="B7" s="131" t="s">
        <v>236</v>
      </c>
      <c r="C7" s="133" t="s">
        <v>232</v>
      </c>
      <c r="D7" s="133" t="s">
        <v>233</v>
      </c>
      <c r="E7" s="133" t="s">
        <v>336</v>
      </c>
      <c r="F7" s="133" t="s">
        <v>235</v>
      </c>
      <c r="G7" s="133" t="s">
        <v>372</v>
      </c>
      <c r="H7" s="133" t="s">
        <v>374</v>
      </c>
      <c r="I7" s="133" t="s">
        <v>368</v>
      </c>
      <c r="J7" s="133" t="s">
        <v>369</v>
      </c>
      <c r="K7" s="133" t="s">
        <v>381</v>
      </c>
      <c r="L7" s="133" t="s">
        <v>370</v>
      </c>
    </row>
    <row r="8" spans="1:13" customFormat="1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1">
        <v>9</v>
      </c>
      <c r="J8" s="131">
        <v>10</v>
      </c>
      <c r="K8" s="133">
        <v>11</v>
      </c>
      <c r="L8" s="133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12"/>
      <c r="J9" s="212"/>
      <c r="K9" s="212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12"/>
      <c r="J10" s="212"/>
      <c r="K10" s="212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12"/>
      <c r="J11" s="212"/>
      <c r="K11" s="212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12"/>
      <c r="J12" s="212"/>
      <c r="K12" s="212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12"/>
      <c r="J13" s="212"/>
      <c r="K13" s="212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12"/>
      <c r="J14" s="212"/>
      <c r="K14" s="212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12"/>
      <c r="J15" s="212"/>
      <c r="K15" s="212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12"/>
      <c r="J16" s="212"/>
      <c r="K16" s="212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12"/>
      <c r="J17" s="212"/>
      <c r="K17" s="212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12"/>
      <c r="J18" s="212"/>
      <c r="K18" s="212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12"/>
      <c r="J19" s="212"/>
      <c r="K19" s="212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12"/>
      <c r="J20" s="212"/>
      <c r="K20" s="212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12"/>
      <c r="J21" s="212"/>
      <c r="K21" s="212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12"/>
      <c r="J22" s="212"/>
      <c r="K22" s="212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12"/>
      <c r="J23" s="212"/>
      <c r="K23" s="212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12"/>
      <c r="J24" s="212"/>
      <c r="K24" s="212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12"/>
      <c r="J25" s="212"/>
      <c r="K25" s="212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12"/>
      <c r="J26" s="212"/>
      <c r="K26" s="212"/>
      <c r="L26" s="26"/>
    </row>
    <row r="27" spans="1:12" customFormat="1" ht="15">
      <c r="A27" s="69" t="s">
        <v>266</v>
      </c>
      <c r="B27" s="69"/>
      <c r="C27" s="26"/>
      <c r="D27" s="26"/>
      <c r="E27" s="26"/>
      <c r="F27" s="26"/>
      <c r="G27" s="26"/>
      <c r="H27" s="26"/>
      <c r="I27" s="212"/>
      <c r="J27" s="212"/>
      <c r="K27" s="212"/>
      <c r="L27" s="26"/>
    </row>
    <row r="28" spans="1:12">
      <c r="A28" s="216"/>
      <c r="B28" s="216"/>
      <c r="C28" s="216"/>
      <c r="D28" s="216"/>
      <c r="E28" s="216"/>
      <c r="F28" s="216"/>
      <c r="G28" s="216"/>
      <c r="H28" s="216"/>
      <c r="I28" s="216"/>
      <c r="J28" s="216"/>
      <c r="K28" s="216"/>
      <c r="L28" s="216"/>
    </row>
    <row r="29" spans="1:12">
      <c r="A29" s="216"/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</row>
    <row r="30" spans="1:12">
      <c r="A30" s="217"/>
      <c r="B30" s="217"/>
      <c r="C30" s="216"/>
      <c r="D30" s="216"/>
      <c r="E30" s="216"/>
      <c r="F30" s="216"/>
      <c r="G30" s="216"/>
      <c r="H30" s="216"/>
      <c r="I30" s="216"/>
      <c r="J30" s="216"/>
      <c r="K30" s="216"/>
      <c r="L30" s="216"/>
    </row>
    <row r="31" spans="1:12" ht="15">
      <c r="A31" s="180"/>
      <c r="B31" s="180"/>
      <c r="C31" s="182" t="s">
        <v>96</v>
      </c>
      <c r="D31" s="180"/>
      <c r="E31" s="180"/>
      <c r="F31" s="183"/>
      <c r="G31" s="180"/>
      <c r="H31" s="180"/>
      <c r="I31" s="180"/>
      <c r="J31" s="180"/>
      <c r="K31" s="180"/>
      <c r="L31" s="180"/>
    </row>
    <row r="32" spans="1:12" ht="15">
      <c r="A32" s="180"/>
      <c r="B32" s="180"/>
      <c r="C32" s="180"/>
      <c r="D32" s="436" t="s">
        <v>483</v>
      </c>
      <c r="E32" s="436"/>
      <c r="F32" s="436"/>
      <c r="G32" s="436"/>
      <c r="H32" s="436"/>
    </row>
    <row r="33" spans="3:7" ht="15">
      <c r="C33" s="180"/>
      <c r="D33" s="186" t="s">
        <v>256</v>
      </c>
      <c r="E33" s="180"/>
      <c r="G33" s="187" t="s">
        <v>261</v>
      </c>
    </row>
    <row r="34" spans="3:7" ht="15">
      <c r="C34" s="180"/>
      <c r="D34" s="188" t="s">
        <v>127</v>
      </c>
      <c r="E34" s="180"/>
      <c r="G34" s="180" t="s">
        <v>257</v>
      </c>
    </row>
    <row r="35" spans="3:7" ht="15">
      <c r="C35" s="180"/>
      <c r="D35" s="188"/>
    </row>
  </sheetData>
  <mergeCells count="2">
    <mergeCell ref="D32:H32"/>
    <mergeCell ref="L2:M2"/>
  </mergeCells>
  <pageMargins left="0.7" right="0.7" top="0.75" bottom="0.75" header="0.3" footer="0.3"/>
  <pageSetup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2" zoomScale="130" zoomScaleSheetLayoutView="13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289</v>
      </c>
      <c r="B1" s="78"/>
      <c r="C1" s="412" t="s">
        <v>97</v>
      </c>
      <c r="D1" s="412"/>
      <c r="E1" s="108"/>
    </row>
    <row r="2" spans="1:7">
      <c r="A2" s="78" t="s">
        <v>128</v>
      </c>
      <c r="B2" s="78"/>
      <c r="C2" s="406" t="s">
        <v>547</v>
      </c>
      <c r="D2" s="406"/>
      <c r="E2" s="108"/>
    </row>
    <row r="3" spans="1:7">
      <c r="A3" s="76"/>
      <c r="B3" s="78"/>
      <c r="C3" s="77"/>
      <c r="D3" s="77"/>
      <c r="E3" s="108"/>
    </row>
    <row r="4" spans="1:7">
      <c r="A4" s="79" t="s">
        <v>262</v>
      </c>
      <c r="B4" s="102"/>
      <c r="C4" s="103"/>
      <c r="D4" s="78"/>
      <c r="E4" s="108"/>
    </row>
    <row r="5" spans="1:7">
      <c r="A5" s="408" t="s">
        <v>480</v>
      </c>
      <c r="B5" s="408"/>
      <c r="C5" s="408"/>
      <c r="D5" s="408"/>
      <c r="E5" s="408"/>
      <c r="F5" s="408"/>
      <c r="G5" s="408"/>
    </row>
    <row r="6" spans="1:7">
      <c r="A6" s="104"/>
      <c r="B6" s="104"/>
      <c r="C6" s="104"/>
      <c r="D6" s="105"/>
      <c r="E6" s="108"/>
    </row>
    <row r="7" spans="1:7">
      <c r="A7" s="78"/>
      <c r="B7" s="78"/>
      <c r="C7" s="78"/>
      <c r="D7" s="78"/>
      <c r="E7" s="108"/>
    </row>
    <row r="8" spans="1:7" s="6" customFormat="1" ht="39" customHeight="1">
      <c r="A8" s="106" t="s">
        <v>64</v>
      </c>
      <c r="B8" s="81" t="s">
        <v>237</v>
      </c>
      <c r="C8" s="81" t="s">
        <v>66</v>
      </c>
      <c r="D8" s="81" t="s">
        <v>67</v>
      </c>
      <c r="E8" s="108"/>
    </row>
    <row r="9" spans="1:7" s="7" customFormat="1" ht="16.5" customHeight="1">
      <c r="A9" s="228">
        <v>1</v>
      </c>
      <c r="B9" s="228" t="s">
        <v>65</v>
      </c>
      <c r="C9" s="85"/>
      <c r="D9" s="85"/>
      <c r="E9" s="108"/>
    </row>
    <row r="10" spans="1:7" s="7" customFormat="1" ht="16.5" customHeight="1">
      <c r="A10" s="87">
        <v>1.1000000000000001</v>
      </c>
      <c r="B10" s="87" t="s">
        <v>69</v>
      </c>
      <c r="C10" s="85"/>
      <c r="D10" s="85"/>
      <c r="E10" s="108"/>
    </row>
    <row r="11" spans="1:7" s="9" customFormat="1" ht="16.5" customHeight="1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296</v>
      </c>
      <c r="C12" s="107"/>
      <c r="D12" s="107"/>
      <c r="E12" s="108"/>
      <c r="G12" s="70"/>
    </row>
    <row r="13" spans="1:7" s="3" customFormat="1" ht="16.5" customHeight="1">
      <c r="A13" s="97" t="s">
        <v>70</v>
      </c>
      <c r="B13" s="97" t="s">
        <v>299</v>
      </c>
      <c r="C13" s="8"/>
      <c r="D13" s="8"/>
      <c r="E13" s="108"/>
    </row>
    <row r="14" spans="1:7" s="3" customFormat="1" ht="16.5" customHeight="1">
      <c r="A14" s="97" t="s">
        <v>474</v>
      </c>
      <c r="B14" s="97" t="s">
        <v>473</v>
      </c>
      <c r="C14" s="8"/>
      <c r="D14" s="8"/>
      <c r="E14" s="108"/>
    </row>
    <row r="15" spans="1:7" s="3" customFormat="1" ht="16.5" customHeight="1">
      <c r="A15" s="97" t="s">
        <v>475</v>
      </c>
      <c r="B15" s="97" t="s">
        <v>86</v>
      </c>
      <c r="C15" s="8"/>
      <c r="D15" s="8"/>
      <c r="E15" s="108"/>
    </row>
    <row r="16" spans="1:7" s="3" customFormat="1" ht="16.5" customHeigh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73</v>
      </c>
      <c r="B17" s="97" t="s">
        <v>75</v>
      </c>
      <c r="C17" s="8"/>
      <c r="D17" s="8"/>
      <c r="E17" s="108"/>
    </row>
    <row r="18" spans="1:5" s="3" customFormat="1" ht="30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>
      <c r="A19" s="88" t="s">
        <v>76</v>
      </c>
      <c r="B19" s="88" t="s">
        <v>394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77</v>
      </c>
      <c r="B20" s="97" t="s">
        <v>78</v>
      </c>
      <c r="C20" s="8"/>
      <c r="D20" s="8"/>
      <c r="E20" s="108"/>
    </row>
    <row r="21" spans="1:5" s="3" customFormat="1" ht="30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>
      <c r="A23" s="97" t="s">
        <v>83</v>
      </c>
      <c r="B23" s="97" t="s">
        <v>418</v>
      </c>
      <c r="C23" s="8"/>
      <c r="D23" s="8"/>
      <c r="E23" s="108"/>
    </row>
    <row r="24" spans="1:5" s="3" customFormat="1" ht="16.5" customHeight="1">
      <c r="A24" s="88" t="s">
        <v>84</v>
      </c>
      <c r="B24" s="88" t="s">
        <v>419</v>
      </c>
      <c r="C24" s="262"/>
      <c r="D24" s="8"/>
      <c r="E24" s="108"/>
    </row>
    <row r="25" spans="1:5" s="3" customFormat="1">
      <c r="A25" s="88" t="s">
        <v>239</v>
      </c>
      <c r="B25" s="88" t="s">
        <v>425</v>
      </c>
      <c r="C25" s="8"/>
      <c r="D25" s="8"/>
      <c r="E25" s="108"/>
    </row>
    <row r="26" spans="1:5" ht="16.5" customHeight="1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299</v>
      </c>
      <c r="C27" s="107">
        <f>SUM(C28:C30)</f>
        <v>0</v>
      </c>
      <c r="D27" s="107">
        <f>SUM(D28:D30)</f>
        <v>0</v>
      </c>
      <c r="E27" s="108"/>
    </row>
    <row r="28" spans="1:5">
      <c r="A28" s="236" t="s">
        <v>87</v>
      </c>
      <c r="B28" s="236" t="s">
        <v>297</v>
      </c>
      <c r="C28" s="8"/>
      <c r="D28" s="8"/>
      <c r="E28" s="108"/>
    </row>
    <row r="29" spans="1:5">
      <c r="A29" s="236" t="s">
        <v>88</v>
      </c>
      <c r="B29" s="236" t="s">
        <v>300</v>
      </c>
      <c r="C29" s="8"/>
      <c r="D29" s="8"/>
      <c r="E29" s="108"/>
    </row>
    <row r="30" spans="1:5">
      <c r="A30" s="236" t="s">
        <v>427</v>
      </c>
      <c r="B30" s="236" t="s">
        <v>298</v>
      </c>
      <c r="C30" s="8"/>
      <c r="D30" s="8"/>
      <c r="E30" s="108"/>
    </row>
    <row r="31" spans="1:5">
      <c r="A31" s="88" t="s">
        <v>33</v>
      </c>
      <c r="B31" s="88" t="s">
        <v>473</v>
      </c>
      <c r="C31" s="107">
        <f>SUM(C32:C34)</f>
        <v>0</v>
      </c>
      <c r="D31" s="107">
        <f>SUM(D32:D34)</f>
        <v>0</v>
      </c>
      <c r="E31" s="108"/>
    </row>
    <row r="32" spans="1:5">
      <c r="A32" s="236" t="s">
        <v>12</v>
      </c>
      <c r="B32" s="236" t="s">
        <v>476</v>
      </c>
      <c r="C32" s="8"/>
      <c r="D32" s="8"/>
      <c r="E32" s="108"/>
    </row>
    <row r="33" spans="1:9">
      <c r="A33" s="236" t="s">
        <v>13</v>
      </c>
      <c r="B33" s="236" t="s">
        <v>477</v>
      </c>
      <c r="C33" s="8"/>
      <c r="D33" s="8"/>
      <c r="E33" s="108"/>
    </row>
    <row r="34" spans="1:9">
      <c r="A34" s="236" t="s">
        <v>269</v>
      </c>
      <c r="B34" s="236" t="s">
        <v>478</v>
      </c>
      <c r="C34" s="8"/>
      <c r="D34" s="8"/>
      <c r="E34" s="108"/>
    </row>
    <row r="35" spans="1:9">
      <c r="A35" s="88" t="s">
        <v>34</v>
      </c>
      <c r="B35" s="248" t="s">
        <v>424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71" t="s">
        <v>96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B42" s="278" t="s">
        <v>483</v>
      </c>
      <c r="C42" s="278"/>
      <c r="D42" s="278"/>
      <c r="E42" s="278"/>
      <c r="F42" s="278"/>
      <c r="G42" s="278"/>
      <c r="H42" s="278"/>
      <c r="I42"/>
    </row>
    <row r="43" spans="1:9">
      <c r="A43"/>
      <c r="B43" s="71" t="s">
        <v>259</v>
      </c>
      <c r="D43" s="111"/>
      <c r="E43" s="110"/>
      <c r="F43" s="110"/>
      <c r="G43"/>
      <c r="H43"/>
      <c r="I43"/>
    </row>
    <row r="44" spans="1:9">
      <c r="A44"/>
      <c r="B44" s="2" t="s">
        <v>258</v>
      </c>
      <c r="D44" s="111"/>
      <c r="E44" s="110"/>
      <c r="F44" s="110"/>
      <c r="G44"/>
      <c r="H44"/>
      <c r="I44"/>
    </row>
    <row r="45" spans="1:9" customFormat="1" ht="12.75">
      <c r="B45" s="67" t="s">
        <v>127</v>
      </c>
      <c r="D45" s="110"/>
      <c r="E45" s="110"/>
      <c r="F45" s="110"/>
    </row>
    <row r="46" spans="1:9">
      <c r="D46" s="27"/>
      <c r="E46" s="109"/>
      <c r="F46" s="27"/>
    </row>
  </sheetData>
  <mergeCells count="3">
    <mergeCell ref="C2:D2"/>
    <mergeCell ref="C1:D1"/>
    <mergeCell ref="A5:G5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C2" zoomScale="145" zoomScaleSheetLayoutView="145" workbookViewId="0">
      <selection activeCell="I2" sqref="I2:J2"/>
    </sheetView>
  </sheetViews>
  <sheetFormatPr defaultRowHeight="12.75"/>
  <cols>
    <col min="1" max="1" width="11.7109375" style="181" customWidth="1"/>
    <col min="2" max="2" width="21.5703125" style="181" customWidth="1"/>
    <col min="3" max="3" width="19.140625" style="181" customWidth="1"/>
    <col min="4" max="4" width="23.7109375" style="181" customWidth="1"/>
    <col min="5" max="6" width="16.5703125" style="181" bestFit="1" customWidth="1"/>
    <col min="7" max="7" width="17" style="181" customWidth="1"/>
    <col min="8" max="8" width="19" style="181" customWidth="1"/>
    <col min="9" max="9" width="24.42578125" style="181" customWidth="1"/>
    <col min="10" max="16384" width="9.140625" style="181"/>
  </cols>
  <sheetData>
    <row r="1" spans="1:13" customFormat="1" ht="15">
      <c r="A1" s="134" t="s">
        <v>431</v>
      </c>
      <c r="B1" s="135"/>
      <c r="C1" s="135"/>
      <c r="D1" s="135"/>
      <c r="E1" s="135"/>
      <c r="F1" s="135"/>
      <c r="G1" s="135"/>
      <c r="H1" s="141"/>
      <c r="I1" s="80" t="s">
        <v>97</v>
      </c>
    </row>
    <row r="2" spans="1:13" customFormat="1" ht="15">
      <c r="A2" s="105" t="s">
        <v>128</v>
      </c>
      <c r="B2" s="135"/>
      <c r="C2" s="135"/>
      <c r="D2" s="135"/>
      <c r="E2" s="135"/>
      <c r="F2" s="135"/>
      <c r="G2" s="135"/>
      <c r="H2" s="141"/>
      <c r="I2" s="406" t="s">
        <v>547</v>
      </c>
      <c r="J2" s="406"/>
    </row>
    <row r="3" spans="1:13" customFormat="1" ht="15">
      <c r="A3" s="135"/>
      <c r="B3" s="135"/>
      <c r="C3" s="135"/>
      <c r="D3" s="135"/>
      <c r="E3" s="135"/>
      <c r="F3" s="135"/>
      <c r="G3" s="135"/>
      <c r="H3" s="138"/>
      <c r="I3" s="138"/>
      <c r="M3" s="18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35"/>
      <c r="E4" s="135"/>
      <c r="F4" s="135"/>
      <c r="G4" s="135"/>
      <c r="H4" s="135"/>
      <c r="I4" s="144"/>
    </row>
    <row r="5" spans="1:13" ht="15">
      <c r="A5" s="408" t="str">
        <f>'ფორმა N1'!D4</f>
        <v>მოქალაქეთა პოლიტიკური გაერთიანება საქართველოს მშვიდობისათვის ს/კ 205323997</v>
      </c>
      <c r="B5" s="408"/>
      <c r="C5" s="408"/>
      <c r="D5" s="408"/>
      <c r="E5" s="408"/>
      <c r="F5" s="408"/>
      <c r="G5" s="408"/>
      <c r="H5" s="408"/>
      <c r="I5" s="408"/>
    </row>
    <row r="6" spans="1:13" customFormat="1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60">
      <c r="A7" s="145" t="s">
        <v>64</v>
      </c>
      <c r="B7" s="133" t="s">
        <v>366</v>
      </c>
      <c r="C7" s="133" t="s">
        <v>367</v>
      </c>
      <c r="D7" s="133" t="s">
        <v>372</v>
      </c>
      <c r="E7" s="133" t="s">
        <v>374</v>
      </c>
      <c r="F7" s="133" t="s">
        <v>368</v>
      </c>
      <c r="G7" s="133" t="s">
        <v>369</v>
      </c>
      <c r="H7" s="133" t="s">
        <v>381</v>
      </c>
      <c r="I7" s="133" t="s">
        <v>370</v>
      </c>
    </row>
    <row r="8" spans="1:13" customFormat="1" ht="15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>
      <c r="A9" s="69">
        <v>1</v>
      </c>
      <c r="B9" s="26"/>
      <c r="C9" s="26"/>
      <c r="D9" s="26"/>
      <c r="E9" s="26"/>
      <c r="F9" s="212"/>
      <c r="G9" s="212"/>
      <c r="H9" s="212"/>
      <c r="I9" s="26"/>
    </row>
    <row r="10" spans="1:13" customFormat="1" ht="15">
      <c r="A10" s="69">
        <v>2</v>
      </c>
      <c r="B10" s="26"/>
      <c r="C10" s="26"/>
      <c r="D10" s="26"/>
      <c r="E10" s="26"/>
      <c r="F10" s="212"/>
      <c r="G10" s="212"/>
      <c r="H10" s="212"/>
      <c r="I10" s="26"/>
    </row>
    <row r="11" spans="1:13" customFormat="1" ht="15">
      <c r="A11" s="69">
        <v>3</v>
      </c>
      <c r="B11" s="26"/>
      <c r="C11" s="26"/>
      <c r="D11" s="26"/>
      <c r="E11" s="26"/>
      <c r="F11" s="212"/>
      <c r="G11" s="212"/>
      <c r="H11" s="212"/>
      <c r="I11" s="26"/>
    </row>
    <row r="12" spans="1:13" customFormat="1" ht="15">
      <c r="A12" s="69">
        <v>4</v>
      </c>
      <c r="B12" s="26"/>
      <c r="C12" s="26"/>
      <c r="D12" s="26"/>
      <c r="E12" s="26"/>
      <c r="F12" s="212"/>
      <c r="G12" s="212"/>
      <c r="H12" s="212"/>
      <c r="I12" s="26"/>
    </row>
    <row r="13" spans="1:13" customFormat="1" ht="15">
      <c r="A13" s="69">
        <v>5</v>
      </c>
      <c r="B13" s="26"/>
      <c r="C13" s="26"/>
      <c r="D13" s="26"/>
      <c r="E13" s="26"/>
      <c r="F13" s="212"/>
      <c r="G13" s="212"/>
      <c r="H13" s="212"/>
      <c r="I13" s="26"/>
    </row>
    <row r="14" spans="1:13" customFormat="1" ht="15">
      <c r="A14" s="69">
        <v>6</v>
      </c>
      <c r="B14" s="26"/>
      <c r="C14" s="26"/>
      <c r="D14" s="26"/>
      <c r="E14" s="26"/>
      <c r="F14" s="212"/>
      <c r="G14" s="212"/>
      <c r="H14" s="212"/>
      <c r="I14" s="26"/>
    </row>
    <row r="15" spans="1:13" customFormat="1" ht="15">
      <c r="A15" s="69">
        <v>7</v>
      </c>
      <c r="B15" s="26"/>
      <c r="C15" s="26"/>
      <c r="D15" s="26"/>
      <c r="E15" s="26"/>
      <c r="F15" s="212"/>
      <c r="G15" s="212"/>
      <c r="H15" s="212"/>
      <c r="I15" s="26"/>
    </row>
    <row r="16" spans="1:13" customFormat="1" ht="15">
      <c r="A16" s="69">
        <v>8</v>
      </c>
      <c r="B16" s="26"/>
      <c r="C16" s="26"/>
      <c r="D16" s="26"/>
      <c r="E16" s="26"/>
      <c r="F16" s="212"/>
      <c r="G16" s="212"/>
      <c r="H16" s="212"/>
      <c r="I16" s="26"/>
    </row>
    <row r="17" spans="1:9" customFormat="1" ht="15">
      <c r="A17" s="69">
        <v>9</v>
      </c>
      <c r="B17" s="26"/>
      <c r="C17" s="26"/>
      <c r="D17" s="26"/>
      <c r="E17" s="26"/>
      <c r="F17" s="212"/>
      <c r="G17" s="212"/>
      <c r="H17" s="212"/>
      <c r="I17" s="26"/>
    </row>
    <row r="18" spans="1:9" customFormat="1" ht="15">
      <c r="A18" s="69">
        <v>10</v>
      </c>
      <c r="B18" s="26"/>
      <c r="C18" s="26"/>
      <c r="D18" s="26"/>
      <c r="E18" s="26"/>
      <c r="F18" s="212"/>
      <c r="G18" s="212"/>
      <c r="H18" s="212"/>
      <c r="I18" s="26"/>
    </row>
    <row r="19" spans="1:9" customFormat="1" ht="15">
      <c r="A19" s="69">
        <v>11</v>
      </c>
      <c r="B19" s="26"/>
      <c r="C19" s="26"/>
      <c r="D19" s="26"/>
      <c r="E19" s="26"/>
      <c r="F19" s="212"/>
      <c r="G19" s="212"/>
      <c r="H19" s="212"/>
      <c r="I19" s="26"/>
    </row>
    <row r="20" spans="1:9" customFormat="1" ht="15">
      <c r="A20" s="69">
        <v>12</v>
      </c>
      <c r="B20" s="26"/>
      <c r="C20" s="26"/>
      <c r="D20" s="26"/>
      <c r="E20" s="26"/>
      <c r="F20" s="212"/>
      <c r="G20" s="212"/>
      <c r="H20" s="212"/>
      <c r="I20" s="26"/>
    </row>
    <row r="21" spans="1:9" customFormat="1" ht="15">
      <c r="A21" s="69">
        <v>13</v>
      </c>
      <c r="B21" s="26"/>
      <c r="C21" s="26"/>
      <c r="D21" s="26"/>
      <c r="E21" s="26"/>
      <c r="F21" s="212"/>
      <c r="G21" s="212"/>
      <c r="H21" s="212"/>
      <c r="I21" s="26"/>
    </row>
    <row r="22" spans="1:9" customFormat="1" ht="15">
      <c r="A22" s="69">
        <v>14</v>
      </c>
      <c r="B22" s="26"/>
      <c r="C22" s="26"/>
      <c r="D22" s="26"/>
      <c r="E22" s="26"/>
      <c r="F22" s="212"/>
      <c r="G22" s="212"/>
      <c r="H22" s="212"/>
      <c r="I22" s="26"/>
    </row>
    <row r="23" spans="1:9" customFormat="1" ht="15">
      <c r="A23" s="69">
        <v>15</v>
      </c>
      <c r="B23" s="26"/>
      <c r="C23" s="26"/>
      <c r="D23" s="26"/>
      <c r="E23" s="26"/>
      <c r="F23" s="212"/>
      <c r="G23" s="212"/>
      <c r="H23" s="212"/>
      <c r="I23" s="26"/>
    </row>
    <row r="24" spans="1:9" customFormat="1" ht="15">
      <c r="A24" s="69">
        <v>16</v>
      </c>
      <c r="B24" s="26"/>
      <c r="C24" s="26"/>
      <c r="D24" s="26"/>
      <c r="E24" s="26"/>
      <c r="F24" s="212"/>
      <c r="G24" s="212"/>
      <c r="H24" s="212"/>
      <c r="I24" s="26"/>
    </row>
    <row r="25" spans="1:9" customFormat="1" ht="15">
      <c r="A25" s="69">
        <v>17</v>
      </c>
      <c r="B25" s="26"/>
      <c r="C25" s="26"/>
      <c r="D25" s="26"/>
      <c r="E25" s="26"/>
      <c r="F25" s="212"/>
      <c r="G25" s="212"/>
      <c r="H25" s="212"/>
      <c r="I25" s="26"/>
    </row>
    <row r="26" spans="1:9" customFormat="1" ht="15">
      <c r="A26" s="69">
        <v>18</v>
      </c>
      <c r="B26" s="26"/>
      <c r="C26" s="26"/>
      <c r="D26" s="26"/>
      <c r="E26" s="26"/>
      <c r="F26" s="212"/>
      <c r="G26" s="212"/>
      <c r="H26" s="212"/>
      <c r="I26" s="26"/>
    </row>
    <row r="27" spans="1:9" customFormat="1" ht="15">
      <c r="A27" s="69" t="s">
        <v>266</v>
      </c>
      <c r="B27" s="26"/>
      <c r="C27" s="26"/>
      <c r="D27" s="26"/>
      <c r="E27" s="26"/>
      <c r="F27" s="212"/>
      <c r="G27" s="212"/>
      <c r="H27" s="212"/>
      <c r="I27" s="26"/>
    </row>
    <row r="28" spans="1:9">
      <c r="A28" s="216"/>
      <c r="B28" s="216"/>
      <c r="C28" s="216"/>
      <c r="D28" s="216"/>
      <c r="E28" s="216"/>
      <c r="F28" s="216"/>
      <c r="G28" s="216"/>
      <c r="H28" s="216"/>
      <c r="I28" s="216"/>
    </row>
    <row r="29" spans="1:9">
      <c r="A29" s="216"/>
      <c r="B29" s="216"/>
      <c r="C29" s="216"/>
      <c r="D29" s="216"/>
      <c r="E29" s="216"/>
      <c r="F29" s="216"/>
      <c r="G29" s="216"/>
      <c r="H29" s="216"/>
      <c r="I29" s="216"/>
    </row>
    <row r="30" spans="1:9">
      <c r="A30" s="217"/>
      <c r="B30" s="216"/>
      <c r="C30" s="216"/>
      <c r="D30" s="216"/>
      <c r="E30" s="216"/>
      <c r="F30" s="216"/>
      <c r="G30" s="216"/>
      <c r="H30" s="216"/>
      <c r="I30" s="216"/>
    </row>
    <row r="31" spans="1:9" ht="15">
      <c r="A31" s="180"/>
      <c r="B31" s="182" t="s">
        <v>96</v>
      </c>
      <c r="C31" s="180"/>
      <c r="D31" s="180"/>
      <c r="E31" s="183"/>
      <c r="F31" s="180"/>
      <c r="G31" s="180"/>
      <c r="H31" s="180"/>
      <c r="I31" s="180"/>
    </row>
    <row r="32" spans="1:9" ht="15">
      <c r="A32" s="180"/>
      <c r="B32" s="180"/>
      <c r="C32" s="436" t="s">
        <v>483</v>
      </c>
      <c r="D32" s="436"/>
      <c r="E32" s="436"/>
      <c r="F32" s="436"/>
      <c r="G32" s="436"/>
    </row>
    <row r="33" spans="2:6" ht="15">
      <c r="B33" s="180"/>
      <c r="C33" s="186" t="s">
        <v>256</v>
      </c>
      <c r="D33" s="180"/>
      <c r="F33" s="187" t="s">
        <v>261</v>
      </c>
    </row>
    <row r="34" spans="2:6" ht="15">
      <c r="B34" s="180"/>
      <c r="C34" s="188" t="s">
        <v>127</v>
      </c>
      <c r="D34" s="180"/>
      <c r="F34" s="180" t="s">
        <v>257</v>
      </c>
    </row>
    <row r="35" spans="2:6" ht="15">
      <c r="B35" s="180"/>
      <c r="C35" s="188"/>
    </row>
  </sheetData>
  <mergeCells count="3">
    <mergeCell ref="A5:I5"/>
    <mergeCell ref="C32:G32"/>
    <mergeCell ref="I2:J2"/>
  </mergeCells>
  <pageMargins left="0.7" right="0.7" top="0.75" bottom="0.75" header="0.3" footer="0.3"/>
  <pageSetup scale="73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115" zoomScaleSheetLayoutView="115" workbookViewId="0">
      <selection activeCell="I2" sqref="I2:J2"/>
    </sheetView>
  </sheetViews>
  <sheetFormatPr defaultRowHeight="15"/>
  <cols>
    <col min="1" max="1" width="10" style="180" customWidth="1"/>
    <col min="2" max="2" width="20.28515625" style="180" customWidth="1"/>
    <col min="3" max="3" width="30" style="180" customWidth="1"/>
    <col min="4" max="4" width="29" style="180" customWidth="1"/>
    <col min="5" max="5" width="22.5703125" style="180" customWidth="1"/>
    <col min="6" max="6" width="20" style="180" customWidth="1"/>
    <col min="7" max="7" width="29.28515625" style="180" customWidth="1"/>
    <col min="8" max="8" width="27.140625" style="180" customWidth="1"/>
    <col min="9" max="9" width="26.42578125" style="180" customWidth="1"/>
    <col min="10" max="10" width="0.5703125" style="180" customWidth="1"/>
    <col min="11" max="16384" width="9.140625" style="180"/>
  </cols>
  <sheetData>
    <row r="1" spans="1:10">
      <c r="A1" s="76" t="s">
        <v>382</v>
      </c>
      <c r="B1" s="78"/>
      <c r="C1" s="78"/>
      <c r="D1" s="78"/>
      <c r="E1" s="78"/>
      <c r="F1" s="78"/>
      <c r="G1" s="78"/>
      <c r="H1" s="78"/>
      <c r="I1" s="160" t="s">
        <v>186</v>
      </c>
      <c r="J1" s="161"/>
    </row>
    <row r="2" spans="1:10">
      <c r="A2" s="78" t="s">
        <v>128</v>
      </c>
      <c r="B2" s="78"/>
      <c r="C2" s="78"/>
      <c r="D2" s="78"/>
      <c r="E2" s="78"/>
      <c r="F2" s="78"/>
      <c r="G2" s="78"/>
      <c r="H2" s="78"/>
      <c r="I2" s="406" t="s">
        <v>547</v>
      </c>
      <c r="J2" s="406"/>
    </row>
    <row r="3" spans="1:10">
      <c r="A3" s="78"/>
      <c r="B3" s="78"/>
      <c r="C3" s="78"/>
      <c r="D3" s="78"/>
      <c r="E3" s="78"/>
      <c r="F3" s="78"/>
      <c r="G3" s="78"/>
      <c r="H3" s="78"/>
      <c r="I3" s="102"/>
      <c r="J3" s="161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4"/>
    </row>
    <row r="5" spans="1:10">
      <c r="A5" s="375" t="s">
        <v>480</v>
      </c>
      <c r="B5" s="375"/>
      <c r="C5" s="375"/>
      <c r="D5" s="375"/>
      <c r="E5" s="375"/>
      <c r="F5" s="375"/>
      <c r="G5" s="375"/>
      <c r="H5" s="375"/>
      <c r="I5" s="213"/>
      <c r="J5" s="187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4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5"/>
    </row>
    <row r="8" spans="1:10" ht="63.75" customHeight="1">
      <c r="A8" s="162" t="s">
        <v>64</v>
      </c>
      <c r="B8" s="368" t="s">
        <v>358</v>
      </c>
      <c r="C8" s="369" t="s">
        <v>415</v>
      </c>
      <c r="D8" s="369" t="s">
        <v>416</v>
      </c>
      <c r="E8" s="369" t="s">
        <v>359</v>
      </c>
      <c r="F8" s="369" t="s">
        <v>378</v>
      </c>
      <c r="G8" s="369" t="s">
        <v>379</v>
      </c>
      <c r="H8" s="369" t="s">
        <v>417</v>
      </c>
      <c r="I8" s="163" t="s">
        <v>380</v>
      </c>
      <c r="J8" s="105"/>
    </row>
    <row r="9" spans="1:10">
      <c r="A9" s="165">
        <v>1</v>
      </c>
      <c r="B9" s="201" t="s">
        <v>489</v>
      </c>
      <c r="C9" s="170" t="s">
        <v>501</v>
      </c>
      <c r="D9" s="170">
        <v>404406825</v>
      </c>
      <c r="E9" s="169" t="s">
        <v>502</v>
      </c>
      <c r="F9" s="169">
        <v>36</v>
      </c>
      <c r="G9" s="169">
        <v>36</v>
      </c>
      <c r="H9" s="169"/>
      <c r="I9" s="169">
        <v>36</v>
      </c>
      <c r="J9" s="105"/>
    </row>
    <row r="10" spans="1:10">
      <c r="A10" s="165">
        <v>2</v>
      </c>
      <c r="B10" s="201" t="s">
        <v>493</v>
      </c>
      <c r="C10" s="170" t="s">
        <v>494</v>
      </c>
      <c r="D10" s="170">
        <v>1025011272</v>
      </c>
      <c r="E10" s="169" t="s">
        <v>495</v>
      </c>
      <c r="F10" s="169">
        <v>1870</v>
      </c>
      <c r="G10" s="169">
        <v>1870</v>
      </c>
      <c r="H10" s="169"/>
      <c r="I10" s="169">
        <v>6333.27</v>
      </c>
      <c r="J10" s="105"/>
    </row>
    <row r="11" spans="1:10">
      <c r="A11" s="165">
        <v>3</v>
      </c>
      <c r="B11" s="201" t="s">
        <v>496</v>
      </c>
      <c r="C11" s="170" t="s">
        <v>497</v>
      </c>
      <c r="D11" s="170">
        <v>1019029082</v>
      </c>
      <c r="E11" s="169" t="s">
        <v>333</v>
      </c>
      <c r="F11" s="169">
        <v>250</v>
      </c>
      <c r="G11" s="169"/>
      <c r="H11" s="169"/>
      <c r="I11" s="169">
        <v>250</v>
      </c>
      <c r="J11" s="105"/>
    </row>
    <row r="12" spans="1:10">
      <c r="A12" s="165">
        <v>4</v>
      </c>
      <c r="B12" s="201" t="s">
        <v>498</v>
      </c>
      <c r="C12" s="170" t="s">
        <v>499</v>
      </c>
      <c r="D12" s="170">
        <v>402004157</v>
      </c>
      <c r="E12" s="169" t="s">
        <v>500</v>
      </c>
      <c r="F12" s="169">
        <v>360</v>
      </c>
      <c r="G12" s="169">
        <v>360</v>
      </c>
      <c r="H12" s="169"/>
      <c r="I12" s="169">
        <v>360</v>
      </c>
      <c r="J12" s="105"/>
    </row>
    <row r="13" spans="1:10">
      <c r="A13" s="165">
        <v>5</v>
      </c>
      <c r="B13" s="201" t="s">
        <v>503</v>
      </c>
      <c r="C13" s="170" t="s">
        <v>497</v>
      </c>
      <c r="D13" s="170">
        <v>1019029082</v>
      </c>
      <c r="E13" s="169" t="s">
        <v>333</v>
      </c>
      <c r="F13" s="169">
        <v>625</v>
      </c>
      <c r="G13" s="169"/>
      <c r="H13" s="169"/>
      <c r="I13" s="169">
        <v>2500</v>
      </c>
      <c r="J13" s="105"/>
    </row>
    <row r="14" spans="1:10">
      <c r="A14" s="165">
        <v>6</v>
      </c>
      <c r="B14" s="201" t="s">
        <v>503</v>
      </c>
      <c r="C14" s="170" t="s">
        <v>504</v>
      </c>
      <c r="D14" s="170">
        <v>1015004641</v>
      </c>
      <c r="E14" s="169" t="s">
        <v>333</v>
      </c>
      <c r="F14" s="169">
        <v>1000</v>
      </c>
      <c r="G14" s="169"/>
      <c r="H14" s="169"/>
      <c r="I14" s="169">
        <v>4000</v>
      </c>
      <c r="J14" s="105"/>
    </row>
    <row r="15" spans="1:10">
      <c r="A15" s="165">
        <v>7</v>
      </c>
      <c r="B15" s="201" t="s">
        <v>521</v>
      </c>
      <c r="C15" s="170" t="s">
        <v>520</v>
      </c>
      <c r="D15" s="170">
        <v>405009146</v>
      </c>
      <c r="E15" s="169" t="s">
        <v>519</v>
      </c>
      <c r="F15" s="169">
        <v>450</v>
      </c>
      <c r="G15" s="169">
        <v>450</v>
      </c>
      <c r="H15" s="169"/>
      <c r="I15" s="385">
        <v>1350</v>
      </c>
      <c r="J15" s="105"/>
    </row>
    <row r="16" spans="1:10">
      <c r="A16" s="165">
        <v>8</v>
      </c>
      <c r="B16" s="201" t="s">
        <v>523</v>
      </c>
      <c r="C16" s="170" t="s">
        <v>522</v>
      </c>
      <c r="D16" s="388" t="s">
        <v>524</v>
      </c>
      <c r="E16" s="169" t="s">
        <v>495</v>
      </c>
      <c r="F16" s="169">
        <f>4562.8/2</f>
        <v>2281.4</v>
      </c>
      <c r="G16" s="169">
        <v>4562.8</v>
      </c>
      <c r="H16" s="169"/>
      <c r="I16" s="169">
        <v>103.5</v>
      </c>
      <c r="J16" s="105"/>
    </row>
    <row r="17" spans="1:10">
      <c r="A17" s="165">
        <v>9</v>
      </c>
      <c r="B17" s="398">
        <v>42621</v>
      </c>
      <c r="C17" s="170" t="s">
        <v>555</v>
      </c>
      <c r="D17" s="170">
        <v>57001002920</v>
      </c>
      <c r="E17" s="169" t="s">
        <v>495</v>
      </c>
      <c r="F17" s="169">
        <v>270</v>
      </c>
      <c r="G17" s="169"/>
      <c r="H17" s="169"/>
      <c r="I17" s="169">
        <v>270</v>
      </c>
      <c r="J17" s="105"/>
    </row>
    <row r="18" spans="1:10">
      <c r="A18" s="165">
        <v>10</v>
      </c>
      <c r="B18" s="398">
        <v>42652</v>
      </c>
      <c r="C18" s="170" t="s">
        <v>556</v>
      </c>
      <c r="D18" s="170">
        <v>37001008690</v>
      </c>
      <c r="E18" s="169" t="s">
        <v>495</v>
      </c>
      <c r="F18" s="169">
        <v>500</v>
      </c>
      <c r="G18" s="169"/>
      <c r="H18" s="169"/>
      <c r="I18" s="219">
        <v>500</v>
      </c>
      <c r="J18" s="105"/>
    </row>
    <row r="19" spans="1:10">
      <c r="A19" s="165">
        <v>11</v>
      </c>
      <c r="B19" s="398">
        <v>42622</v>
      </c>
      <c r="C19" s="170" t="s">
        <v>557</v>
      </c>
      <c r="D19" s="170">
        <v>1024027555</v>
      </c>
      <c r="E19" s="169" t="s">
        <v>558</v>
      </c>
      <c r="F19" s="169">
        <v>1250</v>
      </c>
      <c r="G19" s="169">
        <v>1250</v>
      </c>
      <c r="H19" s="169"/>
      <c r="I19" s="169">
        <v>1250</v>
      </c>
      <c r="J19" s="105"/>
    </row>
    <row r="20" spans="1:10">
      <c r="A20" s="165">
        <v>12</v>
      </c>
      <c r="B20" s="201" t="s">
        <v>559</v>
      </c>
      <c r="C20" s="170" t="s">
        <v>561</v>
      </c>
      <c r="D20" s="170">
        <v>243854361</v>
      </c>
      <c r="E20" s="169" t="s">
        <v>558</v>
      </c>
      <c r="F20" s="169">
        <v>111</v>
      </c>
      <c r="G20" s="169"/>
      <c r="H20" s="169"/>
      <c r="I20" s="219">
        <v>111</v>
      </c>
      <c r="J20" s="105"/>
    </row>
    <row r="21" spans="1:10">
      <c r="A21" s="165">
        <v>13</v>
      </c>
      <c r="B21" s="201" t="s">
        <v>560</v>
      </c>
      <c r="C21" s="170" t="s">
        <v>562</v>
      </c>
      <c r="D21" s="170">
        <v>400079035</v>
      </c>
      <c r="E21" s="169" t="s">
        <v>558</v>
      </c>
      <c r="F21" s="169">
        <v>1631</v>
      </c>
      <c r="G21" s="169"/>
      <c r="H21" s="169"/>
      <c r="I21" s="169">
        <v>1631</v>
      </c>
      <c r="J21" s="105"/>
    </row>
    <row r="22" spans="1:10">
      <c r="A22" s="165">
        <v>14</v>
      </c>
      <c r="B22" s="398">
        <v>42652</v>
      </c>
      <c r="C22" s="170" t="s">
        <v>563</v>
      </c>
      <c r="D22" s="170">
        <v>130010002425</v>
      </c>
      <c r="E22" s="169" t="s">
        <v>502</v>
      </c>
      <c r="F22" s="169">
        <v>15</v>
      </c>
      <c r="G22" s="169">
        <v>15</v>
      </c>
      <c r="H22" s="169"/>
      <c r="I22" s="169">
        <v>15</v>
      </c>
      <c r="J22" s="105"/>
    </row>
    <row r="23" spans="1:10">
      <c r="A23" s="165">
        <v>15</v>
      </c>
      <c r="B23" s="398">
        <v>42622</v>
      </c>
      <c r="C23" s="170" t="s">
        <v>564</v>
      </c>
      <c r="D23" s="170">
        <v>427717321</v>
      </c>
      <c r="E23" s="169" t="s">
        <v>565</v>
      </c>
      <c r="F23" s="169">
        <v>20</v>
      </c>
      <c r="G23" s="169">
        <v>20</v>
      </c>
      <c r="H23" s="169"/>
      <c r="I23" s="169">
        <v>20</v>
      </c>
      <c r="J23" s="105"/>
    </row>
    <row r="24" spans="1:10">
      <c r="A24" s="165">
        <v>16</v>
      </c>
      <c r="B24" s="201" t="s">
        <v>566</v>
      </c>
      <c r="C24" s="170" t="s">
        <v>567</v>
      </c>
      <c r="D24" s="170">
        <v>427720353</v>
      </c>
      <c r="E24" s="169" t="s">
        <v>568</v>
      </c>
      <c r="F24" s="169">
        <v>100</v>
      </c>
      <c r="G24" s="169">
        <v>100</v>
      </c>
      <c r="H24" s="169"/>
      <c r="I24" s="169">
        <v>100</v>
      </c>
      <c r="J24" s="105"/>
    </row>
    <row r="25" spans="1:10">
      <c r="A25" s="165">
        <v>17</v>
      </c>
      <c r="B25" s="201"/>
      <c r="C25" s="170"/>
      <c r="D25" s="170"/>
      <c r="E25" s="169"/>
      <c r="F25" s="169"/>
      <c r="G25" s="169">
        <f>SUM(G9:G24)</f>
        <v>8663.7999999999993</v>
      </c>
      <c r="H25" s="169"/>
      <c r="I25" s="169"/>
      <c r="J25" s="105"/>
    </row>
    <row r="26" spans="1:10">
      <c r="A26" s="165">
        <v>18</v>
      </c>
      <c r="B26" s="201"/>
      <c r="C26" s="170"/>
      <c r="D26" s="170"/>
      <c r="E26" s="169"/>
      <c r="F26" s="169"/>
      <c r="G26" s="169"/>
      <c r="H26" s="169"/>
      <c r="I26" s="169"/>
      <c r="J26" s="105"/>
    </row>
    <row r="27" spans="1:10">
      <c r="A27" s="165">
        <v>19</v>
      </c>
      <c r="B27" s="201"/>
      <c r="C27" s="170"/>
      <c r="D27" s="170"/>
      <c r="E27" s="169"/>
      <c r="F27" s="169"/>
      <c r="G27" s="169">
        <f>I11+I13+I14</f>
        <v>6750</v>
      </c>
      <c r="H27" s="169"/>
      <c r="I27" s="169"/>
      <c r="J27" s="105"/>
    </row>
    <row r="28" spans="1:10">
      <c r="A28" s="165">
        <v>20</v>
      </c>
      <c r="B28" s="201"/>
      <c r="C28" s="170"/>
      <c r="D28" s="170"/>
      <c r="E28" s="169"/>
      <c r="F28" s="169"/>
      <c r="G28" s="399">
        <f>I38-G25-G27</f>
        <v>3415.9700000000012</v>
      </c>
      <c r="H28" s="169"/>
      <c r="I28" s="169"/>
      <c r="J28" s="105"/>
    </row>
    <row r="29" spans="1:10">
      <c r="A29" s="165">
        <v>21</v>
      </c>
      <c r="B29" s="201"/>
      <c r="C29" s="173"/>
      <c r="D29" s="173"/>
      <c r="E29" s="172"/>
      <c r="F29" s="172"/>
      <c r="G29" s="172"/>
      <c r="H29" s="260"/>
      <c r="I29" s="169"/>
      <c r="J29" s="105"/>
    </row>
    <row r="30" spans="1:10">
      <c r="A30" s="165">
        <v>22</v>
      </c>
      <c r="B30" s="201"/>
      <c r="C30" s="173"/>
      <c r="D30" s="173"/>
      <c r="E30" s="172"/>
      <c r="F30" s="172"/>
      <c r="G30" s="172"/>
      <c r="H30" s="260"/>
      <c r="I30" s="169"/>
      <c r="J30" s="105"/>
    </row>
    <row r="31" spans="1:10">
      <c r="A31" s="165">
        <v>23</v>
      </c>
      <c r="B31" s="201"/>
      <c r="C31" s="173"/>
      <c r="D31" s="173"/>
      <c r="E31" s="172"/>
      <c r="F31" s="172"/>
      <c r="G31" s="400">
        <f>I38-G27</f>
        <v>12079.77</v>
      </c>
      <c r="H31" s="260"/>
      <c r="I31" s="169"/>
      <c r="J31" s="105"/>
    </row>
    <row r="32" spans="1:10">
      <c r="A32" s="165">
        <v>24</v>
      </c>
      <c r="B32" s="201"/>
      <c r="C32" s="173"/>
      <c r="D32" s="173"/>
      <c r="E32" s="172"/>
      <c r="F32" s="172"/>
      <c r="G32" s="172"/>
      <c r="H32" s="260"/>
      <c r="I32" s="169"/>
      <c r="J32" s="105"/>
    </row>
    <row r="33" spans="1:12">
      <c r="A33" s="165">
        <v>25</v>
      </c>
      <c r="B33" s="201"/>
      <c r="C33" s="173"/>
      <c r="D33" s="173"/>
      <c r="E33" s="172"/>
      <c r="F33" s="172"/>
      <c r="G33" s="172"/>
      <c r="H33" s="260"/>
      <c r="I33" s="169"/>
      <c r="J33" s="105"/>
    </row>
    <row r="34" spans="1:12">
      <c r="A34" s="165">
        <v>26</v>
      </c>
      <c r="B34" s="201"/>
      <c r="C34" s="173"/>
      <c r="D34" s="173"/>
      <c r="E34" s="172"/>
      <c r="F34" s="172"/>
      <c r="G34" s="172"/>
      <c r="H34" s="260"/>
      <c r="I34" s="169"/>
      <c r="J34" s="105"/>
    </row>
    <row r="35" spans="1:12">
      <c r="A35" s="165">
        <v>27</v>
      </c>
      <c r="B35" s="201"/>
      <c r="C35" s="173"/>
      <c r="D35" s="173"/>
      <c r="E35" s="172"/>
      <c r="F35" s="172"/>
      <c r="G35" s="172"/>
      <c r="H35" s="260"/>
      <c r="I35" s="169"/>
      <c r="J35" s="105"/>
    </row>
    <row r="36" spans="1:12">
      <c r="A36" s="165">
        <v>28</v>
      </c>
      <c r="B36" s="201"/>
      <c r="C36" s="173"/>
      <c r="D36" s="173"/>
      <c r="E36" s="172"/>
      <c r="F36" s="172"/>
      <c r="G36" s="172"/>
      <c r="H36" s="260"/>
      <c r="I36" s="169"/>
      <c r="J36" s="105"/>
    </row>
    <row r="37" spans="1:12">
      <c r="A37" s="165">
        <v>29</v>
      </c>
      <c r="B37" s="201"/>
      <c r="C37" s="173"/>
      <c r="D37" s="173"/>
      <c r="E37" s="172"/>
      <c r="F37" s="172"/>
      <c r="G37" s="172"/>
      <c r="H37" s="260"/>
      <c r="I37" s="169"/>
      <c r="J37" s="105"/>
    </row>
    <row r="38" spans="1:12">
      <c r="A38" s="165" t="s">
        <v>266</v>
      </c>
      <c r="B38" s="201"/>
      <c r="C38" s="173"/>
      <c r="D38" s="173"/>
      <c r="E38" s="172"/>
      <c r="F38" s="172"/>
      <c r="G38" s="261"/>
      <c r="H38" s="270" t="s">
        <v>408</v>
      </c>
      <c r="I38" s="371">
        <f>SUM(I9:I37)</f>
        <v>18829.77</v>
      </c>
      <c r="J38" s="105"/>
    </row>
    <row r="40" spans="1:12">
      <c r="A40" s="180" t="s">
        <v>432</v>
      </c>
    </row>
    <row r="42" spans="1:12">
      <c r="B42" s="182" t="s">
        <v>96</v>
      </c>
      <c r="F42" s="183"/>
    </row>
    <row r="43" spans="1:12">
      <c r="F43" s="181"/>
      <c r="I43" s="181"/>
      <c r="J43" s="181"/>
      <c r="K43" s="181"/>
      <c r="L43" s="181"/>
    </row>
    <row r="44" spans="1:12">
      <c r="C44" s="436" t="s">
        <v>483</v>
      </c>
      <c r="D44" s="436"/>
      <c r="E44" s="436"/>
      <c r="F44" s="436"/>
      <c r="G44" s="436"/>
      <c r="H44" s="187"/>
      <c r="I44" s="185"/>
      <c r="J44" s="181"/>
      <c r="K44" s="181"/>
      <c r="L44" s="181"/>
    </row>
    <row r="45" spans="1:12">
      <c r="A45" s="181"/>
      <c r="C45" s="186" t="s">
        <v>256</v>
      </c>
      <c r="F45" s="187" t="s">
        <v>261</v>
      </c>
      <c r="G45" s="186"/>
      <c r="H45" s="186"/>
      <c r="I45" s="185"/>
      <c r="J45" s="181"/>
      <c r="K45" s="181"/>
      <c r="L45" s="181"/>
    </row>
    <row r="46" spans="1:12">
      <c r="A46" s="181"/>
      <c r="C46" s="188" t="s">
        <v>127</v>
      </c>
      <c r="F46" s="180" t="s">
        <v>257</v>
      </c>
      <c r="I46" s="181"/>
      <c r="J46" s="181"/>
      <c r="K46" s="181"/>
      <c r="L46" s="181"/>
    </row>
    <row r="47" spans="1:12" s="181" customFormat="1">
      <c r="B47" s="180"/>
      <c r="C47" s="188"/>
      <c r="G47" s="188"/>
      <c r="H47" s="188"/>
    </row>
    <row r="48" spans="1:12" s="181" customFormat="1" ht="12.75"/>
    <row r="49" s="181" customFormat="1" ht="12.75"/>
    <row r="50" s="181" customFormat="1" ht="12.75"/>
    <row r="51" s="181" customFormat="1" ht="12.75"/>
  </sheetData>
  <mergeCells count="2">
    <mergeCell ref="C44:G44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130" zoomScaleSheetLayoutView="130" workbookViewId="0">
      <selection activeCell="A5" sqref="A5:L5"/>
    </sheetView>
  </sheetViews>
  <sheetFormatPr defaultRowHeight="12.75"/>
  <cols>
    <col min="1" max="1" width="2.7109375" style="192" customWidth="1"/>
    <col min="2" max="2" width="9" style="192" customWidth="1"/>
    <col min="3" max="3" width="23.42578125" style="192" customWidth="1"/>
    <col min="4" max="4" width="13.28515625" style="192" customWidth="1"/>
    <col min="5" max="5" width="9.5703125" style="192" customWidth="1"/>
    <col min="6" max="6" width="11.5703125" style="192" customWidth="1"/>
    <col min="7" max="7" width="12.28515625" style="192" customWidth="1"/>
    <col min="8" max="8" width="15.28515625" style="192" customWidth="1"/>
    <col min="9" max="9" width="17.5703125" style="192" customWidth="1"/>
    <col min="10" max="11" width="12.42578125" style="192" customWidth="1"/>
    <col min="12" max="12" width="23.5703125" style="192" customWidth="1"/>
    <col min="13" max="13" width="18.5703125" style="192" customWidth="1"/>
    <col min="14" max="14" width="0.85546875" style="192" customWidth="1"/>
    <col min="15" max="16384" width="9.140625" style="192"/>
  </cols>
  <sheetData>
    <row r="1" spans="1:14">
      <c r="A1" s="189" t="s">
        <v>433</v>
      </c>
      <c r="B1" s="190"/>
      <c r="C1" s="190"/>
      <c r="D1" s="190"/>
      <c r="E1" s="190"/>
      <c r="F1" s="190"/>
      <c r="G1" s="190"/>
      <c r="H1" s="190"/>
      <c r="I1" s="193"/>
      <c r="J1" s="249"/>
      <c r="K1" s="249"/>
      <c r="L1" s="249"/>
      <c r="M1" s="249" t="s">
        <v>397</v>
      </c>
      <c r="N1" s="193"/>
    </row>
    <row r="2" spans="1:14">
      <c r="A2" s="193" t="s">
        <v>305</v>
      </c>
      <c r="B2" s="190"/>
      <c r="C2" s="190"/>
      <c r="D2" s="191"/>
      <c r="E2" s="191"/>
      <c r="F2" s="191"/>
      <c r="G2" s="191"/>
      <c r="H2" s="191"/>
      <c r="I2" s="190"/>
      <c r="J2" s="190"/>
      <c r="K2" s="190"/>
      <c r="L2" s="438" t="s">
        <v>569</v>
      </c>
      <c r="M2" s="438"/>
      <c r="N2" s="193"/>
    </row>
    <row r="3" spans="1:14">
      <c r="A3" s="193"/>
      <c r="B3" s="190"/>
      <c r="C3" s="190"/>
      <c r="D3" s="191"/>
      <c r="E3" s="191"/>
      <c r="F3" s="191"/>
      <c r="G3" s="191"/>
      <c r="H3" s="191"/>
      <c r="I3" s="190"/>
      <c r="J3" s="190"/>
      <c r="K3" s="190"/>
      <c r="L3" s="190"/>
      <c r="M3" s="190"/>
      <c r="N3" s="193"/>
    </row>
    <row r="4" spans="1:14" ht="15">
      <c r="A4" s="114" t="s">
        <v>262</v>
      </c>
      <c r="B4" s="190"/>
      <c r="C4" s="190"/>
      <c r="D4" s="194"/>
      <c r="E4" s="250"/>
      <c r="F4" s="194"/>
      <c r="G4" s="191"/>
      <c r="H4" s="191"/>
      <c r="I4" s="191"/>
      <c r="J4" s="191"/>
      <c r="K4" s="191"/>
      <c r="L4" s="190"/>
      <c r="M4" s="191"/>
      <c r="N4" s="193"/>
    </row>
    <row r="5" spans="1:14">
      <c r="A5" s="437" t="str">
        <f>'ფორმა N1'!D4</f>
        <v>მოქალაქეთა პოლიტიკური გაერთიანება საქართველოს მშვიდობისათვის ს/კ 205323997</v>
      </c>
      <c r="B5" s="437"/>
      <c r="C5" s="437"/>
      <c r="D5" s="437"/>
      <c r="E5" s="437"/>
      <c r="F5" s="437"/>
      <c r="G5" s="437"/>
      <c r="H5" s="437"/>
      <c r="I5" s="437"/>
      <c r="J5" s="437"/>
      <c r="K5" s="437"/>
      <c r="L5" s="437"/>
      <c r="M5" s="195"/>
      <c r="N5" s="193"/>
    </row>
    <row r="6" spans="1:14" ht="13.5" thickBot="1">
      <c r="A6" s="251"/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193"/>
    </row>
    <row r="7" spans="1:14" ht="51">
      <c r="A7" s="252" t="s">
        <v>64</v>
      </c>
      <c r="B7" s="253" t="s">
        <v>398</v>
      </c>
      <c r="C7" s="253" t="s">
        <v>399</v>
      </c>
      <c r="D7" s="254" t="s">
        <v>400</v>
      </c>
      <c r="E7" s="254" t="s">
        <v>263</v>
      </c>
      <c r="F7" s="254" t="s">
        <v>401</v>
      </c>
      <c r="G7" s="254" t="s">
        <v>402</v>
      </c>
      <c r="H7" s="253" t="s">
        <v>403</v>
      </c>
      <c r="I7" s="255" t="s">
        <v>404</v>
      </c>
      <c r="J7" s="255" t="s">
        <v>405</v>
      </c>
      <c r="K7" s="256" t="s">
        <v>406</v>
      </c>
      <c r="L7" s="256" t="s">
        <v>407</v>
      </c>
      <c r="M7" s="254" t="s">
        <v>397</v>
      </c>
      <c r="N7" s="193"/>
    </row>
    <row r="8" spans="1:14">
      <c r="A8" s="197">
        <v>1</v>
      </c>
      <c r="B8" s="198">
        <v>2</v>
      </c>
      <c r="C8" s="198">
        <v>3</v>
      </c>
      <c r="D8" s="199">
        <v>4</v>
      </c>
      <c r="E8" s="199">
        <v>5</v>
      </c>
      <c r="F8" s="199">
        <v>6</v>
      </c>
      <c r="G8" s="199">
        <v>7</v>
      </c>
      <c r="H8" s="199">
        <v>8</v>
      </c>
      <c r="I8" s="199">
        <v>9</v>
      </c>
      <c r="J8" s="199">
        <v>10</v>
      </c>
      <c r="K8" s="199">
        <v>11</v>
      </c>
      <c r="L8" s="199">
        <v>12</v>
      </c>
      <c r="M8" s="199">
        <v>13</v>
      </c>
      <c r="N8" s="193"/>
    </row>
    <row r="9" spans="1:14" ht="15">
      <c r="A9" s="200">
        <v>1</v>
      </c>
      <c r="B9" s="201"/>
      <c r="C9" s="257"/>
      <c r="D9" s="200"/>
      <c r="E9" s="200"/>
      <c r="F9" s="200"/>
      <c r="G9" s="200"/>
      <c r="H9" s="200"/>
      <c r="I9" s="200"/>
      <c r="J9" s="200"/>
      <c r="K9" s="200"/>
      <c r="L9" s="200"/>
      <c r="M9" s="258" t="str">
        <f t="shared" ref="M9:M33" si="0">IF(ISBLANK(B9),"",$M$2)</f>
        <v/>
      </c>
      <c r="N9" s="193"/>
    </row>
    <row r="10" spans="1:14" ht="15">
      <c r="A10" s="200">
        <v>2</v>
      </c>
      <c r="B10" s="201"/>
      <c r="C10" s="257"/>
      <c r="D10" s="200"/>
      <c r="E10" s="200"/>
      <c r="F10" s="200"/>
      <c r="G10" s="200"/>
      <c r="H10" s="200"/>
      <c r="I10" s="200"/>
      <c r="J10" s="200"/>
      <c r="K10" s="200"/>
      <c r="L10" s="200"/>
      <c r="M10" s="258" t="str">
        <f t="shared" si="0"/>
        <v/>
      </c>
      <c r="N10" s="193"/>
    </row>
    <row r="11" spans="1:14" ht="15">
      <c r="A11" s="200">
        <v>3</v>
      </c>
      <c r="B11" s="201"/>
      <c r="C11" s="257"/>
      <c r="D11" s="200"/>
      <c r="E11" s="200"/>
      <c r="F11" s="200"/>
      <c r="G11" s="200"/>
      <c r="H11" s="200"/>
      <c r="I11" s="200"/>
      <c r="J11" s="200"/>
      <c r="K11" s="200"/>
      <c r="L11" s="200"/>
      <c r="M11" s="258" t="str">
        <f t="shared" si="0"/>
        <v/>
      </c>
      <c r="N11" s="193"/>
    </row>
    <row r="12" spans="1:14" ht="15">
      <c r="A12" s="200">
        <v>4</v>
      </c>
      <c r="B12" s="201"/>
      <c r="C12" s="257"/>
      <c r="D12" s="200"/>
      <c r="E12" s="200"/>
      <c r="F12" s="200"/>
      <c r="G12" s="200"/>
      <c r="H12" s="200"/>
      <c r="I12" s="200"/>
      <c r="J12" s="200"/>
      <c r="K12" s="200"/>
      <c r="L12" s="200"/>
      <c r="M12" s="258" t="str">
        <f t="shared" si="0"/>
        <v/>
      </c>
      <c r="N12" s="193"/>
    </row>
    <row r="13" spans="1:14" ht="15">
      <c r="A13" s="200">
        <v>5</v>
      </c>
      <c r="B13" s="201"/>
      <c r="C13" s="257"/>
      <c r="D13" s="200"/>
      <c r="E13" s="200"/>
      <c r="F13" s="200"/>
      <c r="G13" s="200"/>
      <c r="H13" s="200"/>
      <c r="I13" s="200"/>
      <c r="J13" s="200"/>
      <c r="K13" s="200"/>
      <c r="L13" s="200"/>
      <c r="M13" s="258" t="str">
        <f t="shared" si="0"/>
        <v/>
      </c>
      <c r="N13" s="193"/>
    </row>
    <row r="14" spans="1:14" ht="15">
      <c r="A14" s="200">
        <v>6</v>
      </c>
      <c r="B14" s="201"/>
      <c r="C14" s="257"/>
      <c r="D14" s="200"/>
      <c r="E14" s="200"/>
      <c r="F14" s="200"/>
      <c r="G14" s="200"/>
      <c r="H14" s="200"/>
      <c r="I14" s="200"/>
      <c r="J14" s="200"/>
      <c r="K14" s="200"/>
      <c r="L14" s="200"/>
      <c r="M14" s="258" t="str">
        <f t="shared" si="0"/>
        <v/>
      </c>
      <c r="N14" s="193"/>
    </row>
    <row r="15" spans="1:14" ht="15">
      <c r="A15" s="200">
        <v>7</v>
      </c>
      <c r="B15" s="201"/>
      <c r="C15" s="257"/>
      <c r="D15" s="200"/>
      <c r="E15" s="200"/>
      <c r="F15" s="200"/>
      <c r="G15" s="200"/>
      <c r="H15" s="200"/>
      <c r="I15" s="200"/>
      <c r="J15" s="200"/>
      <c r="K15" s="200"/>
      <c r="L15" s="200"/>
      <c r="M15" s="258" t="str">
        <f t="shared" si="0"/>
        <v/>
      </c>
      <c r="N15" s="193"/>
    </row>
    <row r="16" spans="1:14" ht="15">
      <c r="A16" s="200">
        <v>8</v>
      </c>
      <c r="B16" s="201"/>
      <c r="C16" s="257"/>
      <c r="D16" s="200"/>
      <c r="E16" s="200"/>
      <c r="F16" s="200"/>
      <c r="G16" s="200"/>
      <c r="H16" s="200"/>
      <c r="I16" s="200"/>
      <c r="J16" s="200"/>
      <c r="K16" s="200"/>
      <c r="L16" s="200"/>
      <c r="M16" s="258" t="str">
        <f t="shared" si="0"/>
        <v/>
      </c>
      <c r="N16" s="193"/>
    </row>
    <row r="17" spans="1:14" ht="15">
      <c r="A17" s="200">
        <v>9</v>
      </c>
      <c r="B17" s="201"/>
      <c r="C17" s="257"/>
      <c r="D17" s="200"/>
      <c r="E17" s="200"/>
      <c r="F17" s="200"/>
      <c r="G17" s="200"/>
      <c r="H17" s="200"/>
      <c r="I17" s="200"/>
      <c r="J17" s="200"/>
      <c r="K17" s="200"/>
      <c r="L17" s="200"/>
      <c r="M17" s="258" t="str">
        <f t="shared" si="0"/>
        <v/>
      </c>
      <c r="N17" s="193"/>
    </row>
    <row r="18" spans="1:14" ht="15">
      <c r="A18" s="200">
        <v>10</v>
      </c>
      <c r="B18" s="201"/>
      <c r="C18" s="257"/>
      <c r="D18" s="200"/>
      <c r="E18" s="200"/>
      <c r="F18" s="200"/>
      <c r="G18" s="200"/>
      <c r="H18" s="200"/>
      <c r="I18" s="200"/>
      <c r="J18" s="200"/>
      <c r="K18" s="200"/>
      <c r="L18" s="200"/>
      <c r="M18" s="258" t="str">
        <f t="shared" si="0"/>
        <v/>
      </c>
      <c r="N18" s="193"/>
    </row>
    <row r="19" spans="1:14" ht="15">
      <c r="A19" s="200">
        <v>11</v>
      </c>
      <c r="B19" s="201"/>
      <c r="C19" s="257"/>
      <c r="D19" s="200"/>
      <c r="E19" s="200"/>
      <c r="F19" s="200"/>
      <c r="G19" s="200"/>
      <c r="H19" s="200"/>
      <c r="I19" s="200"/>
      <c r="J19" s="200"/>
      <c r="K19" s="200"/>
      <c r="L19" s="200"/>
      <c r="M19" s="258" t="str">
        <f t="shared" si="0"/>
        <v/>
      </c>
      <c r="N19" s="193"/>
    </row>
    <row r="20" spans="1:14" ht="15">
      <c r="A20" s="200">
        <v>12</v>
      </c>
      <c r="B20" s="201"/>
      <c r="C20" s="257"/>
      <c r="D20" s="200"/>
      <c r="E20" s="200"/>
      <c r="F20" s="200"/>
      <c r="G20" s="200"/>
      <c r="H20" s="200"/>
      <c r="I20" s="200"/>
      <c r="J20" s="200"/>
      <c r="K20" s="200"/>
      <c r="L20" s="200"/>
      <c r="M20" s="258" t="str">
        <f t="shared" si="0"/>
        <v/>
      </c>
      <c r="N20" s="193"/>
    </row>
    <row r="21" spans="1:14" ht="15">
      <c r="A21" s="200">
        <v>13</v>
      </c>
      <c r="B21" s="201"/>
      <c r="C21" s="257"/>
      <c r="D21" s="200"/>
      <c r="E21" s="200"/>
      <c r="F21" s="200"/>
      <c r="G21" s="200"/>
      <c r="H21" s="200"/>
      <c r="I21" s="200"/>
      <c r="J21" s="200"/>
      <c r="K21" s="200"/>
      <c r="L21" s="200"/>
      <c r="M21" s="258" t="str">
        <f t="shared" si="0"/>
        <v/>
      </c>
      <c r="N21" s="193"/>
    </row>
    <row r="22" spans="1:14" ht="15">
      <c r="A22" s="200">
        <v>14</v>
      </c>
      <c r="B22" s="201"/>
      <c r="C22" s="257"/>
      <c r="D22" s="200"/>
      <c r="E22" s="200"/>
      <c r="F22" s="200"/>
      <c r="G22" s="200"/>
      <c r="H22" s="200"/>
      <c r="I22" s="200"/>
      <c r="J22" s="200"/>
      <c r="K22" s="200"/>
      <c r="L22" s="200"/>
      <c r="M22" s="258" t="str">
        <f t="shared" si="0"/>
        <v/>
      </c>
      <c r="N22" s="193"/>
    </row>
    <row r="23" spans="1:14" ht="15">
      <c r="A23" s="200">
        <v>15</v>
      </c>
      <c r="B23" s="201"/>
      <c r="C23" s="257"/>
      <c r="D23" s="200"/>
      <c r="E23" s="200"/>
      <c r="F23" s="200"/>
      <c r="G23" s="200"/>
      <c r="H23" s="200"/>
      <c r="I23" s="200"/>
      <c r="J23" s="200"/>
      <c r="K23" s="200"/>
      <c r="L23" s="200"/>
      <c r="M23" s="258" t="str">
        <f t="shared" si="0"/>
        <v/>
      </c>
      <c r="N23" s="193"/>
    </row>
    <row r="24" spans="1:14" ht="15">
      <c r="A24" s="200">
        <v>16</v>
      </c>
      <c r="B24" s="201"/>
      <c r="C24" s="257"/>
      <c r="D24" s="200"/>
      <c r="E24" s="200"/>
      <c r="F24" s="200"/>
      <c r="G24" s="200"/>
      <c r="H24" s="200"/>
      <c r="I24" s="200"/>
      <c r="J24" s="200"/>
      <c r="K24" s="200"/>
      <c r="L24" s="200"/>
      <c r="M24" s="258" t="str">
        <f t="shared" si="0"/>
        <v/>
      </c>
      <c r="N24" s="193"/>
    </row>
    <row r="25" spans="1:14" ht="15">
      <c r="A25" s="200">
        <v>17</v>
      </c>
      <c r="B25" s="201"/>
      <c r="C25" s="257"/>
      <c r="D25" s="200"/>
      <c r="E25" s="200"/>
      <c r="F25" s="200"/>
      <c r="G25" s="200"/>
      <c r="H25" s="200"/>
      <c r="I25" s="200"/>
      <c r="J25" s="200"/>
      <c r="K25" s="200"/>
      <c r="L25" s="200"/>
      <c r="M25" s="258" t="str">
        <f t="shared" si="0"/>
        <v/>
      </c>
      <c r="N25" s="193"/>
    </row>
    <row r="26" spans="1:14" ht="15">
      <c r="A26" s="200">
        <v>18</v>
      </c>
      <c r="B26" s="201"/>
      <c r="C26" s="257"/>
      <c r="D26" s="200"/>
      <c r="E26" s="200"/>
      <c r="F26" s="200"/>
      <c r="G26" s="200"/>
      <c r="H26" s="200"/>
      <c r="I26" s="200"/>
      <c r="J26" s="200"/>
      <c r="K26" s="200"/>
      <c r="L26" s="200"/>
      <c r="M26" s="258" t="str">
        <f t="shared" si="0"/>
        <v/>
      </c>
      <c r="N26" s="193"/>
    </row>
    <row r="27" spans="1:14" ht="15">
      <c r="A27" s="200">
        <v>19</v>
      </c>
      <c r="B27" s="201"/>
      <c r="C27" s="257"/>
      <c r="D27" s="200"/>
      <c r="E27" s="200"/>
      <c r="F27" s="200"/>
      <c r="G27" s="200"/>
      <c r="H27" s="200"/>
      <c r="I27" s="200"/>
      <c r="J27" s="200"/>
      <c r="K27" s="200"/>
      <c r="L27" s="200"/>
      <c r="M27" s="258" t="str">
        <f t="shared" si="0"/>
        <v/>
      </c>
      <c r="N27" s="193"/>
    </row>
    <row r="28" spans="1:14" ht="15">
      <c r="A28" s="200">
        <v>20</v>
      </c>
      <c r="B28" s="201"/>
      <c r="C28" s="257"/>
      <c r="D28" s="200"/>
      <c r="E28" s="200"/>
      <c r="F28" s="200"/>
      <c r="G28" s="200"/>
      <c r="H28" s="200"/>
      <c r="I28" s="200"/>
      <c r="J28" s="200"/>
      <c r="K28" s="200"/>
      <c r="L28" s="200"/>
      <c r="M28" s="258" t="str">
        <f t="shared" si="0"/>
        <v/>
      </c>
      <c r="N28" s="193"/>
    </row>
    <row r="29" spans="1:14" ht="15">
      <c r="A29" s="200">
        <v>21</v>
      </c>
      <c r="B29" s="201"/>
      <c r="C29" s="257"/>
      <c r="D29" s="200"/>
      <c r="E29" s="200"/>
      <c r="F29" s="200"/>
      <c r="G29" s="200"/>
      <c r="H29" s="200"/>
      <c r="I29" s="200"/>
      <c r="J29" s="200"/>
      <c r="K29" s="200"/>
      <c r="L29" s="200"/>
      <c r="M29" s="258" t="str">
        <f t="shared" si="0"/>
        <v/>
      </c>
      <c r="N29" s="193"/>
    </row>
    <row r="30" spans="1:14" ht="15">
      <c r="A30" s="200">
        <v>22</v>
      </c>
      <c r="B30" s="201"/>
      <c r="C30" s="257"/>
      <c r="D30" s="200"/>
      <c r="E30" s="200"/>
      <c r="F30" s="200"/>
      <c r="G30" s="200"/>
      <c r="H30" s="200"/>
      <c r="I30" s="200"/>
      <c r="J30" s="200"/>
      <c r="K30" s="200"/>
      <c r="L30" s="200"/>
      <c r="M30" s="258" t="str">
        <f t="shared" si="0"/>
        <v/>
      </c>
      <c r="N30" s="193"/>
    </row>
    <row r="31" spans="1:14" ht="15">
      <c r="A31" s="200">
        <v>23</v>
      </c>
      <c r="B31" s="201"/>
      <c r="C31" s="257"/>
      <c r="D31" s="200"/>
      <c r="E31" s="200"/>
      <c r="F31" s="200"/>
      <c r="G31" s="200"/>
      <c r="H31" s="200"/>
      <c r="I31" s="200"/>
      <c r="J31" s="200"/>
      <c r="K31" s="200"/>
      <c r="L31" s="200"/>
      <c r="M31" s="258" t="str">
        <f t="shared" si="0"/>
        <v/>
      </c>
      <c r="N31" s="193"/>
    </row>
    <row r="32" spans="1:14" ht="15">
      <c r="A32" s="200">
        <v>24</v>
      </c>
      <c r="B32" s="201"/>
      <c r="C32" s="257"/>
      <c r="D32" s="200"/>
      <c r="E32" s="200"/>
      <c r="F32" s="200"/>
      <c r="G32" s="200"/>
      <c r="H32" s="200"/>
      <c r="I32" s="200"/>
      <c r="J32" s="200"/>
      <c r="K32" s="200"/>
      <c r="L32" s="200"/>
      <c r="M32" s="258" t="str">
        <f t="shared" si="0"/>
        <v/>
      </c>
      <c r="N32" s="193"/>
    </row>
    <row r="33" spans="1:14" ht="15">
      <c r="A33" s="259" t="s">
        <v>266</v>
      </c>
      <c r="B33" s="201"/>
      <c r="C33" s="257"/>
      <c r="D33" s="200"/>
      <c r="E33" s="200"/>
      <c r="F33" s="200"/>
      <c r="G33" s="200"/>
      <c r="H33" s="200"/>
      <c r="I33" s="200"/>
      <c r="J33" s="200"/>
      <c r="K33" s="200"/>
      <c r="L33" s="200"/>
      <c r="M33" s="258" t="str">
        <f t="shared" si="0"/>
        <v/>
      </c>
      <c r="N33" s="193"/>
    </row>
    <row r="34" spans="1:14" s="206" customFormat="1"/>
    <row r="37" spans="1:14" s="21" customFormat="1" ht="15">
      <c r="B37" s="202" t="s">
        <v>96</v>
      </c>
    </row>
    <row r="38" spans="1:14" s="21" customFormat="1" ht="15">
      <c r="B38" s="202"/>
    </row>
    <row r="39" spans="1:14" s="21" customFormat="1" ht="15">
      <c r="C39" s="435" t="s">
        <v>483</v>
      </c>
      <c r="D39" s="435"/>
      <c r="E39" s="435"/>
      <c r="F39" s="435"/>
      <c r="G39" s="435"/>
      <c r="H39" s="435"/>
      <c r="I39" s="435"/>
      <c r="J39" s="203"/>
      <c r="K39" s="203"/>
      <c r="L39" s="203"/>
    </row>
    <row r="40" spans="1:14" s="21" customFormat="1" ht="15">
      <c r="C40" s="204" t="s">
        <v>256</v>
      </c>
      <c r="D40" s="203"/>
      <c r="E40" s="203"/>
      <c r="H40" s="202" t="s">
        <v>307</v>
      </c>
      <c r="M40" s="203"/>
    </row>
    <row r="41" spans="1:14" s="21" customFormat="1" ht="15">
      <c r="C41" s="204" t="s">
        <v>127</v>
      </c>
      <c r="D41" s="203"/>
      <c r="E41" s="203"/>
      <c r="H41" s="205" t="s">
        <v>257</v>
      </c>
      <c r="M41" s="203"/>
    </row>
    <row r="42" spans="1:14" ht="15">
      <c r="C42" s="204"/>
      <c r="F42" s="205"/>
      <c r="J42" s="207"/>
      <c r="K42" s="207"/>
      <c r="L42" s="207"/>
      <c r="M42" s="207"/>
    </row>
    <row r="43" spans="1:14" ht="15">
      <c r="C43" s="204"/>
    </row>
  </sheetData>
  <sheetProtection insertColumns="0" insertRows="0" deleteRows="0"/>
  <mergeCells count="3">
    <mergeCell ref="A5:L5"/>
    <mergeCell ref="C39:I39"/>
    <mergeCell ref="L2:M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4" t="s">
        <v>225</v>
      </c>
    </row>
    <row r="3" spans="1:7" ht="15">
      <c r="A3" s="62">
        <v>40908</v>
      </c>
      <c r="C3" t="s">
        <v>189</v>
      </c>
      <c r="E3" t="s">
        <v>220</v>
      </c>
      <c r="G3" s="64" t="s">
        <v>226</v>
      </c>
    </row>
    <row r="4" spans="1:7" ht="15">
      <c r="A4" s="62">
        <v>40909</v>
      </c>
      <c r="C4" t="s">
        <v>190</v>
      </c>
      <c r="E4" t="s">
        <v>221</v>
      </c>
      <c r="G4" s="64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190" zoomScaleSheetLayoutView="190" workbookViewId="0">
      <selection activeCell="B13" sqref="B13"/>
    </sheetView>
  </sheetViews>
  <sheetFormatPr defaultRowHeight="15"/>
  <cols>
    <col min="1" max="1" width="14.28515625" style="21" bestFit="1" customWidth="1"/>
    <col min="2" max="2" width="80" style="24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260</v>
      </c>
      <c r="B1" s="241"/>
      <c r="C1" s="412" t="s">
        <v>97</v>
      </c>
      <c r="D1" s="412"/>
      <c r="E1" s="113"/>
    </row>
    <row r="2" spans="1:12" s="6" customFormat="1">
      <c r="A2" s="78" t="s">
        <v>128</v>
      </c>
      <c r="B2" s="241"/>
      <c r="C2" s="406" t="s">
        <v>547</v>
      </c>
      <c r="D2" s="406"/>
      <c r="E2" s="113"/>
    </row>
    <row r="3" spans="1:12" s="6" customFormat="1">
      <c r="A3" s="78"/>
      <c r="B3" s="241"/>
      <c r="C3" s="77"/>
      <c r="D3" s="77"/>
      <c r="E3" s="113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42"/>
      <c r="C4" s="78"/>
      <c r="D4" s="78"/>
      <c r="E4" s="108"/>
      <c r="L4" s="6"/>
    </row>
    <row r="5" spans="1:12" s="2" customFormat="1">
      <c r="A5" s="408" t="s">
        <v>480</v>
      </c>
      <c r="B5" s="408"/>
      <c r="C5" s="408"/>
      <c r="D5" s="408"/>
      <c r="E5" s="408"/>
      <c r="F5" s="408"/>
      <c r="G5" s="408"/>
    </row>
    <row r="6" spans="1:12" s="2" customFormat="1">
      <c r="A6" s="79"/>
      <c r="B6" s="242"/>
      <c r="C6" s="78"/>
      <c r="D6" s="78"/>
      <c r="E6" s="108"/>
    </row>
    <row r="7" spans="1:12" s="6" customFormat="1" ht="18">
      <c r="A7" s="100"/>
      <c r="B7" s="112"/>
      <c r="C7" s="80"/>
      <c r="D7" s="80"/>
      <c r="E7" s="113"/>
    </row>
    <row r="8" spans="1:12" s="6" customFormat="1" ht="30">
      <c r="A8" s="106" t="s">
        <v>64</v>
      </c>
      <c r="B8" s="81" t="s">
        <v>237</v>
      </c>
      <c r="C8" s="81" t="s">
        <v>66</v>
      </c>
      <c r="D8" s="81" t="s">
        <v>67</v>
      </c>
      <c r="E8" s="113"/>
      <c r="F8" s="20"/>
    </row>
    <row r="9" spans="1:12" s="7" customFormat="1">
      <c r="A9" s="228">
        <v>1</v>
      </c>
      <c r="B9" s="228" t="s">
        <v>65</v>
      </c>
      <c r="C9" s="85">
        <f>SUM(C10,C26)</f>
        <v>6223</v>
      </c>
      <c r="D9" s="85">
        <f>SUM(D10,D26)</f>
        <v>6223</v>
      </c>
      <c r="E9" s="113"/>
    </row>
    <row r="10" spans="1:12" s="7" customFormat="1">
      <c r="A10" s="87">
        <v>1.1000000000000001</v>
      </c>
      <c r="B10" s="87" t="s">
        <v>69</v>
      </c>
      <c r="C10" s="85">
        <f>SUM(C11,C12,C16,C19,C25,C26)</f>
        <v>6223</v>
      </c>
      <c r="D10" s="85">
        <f>SUM(D11,D12,D16,D19,D24,D25)</f>
        <v>6223</v>
      </c>
      <c r="E10" s="113"/>
    </row>
    <row r="11" spans="1:12" s="9" customFormat="1" ht="18">
      <c r="A11" s="88" t="s">
        <v>30</v>
      </c>
      <c r="B11" s="88" t="s">
        <v>68</v>
      </c>
      <c r="C11" s="8"/>
      <c r="D11" s="8"/>
      <c r="E11" s="113"/>
    </row>
    <row r="12" spans="1:12" s="10" customFormat="1">
      <c r="A12" s="88" t="s">
        <v>31</v>
      </c>
      <c r="B12" s="88" t="s">
        <v>296</v>
      </c>
      <c r="C12" s="107">
        <v>6223</v>
      </c>
      <c r="D12" s="107">
        <v>6223</v>
      </c>
      <c r="E12" s="113"/>
    </row>
    <row r="13" spans="1:12" s="3" customFormat="1">
      <c r="A13" s="97" t="s">
        <v>70</v>
      </c>
      <c r="B13" s="97" t="s">
        <v>299</v>
      </c>
      <c r="C13" s="8"/>
      <c r="D13" s="8"/>
      <c r="E13" s="113"/>
    </row>
    <row r="14" spans="1:12" s="3" customFormat="1">
      <c r="A14" s="97" t="s">
        <v>474</v>
      </c>
      <c r="B14" s="97" t="s">
        <v>473</v>
      </c>
      <c r="C14" s="8"/>
      <c r="D14" s="8"/>
      <c r="E14" s="113"/>
    </row>
    <row r="15" spans="1:12" s="3" customFormat="1">
      <c r="A15" s="97" t="s">
        <v>475</v>
      </c>
      <c r="B15" s="97" t="s">
        <v>86</v>
      </c>
      <c r="C15" s="8"/>
      <c r="D15" s="8"/>
      <c r="E15" s="113"/>
    </row>
    <row r="16" spans="1:12" s="3" customForma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73</v>
      </c>
      <c r="B17" s="97" t="s">
        <v>75</v>
      </c>
      <c r="C17" s="8"/>
      <c r="D17" s="8"/>
      <c r="E17" s="113"/>
    </row>
    <row r="18" spans="1:5" s="3" customFormat="1" ht="30">
      <c r="A18" s="97" t="s">
        <v>74</v>
      </c>
      <c r="B18" s="97" t="s">
        <v>98</v>
      </c>
      <c r="C18" s="8"/>
      <c r="D18" s="8"/>
      <c r="E18" s="113"/>
    </row>
    <row r="19" spans="1:5" s="3" customFormat="1">
      <c r="A19" s="88" t="s">
        <v>76</v>
      </c>
      <c r="B19" s="88" t="s">
        <v>394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77</v>
      </c>
      <c r="B20" s="97" t="s">
        <v>78</v>
      </c>
      <c r="C20" s="8"/>
      <c r="D20" s="8"/>
      <c r="E20" s="113"/>
    </row>
    <row r="21" spans="1:5" s="3" customFormat="1" ht="30">
      <c r="A21" s="97" t="s">
        <v>81</v>
      </c>
      <c r="B21" s="97" t="s">
        <v>79</v>
      </c>
      <c r="C21" s="8"/>
      <c r="D21" s="8"/>
      <c r="E21" s="113"/>
    </row>
    <row r="22" spans="1:5" s="3" customFormat="1">
      <c r="A22" s="97" t="s">
        <v>82</v>
      </c>
      <c r="B22" s="97" t="s">
        <v>80</v>
      </c>
      <c r="C22" s="8"/>
      <c r="D22" s="8"/>
      <c r="E22" s="113"/>
    </row>
    <row r="23" spans="1:5" s="3" customFormat="1">
      <c r="A23" s="97" t="s">
        <v>83</v>
      </c>
      <c r="B23" s="97" t="s">
        <v>418</v>
      </c>
      <c r="C23" s="8"/>
      <c r="D23" s="8"/>
      <c r="E23" s="113"/>
    </row>
    <row r="24" spans="1:5" s="3" customFormat="1">
      <c r="A24" s="88" t="s">
        <v>84</v>
      </c>
      <c r="B24" s="88" t="s">
        <v>419</v>
      </c>
      <c r="C24" s="262"/>
      <c r="D24" s="8"/>
      <c r="E24" s="113"/>
    </row>
    <row r="25" spans="1:5" s="3" customFormat="1">
      <c r="A25" s="88" t="s">
        <v>239</v>
      </c>
      <c r="B25" s="88" t="s">
        <v>425</v>
      </c>
      <c r="C25" s="8"/>
      <c r="D25" s="8"/>
      <c r="E25" s="113"/>
    </row>
    <row r="26" spans="1:5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299</v>
      </c>
      <c r="C27" s="107">
        <f>SUM(C28:C30)</f>
        <v>0</v>
      </c>
      <c r="D27" s="107">
        <f>SUM(D28:D30)</f>
        <v>0</v>
      </c>
      <c r="E27" s="113"/>
    </row>
    <row r="28" spans="1:5">
      <c r="A28" s="236" t="s">
        <v>87</v>
      </c>
      <c r="B28" s="236" t="s">
        <v>297</v>
      </c>
      <c r="C28" s="8"/>
      <c r="D28" s="8"/>
      <c r="E28" s="113"/>
    </row>
    <row r="29" spans="1:5">
      <c r="A29" s="236" t="s">
        <v>88</v>
      </c>
      <c r="B29" s="236" t="s">
        <v>300</v>
      </c>
      <c r="C29" s="8"/>
      <c r="D29" s="8"/>
      <c r="E29" s="113"/>
    </row>
    <row r="30" spans="1:5">
      <c r="A30" s="236" t="s">
        <v>427</v>
      </c>
      <c r="B30" s="236" t="s">
        <v>298</v>
      </c>
      <c r="C30" s="8"/>
      <c r="D30" s="8"/>
      <c r="E30" s="113"/>
    </row>
    <row r="31" spans="1:5">
      <c r="A31" s="88" t="s">
        <v>33</v>
      </c>
      <c r="B31" s="88" t="s">
        <v>473</v>
      </c>
      <c r="C31" s="107">
        <f>SUM(C32:C34)</f>
        <v>0</v>
      </c>
      <c r="D31" s="107">
        <f>SUM(D32:D34)</f>
        <v>0</v>
      </c>
      <c r="E31" s="113"/>
    </row>
    <row r="32" spans="1:5">
      <c r="A32" s="236" t="s">
        <v>12</v>
      </c>
      <c r="B32" s="236" t="s">
        <v>476</v>
      </c>
      <c r="C32" s="8"/>
      <c r="D32" s="8"/>
      <c r="E32" s="113"/>
    </row>
    <row r="33" spans="1:9">
      <c r="A33" s="236" t="s">
        <v>13</v>
      </c>
      <c r="B33" s="236" t="s">
        <v>477</v>
      </c>
      <c r="C33" s="8"/>
      <c r="D33" s="8"/>
      <c r="E33" s="113"/>
    </row>
    <row r="34" spans="1:9">
      <c r="A34" s="236" t="s">
        <v>269</v>
      </c>
      <c r="B34" s="236" t="s">
        <v>478</v>
      </c>
      <c r="C34" s="8"/>
      <c r="D34" s="8"/>
      <c r="E34" s="113"/>
    </row>
    <row r="35" spans="1:9" s="23" customFormat="1">
      <c r="A35" s="88" t="s">
        <v>34</v>
      </c>
      <c r="B35" s="248" t="s">
        <v>424</v>
      </c>
      <c r="C35" s="8"/>
      <c r="D35" s="8"/>
    </row>
    <row r="36" spans="1:9" s="2" customFormat="1">
      <c r="A36" s="1"/>
      <c r="B36" s="243"/>
      <c r="E36" s="5"/>
    </row>
    <row r="37" spans="1:9" s="2" customFormat="1">
      <c r="B37" s="243"/>
      <c r="E37" s="5"/>
    </row>
    <row r="38" spans="1:9">
      <c r="A38" s="1"/>
    </row>
    <row r="39" spans="1:9">
      <c r="A39" s="2"/>
    </row>
    <row r="40" spans="1:9" s="2" customFormat="1">
      <c r="A40" s="71" t="s">
        <v>96</v>
      </c>
      <c r="B40" s="243"/>
      <c r="E40" s="5"/>
    </row>
    <row r="41" spans="1:9" s="2" customFormat="1">
      <c r="B41" s="243"/>
      <c r="E41"/>
      <c r="F41"/>
      <c r="G41"/>
      <c r="H41"/>
      <c r="I41"/>
    </row>
    <row r="42" spans="1:9" s="2" customFormat="1">
      <c r="B42" s="282" t="s">
        <v>484</v>
      </c>
      <c r="C42" s="282"/>
      <c r="D42" s="282"/>
      <c r="E42" s="278"/>
      <c r="F42" s="277"/>
      <c r="H42" s="278"/>
      <c r="I42"/>
    </row>
    <row r="43" spans="1:9" s="2" customFormat="1">
      <c r="A43"/>
      <c r="B43" s="245" t="s">
        <v>422</v>
      </c>
      <c r="D43" s="12"/>
      <c r="E43"/>
      <c r="F43"/>
      <c r="G43" s="281"/>
      <c r="H43"/>
      <c r="I43"/>
    </row>
    <row r="44" spans="1:9" s="2" customFormat="1">
      <c r="A44"/>
      <c r="B44" s="243" t="s">
        <v>258</v>
      </c>
      <c r="D44" s="12"/>
      <c r="E44"/>
      <c r="F44"/>
      <c r="G44"/>
      <c r="H44"/>
      <c r="I44"/>
    </row>
    <row r="45" spans="1:9" customFormat="1" ht="12.75">
      <c r="B45" s="246" t="s">
        <v>127</v>
      </c>
    </row>
    <row r="46" spans="1:9" customFormat="1" ht="12.75">
      <c r="B46" s="247"/>
    </row>
  </sheetData>
  <mergeCells count="3">
    <mergeCell ref="C1:D1"/>
    <mergeCell ref="C2:D2"/>
    <mergeCell ref="A5:G5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145" zoomScaleSheetLayoutView="145" workbookViewId="0">
      <selection activeCell="B42" sqref="B42"/>
    </sheetView>
  </sheetViews>
  <sheetFormatPr defaultRowHeight="15"/>
  <cols>
    <col min="1" max="1" width="15.85546875" style="2" customWidth="1"/>
    <col min="2" max="2" width="75.57031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76" t="s">
        <v>383</v>
      </c>
      <c r="B1" s="226"/>
      <c r="C1" s="412" t="s">
        <v>97</v>
      </c>
      <c r="D1" s="412"/>
      <c r="E1" s="91"/>
    </row>
    <row r="2" spans="1:7" s="6" customFormat="1">
      <c r="A2" s="76" t="s">
        <v>384</v>
      </c>
      <c r="B2" s="226"/>
      <c r="C2" s="406" t="s">
        <v>547</v>
      </c>
      <c r="D2" s="406"/>
      <c r="E2" s="91"/>
    </row>
    <row r="3" spans="1:7" s="6" customFormat="1">
      <c r="A3" s="76" t="s">
        <v>385</v>
      </c>
      <c r="B3" s="226"/>
      <c r="C3" s="227"/>
      <c r="D3" s="227"/>
      <c r="E3" s="91"/>
    </row>
    <row r="4" spans="1:7" s="6" customFormat="1">
      <c r="A4" s="78" t="s">
        <v>128</v>
      </c>
      <c r="B4" s="226"/>
      <c r="C4" s="227"/>
      <c r="D4" s="227"/>
      <c r="E4" s="91"/>
    </row>
    <row r="5" spans="1:7" s="6" customFormat="1">
      <c r="A5" s="78"/>
      <c r="B5" s="226"/>
      <c r="C5" s="227"/>
      <c r="D5" s="227"/>
      <c r="E5" s="91"/>
    </row>
    <row r="6" spans="1:7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2"/>
    </row>
    <row r="7" spans="1:7">
      <c r="A7" s="408" t="s">
        <v>480</v>
      </c>
      <c r="B7" s="408"/>
      <c r="C7" s="408"/>
      <c r="D7" s="408"/>
      <c r="E7" s="408"/>
      <c r="F7" s="408"/>
      <c r="G7" s="408"/>
    </row>
    <row r="8" spans="1:7">
      <c r="A8" s="79"/>
      <c r="B8" s="79"/>
      <c r="C8" s="78"/>
      <c r="D8" s="78"/>
      <c r="E8" s="92"/>
    </row>
    <row r="9" spans="1:7" s="6" customFormat="1">
      <c r="A9" s="226"/>
      <c r="B9" s="226"/>
      <c r="C9" s="80"/>
      <c r="D9" s="80"/>
      <c r="E9" s="91"/>
    </row>
    <row r="10" spans="1:7" s="6" customFormat="1" ht="30">
      <c r="A10" s="89" t="s">
        <v>64</v>
      </c>
      <c r="B10" s="90" t="s">
        <v>11</v>
      </c>
      <c r="C10" s="81" t="s">
        <v>10</v>
      </c>
      <c r="D10" s="81" t="s">
        <v>9</v>
      </c>
      <c r="E10" s="91"/>
    </row>
    <row r="11" spans="1:7" s="7" customFormat="1">
      <c r="A11" s="228">
        <v>1</v>
      </c>
      <c r="B11" s="228" t="s">
        <v>57</v>
      </c>
      <c r="C11" s="82">
        <f>SUM(C12,C15,C55,C58,C59,C60,C78)</f>
        <v>0</v>
      </c>
      <c r="D11" s="82">
        <f>SUM(D12,D15,D55,D58,D59,D60,D66,D74,D75)</f>
        <v>0</v>
      </c>
      <c r="E11" s="229"/>
    </row>
    <row r="12" spans="1:7" s="9" customFormat="1" ht="18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7" s="10" customFormat="1">
      <c r="A13" s="88" t="s">
        <v>30</v>
      </c>
      <c r="B13" s="88" t="s">
        <v>59</v>
      </c>
      <c r="C13" s="4"/>
      <c r="D13" s="4"/>
      <c r="E13" s="94"/>
    </row>
    <row r="14" spans="1:7" s="3" customFormat="1">
      <c r="A14" s="88" t="s">
        <v>31</v>
      </c>
      <c r="B14" s="88" t="s">
        <v>0</v>
      </c>
      <c r="C14" s="4"/>
      <c r="D14" s="4"/>
      <c r="E14" s="95"/>
    </row>
    <row r="15" spans="1:7" s="7" customFormat="1">
      <c r="A15" s="87">
        <v>1.2</v>
      </c>
      <c r="B15" s="87" t="s">
        <v>60</v>
      </c>
      <c r="C15" s="84">
        <f>SUM(C16,C19,C31,C32,C33,C34,C37,C38,C45:C49,C53,C54)</f>
        <v>0</v>
      </c>
      <c r="D15" s="84">
        <f>SUM(D16,D19,D31,D32,D33,D34,D37,D38,D45:D49,D53,D54)</f>
        <v>0</v>
      </c>
      <c r="E15" s="229"/>
    </row>
    <row r="16" spans="1:7" s="3" customFormat="1">
      <c r="A16" s="88" t="s">
        <v>32</v>
      </c>
      <c r="B16" s="88" t="s">
        <v>1</v>
      </c>
      <c r="C16" s="83">
        <f>SUM(C17:C18)</f>
        <v>0</v>
      </c>
      <c r="D16" s="83">
        <f>SUM(D17:D18)</f>
        <v>0</v>
      </c>
      <c r="E16" s="95"/>
    </row>
    <row r="17" spans="1:6" s="3" customFormat="1">
      <c r="A17" s="97" t="s">
        <v>87</v>
      </c>
      <c r="B17" s="97" t="s">
        <v>61</v>
      </c>
      <c r="C17" s="4"/>
      <c r="D17" s="230"/>
      <c r="E17" s="95"/>
    </row>
    <row r="18" spans="1:6" s="3" customFormat="1">
      <c r="A18" s="97" t="s">
        <v>88</v>
      </c>
      <c r="B18" s="97" t="s">
        <v>62</v>
      </c>
      <c r="C18" s="4"/>
      <c r="D18" s="230"/>
      <c r="E18" s="95"/>
    </row>
    <row r="19" spans="1:6" s="3" customFormat="1">
      <c r="A19" s="88" t="s">
        <v>33</v>
      </c>
      <c r="B19" s="88" t="s">
        <v>2</v>
      </c>
      <c r="C19" s="83">
        <f>SUM(C20:C25,C30)</f>
        <v>0</v>
      </c>
      <c r="D19" s="83">
        <f>SUM(D20:D25,D30)</f>
        <v>0</v>
      </c>
      <c r="E19" s="231"/>
      <c r="F19" s="232"/>
    </row>
    <row r="20" spans="1:6" s="235" customFormat="1" ht="30">
      <c r="A20" s="97" t="s">
        <v>12</v>
      </c>
      <c r="B20" s="97" t="s">
        <v>238</v>
      </c>
      <c r="C20" s="233"/>
      <c r="D20" s="39"/>
      <c r="E20" s="234"/>
    </row>
    <row r="21" spans="1:6" s="235" customFormat="1">
      <c r="A21" s="97" t="s">
        <v>13</v>
      </c>
      <c r="B21" s="97" t="s">
        <v>14</v>
      </c>
      <c r="C21" s="233"/>
      <c r="D21" s="40"/>
      <c r="E21" s="234"/>
    </row>
    <row r="22" spans="1:6" s="235" customFormat="1" ht="30">
      <c r="A22" s="97" t="s">
        <v>269</v>
      </c>
      <c r="B22" s="97" t="s">
        <v>22</v>
      </c>
      <c r="C22" s="233"/>
      <c r="D22" s="41"/>
      <c r="E22" s="234"/>
    </row>
    <row r="23" spans="1:6" s="235" customFormat="1" ht="16.5" customHeight="1">
      <c r="A23" s="97" t="s">
        <v>270</v>
      </c>
      <c r="B23" s="97" t="s">
        <v>15</v>
      </c>
      <c r="C23" s="233"/>
      <c r="D23" s="41"/>
      <c r="E23" s="234"/>
    </row>
    <row r="24" spans="1:6" s="235" customFormat="1" ht="16.5" customHeight="1">
      <c r="A24" s="97" t="s">
        <v>271</v>
      </c>
      <c r="B24" s="97" t="s">
        <v>16</v>
      </c>
      <c r="C24" s="233"/>
      <c r="D24" s="41"/>
      <c r="E24" s="234"/>
    </row>
    <row r="25" spans="1:6" s="235" customFormat="1" ht="16.5" customHeight="1">
      <c r="A25" s="97" t="s">
        <v>272</v>
      </c>
      <c r="B25" s="97" t="s">
        <v>17</v>
      </c>
      <c r="C25" s="83">
        <f>SUM(C26:C29)</f>
        <v>0</v>
      </c>
      <c r="D25" s="83">
        <f>SUM(D26:D29)</f>
        <v>0</v>
      </c>
      <c r="E25" s="234"/>
    </row>
    <row r="26" spans="1:6" s="235" customFormat="1" ht="16.5" customHeight="1">
      <c r="A26" s="236" t="s">
        <v>273</v>
      </c>
      <c r="B26" s="236" t="s">
        <v>18</v>
      </c>
      <c r="C26" s="233"/>
      <c r="D26" s="41"/>
      <c r="E26" s="234"/>
    </row>
    <row r="27" spans="1:6" s="235" customFormat="1" ht="16.5" customHeight="1">
      <c r="A27" s="236" t="s">
        <v>274</v>
      </c>
      <c r="B27" s="236" t="s">
        <v>19</v>
      </c>
      <c r="C27" s="233"/>
      <c r="D27" s="41"/>
      <c r="E27" s="234"/>
    </row>
    <row r="28" spans="1:6" s="235" customFormat="1" ht="16.5" customHeight="1">
      <c r="A28" s="236" t="s">
        <v>275</v>
      </c>
      <c r="B28" s="236" t="s">
        <v>20</v>
      </c>
      <c r="C28" s="233"/>
      <c r="D28" s="41"/>
      <c r="E28" s="234"/>
    </row>
    <row r="29" spans="1:6" s="235" customFormat="1" ht="16.5" customHeight="1">
      <c r="A29" s="236" t="s">
        <v>276</v>
      </c>
      <c r="B29" s="236" t="s">
        <v>23</v>
      </c>
      <c r="C29" s="233"/>
      <c r="D29" s="42"/>
      <c r="E29" s="234"/>
    </row>
    <row r="30" spans="1:6" s="235" customFormat="1" ht="16.5" customHeight="1">
      <c r="A30" s="97" t="s">
        <v>277</v>
      </c>
      <c r="B30" s="97" t="s">
        <v>21</v>
      </c>
      <c r="C30" s="233"/>
      <c r="D30" s="42"/>
      <c r="E30" s="234"/>
    </row>
    <row r="31" spans="1:6" s="3" customFormat="1" ht="16.5" customHeight="1">
      <c r="A31" s="88" t="s">
        <v>34</v>
      </c>
      <c r="B31" s="88" t="s">
        <v>3</v>
      </c>
      <c r="C31" s="4"/>
      <c r="D31" s="230"/>
      <c r="E31" s="231"/>
    </row>
    <row r="32" spans="1:6" s="3" customFormat="1" ht="16.5" customHeight="1">
      <c r="A32" s="88" t="s">
        <v>35</v>
      </c>
      <c r="B32" s="88" t="s">
        <v>4</v>
      </c>
      <c r="C32" s="4"/>
      <c r="D32" s="230"/>
      <c r="E32" s="95"/>
    </row>
    <row r="33" spans="1:5" s="3" customFormat="1" ht="16.5" customHeight="1">
      <c r="A33" s="88" t="s">
        <v>36</v>
      </c>
      <c r="B33" s="88" t="s">
        <v>5</v>
      </c>
      <c r="C33" s="4"/>
      <c r="D33" s="230"/>
      <c r="E33" s="95"/>
    </row>
    <row r="34" spans="1:5" s="3" customFormat="1">
      <c r="A34" s="88" t="s">
        <v>37</v>
      </c>
      <c r="B34" s="88" t="s">
        <v>63</v>
      </c>
      <c r="C34" s="83">
        <f>SUM(C35:C36)</f>
        <v>0</v>
      </c>
      <c r="D34" s="83">
        <f>SUM(D35:D36)</f>
        <v>0</v>
      </c>
      <c r="E34" s="95"/>
    </row>
    <row r="35" spans="1:5" s="3" customFormat="1" ht="16.5" customHeight="1">
      <c r="A35" s="97" t="s">
        <v>278</v>
      </c>
      <c r="B35" s="97" t="s">
        <v>56</v>
      </c>
      <c r="C35" s="4"/>
      <c r="D35" s="230"/>
      <c r="E35" s="95"/>
    </row>
    <row r="36" spans="1:5" s="3" customFormat="1" ht="16.5" customHeight="1">
      <c r="A36" s="97" t="s">
        <v>279</v>
      </c>
      <c r="B36" s="97" t="s">
        <v>55</v>
      </c>
      <c r="C36" s="4"/>
      <c r="D36" s="230"/>
      <c r="E36" s="95"/>
    </row>
    <row r="37" spans="1:5" s="3" customFormat="1" ht="16.5" customHeight="1">
      <c r="A37" s="88" t="s">
        <v>38</v>
      </c>
      <c r="B37" s="88" t="s">
        <v>49</v>
      </c>
      <c r="C37" s="4"/>
      <c r="D37" s="230"/>
      <c r="E37" s="95"/>
    </row>
    <row r="38" spans="1:5" s="3" customFormat="1" ht="16.5" customHeight="1">
      <c r="A38" s="88" t="s">
        <v>39</v>
      </c>
      <c r="B38" s="88" t="s">
        <v>386</v>
      </c>
      <c r="C38" s="83">
        <f>SUM(C39:C44)</f>
        <v>0</v>
      </c>
      <c r="D38" s="83">
        <f>SUM(D39:D44)</f>
        <v>0</v>
      </c>
      <c r="E38" s="95"/>
    </row>
    <row r="39" spans="1:5" s="3" customFormat="1" ht="16.5" customHeight="1">
      <c r="A39" s="17" t="s">
        <v>337</v>
      </c>
      <c r="B39" s="17" t="s">
        <v>341</v>
      </c>
      <c r="C39" s="4"/>
      <c r="D39" s="230"/>
      <c r="E39" s="95"/>
    </row>
    <row r="40" spans="1:5" s="3" customFormat="1" ht="16.5" customHeight="1">
      <c r="A40" s="17" t="s">
        <v>338</v>
      </c>
      <c r="B40" s="17" t="s">
        <v>342</v>
      </c>
      <c r="C40" s="4"/>
      <c r="D40" s="230"/>
      <c r="E40" s="95"/>
    </row>
    <row r="41" spans="1:5" s="3" customFormat="1" ht="16.5" customHeight="1">
      <c r="A41" s="17" t="s">
        <v>339</v>
      </c>
      <c r="B41" s="17" t="s">
        <v>345</v>
      </c>
      <c r="C41" s="4"/>
      <c r="D41" s="230"/>
      <c r="E41" s="95"/>
    </row>
    <row r="42" spans="1:5" s="3" customFormat="1" ht="16.5" customHeight="1">
      <c r="A42" s="17" t="s">
        <v>344</v>
      </c>
      <c r="B42" s="17" t="s">
        <v>346</v>
      </c>
      <c r="C42" s="4"/>
      <c r="D42" s="230"/>
      <c r="E42" s="95"/>
    </row>
    <row r="43" spans="1:5" s="3" customFormat="1" ht="16.5" customHeight="1">
      <c r="A43" s="17" t="s">
        <v>347</v>
      </c>
      <c r="B43" s="17" t="s">
        <v>466</v>
      </c>
      <c r="C43" s="4"/>
      <c r="D43" s="230"/>
      <c r="E43" s="95"/>
    </row>
    <row r="44" spans="1:5" s="3" customFormat="1" ht="16.5" customHeight="1">
      <c r="A44" s="17" t="s">
        <v>467</v>
      </c>
      <c r="B44" s="17" t="s">
        <v>343</v>
      </c>
      <c r="C44" s="4"/>
      <c r="D44" s="230"/>
      <c r="E44" s="95"/>
    </row>
    <row r="45" spans="1:5" s="3" customFormat="1" ht="30">
      <c r="A45" s="88" t="s">
        <v>40</v>
      </c>
      <c r="B45" s="88" t="s">
        <v>28</v>
      </c>
      <c r="C45" s="4"/>
      <c r="D45" s="230"/>
      <c r="E45" s="95"/>
    </row>
    <row r="46" spans="1:5" s="3" customFormat="1" ht="16.5" customHeight="1">
      <c r="A46" s="88" t="s">
        <v>41</v>
      </c>
      <c r="B46" s="88" t="s">
        <v>24</v>
      </c>
      <c r="C46" s="4"/>
      <c r="D46" s="230"/>
      <c r="E46" s="95"/>
    </row>
    <row r="47" spans="1:5" s="3" customFormat="1" ht="16.5" customHeight="1">
      <c r="A47" s="88" t="s">
        <v>42</v>
      </c>
      <c r="B47" s="88" t="s">
        <v>25</v>
      </c>
      <c r="C47" s="4"/>
      <c r="D47" s="230"/>
      <c r="E47" s="95"/>
    </row>
    <row r="48" spans="1:5" s="3" customFormat="1" ht="16.5" customHeight="1">
      <c r="A48" s="88" t="s">
        <v>43</v>
      </c>
      <c r="B48" s="88" t="s">
        <v>26</v>
      </c>
      <c r="C48" s="4"/>
      <c r="D48" s="230"/>
      <c r="E48" s="95"/>
    </row>
    <row r="49" spans="1:6" s="3" customFormat="1" ht="16.5" customHeight="1">
      <c r="A49" s="88" t="s">
        <v>44</v>
      </c>
      <c r="B49" s="88" t="s">
        <v>387</v>
      </c>
      <c r="C49" s="83">
        <f>SUM(C50:C52)</f>
        <v>0</v>
      </c>
      <c r="D49" s="83">
        <f>SUM(D50:D52)</f>
        <v>0</v>
      </c>
      <c r="E49" s="95"/>
    </row>
    <row r="50" spans="1:6" s="3" customFormat="1" ht="16.5" customHeight="1">
      <c r="A50" s="97" t="s">
        <v>352</v>
      </c>
      <c r="B50" s="97" t="s">
        <v>355</v>
      </c>
      <c r="C50" s="4"/>
      <c r="D50" s="230"/>
      <c r="E50" s="95"/>
    </row>
    <row r="51" spans="1:6" s="3" customFormat="1" ht="16.5" customHeight="1">
      <c r="A51" s="97" t="s">
        <v>353</v>
      </c>
      <c r="B51" s="97" t="s">
        <v>354</v>
      </c>
      <c r="C51" s="4"/>
      <c r="D51" s="230"/>
      <c r="E51" s="95"/>
    </row>
    <row r="52" spans="1:6" s="3" customFormat="1" ht="16.5" customHeight="1">
      <c r="A52" s="97" t="s">
        <v>356</v>
      </c>
      <c r="B52" s="97" t="s">
        <v>357</v>
      </c>
      <c r="C52" s="4"/>
      <c r="D52" s="230"/>
      <c r="E52" s="95"/>
    </row>
    <row r="53" spans="1:6" s="3" customFormat="1">
      <c r="A53" s="88" t="s">
        <v>45</v>
      </c>
      <c r="B53" s="88" t="s">
        <v>29</v>
      </c>
      <c r="C53" s="4"/>
      <c r="D53" s="230"/>
      <c r="E53" s="95"/>
    </row>
    <row r="54" spans="1:6" s="3" customFormat="1" ht="16.5" customHeight="1">
      <c r="A54" s="88" t="s">
        <v>46</v>
      </c>
      <c r="B54" s="88" t="s">
        <v>6</v>
      </c>
      <c r="C54" s="4"/>
      <c r="D54" s="230"/>
      <c r="E54" s="231"/>
      <c r="F54" s="232"/>
    </row>
    <row r="55" spans="1:6" s="3" customFormat="1" ht="30">
      <c r="A55" s="87">
        <v>1.3</v>
      </c>
      <c r="B55" s="87" t="s">
        <v>391</v>
      </c>
      <c r="C55" s="84">
        <f>SUM(C56:C57)</f>
        <v>0</v>
      </c>
      <c r="D55" s="84">
        <f>SUM(D56:D57)</f>
        <v>0</v>
      </c>
      <c r="E55" s="231"/>
      <c r="F55" s="232"/>
    </row>
    <row r="56" spans="1:6" s="3" customFormat="1" ht="30">
      <c r="A56" s="88" t="s">
        <v>50</v>
      </c>
      <c r="B56" s="88" t="s">
        <v>48</v>
      </c>
      <c r="C56" s="4"/>
      <c r="D56" s="230"/>
      <c r="E56" s="231"/>
      <c r="F56" s="232"/>
    </row>
    <row r="57" spans="1:6" s="3" customFormat="1" ht="16.5" customHeight="1">
      <c r="A57" s="88" t="s">
        <v>51</v>
      </c>
      <c r="B57" s="88" t="s">
        <v>47</v>
      </c>
      <c r="C57" s="4"/>
      <c r="D57" s="230"/>
      <c r="E57" s="231"/>
      <c r="F57" s="232"/>
    </row>
    <row r="58" spans="1:6" s="3" customFormat="1">
      <c r="A58" s="87">
        <v>1.4</v>
      </c>
      <c r="B58" s="87" t="s">
        <v>393</v>
      </c>
      <c r="C58" s="4"/>
      <c r="D58" s="230"/>
      <c r="E58" s="231"/>
      <c r="F58" s="232"/>
    </row>
    <row r="59" spans="1:6" s="235" customFormat="1">
      <c r="A59" s="87">
        <v>1.5</v>
      </c>
      <c r="B59" s="87" t="s">
        <v>7</v>
      </c>
      <c r="C59" s="233"/>
      <c r="D59" s="41"/>
      <c r="E59" s="234"/>
    </row>
    <row r="60" spans="1:6" s="235" customFormat="1">
      <c r="A60" s="87">
        <v>1.6</v>
      </c>
      <c r="B60" s="46" t="s">
        <v>8</v>
      </c>
      <c r="C60" s="85">
        <f>SUM(C61:C65)</f>
        <v>0</v>
      </c>
      <c r="D60" s="86">
        <f>SUM(D61:D65)</f>
        <v>0</v>
      </c>
      <c r="E60" s="234"/>
    </row>
    <row r="61" spans="1:6" s="235" customFormat="1">
      <c r="A61" s="88" t="s">
        <v>285</v>
      </c>
      <c r="B61" s="47" t="s">
        <v>52</v>
      </c>
      <c r="C61" s="233"/>
      <c r="D61" s="41"/>
      <c r="E61" s="234"/>
    </row>
    <row r="62" spans="1:6" s="235" customFormat="1" ht="30">
      <c r="A62" s="88" t="s">
        <v>286</v>
      </c>
      <c r="B62" s="47" t="s">
        <v>54</v>
      </c>
      <c r="C62" s="233"/>
      <c r="D62" s="41"/>
      <c r="E62" s="234"/>
    </row>
    <row r="63" spans="1:6" s="235" customFormat="1">
      <c r="A63" s="88" t="s">
        <v>287</v>
      </c>
      <c r="B63" s="47" t="s">
        <v>53</v>
      </c>
      <c r="C63" s="41"/>
      <c r="D63" s="41"/>
      <c r="E63" s="234"/>
    </row>
    <row r="64" spans="1:6" s="235" customFormat="1">
      <c r="A64" s="88" t="s">
        <v>288</v>
      </c>
      <c r="B64" s="47" t="s">
        <v>27</v>
      </c>
      <c r="C64" s="233"/>
      <c r="D64" s="41"/>
      <c r="E64" s="234"/>
    </row>
    <row r="65" spans="1:5" s="235" customFormat="1">
      <c r="A65" s="88" t="s">
        <v>323</v>
      </c>
      <c r="B65" s="47" t="s">
        <v>324</v>
      </c>
      <c r="C65" s="233"/>
      <c r="D65" s="41"/>
      <c r="E65" s="234"/>
    </row>
    <row r="66" spans="1:5">
      <c r="A66" s="228">
        <v>2</v>
      </c>
      <c r="B66" s="228" t="s">
        <v>388</v>
      </c>
      <c r="C66" s="237"/>
      <c r="D66" s="85">
        <f>SUM(D67:D73)</f>
        <v>0</v>
      </c>
      <c r="E66" s="96"/>
    </row>
    <row r="67" spans="1:5">
      <c r="A67" s="98">
        <v>2.1</v>
      </c>
      <c r="B67" s="238" t="s">
        <v>89</v>
      </c>
      <c r="C67" s="239"/>
      <c r="D67" s="22"/>
      <c r="E67" s="96"/>
    </row>
    <row r="68" spans="1:5">
      <c r="A68" s="98">
        <v>2.2000000000000002</v>
      </c>
      <c r="B68" s="238" t="s">
        <v>389</v>
      </c>
      <c r="C68" s="239"/>
      <c r="D68" s="22"/>
      <c r="E68" s="96"/>
    </row>
    <row r="69" spans="1:5">
      <c r="A69" s="98">
        <v>2.2999999999999998</v>
      </c>
      <c r="B69" s="238" t="s">
        <v>93</v>
      </c>
      <c r="C69" s="239"/>
      <c r="D69" s="22"/>
      <c r="E69" s="96"/>
    </row>
    <row r="70" spans="1:5">
      <c r="A70" s="98">
        <v>2.4</v>
      </c>
      <c r="B70" s="238" t="s">
        <v>92</v>
      </c>
      <c r="C70" s="239"/>
      <c r="D70" s="22"/>
      <c r="E70" s="96"/>
    </row>
    <row r="71" spans="1:5">
      <c r="A71" s="98">
        <v>2.5</v>
      </c>
      <c r="B71" s="238" t="s">
        <v>390</v>
      </c>
      <c r="C71" s="239"/>
      <c r="D71" s="22"/>
      <c r="E71" s="96"/>
    </row>
    <row r="72" spans="1:5">
      <c r="A72" s="98">
        <v>2.6</v>
      </c>
      <c r="B72" s="238" t="s">
        <v>90</v>
      </c>
      <c r="C72" s="239"/>
      <c r="D72" s="22"/>
      <c r="E72" s="96"/>
    </row>
    <row r="73" spans="1:5">
      <c r="A73" s="98">
        <v>2.7</v>
      </c>
      <c r="B73" s="238" t="s">
        <v>91</v>
      </c>
      <c r="C73" s="240"/>
      <c r="D73" s="22"/>
      <c r="E73" s="96"/>
    </row>
    <row r="74" spans="1:5">
      <c r="A74" s="228">
        <v>3</v>
      </c>
      <c r="B74" s="228" t="s">
        <v>423</v>
      </c>
      <c r="C74" s="85"/>
      <c r="D74" s="22"/>
      <c r="E74" s="96"/>
    </row>
    <row r="75" spans="1:5">
      <c r="A75" s="228">
        <v>4</v>
      </c>
      <c r="B75" s="228" t="s">
        <v>240</v>
      </c>
      <c r="C75" s="85"/>
      <c r="D75" s="85">
        <f>SUM(D76:D77)</f>
        <v>0</v>
      </c>
      <c r="E75" s="96"/>
    </row>
    <row r="76" spans="1:5">
      <c r="A76" s="98">
        <v>4.0999999999999996</v>
      </c>
      <c r="B76" s="98" t="s">
        <v>241</v>
      </c>
      <c r="C76" s="239"/>
      <c r="D76" s="8"/>
      <c r="E76" s="96"/>
    </row>
    <row r="77" spans="1:5">
      <c r="A77" s="98">
        <v>4.2</v>
      </c>
      <c r="B77" s="98" t="s">
        <v>242</v>
      </c>
      <c r="C77" s="240"/>
      <c r="D77" s="8"/>
      <c r="E77" s="96"/>
    </row>
    <row r="78" spans="1:5">
      <c r="A78" s="228">
        <v>5</v>
      </c>
      <c r="B78" s="228" t="s">
        <v>267</v>
      </c>
      <c r="C78" s="264"/>
      <c r="D78" s="240"/>
      <c r="E78" s="96"/>
    </row>
    <row r="79" spans="1:5">
      <c r="B79" s="45"/>
    </row>
    <row r="80" spans="1:5">
      <c r="A80" s="413" t="s">
        <v>468</v>
      </c>
      <c r="B80" s="413"/>
      <c r="C80" s="413"/>
      <c r="D80" s="413"/>
      <c r="E80" s="5"/>
    </row>
    <row r="81" spans="1:9">
      <c r="B81" s="45"/>
    </row>
    <row r="82" spans="1:9" s="23" customFormat="1" ht="12.75"/>
    <row r="83" spans="1:9">
      <c r="A83" s="71" t="s">
        <v>96</v>
      </c>
      <c r="E83" s="5"/>
    </row>
    <row r="84" spans="1:9">
      <c r="E84"/>
      <c r="F84"/>
      <c r="G84"/>
      <c r="H84"/>
      <c r="I84"/>
    </row>
    <row r="85" spans="1:9">
      <c r="B85" s="414" t="s">
        <v>484</v>
      </c>
      <c r="C85" s="414"/>
      <c r="D85" s="12"/>
      <c r="E85"/>
      <c r="F85"/>
      <c r="G85"/>
      <c r="H85"/>
      <c r="I85"/>
    </row>
    <row r="86" spans="1:9">
      <c r="A86"/>
      <c r="B86" s="71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7" t="s">
        <v>127</v>
      </c>
    </row>
    <row r="89" spans="1:9" s="23" customFormat="1" ht="12.75"/>
  </sheetData>
  <mergeCells count="5">
    <mergeCell ref="C1:D1"/>
    <mergeCell ref="C2:D2"/>
    <mergeCell ref="A80:D80"/>
    <mergeCell ref="B85:C85"/>
    <mergeCell ref="A7:G7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115" zoomScaleSheetLayoutView="115" workbookViewId="0">
      <selection activeCell="C18" sqref="C18:D18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290</v>
      </c>
      <c r="B1" s="114"/>
      <c r="C1" s="412" t="s">
        <v>97</v>
      </c>
      <c r="D1" s="412"/>
      <c r="E1" s="148"/>
    </row>
    <row r="2" spans="1:12">
      <c r="A2" s="78" t="s">
        <v>128</v>
      </c>
      <c r="B2" s="114"/>
      <c r="C2" s="406" t="s">
        <v>547</v>
      </c>
      <c r="D2" s="406"/>
      <c r="E2" s="148"/>
    </row>
    <row r="3" spans="1:12">
      <c r="A3" s="78"/>
      <c r="B3" s="114"/>
      <c r="C3" s="351"/>
      <c r="D3" s="351"/>
      <c r="E3" s="148"/>
    </row>
    <row r="4" spans="1:12" s="2" customFormat="1">
      <c r="A4" s="79" t="s">
        <v>262</v>
      </c>
      <c r="B4" s="79"/>
      <c r="C4" s="78"/>
      <c r="D4" s="78"/>
      <c r="E4" s="108"/>
      <c r="L4" s="21"/>
    </row>
    <row r="5" spans="1:12" s="2" customFormat="1">
      <c r="A5" s="408" t="s">
        <v>480</v>
      </c>
      <c r="B5" s="408"/>
      <c r="C5" s="408"/>
      <c r="D5" s="408"/>
      <c r="E5" s="408"/>
      <c r="F5" s="408"/>
      <c r="G5" s="408"/>
    </row>
    <row r="6" spans="1:12" s="2" customFormat="1">
      <c r="A6" s="79"/>
      <c r="B6" s="79"/>
      <c r="C6" s="78"/>
      <c r="D6" s="78"/>
      <c r="E6" s="108"/>
    </row>
    <row r="7" spans="1:12" s="6" customFormat="1">
      <c r="A7" s="350"/>
      <c r="B7" s="350"/>
      <c r="C7" s="80"/>
      <c r="D7" s="80"/>
      <c r="E7" s="149"/>
    </row>
    <row r="8" spans="1:12" s="6" customFormat="1" ht="30">
      <c r="A8" s="106" t="s">
        <v>64</v>
      </c>
      <c r="B8" s="81" t="s">
        <v>11</v>
      </c>
      <c r="C8" s="81" t="s">
        <v>10</v>
      </c>
      <c r="D8" s="81" t="s">
        <v>9</v>
      </c>
      <c r="E8" s="149"/>
    </row>
    <row r="9" spans="1:12" s="9" customFormat="1" ht="18">
      <c r="A9" s="13">
        <v>1</v>
      </c>
      <c r="B9" s="13" t="s">
        <v>57</v>
      </c>
      <c r="C9" s="393">
        <f>SUM(C10,C13,C53,C56,C57,C58,C75)</f>
        <v>6182.7199999999993</v>
      </c>
      <c r="D9" s="393">
        <f>SUM(D10,D13,D53,D56,D57,D58,D64,D71,D72)</f>
        <v>6182.7199999999993</v>
      </c>
      <c r="E9" s="150"/>
    </row>
    <row r="10" spans="1:12" s="9" customFormat="1" ht="18">
      <c r="A10" s="14">
        <v>1.1000000000000001</v>
      </c>
      <c r="B10" s="14" t="s">
        <v>58</v>
      </c>
      <c r="C10" s="394"/>
      <c r="D10" s="394"/>
      <c r="E10" s="150"/>
    </row>
    <row r="11" spans="1:12" s="9" customFormat="1" ht="16.5" customHeight="1">
      <c r="A11" s="16" t="s">
        <v>30</v>
      </c>
      <c r="B11" s="16" t="s">
        <v>59</v>
      </c>
      <c r="C11" s="391"/>
      <c r="D11" s="392"/>
      <c r="E11" s="150"/>
    </row>
    <row r="12" spans="1:12" ht="16.5" customHeight="1">
      <c r="A12" s="16" t="s">
        <v>31</v>
      </c>
      <c r="B12" s="16" t="s">
        <v>0</v>
      </c>
      <c r="C12" s="391"/>
      <c r="D12" s="392"/>
      <c r="E12" s="148"/>
    </row>
    <row r="13" spans="1:12">
      <c r="A13" s="14">
        <v>1.2</v>
      </c>
      <c r="B13" s="14" t="s">
        <v>60</v>
      </c>
      <c r="C13" s="394">
        <f>SUM(C14,C17,C29:C32,C35,C36,C43,C44,C45,C46,C47,C51,C52)</f>
        <v>6182.7199999999993</v>
      </c>
      <c r="D13" s="394">
        <f>SUM(D14,D17,D29:D32,D35,D36,D43,D44,D45,D46,D47,D51,D52)</f>
        <v>6182.7199999999993</v>
      </c>
      <c r="E13" s="148"/>
    </row>
    <row r="14" spans="1:12">
      <c r="A14" s="16" t="s">
        <v>32</v>
      </c>
      <c r="B14" s="16" t="s">
        <v>1</v>
      </c>
      <c r="C14" s="83">
        <f>SUM(C15:C16)</f>
        <v>0</v>
      </c>
      <c r="D14" s="83">
        <f>SUM(D15:D16)</f>
        <v>0</v>
      </c>
      <c r="E14" s="148"/>
    </row>
    <row r="15" spans="1:12" ht="17.25" customHeight="1">
      <c r="A15" s="17" t="s">
        <v>87</v>
      </c>
      <c r="B15" s="17" t="s">
        <v>61</v>
      </c>
      <c r="C15" s="36"/>
      <c r="D15" s="37"/>
      <c r="E15" s="148"/>
    </row>
    <row r="16" spans="1:12" ht="17.25" customHeight="1">
      <c r="A16" s="17" t="s">
        <v>88</v>
      </c>
      <c r="B16" s="17" t="s">
        <v>62</v>
      </c>
      <c r="C16" s="36"/>
      <c r="D16" s="37"/>
      <c r="E16" s="148"/>
    </row>
    <row r="17" spans="1:5">
      <c r="A17" s="16" t="s">
        <v>33</v>
      </c>
      <c r="B17" s="16" t="s">
        <v>2</v>
      </c>
      <c r="C17" s="387">
        <f>C23+C18</f>
        <v>100.83</v>
      </c>
      <c r="D17" s="387">
        <f>D23+D18</f>
        <v>100.83</v>
      </c>
      <c r="E17" s="148"/>
    </row>
    <row r="18" spans="1:5" ht="30">
      <c r="A18" s="17" t="s">
        <v>12</v>
      </c>
      <c r="B18" s="17" t="s">
        <v>238</v>
      </c>
      <c r="C18" s="38"/>
      <c r="D18" s="38"/>
      <c r="E18" s="148"/>
    </row>
    <row r="19" spans="1:5">
      <c r="A19" s="17" t="s">
        <v>13</v>
      </c>
      <c r="B19" s="17" t="s">
        <v>14</v>
      </c>
      <c r="C19" s="38"/>
      <c r="D19" s="40"/>
      <c r="E19" s="148"/>
    </row>
    <row r="20" spans="1:5" ht="30">
      <c r="A20" s="17" t="s">
        <v>269</v>
      </c>
      <c r="B20" s="17" t="s">
        <v>22</v>
      </c>
      <c r="C20" s="38"/>
      <c r="D20" s="41"/>
      <c r="E20" s="148"/>
    </row>
    <row r="21" spans="1:5">
      <c r="A21" s="17" t="s">
        <v>270</v>
      </c>
      <c r="B21" s="17" t="s">
        <v>15</v>
      </c>
      <c r="C21" s="38"/>
      <c r="D21" s="41"/>
      <c r="E21" s="148"/>
    </row>
    <row r="22" spans="1:5">
      <c r="A22" s="17" t="s">
        <v>271</v>
      </c>
      <c r="B22" s="17" t="s">
        <v>16</v>
      </c>
      <c r="C22" s="38"/>
      <c r="D22" s="41"/>
      <c r="E22" s="148"/>
    </row>
    <row r="23" spans="1:5">
      <c r="A23" s="17" t="s">
        <v>272</v>
      </c>
      <c r="B23" s="17" t="s">
        <v>17</v>
      </c>
      <c r="C23" s="117">
        <f>SUM(C24:C27)</f>
        <v>100.83</v>
      </c>
      <c r="D23" s="117">
        <f>SUM(D24:D27)</f>
        <v>100.83</v>
      </c>
      <c r="E23" s="148"/>
    </row>
    <row r="24" spans="1:5" ht="16.5" customHeight="1">
      <c r="A24" s="18" t="s">
        <v>273</v>
      </c>
      <c r="B24" s="18" t="s">
        <v>18</v>
      </c>
      <c r="C24" s="38">
        <v>80.83</v>
      </c>
      <c r="D24" s="38">
        <v>80.83</v>
      </c>
      <c r="E24" s="148"/>
    </row>
    <row r="25" spans="1:5" ht="16.5" customHeight="1">
      <c r="A25" s="18" t="s">
        <v>274</v>
      </c>
      <c r="B25" s="18" t="s">
        <v>19</v>
      </c>
      <c r="C25" s="38"/>
      <c r="D25" s="38"/>
      <c r="E25" s="148"/>
    </row>
    <row r="26" spans="1:5" ht="16.5" customHeight="1">
      <c r="A26" s="18" t="s">
        <v>275</v>
      </c>
      <c r="B26" s="18" t="s">
        <v>20</v>
      </c>
      <c r="C26" s="38"/>
      <c r="D26" s="38"/>
      <c r="E26" s="148"/>
    </row>
    <row r="27" spans="1:5" ht="16.5" customHeight="1">
      <c r="A27" s="18" t="s">
        <v>276</v>
      </c>
      <c r="B27" s="18" t="s">
        <v>23</v>
      </c>
      <c r="C27" s="386">
        <v>20</v>
      </c>
      <c r="D27" s="386">
        <v>20</v>
      </c>
      <c r="E27" s="148"/>
    </row>
    <row r="28" spans="1:5">
      <c r="A28" s="17" t="s">
        <v>277</v>
      </c>
      <c r="B28" s="17" t="s">
        <v>21</v>
      </c>
      <c r="C28" s="38"/>
      <c r="D28" s="42"/>
      <c r="E28" s="148"/>
    </row>
    <row r="29" spans="1:5">
      <c r="A29" s="16" t="s">
        <v>34</v>
      </c>
      <c r="B29" s="16" t="s">
        <v>3</v>
      </c>
      <c r="C29" s="34"/>
      <c r="D29" s="35"/>
      <c r="E29" s="148"/>
    </row>
    <row r="30" spans="1:5">
      <c r="A30" s="16" t="s">
        <v>35</v>
      </c>
      <c r="B30" s="16" t="s">
        <v>4</v>
      </c>
      <c r="C30" s="34"/>
      <c r="D30" s="35"/>
      <c r="E30" s="148"/>
    </row>
    <row r="31" spans="1:5">
      <c r="A31" s="16" t="s">
        <v>36</v>
      </c>
      <c r="B31" s="16" t="s">
        <v>5</v>
      </c>
      <c r="C31" s="34"/>
      <c r="D31" s="35"/>
      <c r="E31" s="148"/>
    </row>
    <row r="32" spans="1:5">
      <c r="A32" s="16" t="s">
        <v>37</v>
      </c>
      <c r="B32" s="16" t="s">
        <v>63</v>
      </c>
      <c r="C32" s="83">
        <f>SUM(C33:C34)</f>
        <v>0</v>
      </c>
      <c r="D32" s="83">
        <f>SUM(D33:D34)</f>
        <v>0</v>
      </c>
      <c r="E32" s="148"/>
    </row>
    <row r="33" spans="1:5">
      <c r="A33" s="17" t="s">
        <v>278</v>
      </c>
      <c r="B33" s="17" t="s">
        <v>56</v>
      </c>
      <c r="C33" s="34"/>
      <c r="D33" s="35"/>
      <c r="E33" s="148"/>
    </row>
    <row r="34" spans="1:5">
      <c r="A34" s="17" t="s">
        <v>279</v>
      </c>
      <c r="B34" s="17" t="s">
        <v>55</v>
      </c>
      <c r="C34" s="34"/>
      <c r="D34" s="35"/>
      <c r="E34" s="148"/>
    </row>
    <row r="35" spans="1:5">
      <c r="A35" s="16" t="s">
        <v>38</v>
      </c>
      <c r="B35" s="16" t="s">
        <v>49</v>
      </c>
      <c r="C35" s="391">
        <v>20.89</v>
      </c>
      <c r="D35" s="392">
        <v>20.89</v>
      </c>
      <c r="E35" s="148"/>
    </row>
    <row r="36" spans="1:5">
      <c r="A36" s="16" t="s">
        <v>39</v>
      </c>
      <c r="B36" s="16" t="s">
        <v>340</v>
      </c>
      <c r="C36" s="83">
        <f>SUM(C37:C42)</f>
        <v>2700</v>
      </c>
      <c r="D36" s="83">
        <f>SUM(D37:D42)</f>
        <v>2700</v>
      </c>
      <c r="E36" s="148"/>
    </row>
    <row r="37" spans="1:5">
      <c r="A37" s="17" t="s">
        <v>337</v>
      </c>
      <c r="B37" s="17" t="s">
        <v>341</v>
      </c>
      <c r="C37" s="34"/>
      <c r="D37" s="34"/>
      <c r="E37" s="148"/>
    </row>
    <row r="38" spans="1:5">
      <c r="A38" s="17" t="s">
        <v>338</v>
      </c>
      <c r="B38" s="17" t="s">
        <v>342</v>
      </c>
      <c r="C38" s="34">
        <v>2700</v>
      </c>
      <c r="D38" s="34">
        <v>2700</v>
      </c>
      <c r="E38" s="148"/>
    </row>
    <row r="39" spans="1:5">
      <c r="A39" s="17" t="s">
        <v>339</v>
      </c>
      <c r="B39" s="17" t="s">
        <v>345</v>
      </c>
      <c r="C39" s="34"/>
      <c r="D39" s="35"/>
      <c r="E39" s="148"/>
    </row>
    <row r="40" spans="1:5">
      <c r="A40" s="17" t="s">
        <v>344</v>
      </c>
      <c r="B40" s="17" t="s">
        <v>346</v>
      </c>
      <c r="C40" s="34"/>
      <c r="D40" s="35"/>
      <c r="E40" s="148"/>
    </row>
    <row r="41" spans="1:5">
      <c r="A41" s="17" t="s">
        <v>347</v>
      </c>
      <c r="B41" s="17" t="s">
        <v>466</v>
      </c>
      <c r="C41" s="34"/>
      <c r="D41" s="35"/>
      <c r="E41" s="148"/>
    </row>
    <row r="42" spans="1:5">
      <c r="A42" s="17" t="s">
        <v>467</v>
      </c>
      <c r="B42" s="17" t="s">
        <v>343</v>
      </c>
      <c r="C42" s="34"/>
      <c r="D42" s="35"/>
      <c r="E42" s="148"/>
    </row>
    <row r="43" spans="1:5" ht="30">
      <c r="A43" s="16" t="s">
        <v>40</v>
      </c>
      <c r="B43" s="16" t="s">
        <v>28</v>
      </c>
      <c r="C43" s="34"/>
      <c r="D43" s="35"/>
      <c r="E43" s="148"/>
    </row>
    <row r="44" spans="1:5">
      <c r="A44" s="16" t="s">
        <v>41</v>
      </c>
      <c r="B44" s="16" t="s">
        <v>24</v>
      </c>
      <c r="C44" s="34"/>
      <c r="D44" s="35"/>
      <c r="E44" s="148"/>
    </row>
    <row r="45" spans="1:5">
      <c r="A45" s="16" t="s">
        <v>42</v>
      </c>
      <c r="B45" s="16" t="s">
        <v>25</v>
      </c>
      <c r="C45" s="34"/>
      <c r="D45" s="35"/>
      <c r="E45" s="148"/>
    </row>
    <row r="46" spans="1:5">
      <c r="A46" s="16" t="s">
        <v>43</v>
      </c>
      <c r="B46" s="16" t="s">
        <v>26</v>
      </c>
      <c r="C46" s="34"/>
      <c r="D46" s="35"/>
      <c r="E46" s="148"/>
    </row>
    <row r="47" spans="1:5">
      <c r="A47" s="16" t="s">
        <v>44</v>
      </c>
      <c r="B47" s="16" t="s">
        <v>284</v>
      </c>
      <c r="C47" s="83">
        <v>3361</v>
      </c>
      <c r="D47" s="83">
        <v>3361</v>
      </c>
      <c r="E47" s="148"/>
    </row>
    <row r="48" spans="1:5">
      <c r="A48" s="97" t="s">
        <v>352</v>
      </c>
      <c r="B48" s="97" t="s">
        <v>355</v>
      </c>
      <c r="C48" s="34"/>
      <c r="D48" s="35"/>
      <c r="E48" s="148"/>
    </row>
    <row r="49" spans="1:5">
      <c r="A49" s="97" t="s">
        <v>353</v>
      </c>
      <c r="B49" s="97" t="s">
        <v>354</v>
      </c>
      <c r="C49" s="34"/>
      <c r="D49" s="35"/>
      <c r="E49" s="148"/>
    </row>
    <row r="50" spans="1:5">
      <c r="A50" s="97" t="s">
        <v>356</v>
      </c>
      <c r="B50" s="97" t="s">
        <v>357</v>
      </c>
      <c r="C50" s="34"/>
      <c r="D50" s="35"/>
      <c r="E50" s="148"/>
    </row>
    <row r="51" spans="1:5" ht="26.25" customHeight="1">
      <c r="A51" s="16" t="s">
        <v>45</v>
      </c>
      <c r="B51" s="16" t="s">
        <v>29</v>
      </c>
      <c r="C51" s="34"/>
      <c r="D51" s="35"/>
      <c r="E51" s="148"/>
    </row>
    <row r="52" spans="1:5">
      <c r="A52" s="16" t="s">
        <v>46</v>
      </c>
      <c r="B52" s="16" t="s">
        <v>6</v>
      </c>
      <c r="C52" s="34"/>
      <c r="D52" s="35"/>
      <c r="E52" s="148"/>
    </row>
    <row r="53" spans="1:5" ht="30">
      <c r="A53" s="14">
        <v>1.3</v>
      </c>
      <c r="B53" s="87" t="s">
        <v>391</v>
      </c>
      <c r="C53" s="84">
        <f>SUM(C54:C55)</f>
        <v>0</v>
      </c>
      <c r="D53" s="84">
        <f>SUM(D54:D55)</f>
        <v>0</v>
      </c>
      <c r="E53" s="148"/>
    </row>
    <row r="54" spans="1:5" ht="30">
      <c r="A54" s="16" t="s">
        <v>50</v>
      </c>
      <c r="B54" s="16" t="s">
        <v>48</v>
      </c>
      <c r="C54" s="34"/>
      <c r="D54" s="35"/>
      <c r="E54" s="148"/>
    </row>
    <row r="55" spans="1:5">
      <c r="A55" s="16" t="s">
        <v>51</v>
      </c>
      <c r="B55" s="16" t="s">
        <v>47</v>
      </c>
      <c r="C55" s="34"/>
      <c r="D55" s="35"/>
      <c r="E55" s="148"/>
    </row>
    <row r="56" spans="1:5">
      <c r="A56" s="14">
        <v>1.4</v>
      </c>
      <c r="B56" s="14" t="s">
        <v>393</v>
      </c>
      <c r="C56" s="34"/>
      <c r="D56" s="35"/>
      <c r="E56" s="148"/>
    </row>
    <row r="57" spans="1:5">
      <c r="A57" s="14">
        <v>1.5</v>
      </c>
      <c r="B57" s="14" t="s">
        <v>7</v>
      </c>
      <c r="C57" s="38"/>
      <c r="D57" s="41"/>
      <c r="E57" s="148"/>
    </row>
    <row r="58" spans="1:5">
      <c r="A58" s="14">
        <v>1.6</v>
      </c>
      <c r="B58" s="46" t="s">
        <v>8</v>
      </c>
      <c r="C58" s="84">
        <f>SUM(C59:C63)</f>
        <v>0</v>
      </c>
      <c r="D58" s="84">
        <f>SUM(D59:D63)</f>
        <v>0</v>
      </c>
      <c r="E58" s="148"/>
    </row>
    <row r="59" spans="1:5">
      <c r="A59" s="16" t="s">
        <v>285</v>
      </c>
      <c r="B59" s="47" t="s">
        <v>52</v>
      </c>
      <c r="C59" s="38"/>
      <c r="D59" s="41"/>
      <c r="E59" s="148"/>
    </row>
    <row r="60" spans="1:5" ht="30">
      <c r="A60" s="16" t="s">
        <v>286</v>
      </c>
      <c r="B60" s="47" t="s">
        <v>54</v>
      </c>
      <c r="C60" s="38"/>
      <c r="D60" s="41"/>
      <c r="E60" s="148"/>
    </row>
    <row r="61" spans="1:5">
      <c r="A61" s="16" t="s">
        <v>287</v>
      </c>
      <c r="B61" s="47" t="s">
        <v>53</v>
      </c>
      <c r="C61" s="41"/>
      <c r="D61" s="41"/>
      <c r="E61" s="148"/>
    </row>
    <row r="62" spans="1:5">
      <c r="A62" s="16" t="s">
        <v>288</v>
      </c>
      <c r="B62" s="47" t="s">
        <v>27</v>
      </c>
      <c r="C62" s="38"/>
      <c r="D62" s="41"/>
      <c r="E62" s="148"/>
    </row>
    <row r="63" spans="1:5">
      <c r="A63" s="16" t="s">
        <v>323</v>
      </c>
      <c r="B63" s="210" t="s">
        <v>324</v>
      </c>
      <c r="C63" s="38"/>
      <c r="D63" s="211"/>
      <c r="E63" s="148"/>
    </row>
    <row r="64" spans="1:5">
      <c r="A64" s="13">
        <v>2</v>
      </c>
      <c r="B64" s="48" t="s">
        <v>95</v>
      </c>
      <c r="C64" s="267"/>
      <c r="D64" s="118">
        <f>SUM(D65:D70)</f>
        <v>0</v>
      </c>
      <c r="E64" s="148"/>
    </row>
    <row r="65" spans="1:5">
      <c r="A65" s="15">
        <v>2.1</v>
      </c>
      <c r="B65" s="49" t="s">
        <v>89</v>
      </c>
      <c r="C65" s="267"/>
      <c r="D65" s="43"/>
      <c r="E65" s="148"/>
    </row>
    <row r="66" spans="1:5">
      <c r="A66" s="15">
        <v>2.2000000000000002</v>
      </c>
      <c r="B66" s="49" t="s">
        <v>93</v>
      </c>
      <c r="C66" s="269"/>
      <c r="D66" s="44"/>
      <c r="E66" s="148"/>
    </row>
    <row r="67" spans="1:5">
      <c r="A67" s="15">
        <v>2.2999999999999998</v>
      </c>
      <c r="B67" s="49" t="s">
        <v>92</v>
      </c>
      <c r="C67" s="269"/>
      <c r="D67" s="44"/>
      <c r="E67" s="148"/>
    </row>
    <row r="68" spans="1:5">
      <c r="A68" s="15">
        <v>2.4</v>
      </c>
      <c r="B68" s="49" t="s">
        <v>94</v>
      </c>
      <c r="C68" s="269"/>
      <c r="D68" s="44"/>
      <c r="E68" s="148"/>
    </row>
    <row r="69" spans="1:5">
      <c r="A69" s="15">
        <v>2.5</v>
      </c>
      <c r="B69" s="49" t="s">
        <v>90</v>
      </c>
      <c r="C69" s="269"/>
      <c r="D69" s="44"/>
      <c r="E69" s="148"/>
    </row>
    <row r="70" spans="1:5">
      <c r="A70" s="15">
        <v>2.6</v>
      </c>
      <c r="B70" s="49" t="s">
        <v>91</v>
      </c>
      <c r="C70" s="269"/>
      <c r="D70" s="44"/>
      <c r="E70" s="148"/>
    </row>
    <row r="71" spans="1:5" s="2" customFormat="1">
      <c r="A71" s="13">
        <v>3</v>
      </c>
      <c r="B71" s="265" t="s">
        <v>423</v>
      </c>
      <c r="C71" s="268"/>
      <c r="D71" s="266"/>
      <c r="E71" s="105"/>
    </row>
    <row r="72" spans="1:5" s="2" customFormat="1">
      <c r="A72" s="13">
        <v>4</v>
      </c>
      <c r="B72" s="13" t="s">
        <v>240</v>
      </c>
      <c r="C72" s="268">
        <f>SUM(C73:C74)</f>
        <v>0</v>
      </c>
      <c r="D72" s="85">
        <f>SUM(D73:D74)</f>
        <v>0</v>
      </c>
      <c r="E72" s="105"/>
    </row>
    <row r="73" spans="1:5" s="2" customFormat="1">
      <c r="A73" s="15">
        <v>4.0999999999999996</v>
      </c>
      <c r="B73" s="15" t="s">
        <v>241</v>
      </c>
      <c r="C73" s="8"/>
      <c r="D73" s="8"/>
      <c r="E73" s="105"/>
    </row>
    <row r="74" spans="1:5" s="2" customFormat="1">
      <c r="A74" s="15">
        <v>4.2</v>
      </c>
      <c r="B74" s="15" t="s">
        <v>242</v>
      </c>
      <c r="C74" s="8"/>
      <c r="D74" s="8"/>
      <c r="E74" s="105"/>
    </row>
    <row r="75" spans="1:5" s="2" customFormat="1">
      <c r="A75" s="13">
        <v>5</v>
      </c>
      <c r="B75" s="263" t="s">
        <v>267</v>
      </c>
      <c r="C75" s="8"/>
      <c r="D75" s="85"/>
      <c r="E75" s="105"/>
    </row>
    <row r="76" spans="1:5" s="2" customFormat="1">
      <c r="A76" s="360"/>
      <c r="B76" s="360"/>
      <c r="C76" s="12"/>
      <c r="D76" s="12"/>
      <c r="E76" s="105"/>
    </row>
    <row r="77" spans="1:5" s="2" customFormat="1" ht="15" customHeight="1">
      <c r="A77" s="413" t="s">
        <v>468</v>
      </c>
      <c r="B77" s="413"/>
      <c r="C77" s="413"/>
      <c r="D77" s="413"/>
      <c r="E77" s="105"/>
    </row>
    <row r="78" spans="1:5" s="2" customFormat="1">
      <c r="A78" s="360"/>
      <c r="B78" s="360"/>
      <c r="C78" s="12"/>
      <c r="D78" s="12"/>
      <c r="E78" s="105"/>
    </row>
    <row r="79" spans="1:5" s="23" customFormat="1" ht="12.75"/>
    <row r="80" spans="1:5" s="2" customFormat="1">
      <c r="A80" s="71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A82" s="414" t="s">
        <v>484</v>
      </c>
      <c r="B82" s="414"/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15" t="s">
        <v>470</v>
      </c>
      <c r="C84" s="415"/>
      <c r="D84" s="415"/>
      <c r="E84"/>
      <c r="F84"/>
      <c r="G84"/>
      <c r="H84"/>
      <c r="I84"/>
    </row>
    <row r="85" spans="1:9" customFormat="1" ht="12.75">
      <c r="B85" s="67" t="s">
        <v>471</v>
      </c>
    </row>
    <row r="86" spans="1:9" s="2" customFormat="1">
      <c r="A86" s="11"/>
      <c r="B86" s="415" t="s">
        <v>472</v>
      </c>
      <c r="C86" s="415"/>
      <c r="D86" s="415"/>
    </row>
    <row r="87" spans="1:9" s="23" customFormat="1" ht="12.75"/>
    <row r="88" spans="1:9" s="23" customFormat="1" ht="12.75"/>
  </sheetData>
  <mergeCells count="7">
    <mergeCell ref="B86:D86"/>
    <mergeCell ref="B84:D84"/>
    <mergeCell ref="C1:D1"/>
    <mergeCell ref="C2:D2"/>
    <mergeCell ref="A77:D77"/>
    <mergeCell ref="A82:B82"/>
    <mergeCell ref="A5:G5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145" zoomScaleSheetLayoutView="145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76" t="s">
        <v>321</v>
      </c>
      <c r="B1" s="79"/>
      <c r="C1" s="412" t="s">
        <v>97</v>
      </c>
      <c r="D1" s="412"/>
      <c r="E1" s="91"/>
    </row>
    <row r="2" spans="1:7" s="6" customFormat="1">
      <c r="A2" s="76" t="s">
        <v>315</v>
      </c>
      <c r="B2" s="79"/>
      <c r="C2" s="406" t="s">
        <v>547</v>
      </c>
      <c r="D2" s="406"/>
      <c r="E2" s="91"/>
    </row>
    <row r="3" spans="1:7" s="6" customFormat="1">
      <c r="A3" s="78" t="s">
        <v>128</v>
      </c>
      <c r="B3" s="76"/>
      <c r="C3" s="159"/>
      <c r="D3" s="159"/>
      <c r="E3" s="91"/>
    </row>
    <row r="4" spans="1:7" s="6" customFormat="1">
      <c r="A4" s="78"/>
      <c r="B4" s="78"/>
      <c r="C4" s="159"/>
      <c r="D4" s="159"/>
      <c r="E4" s="91"/>
    </row>
    <row r="5" spans="1:7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2"/>
    </row>
    <row r="6" spans="1:7">
      <c r="A6" s="408" t="s">
        <v>480</v>
      </c>
      <c r="B6" s="408"/>
      <c r="C6" s="408"/>
      <c r="D6" s="408"/>
      <c r="E6" s="408"/>
      <c r="F6" s="408"/>
      <c r="G6" s="408"/>
    </row>
    <row r="7" spans="1:7">
      <c r="A7" s="79"/>
      <c r="B7" s="79"/>
      <c r="C7" s="78"/>
      <c r="D7" s="78"/>
      <c r="E7" s="92"/>
    </row>
    <row r="8" spans="1:7" s="6" customFormat="1">
      <c r="A8" s="158"/>
      <c r="B8" s="158"/>
      <c r="C8" s="80"/>
      <c r="D8" s="80"/>
      <c r="E8" s="91"/>
    </row>
    <row r="9" spans="1:7" s="6" customFormat="1" ht="30">
      <c r="A9" s="89" t="s">
        <v>64</v>
      </c>
      <c r="B9" s="89" t="s">
        <v>320</v>
      </c>
      <c r="C9" s="81" t="s">
        <v>10</v>
      </c>
      <c r="D9" s="81" t="s">
        <v>9</v>
      </c>
      <c r="E9" s="91"/>
    </row>
    <row r="10" spans="1:7" s="9" customFormat="1" ht="18">
      <c r="A10" s="98" t="s">
        <v>316</v>
      </c>
      <c r="B10" s="98"/>
      <c r="C10" s="4"/>
      <c r="D10" s="4"/>
      <c r="E10" s="93"/>
    </row>
    <row r="11" spans="1:7" s="10" customFormat="1">
      <c r="A11" s="98" t="s">
        <v>317</v>
      </c>
      <c r="B11" s="98"/>
      <c r="C11" s="4"/>
      <c r="D11" s="4"/>
      <c r="E11" s="94"/>
    </row>
    <row r="12" spans="1:7" s="10" customFormat="1">
      <c r="A12" s="87" t="s">
        <v>266</v>
      </c>
      <c r="B12" s="87"/>
      <c r="C12" s="4"/>
      <c r="D12" s="4"/>
      <c r="E12" s="94"/>
    </row>
    <row r="13" spans="1:7" s="10" customFormat="1">
      <c r="A13" s="87" t="s">
        <v>266</v>
      </c>
      <c r="B13" s="87"/>
      <c r="C13" s="4"/>
      <c r="D13" s="4"/>
      <c r="E13" s="94"/>
    </row>
    <row r="14" spans="1:7" s="10" customFormat="1">
      <c r="A14" s="87" t="s">
        <v>266</v>
      </c>
      <c r="B14" s="87"/>
      <c r="C14" s="4"/>
      <c r="D14" s="4"/>
      <c r="E14" s="94"/>
    </row>
    <row r="15" spans="1:7" s="10" customFormat="1">
      <c r="A15" s="87" t="s">
        <v>266</v>
      </c>
      <c r="B15" s="87"/>
      <c r="C15" s="4"/>
      <c r="D15" s="4"/>
      <c r="E15" s="94"/>
    </row>
    <row r="16" spans="1:7" s="10" customFormat="1">
      <c r="A16" s="87" t="s">
        <v>266</v>
      </c>
      <c r="B16" s="87"/>
      <c r="C16" s="4"/>
      <c r="D16" s="4"/>
      <c r="E16" s="94"/>
    </row>
    <row r="17" spans="1:5" s="10" customFormat="1" ht="17.25" customHeight="1">
      <c r="A17" s="98" t="s">
        <v>318</v>
      </c>
      <c r="B17" s="87"/>
      <c r="C17" s="4"/>
      <c r="D17" s="4"/>
      <c r="E17" s="94"/>
    </row>
    <row r="18" spans="1:5" s="10" customFormat="1" ht="18" customHeight="1">
      <c r="A18" s="98" t="s">
        <v>319</v>
      </c>
      <c r="B18" s="87"/>
      <c r="C18" s="4"/>
      <c r="D18" s="4"/>
      <c r="E18" s="94"/>
    </row>
    <row r="19" spans="1:5" s="10" customFormat="1">
      <c r="A19" s="87" t="s">
        <v>266</v>
      </c>
      <c r="B19" s="87"/>
      <c r="C19" s="4"/>
      <c r="D19" s="4"/>
      <c r="E19" s="94"/>
    </row>
    <row r="20" spans="1:5" s="10" customFormat="1">
      <c r="A20" s="87" t="s">
        <v>266</v>
      </c>
      <c r="B20" s="87"/>
      <c r="C20" s="4"/>
      <c r="D20" s="4"/>
      <c r="E20" s="94"/>
    </row>
    <row r="21" spans="1:5" s="10" customFormat="1">
      <c r="A21" s="87" t="s">
        <v>266</v>
      </c>
      <c r="B21" s="87"/>
      <c r="C21" s="4"/>
      <c r="D21" s="4"/>
      <c r="E21" s="94"/>
    </row>
    <row r="22" spans="1:5" s="10" customFormat="1">
      <c r="A22" s="87" t="s">
        <v>266</v>
      </c>
      <c r="B22" s="87"/>
      <c r="C22" s="4"/>
      <c r="D22" s="4"/>
      <c r="E22" s="94"/>
    </row>
    <row r="23" spans="1:5" s="10" customFormat="1">
      <c r="A23" s="87" t="s">
        <v>266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322</v>
      </c>
      <c r="C25" s="86">
        <f>SUM(C10:C24)</f>
        <v>0</v>
      </c>
      <c r="D25" s="86">
        <f>SUM(D10:D24)</f>
        <v>0</v>
      </c>
      <c r="E25" s="96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09" t="s">
        <v>396</v>
      </c>
    </row>
    <row r="30" spans="1:5">
      <c r="A30" s="209"/>
    </row>
    <row r="31" spans="1:5">
      <c r="A31" s="209" t="s">
        <v>335</v>
      </c>
    </row>
    <row r="32" spans="1:5" s="23" customFormat="1" ht="12.75"/>
    <row r="33" spans="1:9">
      <c r="A33" s="71" t="s">
        <v>96</v>
      </c>
      <c r="E33" s="5"/>
    </row>
    <row r="34" spans="1:9">
      <c r="E34"/>
      <c r="F34"/>
      <c r="G34"/>
      <c r="H34"/>
      <c r="I34"/>
    </row>
    <row r="35" spans="1:9">
      <c r="B35" s="414" t="s">
        <v>484</v>
      </c>
      <c r="C35" s="414"/>
      <c r="D35" s="12"/>
      <c r="E35"/>
      <c r="F35"/>
      <c r="G35"/>
      <c r="H35"/>
      <c r="I35"/>
    </row>
    <row r="36" spans="1:9">
      <c r="A36" s="71"/>
      <c r="B36" s="71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7"/>
      <c r="B38" s="67" t="s">
        <v>127</v>
      </c>
    </row>
    <row r="39" spans="1:9" s="23" customFormat="1" ht="12.75"/>
  </sheetData>
  <mergeCells count="4">
    <mergeCell ref="C1:D1"/>
    <mergeCell ref="C2:D2"/>
    <mergeCell ref="B35:C35"/>
    <mergeCell ref="A6:G6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145" zoomScaleSheetLayoutView="145" workbookViewId="0">
      <selection activeCell="I2" sqref="I2:J2"/>
    </sheetView>
  </sheetViews>
  <sheetFormatPr defaultRowHeight="12.75"/>
  <cols>
    <col min="1" max="1" width="5.42578125" style="181" customWidth="1"/>
    <col min="2" max="2" width="20.85546875" style="181" customWidth="1"/>
    <col min="3" max="3" width="26" style="181" customWidth="1"/>
    <col min="4" max="4" width="17" style="181" customWidth="1"/>
    <col min="5" max="5" width="18.140625" style="181" customWidth="1"/>
    <col min="6" max="6" width="14.7109375" style="181" customWidth="1"/>
    <col min="7" max="7" width="15.5703125" style="181" customWidth="1"/>
    <col min="8" max="8" width="14.7109375" style="181" customWidth="1"/>
    <col min="9" max="9" width="29.7109375" style="181" customWidth="1"/>
    <col min="10" max="10" width="0" style="181" hidden="1" customWidth="1"/>
    <col min="11" max="16384" width="9.140625" style="181"/>
  </cols>
  <sheetData>
    <row r="1" spans="1:10" ht="15">
      <c r="A1" s="76" t="s">
        <v>443</v>
      </c>
      <c r="B1" s="76"/>
      <c r="C1" s="79"/>
      <c r="D1" s="79"/>
      <c r="E1" s="79"/>
      <c r="F1" s="79"/>
      <c r="G1" s="272"/>
      <c r="H1" s="272"/>
      <c r="I1" s="412" t="s">
        <v>97</v>
      </c>
      <c r="J1" s="412"/>
    </row>
    <row r="2" spans="1:10" ht="15">
      <c r="A2" s="78" t="s">
        <v>128</v>
      </c>
      <c r="B2" s="76"/>
      <c r="C2" s="79"/>
      <c r="D2" s="79"/>
      <c r="E2" s="79"/>
      <c r="F2" s="79"/>
      <c r="G2" s="272"/>
      <c r="H2" s="272"/>
      <c r="I2" s="406" t="s">
        <v>547</v>
      </c>
      <c r="J2" s="406"/>
    </row>
    <row r="3" spans="1:10" ht="15">
      <c r="A3" s="78"/>
      <c r="B3" s="78"/>
      <c r="C3" s="76"/>
      <c r="D3" s="76"/>
      <c r="E3" s="76"/>
      <c r="F3" s="76"/>
      <c r="G3" s="272"/>
      <c r="H3" s="272"/>
      <c r="I3" s="272"/>
    </row>
    <row r="4" spans="1:10" ht="15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408" t="s">
        <v>480</v>
      </c>
      <c r="B5" s="408"/>
      <c r="C5" s="408"/>
      <c r="D5" s="408"/>
      <c r="E5" s="408"/>
      <c r="F5" s="408"/>
      <c r="G5" s="408"/>
      <c r="H5" s="374"/>
      <c r="I5" s="374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71"/>
      <c r="B7" s="271"/>
      <c r="C7" s="271"/>
      <c r="D7" s="271"/>
      <c r="E7" s="271"/>
      <c r="F7" s="271"/>
      <c r="G7" s="80"/>
      <c r="H7" s="80"/>
      <c r="I7" s="80"/>
    </row>
    <row r="8" spans="1:10" ht="45">
      <c r="A8" s="90" t="s">
        <v>64</v>
      </c>
      <c r="B8" s="90" t="s">
        <v>326</v>
      </c>
      <c r="C8" s="90" t="s">
        <v>327</v>
      </c>
      <c r="D8" s="90" t="s">
        <v>215</v>
      </c>
      <c r="E8" s="90" t="s">
        <v>331</v>
      </c>
      <c r="F8" s="90" t="s">
        <v>334</v>
      </c>
      <c r="G8" s="81" t="s">
        <v>10</v>
      </c>
      <c r="H8" s="81" t="s">
        <v>9</v>
      </c>
      <c r="I8" s="81" t="s">
        <v>377</v>
      </c>
      <c r="J8" s="220" t="s">
        <v>333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20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264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428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>
      <c r="A26" s="218"/>
      <c r="B26" s="218"/>
      <c r="C26" s="218"/>
      <c r="D26" s="218"/>
      <c r="E26" s="218"/>
      <c r="F26" s="218"/>
      <c r="G26" s="218"/>
      <c r="H26" s="180"/>
      <c r="I26" s="180"/>
    </row>
    <row r="27" spans="1:9" ht="15">
      <c r="A27" s="219" t="s">
        <v>444</v>
      </c>
      <c r="B27" s="219"/>
      <c r="C27" s="218"/>
      <c r="D27" s="218"/>
      <c r="E27" s="218"/>
      <c r="F27" s="218"/>
      <c r="G27" s="218"/>
      <c r="H27" s="180"/>
      <c r="I27" s="180"/>
    </row>
    <row r="28" spans="1:9" ht="15">
      <c r="A28" s="219"/>
      <c r="B28" s="219"/>
      <c r="C28" s="218"/>
      <c r="D28" s="218"/>
      <c r="E28" s="218"/>
      <c r="F28" s="218"/>
      <c r="G28" s="218"/>
      <c r="H28" s="180"/>
      <c r="I28" s="180"/>
    </row>
    <row r="29" spans="1:9" ht="15">
      <c r="A29" s="219"/>
      <c r="B29" s="219"/>
      <c r="C29" s="180"/>
      <c r="D29" s="180"/>
      <c r="E29" s="180"/>
      <c r="F29" s="180"/>
      <c r="G29" s="180"/>
      <c r="H29" s="180"/>
      <c r="I29" s="180"/>
    </row>
    <row r="30" spans="1:9" ht="15">
      <c r="A30" s="219"/>
      <c r="B30" s="219"/>
      <c r="C30" s="180"/>
      <c r="D30" s="180"/>
      <c r="E30" s="180"/>
      <c r="F30" s="180"/>
      <c r="G30" s="180"/>
      <c r="H30" s="180"/>
      <c r="I30" s="180"/>
    </row>
    <row r="31" spans="1:9">
      <c r="A31" s="216"/>
      <c r="B31" s="216"/>
      <c r="C31" s="216"/>
      <c r="D31" s="216"/>
      <c r="E31" s="216"/>
      <c r="F31" s="216"/>
      <c r="G31" s="216"/>
      <c r="H31" s="216"/>
      <c r="I31" s="216"/>
    </row>
    <row r="32" spans="1:9" ht="15">
      <c r="A32" s="186" t="s">
        <v>96</v>
      </c>
      <c r="B32" s="186"/>
      <c r="C32" s="180"/>
      <c r="D32" s="180"/>
      <c r="E32" s="180"/>
      <c r="F32" s="180"/>
      <c r="G32" s="180"/>
      <c r="H32" s="180"/>
      <c r="I32" s="180"/>
    </row>
    <row r="33" spans="1:9" ht="15">
      <c r="A33" s="180"/>
      <c r="B33" s="180"/>
      <c r="C33" s="180"/>
      <c r="D33" s="180"/>
      <c r="E33" s="180"/>
      <c r="F33" s="180"/>
      <c r="G33" s="180"/>
      <c r="H33" s="180"/>
      <c r="I33" s="180"/>
    </row>
    <row r="34" spans="1:9" ht="15">
      <c r="A34" s="180"/>
      <c r="B34" s="180"/>
      <c r="C34" s="416" t="s">
        <v>484</v>
      </c>
      <c r="D34" s="416"/>
      <c r="E34" s="416"/>
      <c r="F34" s="416"/>
      <c r="G34" s="416"/>
      <c r="H34" s="180"/>
      <c r="I34" s="180"/>
    </row>
    <row r="35" spans="1:9" ht="15">
      <c r="A35" s="186"/>
      <c r="B35" s="186"/>
      <c r="C35" s="186" t="s">
        <v>376</v>
      </c>
      <c r="D35" s="186"/>
      <c r="E35" s="186"/>
      <c r="F35" s="186"/>
      <c r="G35" s="186"/>
      <c r="H35" s="180"/>
      <c r="I35" s="180"/>
    </row>
    <row r="36" spans="1:9" ht="15">
      <c r="A36" s="180"/>
      <c r="B36" s="180"/>
      <c r="C36" s="180" t="s">
        <v>375</v>
      </c>
      <c r="D36" s="180"/>
      <c r="E36" s="180"/>
      <c r="F36" s="180"/>
      <c r="G36" s="180"/>
      <c r="H36" s="180"/>
      <c r="I36" s="180"/>
    </row>
    <row r="37" spans="1:9">
      <c r="A37" s="188"/>
      <c r="B37" s="188"/>
      <c r="C37" s="188" t="s">
        <v>127</v>
      </c>
      <c r="D37" s="188"/>
      <c r="E37" s="188"/>
      <c r="F37" s="188"/>
      <c r="G37" s="188"/>
    </row>
  </sheetData>
  <mergeCells count="4">
    <mergeCell ref="I1:J1"/>
    <mergeCell ref="I2:J2"/>
    <mergeCell ref="C34:G34"/>
    <mergeCell ref="A5:G5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130" zoomScaleSheetLayoutView="13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445</v>
      </c>
      <c r="B1" s="79"/>
      <c r="C1" s="79"/>
      <c r="D1" s="79"/>
      <c r="E1" s="79"/>
      <c r="F1" s="79"/>
      <c r="G1" s="412" t="s">
        <v>97</v>
      </c>
      <c r="H1" s="412"/>
      <c r="I1" s="365"/>
    </row>
    <row r="2" spans="1:9" ht="15">
      <c r="A2" s="78" t="s">
        <v>128</v>
      </c>
      <c r="B2" s="79"/>
      <c r="C2" s="79"/>
      <c r="D2" s="79"/>
      <c r="E2" s="79"/>
      <c r="F2" s="79"/>
      <c r="G2" s="406" t="s">
        <v>547</v>
      </c>
      <c r="H2" s="406"/>
      <c r="I2" s="78"/>
    </row>
    <row r="3" spans="1:9" ht="15">
      <c r="A3" s="78"/>
      <c r="B3" s="78"/>
      <c r="C3" s="78"/>
      <c r="D3" s="78"/>
      <c r="E3" s="78"/>
      <c r="F3" s="78"/>
      <c r="G3" s="272"/>
      <c r="H3" s="272"/>
      <c r="I3" s="365"/>
    </row>
    <row r="4" spans="1:9" ht="15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408" t="s">
        <v>480</v>
      </c>
      <c r="B5" s="408"/>
      <c r="C5" s="408"/>
      <c r="D5" s="408"/>
      <c r="E5" s="408"/>
      <c r="F5" s="408"/>
      <c r="G5" s="408"/>
      <c r="H5" s="374"/>
      <c r="I5" s="374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71"/>
      <c r="B7" s="271"/>
      <c r="C7" s="271"/>
      <c r="D7" s="271"/>
      <c r="E7" s="271"/>
      <c r="F7" s="271"/>
      <c r="G7" s="80"/>
      <c r="H7" s="80"/>
      <c r="I7" s="365"/>
    </row>
    <row r="8" spans="1:9" ht="45">
      <c r="A8" s="361" t="s">
        <v>64</v>
      </c>
      <c r="B8" s="81" t="s">
        <v>326</v>
      </c>
      <c r="C8" s="90" t="s">
        <v>327</v>
      </c>
      <c r="D8" s="90" t="s">
        <v>215</v>
      </c>
      <c r="E8" s="90" t="s">
        <v>330</v>
      </c>
      <c r="F8" s="90" t="s">
        <v>329</v>
      </c>
      <c r="G8" s="90" t="s">
        <v>371</v>
      </c>
      <c r="H8" s="81" t="s">
        <v>10</v>
      </c>
      <c r="I8" s="81" t="s">
        <v>9</v>
      </c>
    </row>
    <row r="9" spans="1:9" ht="15">
      <c r="A9" s="362"/>
      <c r="B9" s="363"/>
      <c r="C9" s="98"/>
      <c r="D9" s="98"/>
      <c r="E9" s="98"/>
      <c r="F9" s="98"/>
      <c r="G9" s="98"/>
      <c r="H9" s="4"/>
      <c r="I9" s="4"/>
    </row>
    <row r="10" spans="1:9" ht="15">
      <c r="A10" s="362"/>
      <c r="B10" s="363"/>
      <c r="C10" s="98"/>
      <c r="D10" s="98"/>
      <c r="E10" s="98"/>
      <c r="F10" s="98"/>
      <c r="G10" s="98"/>
      <c r="H10" s="4"/>
      <c r="I10" s="4"/>
    </row>
    <row r="11" spans="1:9" ht="15">
      <c r="A11" s="362"/>
      <c r="B11" s="363"/>
      <c r="C11" s="87"/>
      <c r="D11" s="87"/>
      <c r="E11" s="87"/>
      <c r="F11" s="87"/>
      <c r="G11" s="87"/>
      <c r="H11" s="4"/>
      <c r="I11" s="4"/>
    </row>
    <row r="12" spans="1:9" ht="15">
      <c r="A12" s="362"/>
      <c r="B12" s="363"/>
      <c r="C12" s="87"/>
      <c r="D12" s="87"/>
      <c r="E12" s="87"/>
      <c r="F12" s="87"/>
      <c r="G12" s="87"/>
      <c r="H12" s="4"/>
      <c r="I12" s="4"/>
    </row>
    <row r="13" spans="1:9" ht="15">
      <c r="A13" s="362"/>
      <c r="B13" s="363"/>
      <c r="C13" s="87"/>
      <c r="D13" s="87"/>
      <c r="E13" s="87"/>
      <c r="F13" s="87"/>
      <c r="G13" s="87"/>
      <c r="H13" s="4"/>
      <c r="I13" s="4"/>
    </row>
    <row r="14" spans="1:9" ht="15">
      <c r="A14" s="362"/>
      <c r="B14" s="363"/>
      <c r="C14" s="87"/>
      <c r="D14" s="87"/>
      <c r="E14" s="87"/>
      <c r="F14" s="87"/>
      <c r="G14" s="87"/>
      <c r="H14" s="4"/>
      <c r="I14" s="4"/>
    </row>
    <row r="15" spans="1:9" ht="15">
      <c r="A15" s="362"/>
      <c r="B15" s="363"/>
      <c r="C15" s="87"/>
      <c r="D15" s="87"/>
      <c r="E15" s="87"/>
      <c r="F15" s="87"/>
      <c r="G15" s="87"/>
      <c r="H15" s="4"/>
      <c r="I15" s="4"/>
    </row>
    <row r="16" spans="1:9" ht="15">
      <c r="A16" s="362"/>
      <c r="B16" s="363"/>
      <c r="C16" s="87"/>
      <c r="D16" s="87"/>
      <c r="E16" s="87"/>
      <c r="F16" s="87"/>
      <c r="G16" s="87"/>
      <c r="H16" s="4"/>
      <c r="I16" s="4"/>
    </row>
    <row r="17" spans="1:9" ht="15">
      <c r="A17" s="362"/>
      <c r="B17" s="363"/>
      <c r="C17" s="87"/>
      <c r="D17" s="87"/>
      <c r="E17" s="87"/>
      <c r="F17" s="87"/>
      <c r="G17" s="87"/>
      <c r="H17" s="4"/>
      <c r="I17" s="4"/>
    </row>
    <row r="18" spans="1:9" ht="15">
      <c r="A18" s="362"/>
      <c r="B18" s="363"/>
      <c r="C18" s="87"/>
      <c r="D18" s="87"/>
      <c r="E18" s="87"/>
      <c r="F18" s="87"/>
      <c r="G18" s="87"/>
      <c r="H18" s="4"/>
      <c r="I18" s="4"/>
    </row>
    <row r="19" spans="1:9" ht="15">
      <c r="A19" s="362"/>
      <c r="B19" s="363"/>
      <c r="C19" s="87"/>
      <c r="D19" s="87"/>
      <c r="E19" s="87"/>
      <c r="F19" s="87"/>
      <c r="G19" s="87"/>
      <c r="H19" s="4"/>
      <c r="I19" s="4"/>
    </row>
    <row r="20" spans="1:9" ht="15">
      <c r="A20" s="362"/>
      <c r="B20" s="363"/>
      <c r="C20" s="87"/>
      <c r="D20" s="87"/>
      <c r="E20" s="87"/>
      <c r="F20" s="87"/>
      <c r="G20" s="87"/>
      <c r="H20" s="4"/>
      <c r="I20" s="4"/>
    </row>
    <row r="21" spans="1:9" ht="15">
      <c r="A21" s="362"/>
      <c r="B21" s="363"/>
      <c r="C21" s="87"/>
      <c r="D21" s="87"/>
      <c r="E21" s="87"/>
      <c r="F21" s="87"/>
      <c r="G21" s="87"/>
      <c r="H21" s="4"/>
      <c r="I21" s="4"/>
    </row>
    <row r="22" spans="1:9" ht="15">
      <c r="A22" s="362"/>
      <c r="B22" s="363"/>
      <c r="C22" s="87"/>
      <c r="D22" s="87"/>
      <c r="E22" s="87"/>
      <c r="F22" s="87"/>
      <c r="G22" s="87"/>
      <c r="H22" s="4"/>
      <c r="I22" s="4"/>
    </row>
    <row r="23" spans="1:9" ht="15">
      <c r="A23" s="362"/>
      <c r="B23" s="363"/>
      <c r="C23" s="87"/>
      <c r="D23" s="87"/>
      <c r="E23" s="87"/>
      <c r="F23" s="87"/>
      <c r="G23" s="87"/>
      <c r="H23" s="4"/>
      <c r="I23" s="4"/>
    </row>
    <row r="24" spans="1:9" ht="15">
      <c r="A24" s="362"/>
      <c r="B24" s="363"/>
      <c r="C24" s="87"/>
      <c r="D24" s="87"/>
      <c r="E24" s="87"/>
      <c r="F24" s="87"/>
      <c r="G24" s="87"/>
      <c r="H24" s="4"/>
      <c r="I24" s="4"/>
    </row>
    <row r="25" spans="1:9" ht="15">
      <c r="A25" s="362"/>
      <c r="B25" s="363"/>
      <c r="C25" s="87"/>
      <c r="D25" s="87"/>
      <c r="E25" s="87"/>
      <c r="F25" s="87"/>
      <c r="G25" s="87"/>
      <c r="H25" s="4"/>
      <c r="I25" s="4"/>
    </row>
    <row r="26" spans="1:9" ht="15">
      <c r="A26" s="362"/>
      <c r="B26" s="363"/>
      <c r="C26" s="87"/>
      <c r="D26" s="87"/>
      <c r="E26" s="87"/>
      <c r="F26" s="87"/>
      <c r="G26" s="87"/>
      <c r="H26" s="4"/>
      <c r="I26" s="4"/>
    </row>
    <row r="27" spans="1:9" ht="15">
      <c r="A27" s="362"/>
      <c r="B27" s="363"/>
      <c r="C27" s="87"/>
      <c r="D27" s="87"/>
      <c r="E27" s="87"/>
      <c r="F27" s="87"/>
      <c r="G27" s="87"/>
      <c r="H27" s="4"/>
      <c r="I27" s="4"/>
    </row>
    <row r="28" spans="1:9" ht="15">
      <c r="A28" s="362"/>
      <c r="B28" s="363"/>
      <c r="C28" s="87"/>
      <c r="D28" s="87"/>
      <c r="E28" s="87"/>
      <c r="F28" s="87"/>
      <c r="G28" s="87"/>
      <c r="H28" s="4"/>
      <c r="I28" s="4"/>
    </row>
    <row r="29" spans="1:9" ht="15">
      <c r="A29" s="362"/>
      <c r="B29" s="363"/>
      <c r="C29" s="87"/>
      <c r="D29" s="87"/>
      <c r="E29" s="87"/>
      <c r="F29" s="87"/>
      <c r="G29" s="87"/>
      <c r="H29" s="4"/>
      <c r="I29" s="4"/>
    </row>
    <row r="30" spans="1:9" ht="15">
      <c r="A30" s="362"/>
      <c r="B30" s="363"/>
      <c r="C30" s="87"/>
      <c r="D30" s="87"/>
      <c r="E30" s="87"/>
      <c r="F30" s="87"/>
      <c r="G30" s="87"/>
      <c r="H30" s="4"/>
      <c r="I30" s="4"/>
    </row>
    <row r="31" spans="1:9" ht="15">
      <c r="A31" s="362"/>
      <c r="B31" s="363"/>
      <c r="C31" s="87"/>
      <c r="D31" s="87"/>
      <c r="E31" s="87"/>
      <c r="F31" s="87"/>
      <c r="G31" s="87"/>
      <c r="H31" s="4"/>
      <c r="I31" s="4"/>
    </row>
    <row r="32" spans="1:9" ht="15">
      <c r="A32" s="362"/>
      <c r="B32" s="363"/>
      <c r="C32" s="87"/>
      <c r="D32" s="87"/>
      <c r="E32" s="87"/>
      <c r="F32" s="87"/>
      <c r="G32" s="87"/>
      <c r="H32" s="4"/>
      <c r="I32" s="4"/>
    </row>
    <row r="33" spans="1:9" ht="15">
      <c r="A33" s="362"/>
      <c r="B33" s="363"/>
      <c r="C33" s="87"/>
      <c r="D33" s="87"/>
      <c r="E33" s="87"/>
      <c r="F33" s="87"/>
      <c r="G33" s="87"/>
      <c r="H33" s="4"/>
      <c r="I33" s="4"/>
    </row>
    <row r="34" spans="1:9" ht="15">
      <c r="A34" s="362"/>
      <c r="B34" s="364"/>
      <c r="C34" s="99"/>
      <c r="D34" s="99"/>
      <c r="E34" s="99"/>
      <c r="F34" s="99"/>
      <c r="G34" s="99" t="s">
        <v>325</v>
      </c>
      <c r="H34" s="86">
        <f>SUM(H9:H33)</f>
        <v>0</v>
      </c>
      <c r="I34" s="86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09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09"/>
      <c r="B37" s="45"/>
      <c r="C37" s="45"/>
      <c r="D37" s="45"/>
      <c r="E37" s="45"/>
      <c r="F37" s="45"/>
      <c r="G37" s="2"/>
      <c r="H37" s="2"/>
    </row>
    <row r="38" spans="1:9" ht="15">
      <c r="A38" s="209"/>
      <c r="B38" s="2"/>
      <c r="C38" s="2"/>
      <c r="D38" s="2"/>
      <c r="E38" s="2"/>
      <c r="F38" s="2"/>
      <c r="G38" s="2"/>
      <c r="H38" s="2"/>
    </row>
    <row r="39" spans="1:9" ht="15">
      <c r="A39" s="209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414" t="s">
        <v>484</v>
      </c>
      <c r="C43" s="414"/>
      <c r="D43" s="414"/>
      <c r="E43" s="414"/>
      <c r="F43" s="414"/>
      <c r="G43" s="414"/>
      <c r="H43" s="12"/>
    </row>
    <row r="44" spans="1:9" ht="15">
      <c r="A44" s="71"/>
      <c r="B44" s="71" t="s">
        <v>259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7"/>
      <c r="B46" s="67" t="s">
        <v>127</v>
      </c>
      <c r="C46" s="67"/>
      <c r="D46" s="67"/>
      <c r="E46" s="67"/>
      <c r="F46" s="67"/>
    </row>
  </sheetData>
  <mergeCells count="4">
    <mergeCell ref="G1:H1"/>
    <mergeCell ref="G2:H2"/>
    <mergeCell ref="B43:G43"/>
    <mergeCell ref="A5:G5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130" zoomScaleSheetLayoutView="130" workbookViewId="0">
      <selection activeCell="G2" sqref="G2:H2"/>
    </sheetView>
  </sheetViews>
  <sheetFormatPr defaultRowHeight="12.75"/>
  <cols>
    <col min="1" max="1" width="5.42578125" style="181" customWidth="1"/>
    <col min="2" max="2" width="13.140625" style="181" customWidth="1"/>
    <col min="3" max="3" width="15.140625" style="181" customWidth="1"/>
    <col min="4" max="4" width="18" style="181" customWidth="1"/>
    <col min="5" max="5" width="20.5703125" style="181" customWidth="1"/>
    <col min="6" max="6" width="21.28515625" style="181" customWidth="1"/>
    <col min="7" max="7" width="15.140625" style="181" customWidth="1"/>
    <col min="8" max="8" width="15.5703125" style="181" customWidth="1"/>
    <col min="9" max="9" width="13.42578125" style="181" customWidth="1"/>
    <col min="10" max="10" width="0" style="181" hidden="1" customWidth="1"/>
    <col min="11" max="16384" width="9.140625" style="181"/>
  </cols>
  <sheetData>
    <row r="1" spans="1:10" ht="15">
      <c r="A1" s="76" t="s">
        <v>447</v>
      </c>
      <c r="B1" s="76"/>
      <c r="C1" s="79"/>
      <c r="D1" s="79"/>
      <c r="E1" s="79"/>
      <c r="F1" s="79"/>
      <c r="G1" s="412" t="s">
        <v>97</v>
      </c>
      <c r="H1" s="412"/>
    </row>
    <row r="2" spans="1:10" ht="15">
      <c r="A2" s="78" t="s">
        <v>128</v>
      </c>
      <c r="B2" s="76"/>
      <c r="C2" s="79"/>
      <c r="D2" s="79"/>
      <c r="E2" s="79"/>
      <c r="F2" s="79"/>
      <c r="G2" s="406" t="s">
        <v>547</v>
      </c>
      <c r="H2" s="406"/>
    </row>
    <row r="3" spans="1:10" ht="15">
      <c r="A3" s="78"/>
      <c r="B3" s="78"/>
      <c r="C3" s="78"/>
      <c r="D3" s="78"/>
      <c r="E3" s="78"/>
      <c r="F3" s="78"/>
      <c r="G3" s="272"/>
      <c r="H3" s="272"/>
    </row>
    <row r="4" spans="1:10" ht="15">
      <c r="A4" s="79" t="s">
        <v>262</v>
      </c>
      <c r="B4" s="79"/>
      <c r="C4" s="79"/>
      <c r="D4" s="79"/>
      <c r="E4" s="79"/>
      <c r="F4" s="79"/>
      <c r="G4" s="78"/>
      <c r="H4" s="78"/>
    </row>
    <row r="5" spans="1:10" ht="15">
      <c r="A5" s="408" t="s">
        <v>480</v>
      </c>
      <c r="B5" s="408"/>
      <c r="C5" s="408"/>
      <c r="D5" s="408"/>
      <c r="E5" s="408"/>
      <c r="F5" s="408"/>
      <c r="G5" s="408"/>
      <c r="H5" s="374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71"/>
      <c r="B7" s="271"/>
      <c r="C7" s="271"/>
      <c r="D7" s="271"/>
      <c r="E7" s="271"/>
      <c r="F7" s="271"/>
      <c r="G7" s="80"/>
      <c r="H7" s="80"/>
    </row>
    <row r="8" spans="1:10" ht="30">
      <c r="A8" s="90" t="s">
        <v>64</v>
      </c>
      <c r="B8" s="90" t="s">
        <v>326</v>
      </c>
      <c r="C8" s="90" t="s">
        <v>327</v>
      </c>
      <c r="D8" s="90" t="s">
        <v>215</v>
      </c>
      <c r="E8" s="90" t="s">
        <v>334</v>
      </c>
      <c r="F8" s="90" t="s">
        <v>328</v>
      </c>
      <c r="G8" s="81" t="s">
        <v>10</v>
      </c>
      <c r="H8" s="81" t="s">
        <v>9</v>
      </c>
      <c r="J8" s="220" t="s">
        <v>333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20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332</v>
      </c>
      <c r="G34" s="86">
        <f>SUM(G9:G33)</f>
        <v>0</v>
      </c>
      <c r="H34" s="86">
        <f>SUM(H9:H33)</f>
        <v>0</v>
      </c>
    </row>
    <row r="35" spans="1:9" ht="15">
      <c r="A35" s="218"/>
      <c r="B35" s="218"/>
      <c r="C35" s="218"/>
      <c r="D35" s="218"/>
      <c r="E35" s="218"/>
      <c r="F35" s="218"/>
      <c r="G35" s="218"/>
      <c r="H35" s="180"/>
      <c r="I35" s="180"/>
    </row>
    <row r="36" spans="1:9" ht="15">
      <c r="A36" s="219" t="s">
        <v>448</v>
      </c>
      <c r="B36" s="219"/>
      <c r="C36" s="218"/>
      <c r="D36" s="218"/>
      <c r="E36" s="218"/>
      <c r="F36" s="218"/>
      <c r="G36" s="218"/>
      <c r="H36" s="180"/>
      <c r="I36" s="180"/>
    </row>
    <row r="37" spans="1:9" ht="15">
      <c r="A37" s="219"/>
      <c r="B37" s="219"/>
      <c r="C37" s="218"/>
      <c r="D37" s="218"/>
      <c r="E37" s="218"/>
      <c r="F37" s="218"/>
      <c r="G37" s="218"/>
      <c r="H37" s="180"/>
      <c r="I37" s="180"/>
    </row>
    <row r="38" spans="1:9" ht="15">
      <c r="A38" s="219"/>
      <c r="B38" s="219"/>
      <c r="C38" s="180"/>
      <c r="D38" s="180"/>
      <c r="E38" s="180"/>
      <c r="F38" s="180"/>
      <c r="G38" s="180"/>
      <c r="H38" s="180"/>
      <c r="I38" s="180"/>
    </row>
    <row r="39" spans="1:9" ht="15">
      <c r="A39" s="219"/>
      <c r="B39" s="219"/>
      <c r="C39" s="180"/>
      <c r="D39" s="180"/>
      <c r="E39" s="180"/>
      <c r="F39" s="180"/>
      <c r="G39" s="180"/>
      <c r="H39" s="180"/>
      <c r="I39" s="180"/>
    </row>
    <row r="40" spans="1:9">
      <c r="A40" s="216"/>
      <c r="B40" s="216"/>
      <c r="C40" s="216"/>
      <c r="D40" s="216"/>
      <c r="E40" s="216"/>
      <c r="F40" s="216"/>
      <c r="G40" s="216"/>
      <c r="H40" s="216"/>
      <c r="I40" s="216"/>
    </row>
    <row r="41" spans="1:9" ht="15">
      <c r="A41" s="186" t="s">
        <v>96</v>
      </c>
      <c r="B41" s="186"/>
      <c r="C41" s="180"/>
      <c r="D41" s="180"/>
      <c r="E41" s="180"/>
      <c r="F41" s="180"/>
      <c r="G41" s="180"/>
      <c r="H41" s="180"/>
      <c r="I41" s="180"/>
    </row>
    <row r="42" spans="1:9" ht="15">
      <c r="A42" s="180"/>
      <c r="B42" s="180"/>
      <c r="C42" s="180"/>
      <c r="D42" s="180"/>
      <c r="E42" s="180"/>
      <c r="F42" s="180"/>
      <c r="G42" s="180"/>
      <c r="H42" s="180"/>
      <c r="I42" s="180"/>
    </row>
    <row r="43" spans="1:9" ht="15">
      <c r="A43" s="180"/>
      <c r="B43" s="180"/>
      <c r="C43" s="416" t="s">
        <v>484</v>
      </c>
      <c r="D43" s="416"/>
      <c r="E43" s="416"/>
      <c r="F43" s="416"/>
      <c r="G43" s="416"/>
      <c r="H43" s="180"/>
      <c r="I43" s="187"/>
    </row>
    <row r="44" spans="1:9" ht="15">
      <c r="A44" s="186"/>
      <c r="B44" s="186"/>
      <c r="C44" s="186" t="s">
        <v>410</v>
      </c>
      <c r="D44" s="186"/>
      <c r="E44" s="218"/>
      <c r="F44" s="186"/>
      <c r="G44" s="186"/>
      <c r="H44" s="180"/>
      <c r="I44" s="187"/>
    </row>
    <row r="45" spans="1:9" ht="15">
      <c r="A45" s="180"/>
      <c r="B45" s="180"/>
      <c r="C45" s="180" t="s">
        <v>258</v>
      </c>
      <c r="D45" s="180"/>
      <c r="E45" s="180"/>
      <c r="F45" s="180"/>
      <c r="G45" s="180"/>
      <c r="H45" s="180"/>
      <c r="I45" s="187"/>
    </row>
    <row r="46" spans="1:9">
      <c r="A46" s="188"/>
      <c r="B46" s="188"/>
      <c r="C46" s="188" t="s">
        <v>127</v>
      </c>
      <c r="D46" s="188"/>
      <c r="E46" s="188"/>
      <c r="F46" s="188"/>
      <c r="G46" s="188"/>
    </row>
  </sheetData>
  <mergeCells count="4">
    <mergeCell ref="G1:H1"/>
    <mergeCell ref="G2:H2"/>
    <mergeCell ref="C43:G43"/>
    <mergeCell ref="A5:G5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2016-09-22T13:00:41Z</cp:lastPrinted>
  <dcterms:created xsi:type="dcterms:W3CDTF">2011-12-27T13:20:18Z</dcterms:created>
  <dcterms:modified xsi:type="dcterms:W3CDTF">2017-01-17T11:04:03Z</dcterms:modified>
</cp:coreProperties>
</file>