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445" windowHeight="7680" tabRatio="954" firstSheet="7" activeTab="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  <fileRecoveryPr repairLoad="1"/>
</workbook>
</file>

<file path=xl/calcChain.xml><?xml version="1.0" encoding="utf-8"?>
<calcChain xmlns="http://schemas.openxmlformats.org/spreadsheetml/2006/main">
  <c r="C2" i="26"/>
  <c r="C2" i="40"/>
  <c r="C2" i="7"/>
  <c r="C2" i="3"/>
  <c r="D40" i="40"/>
  <c r="C40"/>
  <c r="I10" i="9" l="1"/>
  <c r="E17" i="47" l="1"/>
  <c r="D12" i="7" l="1"/>
  <c r="C12"/>
  <c r="D13" i="3"/>
  <c r="C13"/>
  <c r="D12" l="1"/>
  <c r="E12"/>
  <c r="C12"/>
  <c r="I38" i="35" l="1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D26" s="1"/>
  <c r="C27"/>
  <c r="C26" s="1"/>
  <c r="D19"/>
  <c r="C19"/>
  <c r="D16"/>
  <c r="C16"/>
  <c r="D10"/>
  <c r="D31" i="3"/>
  <c r="C31"/>
  <c r="D9" i="7" l="1"/>
  <c r="C10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D17" i="28" l="1"/>
  <c r="C17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C16"/>
  <c r="D10" i="5" l="1"/>
  <c r="C10"/>
  <c r="C26" i="3"/>
  <c r="D10"/>
  <c r="B9" i="10"/>
  <c r="D10" i="12"/>
  <c r="D44"/>
  <c r="J9" i="10"/>
  <c r="D26" i="3"/>
  <c r="C10" i="12"/>
  <c r="C44"/>
  <c r="D9" i="10"/>
  <c r="F9"/>
  <c r="D9" i="3" l="1"/>
  <c r="C10"/>
  <c r="C9" s="1"/>
</calcChain>
</file>

<file path=xl/sharedStrings.xml><?xml version="1.0" encoding="utf-8"?>
<sst xmlns="http://schemas.openxmlformats.org/spreadsheetml/2006/main" count="1137" uniqueCount="550">
  <si>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</si>
  <si>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</si>
  <si>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</si>
  <si>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</si>
  <si>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</si>
  <si>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</si>
  <si>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</si>
  <si>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</si>
  <si>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</si>
  <si>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</si>
  <si>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</si>
  <si>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</si>
  <si>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</si>
  <si>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</si>
  <si>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</si>
  <si>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</si>
  <si>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</si>
  <si>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</si>
  <si>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</si>
  <si>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</si>
  <si>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</si>
  <si>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</si>
  <si>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</si>
  <si>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</si>
  <si>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</si>
  <si>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</si>
  <si>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</si>
  <si>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</si>
  <si>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</si>
  <si>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</si>
  <si>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</si>
  <si>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</si>
  <si>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</si>
  <si>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</si>
  <si>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</si>
  <si>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</si>
  <si>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</si>
  <si>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</si>
  <si>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</si>
  <si>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</si>
  <si>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</si>
  <si>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</si>
  <si>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</si>
  <si>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</si>
  <si>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</si>
  <si>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</si>
  <si>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</si>
  <si>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</si>
  <si>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</si>
  <si>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</si>
  <si>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</si>
  <si>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</si>
  <si>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</si>
  <si>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</si>
  <si>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</si>
  <si>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</si>
  <si>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</si>
  <si>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</si>
  <si>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</si>
  <si>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</si>
  <si>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</si>
  <si>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</si>
  <si>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</si>
  <si>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</si>
  <si>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</si>
  <si>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</si>
  <si>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</si>
  <si>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</si>
  <si>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</si>
  <si>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</si>
  <si>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</si>
  <si>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</si>
  <si>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</si>
  <si>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</si>
  <si>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</si>
  <si>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</si>
  <si>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</si>
  <si>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</si>
  <si>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</si>
  <si>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</si>
  <si>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</si>
  <si>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</si>
  <si>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</si>
  <si>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</si>
  <si>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</si>
  <si>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</si>
  <si>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</si>
  <si>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</si>
  <si>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</si>
  <si>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</si>
  <si>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</si>
  <si>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</si>
  <si>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</si>
  <si>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</si>
  <si>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</si>
  <si>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</si>
  <si>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</si>
  <si>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</si>
  <si>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</si>
  <si>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</si>
  <si>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</si>
  <si>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</si>
  <si>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</si>
  <si>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</si>
  <si>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</si>
  <si>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</si>
  <si>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</si>
  <si>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</si>
  <si>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</si>
  <si>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</si>
  <si>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</si>
  <si>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</si>
  <si>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</si>
  <si>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</si>
  <si>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</si>
  <si>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</si>
  <si>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</si>
  <si>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</si>
  <si>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</si>
  <si>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</si>
  <si>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</si>
  <si>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</si>
  <si>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</si>
  <si>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</si>
  <si>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</si>
  <si>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</si>
  <si>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</si>
  <si>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</si>
  <si>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</si>
  <si>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</si>
  <si>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</si>
  <si>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</si>
  <si>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</si>
  <si>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</si>
  <si>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</si>
  <si>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</si>
  <si>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</si>
  <si>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</si>
  <si>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</si>
  <si>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</si>
  <si>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</si>
  <si>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</si>
  <si>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</si>
  <si>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</si>
  <si>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</si>
  <si>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</si>
  <si>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</si>
  <si>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</si>
  <si>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</si>
  <si>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</si>
  <si>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</si>
  <si>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</si>
  <si>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</si>
  <si>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</si>
  <si>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</si>
  <si>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</si>
  <si>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</si>
  <si>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</si>
  <si>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</si>
  <si>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</si>
  <si>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</si>
  <si>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</si>
  <si>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</si>
  <si>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</si>
  <si>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</si>
  <si>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</si>
  <si>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</si>
  <si>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</si>
  <si>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</si>
  <si>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</si>
  <si>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</si>
  <si>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</si>
  <si>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</si>
  <si>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</si>
  <si>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</si>
  <si>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</si>
  <si>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</si>
  <si>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</si>
  <si>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</si>
  <si>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</si>
  <si>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</si>
  <si>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</si>
  <si>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</si>
  <si>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</si>
  <si>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</si>
  <si>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</si>
  <si>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</si>
  <si>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</si>
  <si>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</si>
  <si>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</si>
  <si>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</si>
  <si>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</si>
  <si>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</si>
  <si>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</si>
  <si>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</si>
  <si>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</si>
  <si>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</si>
  <si>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</si>
  <si>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</si>
  <si>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</si>
  <si>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</si>
  <si>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</si>
  <si>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</si>
  <si>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</si>
  <si>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</si>
  <si>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</si>
  <si>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</si>
  <si>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</si>
  <si>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</si>
  <si>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</si>
  <si>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</si>
  <si>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</si>
  <si>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</si>
  <si>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</si>
  <si>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</si>
  <si>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</si>
  <si>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</si>
  <si>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</si>
  <si>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</si>
  <si>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</si>
  <si>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</si>
  <si>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</si>
  <si>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</si>
  <si>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</si>
  <si>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</si>
  <si>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</si>
  <si>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</si>
  <si>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</si>
  <si>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</si>
  <si>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</si>
  <si>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</si>
  <si>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</si>
  <si>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</si>
  <si>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</si>
  <si>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</si>
  <si>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</si>
  <si>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</si>
  <si>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</si>
  <si>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</si>
  <si>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</si>
  <si>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</si>
  <si>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</si>
  <si>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</si>
  <si>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</si>
  <si>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</si>
  <si>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</si>
  <si>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</si>
  <si>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</si>
  <si>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</si>
  <si>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</si>
  <si>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</si>
  <si>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</si>
  <si>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</si>
  <si>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</si>
  <si>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</si>
  <si>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</si>
  <si>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</si>
  <si>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</si>
  <si>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</si>
  <si>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</si>
  <si>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</si>
  <si>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</si>
  <si>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</si>
  <si>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</si>
  <si>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</si>
  <si>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</si>
  <si>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</si>
  <si>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</si>
  <si>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</si>
  <si>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</si>
  <si>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</si>
  <si>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</si>
  <si>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</si>
  <si>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</si>
  <si>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</si>
  <si>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</si>
  <si>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</si>
  <si>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</si>
  <si>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</si>
  <si>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</si>
  <si>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</si>
  <si>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</si>
  <si>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</si>
  <si>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</si>
  <si>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</si>
  <si>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</si>
  <si>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</si>
  <si>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</si>
  <si>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</si>
  <si>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</si>
  <si>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</si>
  <si>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</si>
  <si>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</si>
  <si>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</si>
  <si>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</si>
  <si>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</si>
  <si>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</si>
  <si>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</si>
  <si>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</si>
  <si>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</si>
  <si>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</si>
  <si>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</si>
  <si>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</si>
  <si>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</si>
  <si>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</si>
  <si>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</si>
  <si>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</si>
  <si>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</si>
  <si>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</si>
  <si>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</si>
  <si>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</si>
  <si>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</si>
  <si>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</si>
  <si>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</si>
  <si>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</si>
  <si>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</si>
  <si>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</si>
  <si>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</si>
  <si>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</si>
  <si>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</si>
  <si>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</si>
  <si>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</si>
  <si>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</si>
  <si>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</si>
  <si>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</si>
  <si>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</si>
  <si>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</si>
  <si>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</si>
  <si>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</si>
  <si>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</si>
  <si>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</si>
  <si>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</si>
  <si>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</si>
  <si>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</si>
  <si>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</si>
  <si>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</si>
  <si>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</si>
  <si>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</si>
  <si>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</si>
  <si>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</si>
  <si>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</si>
  <si>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</si>
  <si>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</si>
  <si>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</si>
  <si>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</si>
  <si>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</si>
  <si>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</si>
  <si>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</si>
  <si>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</si>
  <si>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</si>
  <si>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</si>
  <si>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</si>
  <si>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</si>
  <si>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</si>
  <si>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</si>
  <si>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</si>
  <si>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</si>
  <si>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</si>
  <si>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</si>
  <si>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</si>
  <si>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</si>
  <si>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</si>
  <si>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</si>
  <si>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</si>
  <si>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</si>
  <si>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</si>
  <si>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</si>
  <si>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</si>
  <si>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</si>
  <si>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</si>
  <si>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</si>
  <si>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</si>
  <si>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</si>
  <si>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</si>
  <si>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</si>
  <si>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</si>
  <si>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</si>
  <si>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</si>
  <si>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</si>
  <si>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</si>
  <si>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</si>
  <si>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</si>
  <si>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</si>
  <si>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</si>
  <si>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</si>
  <si>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</si>
  <si>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</si>
  <si>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</si>
  <si>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</si>
  <si>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</si>
  <si>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</si>
  <si>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</si>
  <si>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</si>
  <si>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</si>
  <si>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</si>
  <si>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</si>
  <si>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</si>
  <si>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</si>
  <si>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</si>
  <si>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</si>
  <si>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</si>
  <si>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</si>
  <si>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</si>
  <si>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</si>
  <si>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</si>
  <si>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</si>
  <si>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</si>
  <si>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</si>
  <si>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</si>
  <si>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</si>
  <si>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</si>
  <si>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</si>
  <si>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</si>
  <si>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</si>
  <si>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</si>
  <si>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</si>
  <si>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</si>
  <si>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</si>
  <si>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</si>
  <si>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</si>
  <si>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</si>
  <si>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</si>
  <si>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</si>
  <si>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</si>
  <si>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</si>
  <si>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</si>
  <si>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</si>
  <si>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</si>
  <si>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</si>
  <si>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</si>
  <si>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</si>
  <si>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</si>
  <si>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</si>
  <si>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</si>
  <si>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</si>
  <si>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</si>
  <si>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</si>
  <si>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</si>
  <si>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</si>
  <si>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</si>
  <si>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</si>
  <si>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</si>
  <si>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</si>
  <si>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</si>
  <si>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</si>
  <si>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</si>
  <si>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</si>
  <si>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</si>
  <si>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</si>
  <si>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</si>
  <si>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</si>
  <si>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</si>
  <si>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</si>
  <si>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</si>
  <si>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</si>
  <si>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</si>
  <si>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</si>
  <si>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</si>
  <si>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</si>
  <si>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</si>
  <si>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</si>
  <si>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</si>
  <si>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</si>
  <si>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</si>
  <si>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</si>
  <si>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</si>
  <si>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</si>
  <si>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</si>
  <si>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</si>
  <si>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</si>
  <si>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</si>
  <si>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</si>
  <si>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</si>
  <si>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</si>
  <si>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</si>
  <si>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</si>
  <si>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</si>
  <si>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</si>
  <si>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</si>
  <si>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</si>
  <si>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</si>
  <si>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</si>
  <si>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</si>
  <si>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</si>
  <si>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</si>
  <si>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</si>
  <si>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</si>
  <si>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</si>
  <si>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</si>
  <si>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</si>
  <si>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</si>
  <si>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</si>
  <si>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</si>
  <si>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</si>
  <si>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</si>
  <si>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</si>
  <si>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</si>
  <si>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</si>
  <si>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</si>
  <si>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</si>
  <si>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</si>
  <si>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</si>
  <si>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</si>
  <si>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</si>
  <si>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</si>
  <si>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</si>
  <si>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</si>
  <si>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</si>
  <si>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</si>
  <si>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</si>
  <si>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</si>
  <si>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</si>
  <si>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</si>
  <si>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</si>
  <si>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</si>
  <si>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 xml:space="preserve">01030006506 </t>
  </si>
  <si>
    <t>GE55TB7727836010100009</t>
  </si>
  <si>
    <t>თი ბი სი ბანკი</t>
  </si>
  <si>
    <t>კახაბერ ძაგანია</t>
  </si>
  <si>
    <t>GE84BG0000000285253600</t>
  </si>
  <si>
    <t>01009006723</t>
  </si>
  <si>
    <t>იოსებ შატბერაშვილი</t>
  </si>
  <si>
    <t>ფულადი შემოწირულობა</t>
  </si>
  <si>
    <t>საქბანკი</t>
  </si>
  <si>
    <t>დავით ვერძეული</t>
  </si>
  <si>
    <t>01010011343</t>
  </si>
  <si>
    <t>GE24BG0000000834416300</t>
  </si>
  <si>
    <t>კონსტანტინე გუგუშვილი</t>
  </si>
  <si>
    <t>01009001934</t>
  </si>
  <si>
    <t>GE39BG0000000116772200</t>
  </si>
  <si>
    <t>ელზა ჯმუხაძე</t>
  </si>
  <si>
    <t xml:space="preserve"> 01003008126 </t>
  </si>
  <si>
    <t>GE51TB1153145063622437</t>
  </si>
  <si>
    <t>სოფიო ნებიერიძე</t>
  </si>
  <si>
    <t>GE43BG0000000576637100</t>
  </si>
  <si>
    <t>01003009947</t>
  </si>
  <si>
    <t>.</t>
  </si>
  <si>
    <t>ბეჭდური რეკლამი ხარჯი</t>
  </si>
  <si>
    <t xml:space="preserve">შპს ახალი ამბები </t>
  </si>
  <si>
    <t>შპს. "თამარიონი"</t>
  </si>
  <si>
    <t>სოსო გოგუაძე,გიორგი გიგაშვილი და ზურაბ გოხაძე</t>
  </si>
  <si>
    <t>ბრენდირებული აქსესუარებით რკლამის ხარჯი</t>
  </si>
  <si>
    <t>შპს "არდიექსი"</t>
  </si>
  <si>
    <t>საქართველოს ბანკი</t>
  </si>
  <si>
    <t>GE74BG0000000626243700</t>
  </si>
  <si>
    <t>GEL</t>
  </si>
  <si>
    <t>აუდიტის მომსახურება</t>
  </si>
  <si>
    <t xml:space="preserve">                     მემარცხენე ალიანსი</t>
  </si>
  <si>
    <t>2016</t>
  </si>
  <si>
    <t>მემარცხენე ალიანსი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</si>
</sst>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164" fontId="3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0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167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7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14" fontId="11" fillId="0" borderId="0" xfId="3" applyNumberFormat="1" applyBorder="1" applyProtection="1">
      <protection locked="0"/>
    </xf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9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9" fillId="5" borderId="0" xfId="9" applyFont="1" applyFill="1" applyBorder="1" applyAlignment="1" applyProtection="1">
      <alignment horizontal="center" vertical="center"/>
    </xf>
    <xf numFmtId="168" fontId="19" fillId="5" borderId="0" xfId="9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168" fontId="19" fillId="5" borderId="0" xfId="9" applyNumberFormat="1" applyFont="1" applyFill="1" applyBorder="1" applyAlignment="1" applyProtection="1">
      <alignment horizontal="center" vertical="center"/>
      <protection locked="0"/>
    </xf>
    <xf numFmtId="0" fontId="27" fillId="5" borderId="0" xfId="9" applyFont="1" applyFill="1" applyBorder="1" applyAlignment="1" applyProtection="1">
      <alignment horizontal="center" vertical="center"/>
    </xf>
    <xf numFmtId="0" fontId="34" fillId="0" borderId="19" xfId="9" applyFont="1" applyBorder="1" applyAlignment="1" applyProtection="1">
      <alignment horizontal="center" vertical="center"/>
      <protection locked="0"/>
    </xf>
    <xf numFmtId="0" fontId="34" fillId="0" borderId="5" xfId="9" applyFont="1" applyBorder="1" applyAlignment="1" applyProtection="1">
      <alignment horizontal="center" vertical="center"/>
      <protection locked="0"/>
    </xf>
    <xf numFmtId="0" fontId="34" fillId="0" borderId="25" xfId="9" applyFont="1" applyBorder="1" applyAlignment="1" applyProtection="1">
      <alignment horizontal="center" vertical="center"/>
      <protection locked="0"/>
    </xf>
    <xf numFmtId="14" fontId="19" fillId="2" borderId="0" xfId="9" applyNumberFormat="1" applyFont="1" applyFill="1" applyBorder="1" applyAlignment="1" applyProtection="1">
      <alignment horizontal="center" vertical="center"/>
    </xf>
    <xf numFmtId="49" fontId="19" fillId="2" borderId="0" xfId="9" applyNumberFormat="1" applyFont="1" applyFill="1" applyBorder="1" applyAlignment="1" applyProtection="1">
      <alignment horizontal="center" vertical="center"/>
      <protection locked="0"/>
    </xf>
    <xf numFmtId="0" fontId="19" fillId="2" borderId="0" xfId="9" applyFont="1" applyFill="1" applyBorder="1" applyAlignment="1" applyProtection="1">
      <alignment horizontal="center" vertical="center"/>
      <protection locked="0"/>
    </xf>
    <xf numFmtId="0" fontId="19" fillId="2" borderId="3" xfId="9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164" fontId="17" fillId="5" borderId="1" xfId="15" applyFont="1" applyFill="1" applyBorder="1" applyAlignment="1" applyProtection="1">
      <alignment horizontal="right" vertical="center" wrapText="1"/>
    </xf>
    <xf numFmtId="49" fontId="19" fillId="0" borderId="42" xfId="9" applyNumberFormat="1" applyFont="1" applyBorder="1" applyAlignment="1" applyProtection="1">
      <alignment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49" fontId="34" fillId="0" borderId="1" xfId="22" applyNumberFormat="1" applyFont="1" applyBorder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49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49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8" xfId="10" applyNumberFormat="1" applyFont="1" applyFill="1" applyBorder="1" applyAlignment="1" applyProtection="1">
      <alignment horizontal="center" vertical="center"/>
    </xf>
    <xf numFmtId="14" fontId="21" fillId="2" borderId="38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</cellXfs>
  <cellStyles count="26">
    <cellStyle name="Comma" xfId="15" builtinId="3"/>
    <cellStyle name="Normal" xfId="0" builtinId="0"/>
    <cellStyle name="Normal 2" xfId="2"/>
    <cellStyle name="Normal 3" xfId="3"/>
    <cellStyle name="Normal 4" xfId="4"/>
    <cellStyle name="Normal 4 2" xfId="16"/>
    <cellStyle name="Normal 5" xfId="5"/>
    <cellStyle name="Normal 5 2" xfId="6"/>
    <cellStyle name="Normal 5 2 2" xfId="7"/>
    <cellStyle name="Normal 5 2 2 2" xfId="14"/>
    <cellStyle name="Normal 5 2 2 2 2" xfId="25"/>
    <cellStyle name="Normal 5 2 2 3" xfId="19"/>
    <cellStyle name="Normal 5 2 3" xfId="8"/>
    <cellStyle name="Normal 5 2 3 2" xfId="11"/>
    <cellStyle name="Normal 5 2 3 2 2" xfId="23"/>
    <cellStyle name="Normal 5 2 3 3" xfId="20"/>
    <cellStyle name="Normal 5 2 4" xfId="18"/>
    <cellStyle name="Normal 5 3" xfId="9"/>
    <cellStyle name="Normal 5 3 2" xfId="10"/>
    <cellStyle name="Normal 5 3 2 2" xfId="22"/>
    <cellStyle name="Normal 5 3 3" xfId="21"/>
    <cellStyle name="Normal 5 4" xfId="17"/>
    <cellStyle name="Normal 6" xfId="12"/>
    <cellStyle name="Normal 7" xfId="13"/>
    <cellStyle name="Normal 7 2" xfId="24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L4" sqref="L4"/>
    </sheetView>
  </sheetViews>
  <sheetFormatPr defaultRowHeight="15"/>
  <cols>
    <col min="1" max="1" width="6.28515625" style="303" bestFit="1" customWidth="1"/>
    <col min="2" max="2" width="13.140625" style="303" customWidth="1"/>
    <col min="3" max="3" width="17.85546875" style="303" customWidth="1"/>
    <col min="4" max="4" width="15.140625" style="340" customWidth="1"/>
    <col min="5" max="5" width="24.5703125" style="303" customWidth="1"/>
    <col min="6" max="6" width="19.140625" style="304" customWidth="1"/>
    <col min="7" max="7" width="27.42578125" style="304" customWidth="1"/>
    <col min="8" max="8" width="19.140625" style="304" customWidth="1"/>
    <col min="9" max="9" width="16.42578125" style="303" bestFit="1" customWidth="1"/>
    <col min="10" max="10" width="17.42578125" style="303" customWidth="1"/>
    <col min="11" max="11" width="13.140625" style="303" bestFit="1" customWidth="1"/>
    <col min="12" max="12" width="15.28515625" style="303" customWidth="1"/>
    <col min="13" max="16384" width="9.140625" style="303"/>
  </cols>
  <sheetData>
    <row r="1" spans="1:12" s="313" customFormat="1">
      <c r="A1" s="376" t="s">
        <v>307</v>
      </c>
      <c r="B1" s="364"/>
      <c r="C1" s="364"/>
      <c r="D1" s="411"/>
      <c r="E1" s="365"/>
      <c r="F1" s="359"/>
      <c r="G1" s="365"/>
      <c r="H1" s="375"/>
      <c r="I1" s="364"/>
      <c r="J1" s="365"/>
      <c r="K1" s="365"/>
      <c r="L1" s="374" t="s">
        <v>109</v>
      </c>
    </row>
    <row r="2" spans="1:12" s="313" customFormat="1">
      <c r="A2" s="373" t="s">
        <v>140</v>
      </c>
      <c r="B2" s="364"/>
      <c r="C2" s="364"/>
      <c r="D2" s="411"/>
      <c r="E2" s="365"/>
      <c r="F2" s="359"/>
      <c r="G2" s="365"/>
      <c r="H2" s="372"/>
      <c r="I2" s="364"/>
      <c r="J2" s="365"/>
      <c r="K2" s="365"/>
      <c r="L2" s="425">
        <v>2016</v>
      </c>
    </row>
    <row r="3" spans="1:12" s="313" customFormat="1">
      <c r="A3" s="371"/>
      <c r="B3" s="364"/>
      <c r="C3" s="370"/>
      <c r="D3" s="412"/>
      <c r="E3" s="365"/>
      <c r="F3" s="369"/>
      <c r="G3" s="365"/>
      <c r="H3" s="365"/>
      <c r="I3" s="359"/>
      <c r="J3" s="364"/>
      <c r="K3" s="364"/>
      <c r="L3" s="363"/>
    </row>
    <row r="4" spans="1:12" s="313" customFormat="1">
      <c r="A4" s="407" t="s">
        <v>274</v>
      </c>
      <c r="B4" s="359"/>
      <c r="C4" s="359"/>
      <c r="D4" s="413" t="s">
        <v>547</v>
      </c>
      <c r="E4" s="399"/>
      <c r="F4" s="312"/>
      <c r="G4" s="306"/>
      <c r="H4" s="400"/>
      <c r="I4" s="399"/>
      <c r="J4" s="401"/>
      <c r="K4" s="306"/>
      <c r="L4" s="402"/>
    </row>
    <row r="5" spans="1:12" s="313" customFormat="1" ht="15.75" thickBot="1">
      <c r="A5" s="368"/>
      <c r="B5" s="365"/>
      <c r="C5" s="367"/>
      <c r="D5" s="414"/>
      <c r="E5" s="365"/>
      <c r="F5" s="366"/>
      <c r="G5" s="366"/>
      <c r="H5" s="366"/>
      <c r="I5" s="365"/>
      <c r="J5" s="364"/>
      <c r="K5" s="364"/>
      <c r="L5" s="363"/>
    </row>
    <row r="6" spans="1:12" ht="15.75" thickBot="1">
      <c r="A6" s="362"/>
      <c r="B6" s="361"/>
      <c r="C6" s="360"/>
      <c r="D6" s="415"/>
      <c r="E6" s="360"/>
      <c r="F6" s="359"/>
      <c r="G6" s="359"/>
      <c r="H6" s="359"/>
      <c r="I6" s="433" t="s">
        <v>475</v>
      </c>
      <c r="J6" s="434"/>
      <c r="K6" s="435"/>
      <c r="L6" s="358"/>
    </row>
    <row r="7" spans="1:12" s="346" customFormat="1" ht="51.75" thickBot="1">
      <c r="A7" s="357" t="s">
        <v>64</v>
      </c>
      <c r="B7" s="356" t="s">
        <v>141</v>
      </c>
      <c r="C7" s="356" t="s">
        <v>474</v>
      </c>
      <c r="D7" s="355" t="s">
        <v>280</v>
      </c>
      <c r="E7" s="354" t="s">
        <v>473</v>
      </c>
      <c r="F7" s="353" t="s">
        <v>472</v>
      </c>
      <c r="G7" s="352" t="s">
        <v>228</v>
      </c>
      <c r="H7" s="351" t="s">
        <v>225</v>
      </c>
      <c r="I7" s="350" t="s">
        <v>471</v>
      </c>
      <c r="J7" s="349" t="s">
        <v>277</v>
      </c>
      <c r="K7" s="348" t="s">
        <v>229</v>
      </c>
      <c r="L7" s="347" t="s">
        <v>230</v>
      </c>
    </row>
    <row r="8" spans="1:12" s="340" customFormat="1" ht="15.75" thickBot="1">
      <c r="A8" s="344">
        <v>1</v>
      </c>
      <c r="B8" s="343">
        <v>2</v>
      </c>
      <c r="C8" s="345">
        <v>3</v>
      </c>
      <c r="D8" s="345">
        <v>4</v>
      </c>
      <c r="E8" s="344">
        <v>5</v>
      </c>
      <c r="F8" s="343">
        <v>6</v>
      </c>
      <c r="G8" s="345">
        <v>7</v>
      </c>
      <c r="H8" s="343">
        <v>8</v>
      </c>
      <c r="I8" s="344">
        <v>9</v>
      </c>
      <c r="J8" s="343">
        <v>10</v>
      </c>
      <c r="K8" s="342">
        <v>11</v>
      </c>
      <c r="L8" s="341">
        <v>12</v>
      </c>
    </row>
    <row r="9" spans="1:12" ht="25.5">
      <c r="A9" s="339">
        <v>1</v>
      </c>
      <c r="B9" s="331">
        <v>42394</v>
      </c>
      <c r="C9" s="330" t="s">
        <v>522</v>
      </c>
      <c r="D9" s="416">
        <v>500</v>
      </c>
      <c r="E9" s="338" t="s">
        <v>518</v>
      </c>
      <c r="F9" s="328" t="s">
        <v>515</v>
      </c>
      <c r="G9" s="337" t="s">
        <v>516</v>
      </c>
      <c r="H9" s="337" t="s">
        <v>517</v>
      </c>
      <c r="I9" s="336"/>
      <c r="J9" s="335"/>
      <c r="K9" s="334"/>
      <c r="L9" s="333"/>
    </row>
    <row r="10" spans="1:12" ht="25.5">
      <c r="A10" s="332">
        <v>2</v>
      </c>
      <c r="B10" s="331">
        <v>42429</v>
      </c>
      <c r="C10" s="330" t="s">
        <v>522</v>
      </c>
      <c r="D10" s="417">
        <v>500</v>
      </c>
      <c r="E10" s="329" t="s">
        <v>521</v>
      </c>
      <c r="F10" s="328" t="s">
        <v>520</v>
      </c>
      <c r="G10" s="328" t="s">
        <v>519</v>
      </c>
      <c r="H10" s="328" t="s">
        <v>523</v>
      </c>
      <c r="I10" s="327"/>
      <c r="J10" s="326"/>
      <c r="K10" s="325"/>
      <c r="L10" s="324"/>
    </row>
    <row r="11" spans="1:12" ht="25.5">
      <c r="A11" s="332">
        <v>3</v>
      </c>
      <c r="B11" s="331">
        <v>42458</v>
      </c>
      <c r="C11" s="330" t="s">
        <v>522</v>
      </c>
      <c r="D11" s="417">
        <v>500</v>
      </c>
      <c r="E11" s="329" t="s">
        <v>521</v>
      </c>
      <c r="F11" s="328" t="s">
        <v>520</v>
      </c>
      <c r="G11" s="328" t="s">
        <v>519</v>
      </c>
      <c r="H11" s="328" t="s">
        <v>523</v>
      </c>
      <c r="I11" s="327"/>
      <c r="J11" s="326"/>
      <c r="K11" s="325"/>
      <c r="L11" s="324"/>
    </row>
    <row r="12" spans="1:12" ht="25.5">
      <c r="A12" s="332">
        <v>4</v>
      </c>
      <c r="B12" s="331">
        <v>42493</v>
      </c>
      <c r="C12" s="330" t="s">
        <v>522</v>
      </c>
      <c r="D12" s="417">
        <v>500</v>
      </c>
      <c r="E12" s="329" t="s">
        <v>524</v>
      </c>
      <c r="F12" s="328" t="s">
        <v>525</v>
      </c>
      <c r="G12" s="328" t="s">
        <v>526</v>
      </c>
      <c r="H12" s="328" t="s">
        <v>523</v>
      </c>
      <c r="I12" s="327"/>
      <c r="J12" s="326"/>
      <c r="K12" s="325"/>
      <c r="L12" s="324"/>
    </row>
    <row r="13" spans="1:12" ht="25.5">
      <c r="A13" s="332">
        <v>5</v>
      </c>
      <c r="B13" s="331">
        <v>42514</v>
      </c>
      <c r="C13" s="330" t="s">
        <v>522</v>
      </c>
      <c r="D13" s="417">
        <v>500</v>
      </c>
      <c r="E13" s="329" t="s">
        <v>524</v>
      </c>
      <c r="F13" s="328" t="s">
        <v>525</v>
      </c>
      <c r="G13" s="328" t="s">
        <v>526</v>
      </c>
      <c r="H13" s="328" t="s">
        <v>523</v>
      </c>
      <c r="I13" s="327"/>
      <c r="J13" s="326"/>
      <c r="K13" s="325"/>
      <c r="L13" s="324"/>
    </row>
    <row r="14" spans="1:12" ht="25.5">
      <c r="A14" s="332">
        <v>6</v>
      </c>
      <c r="B14" s="331">
        <v>42550</v>
      </c>
      <c r="C14" s="330" t="s">
        <v>522</v>
      </c>
      <c r="D14" s="417">
        <v>500</v>
      </c>
      <c r="E14" s="329" t="s">
        <v>527</v>
      </c>
      <c r="F14" s="328" t="s">
        <v>528</v>
      </c>
      <c r="G14" s="328" t="s">
        <v>529</v>
      </c>
      <c r="H14" s="328" t="s">
        <v>523</v>
      </c>
      <c r="I14" s="327"/>
      <c r="J14" s="326"/>
      <c r="K14" s="325"/>
      <c r="L14" s="324"/>
    </row>
    <row r="15" spans="1:12" ht="25.5">
      <c r="A15" s="332">
        <v>7</v>
      </c>
      <c r="B15" s="331">
        <v>42578</v>
      </c>
      <c r="C15" s="330" t="s">
        <v>522</v>
      </c>
      <c r="D15" s="417">
        <v>500</v>
      </c>
      <c r="E15" s="329" t="s">
        <v>518</v>
      </c>
      <c r="F15" s="328" t="s">
        <v>515</v>
      </c>
      <c r="G15" s="328" t="s">
        <v>516</v>
      </c>
      <c r="H15" s="328" t="s">
        <v>517</v>
      </c>
      <c r="I15" s="327"/>
      <c r="J15" s="326"/>
      <c r="K15" s="325"/>
      <c r="L15" s="324"/>
    </row>
    <row r="16" spans="1:12" ht="25.5">
      <c r="A16" s="332">
        <v>8</v>
      </c>
      <c r="B16" s="331">
        <v>42614</v>
      </c>
      <c r="C16" s="330" t="s">
        <v>522</v>
      </c>
      <c r="D16" s="417">
        <v>500</v>
      </c>
      <c r="E16" s="329" t="s">
        <v>518</v>
      </c>
      <c r="F16" s="328" t="s">
        <v>515</v>
      </c>
      <c r="G16" s="328" t="s">
        <v>516</v>
      </c>
      <c r="H16" s="328" t="s">
        <v>517</v>
      </c>
      <c r="I16" s="327"/>
      <c r="J16" s="326"/>
      <c r="K16" s="325"/>
      <c r="L16" s="324"/>
    </row>
    <row r="17" spans="1:12" ht="25.5">
      <c r="A17" s="332">
        <v>9</v>
      </c>
      <c r="B17" s="331">
        <v>42634</v>
      </c>
      <c r="C17" s="330" t="s">
        <v>522</v>
      </c>
      <c r="D17" s="417">
        <v>390</v>
      </c>
      <c r="E17" s="329" t="s">
        <v>530</v>
      </c>
      <c r="F17" s="328" t="s">
        <v>531</v>
      </c>
      <c r="G17" s="328" t="s">
        <v>532</v>
      </c>
      <c r="H17" s="328" t="s">
        <v>517</v>
      </c>
      <c r="I17" s="327"/>
      <c r="J17" s="326"/>
      <c r="K17" s="325"/>
      <c r="L17" s="324"/>
    </row>
    <row r="18" spans="1:12" ht="25.5">
      <c r="A18" s="332">
        <v>10</v>
      </c>
      <c r="B18" s="331">
        <v>42642</v>
      </c>
      <c r="C18" s="330" t="s">
        <v>522</v>
      </c>
      <c r="D18" s="417">
        <v>350</v>
      </c>
      <c r="E18" s="329" t="s">
        <v>533</v>
      </c>
      <c r="F18" s="430" t="s">
        <v>535</v>
      </c>
      <c r="G18" s="328" t="s">
        <v>534</v>
      </c>
      <c r="H18" s="328" t="s">
        <v>517</v>
      </c>
      <c r="I18" s="327"/>
      <c r="J18" s="326"/>
      <c r="K18" s="325"/>
      <c r="L18" s="324"/>
    </row>
    <row r="19" spans="1:12" ht="25.5">
      <c r="A19" s="332">
        <v>11</v>
      </c>
      <c r="B19" s="331">
        <v>42676</v>
      </c>
      <c r="C19" s="330" t="s">
        <v>522</v>
      </c>
      <c r="D19" s="417">
        <v>250</v>
      </c>
      <c r="E19" s="329" t="s">
        <v>521</v>
      </c>
      <c r="F19" s="328" t="s">
        <v>520</v>
      </c>
      <c r="G19" s="328" t="s">
        <v>519</v>
      </c>
      <c r="H19" s="328" t="s">
        <v>523</v>
      </c>
      <c r="I19" s="327"/>
      <c r="J19" s="326"/>
      <c r="K19" s="325"/>
      <c r="L19" s="324"/>
    </row>
    <row r="20" spans="1:12">
      <c r="A20" s="332">
        <v>12</v>
      </c>
      <c r="B20" s="331"/>
      <c r="C20" s="330"/>
      <c r="D20" s="417"/>
      <c r="E20" s="329"/>
      <c r="F20" s="328"/>
      <c r="G20" s="328"/>
      <c r="H20" s="328"/>
      <c r="I20" s="327"/>
      <c r="J20" s="326"/>
      <c r="K20" s="325"/>
      <c r="L20" s="324"/>
    </row>
    <row r="21" spans="1:12">
      <c r="A21" s="332">
        <v>13</v>
      </c>
      <c r="B21" s="331"/>
      <c r="C21" s="330"/>
      <c r="D21" s="417"/>
      <c r="E21" s="329"/>
      <c r="F21" s="328"/>
      <c r="G21" s="328"/>
      <c r="H21" s="328"/>
      <c r="I21" s="327"/>
      <c r="J21" s="326"/>
      <c r="K21" s="325"/>
      <c r="L21" s="324"/>
    </row>
    <row r="22" spans="1:12">
      <c r="A22" s="332">
        <v>14</v>
      </c>
      <c r="B22" s="331"/>
      <c r="C22" s="330"/>
      <c r="D22" s="417"/>
      <c r="E22" s="329"/>
      <c r="F22" s="328"/>
      <c r="G22" s="328"/>
      <c r="H22" s="328"/>
      <c r="I22" s="327"/>
      <c r="J22" s="326"/>
      <c r="K22" s="325"/>
      <c r="L22" s="324"/>
    </row>
    <row r="23" spans="1:12">
      <c r="A23" s="332">
        <v>15</v>
      </c>
      <c r="B23" s="331"/>
      <c r="C23" s="330"/>
      <c r="D23" s="417"/>
      <c r="E23" s="329"/>
      <c r="F23" s="328"/>
      <c r="G23" s="328"/>
      <c r="H23" s="328"/>
      <c r="I23" s="327"/>
      <c r="J23" s="326"/>
      <c r="K23" s="325"/>
      <c r="L23" s="324"/>
    </row>
    <row r="24" spans="1:12">
      <c r="A24" s="332">
        <v>16</v>
      </c>
      <c r="B24" s="331"/>
      <c r="C24" s="330"/>
      <c r="D24" s="417"/>
      <c r="E24" s="329"/>
      <c r="F24" s="328"/>
      <c r="G24" s="328"/>
      <c r="H24" s="328"/>
      <c r="I24" s="327"/>
      <c r="J24" s="326"/>
      <c r="K24" s="325"/>
      <c r="L24" s="324"/>
    </row>
    <row r="25" spans="1:12">
      <c r="A25" s="332">
        <v>17</v>
      </c>
      <c r="B25" s="331"/>
      <c r="C25" s="330"/>
      <c r="D25" s="417"/>
      <c r="E25" s="329"/>
      <c r="F25" s="328"/>
      <c r="G25" s="328"/>
      <c r="H25" s="328"/>
      <c r="I25" s="327"/>
      <c r="J25" s="326"/>
      <c r="K25" s="325"/>
      <c r="L25" s="324"/>
    </row>
    <row r="26" spans="1:12">
      <c r="A26" s="332">
        <v>18</v>
      </c>
      <c r="B26" s="331"/>
      <c r="C26" s="330"/>
      <c r="D26" s="417"/>
      <c r="E26" s="329"/>
      <c r="F26" s="328"/>
      <c r="G26" s="328"/>
      <c r="H26" s="328"/>
      <c r="I26" s="327"/>
      <c r="J26" s="326"/>
      <c r="K26" s="325"/>
      <c r="L26" s="324"/>
    </row>
    <row r="27" spans="1:12">
      <c r="A27" s="332">
        <v>19</v>
      </c>
      <c r="B27" s="331"/>
      <c r="C27" s="330"/>
      <c r="D27" s="417"/>
      <c r="E27" s="329"/>
      <c r="F27" s="328"/>
      <c r="G27" s="328"/>
      <c r="H27" s="328"/>
      <c r="I27" s="327"/>
      <c r="J27" s="326"/>
      <c r="K27" s="325"/>
      <c r="L27" s="324"/>
    </row>
    <row r="28" spans="1:12" ht="15.75" thickBot="1">
      <c r="A28" s="323" t="s">
        <v>276</v>
      </c>
      <c r="B28" s="322"/>
      <c r="C28" s="321"/>
      <c r="D28" s="418"/>
      <c r="E28" s="320"/>
      <c r="F28" s="319"/>
      <c r="G28" s="319"/>
      <c r="H28" s="319"/>
      <c r="I28" s="318"/>
      <c r="J28" s="317"/>
      <c r="K28" s="316"/>
      <c r="L28" s="315"/>
    </row>
    <row r="29" spans="1:12">
      <c r="A29" s="306"/>
      <c r="B29" s="307"/>
      <c r="C29" s="306"/>
      <c r="D29" s="419"/>
      <c r="E29" s="306"/>
      <c r="F29" s="307"/>
      <c r="G29" s="306"/>
      <c r="H29" s="307"/>
      <c r="I29" s="306"/>
      <c r="J29" s="307"/>
      <c r="K29" s="306"/>
      <c r="L29" s="307"/>
    </row>
    <row r="30" spans="1:12">
      <c r="A30" s="306"/>
      <c r="B30" s="312"/>
      <c r="C30" s="306"/>
      <c r="D30" s="420"/>
      <c r="E30" s="306"/>
      <c r="F30" s="312"/>
      <c r="G30" s="306"/>
      <c r="H30" s="312"/>
      <c r="I30" s="306"/>
      <c r="J30" s="312"/>
      <c r="K30" s="306"/>
      <c r="L30" s="312"/>
    </row>
    <row r="31" spans="1:12" s="313" customFormat="1">
      <c r="A31" s="432" t="s">
        <v>433</v>
      </c>
      <c r="B31" s="432"/>
      <c r="C31" s="432"/>
      <c r="D31" s="432"/>
      <c r="E31" s="432"/>
      <c r="F31" s="432"/>
      <c r="G31" s="432"/>
      <c r="H31" s="432"/>
      <c r="I31" s="432"/>
      <c r="J31" s="432"/>
      <c r="K31" s="432"/>
      <c r="L31" s="432"/>
    </row>
    <row r="32" spans="1:12" s="314" customFormat="1" ht="12.75">
      <c r="A32" s="432" t="s">
        <v>470</v>
      </c>
      <c r="B32" s="432"/>
      <c r="C32" s="432"/>
      <c r="D32" s="432"/>
      <c r="E32" s="432"/>
      <c r="F32" s="432"/>
      <c r="G32" s="432"/>
      <c r="H32" s="432"/>
      <c r="I32" s="432"/>
      <c r="J32" s="432"/>
      <c r="K32" s="432"/>
      <c r="L32" s="432"/>
    </row>
    <row r="33" spans="1:12" s="314" customFormat="1" ht="12.75">
      <c r="A33" s="432"/>
      <c r="B33" s="432"/>
      <c r="C33" s="432"/>
      <c r="D33" s="432"/>
      <c r="E33" s="432"/>
      <c r="F33" s="432"/>
      <c r="G33" s="432"/>
      <c r="H33" s="432"/>
      <c r="I33" s="432"/>
      <c r="J33" s="432"/>
      <c r="K33" s="432"/>
      <c r="L33" s="432"/>
    </row>
    <row r="34" spans="1:12" s="313" customFormat="1">
      <c r="A34" s="432" t="s">
        <v>469</v>
      </c>
      <c r="B34" s="432"/>
      <c r="C34" s="432"/>
      <c r="D34" s="432"/>
      <c r="E34" s="432"/>
      <c r="F34" s="432"/>
      <c r="G34" s="432"/>
      <c r="H34" s="432"/>
      <c r="I34" s="432"/>
      <c r="J34" s="432"/>
      <c r="K34" s="432"/>
      <c r="L34" s="432"/>
    </row>
    <row r="35" spans="1:12" s="313" customFormat="1">
      <c r="A35" s="432"/>
      <c r="B35" s="432"/>
      <c r="C35" s="432"/>
      <c r="D35" s="432"/>
      <c r="E35" s="432"/>
      <c r="F35" s="432"/>
      <c r="G35" s="432"/>
      <c r="H35" s="432"/>
      <c r="I35" s="432"/>
      <c r="J35" s="432"/>
      <c r="K35" s="432"/>
      <c r="L35" s="432"/>
    </row>
    <row r="36" spans="1:12" s="313" customFormat="1">
      <c r="A36" s="432" t="s">
        <v>468</v>
      </c>
      <c r="B36" s="432"/>
      <c r="C36" s="432"/>
      <c r="D36" s="432"/>
      <c r="E36" s="432"/>
      <c r="F36" s="432"/>
      <c r="G36" s="432"/>
      <c r="H36" s="432"/>
      <c r="I36" s="432"/>
      <c r="J36" s="432"/>
      <c r="K36" s="432"/>
      <c r="L36" s="432"/>
    </row>
    <row r="37" spans="1:12" s="313" customFormat="1">
      <c r="A37" s="306"/>
      <c r="B37" s="307"/>
      <c r="C37" s="306"/>
      <c r="D37" s="419"/>
      <c r="E37" s="306"/>
      <c r="F37" s="307"/>
      <c r="G37" s="306"/>
      <c r="H37" s="307"/>
      <c r="I37" s="306"/>
      <c r="J37" s="307"/>
      <c r="K37" s="306"/>
      <c r="L37" s="307"/>
    </row>
    <row r="38" spans="1:12" s="313" customFormat="1">
      <c r="A38" s="306"/>
      <c r="B38" s="312"/>
      <c r="C38" s="306"/>
      <c r="D38" s="420"/>
      <c r="E38" s="306"/>
      <c r="F38" s="312"/>
      <c r="G38" s="306"/>
      <c r="H38" s="312"/>
      <c r="I38" s="306"/>
      <c r="J38" s="312"/>
      <c r="K38" s="306"/>
      <c r="L38" s="312"/>
    </row>
    <row r="39" spans="1:12" s="313" customFormat="1">
      <c r="A39" s="306"/>
      <c r="B39" s="307"/>
      <c r="C39" s="306"/>
      <c r="D39" s="419"/>
      <c r="E39" s="306"/>
      <c r="F39" s="307"/>
      <c r="G39" s="306"/>
      <c r="H39" s="307"/>
      <c r="I39" s="306"/>
      <c r="J39" s="307"/>
      <c r="K39" s="306"/>
      <c r="L39" s="307"/>
    </row>
    <row r="40" spans="1:12">
      <c r="A40" s="306"/>
      <c r="B40" s="312"/>
      <c r="C40" s="306"/>
      <c r="D40" s="420"/>
      <c r="E40" s="306"/>
      <c r="F40" s="312"/>
      <c r="G40" s="306"/>
      <c r="H40" s="312"/>
      <c r="I40" s="306"/>
      <c r="J40" s="312"/>
      <c r="K40" s="306"/>
      <c r="L40" s="312"/>
    </row>
    <row r="41" spans="1:12" s="308" customFormat="1">
      <c r="A41" s="438" t="s">
        <v>107</v>
      </c>
      <c r="B41" s="438"/>
      <c r="C41" s="307"/>
      <c r="D41" s="421"/>
      <c r="E41" s="307"/>
      <c r="F41" s="307"/>
      <c r="G41" s="306"/>
      <c r="H41" s="307"/>
      <c r="I41" s="307"/>
      <c r="J41" s="306"/>
      <c r="K41" s="307"/>
      <c r="L41" s="306"/>
    </row>
    <row r="42" spans="1:12" s="308" customFormat="1">
      <c r="A42" s="307"/>
      <c r="B42" s="306"/>
      <c r="C42" s="311"/>
      <c r="D42" s="422"/>
      <c r="E42" s="311"/>
      <c r="F42" s="307"/>
      <c r="G42" s="306"/>
      <c r="H42" s="310"/>
      <c r="I42" s="307"/>
      <c r="J42" s="306"/>
      <c r="K42" s="307"/>
      <c r="L42" s="306"/>
    </row>
    <row r="43" spans="1:12" s="308" customFormat="1" ht="15" customHeight="1">
      <c r="A43" s="307"/>
      <c r="B43" s="306"/>
      <c r="C43" s="431" t="s">
        <v>268</v>
      </c>
      <c r="D43" s="431"/>
      <c r="E43" s="431"/>
      <c r="F43" s="307"/>
      <c r="G43" s="306"/>
      <c r="H43" s="436" t="s">
        <v>467</v>
      </c>
      <c r="I43" s="309"/>
      <c r="J43" s="306"/>
      <c r="K43" s="307"/>
      <c r="L43" s="306"/>
    </row>
    <row r="44" spans="1:12" s="308" customFormat="1">
      <c r="A44" s="307"/>
      <c r="B44" s="306"/>
      <c r="C44" s="307"/>
      <c r="D44" s="421"/>
      <c r="E44" s="307"/>
      <c r="F44" s="307"/>
      <c r="G44" s="306"/>
      <c r="H44" s="437"/>
      <c r="I44" s="309"/>
      <c r="J44" s="306"/>
      <c r="K44" s="307"/>
      <c r="L44" s="306"/>
    </row>
    <row r="45" spans="1:12" s="305" customFormat="1">
      <c r="A45" s="307"/>
      <c r="B45" s="306"/>
      <c r="C45" s="431" t="s">
        <v>139</v>
      </c>
      <c r="D45" s="431"/>
      <c r="E45" s="431"/>
      <c r="F45" s="307"/>
      <c r="G45" s="306"/>
      <c r="H45" s="307"/>
      <c r="I45" s="307"/>
      <c r="J45" s="306"/>
      <c r="K45" s="307"/>
      <c r="L45" s="306"/>
    </row>
    <row r="46" spans="1:12" s="305" customFormat="1">
      <c r="D46" s="423"/>
      <c r="E46" s="303"/>
    </row>
    <row r="47" spans="1:12" s="305" customFormat="1">
      <c r="D47" s="423"/>
      <c r="E47" s="303"/>
    </row>
    <row r="48" spans="1:12" s="305" customFormat="1">
      <c r="D48" s="423"/>
      <c r="E48" s="303"/>
    </row>
    <row r="49" spans="4:5" s="305" customFormat="1">
      <c r="D49" s="423"/>
      <c r="E49" s="303"/>
    </row>
    <row r="50" spans="4:5" s="305" customFormat="1">
      <c r="D50" s="423"/>
    </row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7"/>
      <c r="C1" s="441" t="s">
        <v>109</v>
      </c>
      <c r="D1" s="441"/>
      <c r="E1" s="156"/>
    </row>
    <row r="2" spans="1:12">
      <c r="A2" s="79" t="s">
        <v>140</v>
      </c>
      <c r="B2" s="117"/>
      <c r="C2" s="439">
        <v>2016</v>
      </c>
      <c r="D2" s="439"/>
      <c r="E2" s="156"/>
    </row>
    <row r="3" spans="1:12">
      <c r="A3" s="79"/>
      <c r="B3" s="117"/>
      <c r="C3" s="378"/>
      <c r="D3" s="378"/>
      <c r="E3" s="156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1" t="str">
        <f>'ფორმა N1'!D4</f>
        <v xml:space="preserve">                     მემარცხენე ალიანსი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7"/>
      <c r="B7" s="377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2223</v>
      </c>
      <c r="D9" s="427">
        <f>SUM(D10,D13,D53,D56,D57,D58,D75)</f>
        <v>2223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2223</v>
      </c>
      <c r="D13" s="87">
        <f>SUM(D14,D17,D29:D32,D35,D36,D43,D44,D45,D46,D47,D51,D52)</f>
        <v>2223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98</v>
      </c>
      <c r="B15" s="17" t="s">
        <v>61</v>
      </c>
      <c r="C15" s="36"/>
      <c r="D15" s="37"/>
      <c r="E15" s="156"/>
    </row>
    <row r="16" spans="1:12" ht="17.25" customHeight="1">
      <c r="A16" s="17" t="s">
        <v>99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428">
        <f t="shared" ref="D17:E17" si="0">SUM(D18:D23,D28)</f>
        <v>0</v>
      </c>
      <c r="E17" s="428">
        <f t="shared" si="0"/>
        <v>0</v>
      </c>
    </row>
    <row r="18" spans="1:5" ht="30">
      <c r="A18" s="17" t="s">
        <v>12</v>
      </c>
      <c r="B18" s="17" t="s">
        <v>250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281</v>
      </c>
      <c r="B20" s="17" t="s">
        <v>22</v>
      </c>
      <c r="C20" s="38"/>
      <c r="D20" s="41"/>
      <c r="E20" s="156"/>
    </row>
    <row r="21" spans="1:5">
      <c r="A21" s="17" t="s">
        <v>282</v>
      </c>
      <c r="B21" s="17" t="s">
        <v>15</v>
      </c>
      <c r="C21" s="424">
        <v>0</v>
      </c>
      <c r="D21" s="424">
        <v>0</v>
      </c>
      <c r="E21" s="156"/>
    </row>
    <row r="22" spans="1:5">
      <c r="A22" s="17" t="s">
        <v>283</v>
      </c>
      <c r="B22" s="17" t="s">
        <v>16</v>
      </c>
      <c r="C22" s="424"/>
      <c r="D22" s="424"/>
      <c r="E22" s="156"/>
    </row>
    <row r="23" spans="1:5">
      <c r="A23" s="17" t="s">
        <v>284</v>
      </c>
      <c r="B23" s="17" t="s">
        <v>17</v>
      </c>
      <c r="C23" s="424">
        <f>SUM(C24:C27)</f>
        <v>0</v>
      </c>
      <c r="D23" s="424">
        <f>SUM(D24:D27)</f>
        <v>0</v>
      </c>
      <c r="E23" s="156"/>
    </row>
    <row r="24" spans="1:5" ht="16.5" customHeight="1">
      <c r="A24" s="18" t="s">
        <v>285</v>
      </c>
      <c r="B24" s="18" t="s">
        <v>18</v>
      </c>
      <c r="C24" s="424"/>
      <c r="D24" s="424"/>
      <c r="E24" s="156"/>
    </row>
    <row r="25" spans="1:5" ht="16.5" customHeight="1">
      <c r="A25" s="18" t="s">
        <v>286</v>
      </c>
      <c r="B25" s="18" t="s">
        <v>19</v>
      </c>
      <c r="C25" s="424"/>
      <c r="D25" s="424"/>
      <c r="E25" s="156"/>
    </row>
    <row r="26" spans="1:5" ht="16.5" customHeight="1">
      <c r="A26" s="18" t="s">
        <v>287</v>
      </c>
      <c r="B26" s="18" t="s">
        <v>20</v>
      </c>
      <c r="C26" s="424"/>
      <c r="D26" s="424"/>
      <c r="E26" s="156"/>
    </row>
    <row r="27" spans="1:5" ht="16.5" customHeight="1">
      <c r="A27" s="18" t="s">
        <v>288</v>
      </c>
      <c r="B27" s="18" t="s">
        <v>23</v>
      </c>
      <c r="C27" s="424"/>
      <c r="D27" s="424"/>
      <c r="E27" s="156"/>
    </row>
    <row r="28" spans="1:5">
      <c r="A28" s="17" t="s">
        <v>289</v>
      </c>
      <c r="B28" s="17" t="s">
        <v>21</v>
      </c>
      <c r="C28" s="424"/>
      <c r="D28" s="424"/>
      <c r="E28" s="156"/>
    </row>
    <row r="29" spans="1:5">
      <c r="A29" s="16" t="s">
        <v>34</v>
      </c>
      <c r="B29" s="16" t="s">
        <v>3</v>
      </c>
      <c r="C29" s="424"/>
      <c r="D29" s="424"/>
      <c r="E29" s="156"/>
    </row>
    <row r="30" spans="1:5">
      <c r="A30" s="16" t="s">
        <v>35</v>
      </c>
      <c r="B30" s="16" t="s">
        <v>4</v>
      </c>
      <c r="C30" s="424"/>
      <c r="D30" s="424"/>
      <c r="E30" s="156"/>
    </row>
    <row r="31" spans="1:5">
      <c r="A31" s="16" t="s">
        <v>36</v>
      </c>
      <c r="B31" s="16" t="s">
        <v>5</v>
      </c>
      <c r="C31" s="424"/>
      <c r="D31" s="424"/>
      <c r="E31" s="156"/>
    </row>
    <row r="32" spans="1:5">
      <c r="A32" s="16" t="s">
        <v>37</v>
      </c>
      <c r="B32" s="16" t="s">
        <v>63</v>
      </c>
      <c r="C32" s="424">
        <f>SUM(C33:C34)</f>
        <v>0</v>
      </c>
      <c r="D32" s="424">
        <f>SUM(D33:D34)</f>
        <v>0</v>
      </c>
      <c r="E32" s="156"/>
    </row>
    <row r="33" spans="1:5">
      <c r="A33" s="17" t="s">
        <v>290</v>
      </c>
      <c r="B33" s="17" t="s">
        <v>56</v>
      </c>
      <c r="C33" s="424"/>
      <c r="D33" s="424"/>
      <c r="E33" s="156"/>
    </row>
    <row r="34" spans="1:5">
      <c r="A34" s="17" t="s">
        <v>291</v>
      </c>
      <c r="B34" s="17" t="s">
        <v>55</v>
      </c>
      <c r="C34" s="424"/>
      <c r="D34" s="424"/>
      <c r="E34" s="156"/>
    </row>
    <row r="35" spans="1:5">
      <c r="A35" s="16" t="s">
        <v>38</v>
      </c>
      <c r="B35" s="16" t="s">
        <v>49</v>
      </c>
      <c r="C35" s="424">
        <v>0</v>
      </c>
      <c r="D35" s="424">
        <v>0</v>
      </c>
      <c r="E35" s="156"/>
    </row>
    <row r="36" spans="1:5">
      <c r="A36" s="16" t="s">
        <v>39</v>
      </c>
      <c r="B36" s="16" t="s">
        <v>358</v>
      </c>
      <c r="C36" s="424">
        <f>SUM(C37:C42)</f>
        <v>2223</v>
      </c>
      <c r="D36" s="424">
        <f>SUM(D37:D42)</f>
        <v>2223</v>
      </c>
      <c r="E36" s="156"/>
    </row>
    <row r="37" spans="1:5">
      <c r="A37" s="17" t="s">
        <v>355</v>
      </c>
      <c r="B37" s="17" t="s">
        <v>359</v>
      </c>
      <c r="C37" s="424"/>
      <c r="D37" s="424"/>
      <c r="E37" s="156"/>
    </row>
    <row r="38" spans="1:5">
      <c r="A38" s="17" t="s">
        <v>356</v>
      </c>
      <c r="B38" s="17" t="s">
        <v>360</v>
      </c>
      <c r="C38" s="424">
        <v>2193</v>
      </c>
      <c r="D38" s="424">
        <v>2193</v>
      </c>
      <c r="E38" s="156"/>
    </row>
    <row r="39" spans="1:5">
      <c r="A39" s="17" t="s">
        <v>357</v>
      </c>
      <c r="B39" s="17" t="s">
        <v>363</v>
      </c>
      <c r="C39" s="424"/>
      <c r="D39" s="424"/>
      <c r="E39" s="156"/>
    </row>
    <row r="40" spans="1:5">
      <c r="A40" s="17" t="s">
        <v>362</v>
      </c>
      <c r="B40" s="17" t="s">
        <v>364</v>
      </c>
      <c r="C40" s="424">
        <v>30</v>
      </c>
      <c r="D40" s="424">
        <v>30</v>
      </c>
      <c r="E40" s="156"/>
    </row>
    <row r="41" spans="1:5">
      <c r="A41" s="17" t="s">
        <v>365</v>
      </c>
      <c r="B41" s="17" t="s">
        <v>499</v>
      </c>
      <c r="C41" s="424"/>
      <c r="D41" s="424"/>
      <c r="E41" s="156"/>
    </row>
    <row r="42" spans="1:5">
      <c r="A42" s="17" t="s">
        <v>500</v>
      </c>
      <c r="B42" s="17" t="s">
        <v>361</v>
      </c>
      <c r="C42" s="424"/>
      <c r="D42" s="424"/>
      <c r="E42" s="156"/>
    </row>
    <row r="43" spans="1:5" ht="30">
      <c r="A43" s="16" t="s">
        <v>40</v>
      </c>
      <c r="B43" s="16" t="s">
        <v>28</v>
      </c>
      <c r="C43" s="424"/>
      <c r="D43" s="424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371</v>
      </c>
      <c r="B48" s="100" t="s">
        <v>374</v>
      </c>
      <c r="C48" s="34"/>
      <c r="D48" s="35"/>
      <c r="E48" s="156"/>
    </row>
    <row r="49" spans="1:5">
      <c r="A49" s="100" t="s">
        <v>372</v>
      </c>
      <c r="B49" s="100" t="s">
        <v>373</v>
      </c>
      <c r="C49" s="34"/>
      <c r="D49" s="35"/>
      <c r="E49" s="156"/>
    </row>
    <row r="50" spans="1:5">
      <c r="A50" s="100" t="s">
        <v>375</v>
      </c>
      <c r="B50" s="100" t="s">
        <v>376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417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297</v>
      </c>
      <c r="B59" s="47" t="s">
        <v>52</v>
      </c>
      <c r="C59" s="38"/>
      <c r="D59" s="41"/>
      <c r="E59" s="156"/>
    </row>
    <row r="60" spans="1:5" ht="30">
      <c r="A60" s="16" t="s">
        <v>298</v>
      </c>
      <c r="B60" s="47" t="s">
        <v>54</v>
      </c>
      <c r="C60" s="38"/>
      <c r="D60" s="41"/>
      <c r="E60" s="156"/>
    </row>
    <row r="61" spans="1:5">
      <c r="A61" s="16" t="s">
        <v>299</v>
      </c>
      <c r="B61" s="47" t="s">
        <v>53</v>
      </c>
      <c r="C61" s="41"/>
      <c r="D61" s="41"/>
      <c r="E61" s="156"/>
    </row>
    <row r="62" spans="1:5">
      <c r="A62" s="16" t="s">
        <v>300</v>
      </c>
      <c r="B62" s="47" t="s">
        <v>27</v>
      </c>
      <c r="C62" s="38"/>
      <c r="D62" s="41"/>
      <c r="E62" s="156"/>
    </row>
    <row r="63" spans="1:5">
      <c r="A63" s="16" t="s">
        <v>337</v>
      </c>
      <c r="B63" s="225" t="s">
        <v>338</v>
      </c>
      <c r="C63" s="38"/>
      <c r="D63" s="226"/>
      <c r="E63" s="156"/>
    </row>
    <row r="64" spans="1:5">
      <c r="A64" s="13">
        <v>2</v>
      </c>
      <c r="B64" s="48" t="s">
        <v>106</v>
      </c>
      <c r="C64" s="294"/>
      <c r="D64" s="120">
        <f>SUM(D65:D70)</f>
        <v>0</v>
      </c>
      <c r="E64" s="156"/>
    </row>
    <row r="65" spans="1:5">
      <c r="A65" s="15">
        <v>2.1</v>
      </c>
      <c r="B65" s="49" t="s">
        <v>100</v>
      </c>
      <c r="C65" s="294"/>
      <c r="D65" s="43"/>
      <c r="E65" s="156"/>
    </row>
    <row r="66" spans="1:5">
      <c r="A66" s="15">
        <v>2.2000000000000002</v>
      </c>
      <c r="B66" s="49" t="s">
        <v>104</v>
      </c>
      <c r="C66" s="296"/>
      <c r="D66" s="44"/>
      <c r="E66" s="156"/>
    </row>
    <row r="67" spans="1:5">
      <c r="A67" s="15">
        <v>2.2999999999999998</v>
      </c>
      <c r="B67" s="49" t="s">
        <v>103</v>
      </c>
      <c r="C67" s="296"/>
      <c r="D67" s="44"/>
      <c r="E67" s="156"/>
    </row>
    <row r="68" spans="1:5">
      <c r="A68" s="15">
        <v>2.4</v>
      </c>
      <c r="B68" s="49" t="s">
        <v>105</v>
      </c>
      <c r="C68" s="296"/>
      <c r="D68" s="44"/>
      <c r="E68" s="156"/>
    </row>
    <row r="69" spans="1:5">
      <c r="A69" s="15">
        <v>2.5</v>
      </c>
      <c r="B69" s="49" t="s">
        <v>101</v>
      </c>
      <c r="C69" s="296"/>
      <c r="D69" s="44"/>
      <c r="E69" s="156"/>
    </row>
    <row r="70" spans="1:5">
      <c r="A70" s="15">
        <v>2.6</v>
      </c>
      <c r="B70" s="49" t="s">
        <v>102</v>
      </c>
      <c r="C70" s="296"/>
      <c r="D70" s="44"/>
      <c r="E70" s="156"/>
    </row>
    <row r="71" spans="1:5" s="2" customFormat="1">
      <c r="A71" s="13">
        <v>3</v>
      </c>
      <c r="B71" s="292" t="s">
        <v>451</v>
      </c>
      <c r="C71" s="295"/>
      <c r="D71" s="293"/>
      <c r="E71" s="108"/>
    </row>
    <row r="72" spans="1:5" s="2" customFormat="1">
      <c r="A72" s="13">
        <v>4</v>
      </c>
      <c r="B72" s="13" t="s">
        <v>252</v>
      </c>
      <c r="C72" s="295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90" t="s">
        <v>279</v>
      </c>
      <c r="C75" s="8"/>
      <c r="D75" s="88"/>
      <c r="E75" s="108"/>
    </row>
    <row r="76" spans="1:5" s="2" customFormat="1">
      <c r="A76" s="387"/>
      <c r="B76" s="387"/>
      <c r="C76" s="12"/>
      <c r="D76" s="12"/>
      <c r="E76" s="108"/>
    </row>
    <row r="77" spans="1:5" s="2" customFormat="1">
      <c r="A77" s="444" t="s">
        <v>501</v>
      </c>
      <c r="B77" s="444"/>
      <c r="C77" s="444"/>
      <c r="D77" s="444"/>
      <c r="E77" s="108"/>
    </row>
    <row r="78" spans="1:5" s="2" customFormat="1">
      <c r="A78" s="387"/>
      <c r="B78" s="387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502</v>
      </c>
      <c r="D83" s="12"/>
      <c r="E83"/>
      <c r="F83"/>
      <c r="G83"/>
      <c r="H83"/>
      <c r="I83"/>
    </row>
    <row r="84" spans="1:9" s="2" customFormat="1">
      <c r="A84"/>
      <c r="B84" s="453" t="s">
        <v>503</v>
      </c>
      <c r="C84" s="453"/>
      <c r="D84" s="453"/>
      <c r="E84"/>
      <c r="F84"/>
      <c r="G84"/>
      <c r="H84"/>
      <c r="I84"/>
    </row>
    <row r="85" spans="1:9" customFormat="1" ht="12.75">
      <c r="B85" s="68" t="s">
        <v>504</v>
      </c>
    </row>
    <row r="86" spans="1:9" s="2" customFormat="1">
      <c r="A86" s="11"/>
      <c r="B86" s="453" t="s">
        <v>505</v>
      </c>
      <c r="C86" s="453"/>
      <c r="D86" s="45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A5" sqref="A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441" t="s">
        <v>109</v>
      </c>
      <c r="D1" s="441"/>
      <c r="E1" s="94"/>
    </row>
    <row r="2" spans="1:5" s="6" customFormat="1">
      <c r="A2" s="77" t="s">
        <v>328</v>
      </c>
      <c r="B2" s="80"/>
      <c r="C2" s="445"/>
      <c r="D2" s="445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 xml:space="preserve">                     მემარცხენე ალიანსი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4" t="s">
        <v>420</v>
      </c>
    </row>
    <row r="30" spans="1:5">
      <c r="A30" s="224"/>
    </row>
    <row r="31" spans="1:5">
      <c r="A31" s="224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>
      <c r="A1" s="77" t="s">
        <v>476</v>
      </c>
      <c r="B1" s="77"/>
      <c r="C1" s="80"/>
      <c r="D1" s="80"/>
      <c r="E1" s="80"/>
      <c r="F1" s="80"/>
      <c r="G1" s="301"/>
      <c r="H1" s="301"/>
      <c r="I1" s="441" t="s">
        <v>109</v>
      </c>
      <c r="J1" s="441"/>
    </row>
    <row r="2" spans="1:10" ht="15">
      <c r="A2" s="79" t="s">
        <v>140</v>
      </c>
      <c r="B2" s="77"/>
      <c r="C2" s="80"/>
      <c r="D2" s="80"/>
      <c r="E2" s="80"/>
      <c r="F2" s="80"/>
      <c r="G2" s="301"/>
      <c r="H2" s="301"/>
      <c r="I2" s="445"/>
      <c r="J2" s="445"/>
    </row>
    <row r="3" spans="1:10" ht="15">
      <c r="A3" s="79"/>
      <c r="B3" s="79"/>
      <c r="C3" s="77"/>
      <c r="D3" s="77"/>
      <c r="E3" s="77"/>
      <c r="F3" s="77"/>
      <c r="G3" s="301"/>
      <c r="H3" s="301"/>
      <c r="I3" s="301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 xml:space="preserve">                     მემარცხენე ალიანსი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300"/>
      <c r="B7" s="300"/>
      <c r="C7" s="300"/>
      <c r="D7" s="300"/>
      <c r="E7" s="300"/>
      <c r="F7" s="300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2" t="s">
        <v>348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2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40"/>
      <c r="B26" s="240"/>
      <c r="C26" s="240"/>
      <c r="D26" s="240"/>
      <c r="E26" s="240"/>
      <c r="F26" s="240"/>
      <c r="G26" s="240"/>
      <c r="H26" s="192"/>
      <c r="I26" s="192"/>
    </row>
    <row r="27" spans="1:9" ht="15">
      <c r="A27" s="241" t="s">
        <v>477</v>
      </c>
      <c r="B27" s="241"/>
      <c r="C27" s="240"/>
      <c r="D27" s="240"/>
      <c r="E27" s="240"/>
      <c r="F27" s="240"/>
      <c r="G27" s="240"/>
      <c r="H27" s="192"/>
      <c r="I27" s="192"/>
    </row>
    <row r="28" spans="1:9" ht="15">
      <c r="A28" s="241"/>
      <c r="B28" s="241"/>
      <c r="C28" s="240"/>
      <c r="D28" s="240"/>
      <c r="E28" s="240"/>
      <c r="F28" s="240"/>
      <c r="G28" s="240"/>
      <c r="H28" s="192"/>
      <c r="I28" s="192"/>
    </row>
    <row r="29" spans="1:9" ht="15">
      <c r="A29" s="241"/>
      <c r="B29" s="241"/>
      <c r="C29" s="192"/>
      <c r="D29" s="192"/>
      <c r="E29" s="192"/>
      <c r="F29" s="192"/>
      <c r="G29" s="192"/>
      <c r="H29" s="192"/>
      <c r="I29" s="192"/>
    </row>
    <row r="30" spans="1:9" ht="15">
      <c r="A30" s="241"/>
      <c r="B30" s="241"/>
      <c r="C30" s="192"/>
      <c r="D30" s="192"/>
      <c r="E30" s="192"/>
      <c r="F30" s="192"/>
      <c r="G30" s="192"/>
      <c r="H30" s="192"/>
      <c r="I30" s="192"/>
    </row>
    <row r="31" spans="1:9">
      <c r="A31" s="237"/>
      <c r="B31" s="237"/>
      <c r="C31" s="237"/>
      <c r="D31" s="237"/>
      <c r="E31" s="237"/>
      <c r="F31" s="237"/>
      <c r="G31" s="237"/>
      <c r="H31" s="237"/>
      <c r="I31" s="237"/>
    </row>
    <row r="32" spans="1:9" ht="15">
      <c r="A32" s="198" t="s">
        <v>107</v>
      </c>
      <c r="B32" s="198"/>
      <c r="C32" s="192"/>
      <c r="D32" s="192"/>
      <c r="E32" s="192"/>
      <c r="F32" s="192"/>
      <c r="G32" s="192"/>
      <c r="H32" s="192"/>
      <c r="I32" s="192"/>
    </row>
    <row r="33" spans="1:9" ht="15">
      <c r="A33" s="192"/>
      <c r="B33" s="192"/>
      <c r="C33" s="192"/>
      <c r="D33" s="192"/>
      <c r="E33" s="192"/>
      <c r="F33" s="192"/>
      <c r="G33" s="192"/>
      <c r="H33" s="192"/>
      <c r="I33" s="192"/>
    </row>
    <row r="34" spans="1:9" ht="15">
      <c r="A34" s="192"/>
      <c r="B34" s="192"/>
      <c r="C34" s="192"/>
      <c r="D34" s="192"/>
      <c r="E34" s="196"/>
      <c r="F34" s="196"/>
      <c r="G34" s="196"/>
      <c r="H34" s="192"/>
      <c r="I34" s="192"/>
    </row>
    <row r="35" spans="1:9" ht="15">
      <c r="A35" s="198"/>
      <c r="B35" s="198"/>
      <c r="C35" s="198" t="s">
        <v>395</v>
      </c>
      <c r="D35" s="198"/>
      <c r="E35" s="198"/>
      <c r="F35" s="198"/>
      <c r="G35" s="198"/>
      <c r="H35" s="192"/>
      <c r="I35" s="192"/>
    </row>
    <row r="36" spans="1:9" ht="15">
      <c r="A36" s="192"/>
      <c r="B36" s="192"/>
      <c r="C36" s="192" t="s">
        <v>394</v>
      </c>
      <c r="D36" s="192"/>
      <c r="E36" s="192"/>
      <c r="F36" s="192"/>
      <c r="G36" s="192"/>
      <c r="H36" s="192"/>
      <c r="I36" s="192"/>
    </row>
    <row r="37" spans="1:9">
      <c r="A37" s="200"/>
      <c r="B37" s="200"/>
      <c r="C37" s="200" t="s">
        <v>139</v>
      </c>
      <c r="D37" s="200"/>
      <c r="E37" s="200"/>
      <c r="F37" s="200"/>
      <c r="G37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A3" zoomScale="80" zoomScaleSheetLayoutView="80" workbookViewId="0">
      <selection activeCell="Q24" sqref="Q2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478</v>
      </c>
      <c r="B1" s="80"/>
      <c r="C1" s="80"/>
      <c r="D1" s="80"/>
      <c r="E1" s="80"/>
      <c r="F1" s="80"/>
      <c r="G1" s="441" t="s">
        <v>109</v>
      </c>
      <c r="H1" s="441"/>
      <c r="I1" s="392"/>
    </row>
    <row r="2" spans="1:9" ht="15">
      <c r="A2" s="79" t="s">
        <v>140</v>
      </c>
      <c r="B2" s="80"/>
      <c r="C2" s="80"/>
      <c r="D2" s="80"/>
      <c r="E2" s="80"/>
      <c r="F2" s="80"/>
      <c r="G2" s="445"/>
      <c r="H2" s="445"/>
      <c r="I2" s="79"/>
    </row>
    <row r="3" spans="1:9" ht="15">
      <c r="A3" s="79"/>
      <c r="B3" s="79"/>
      <c r="C3" s="79"/>
      <c r="D3" s="79"/>
      <c r="E3" s="79"/>
      <c r="F3" s="79"/>
      <c r="G3" s="301"/>
      <c r="H3" s="301"/>
      <c r="I3" s="392"/>
    </row>
    <row r="4" spans="1:9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 xml:space="preserve">                     მემარცხენე ალიანსი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300"/>
      <c r="B7" s="300"/>
      <c r="C7" s="300"/>
      <c r="D7" s="300"/>
      <c r="E7" s="300"/>
      <c r="F7" s="300"/>
      <c r="G7" s="81"/>
      <c r="H7" s="81"/>
      <c r="I7" s="392"/>
    </row>
    <row r="8" spans="1:9" ht="45">
      <c r="A8" s="388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89"/>
      <c r="B9" s="390"/>
      <c r="C9" s="101"/>
      <c r="D9" s="101"/>
      <c r="E9" s="101"/>
      <c r="F9" s="101"/>
      <c r="G9" s="101"/>
      <c r="H9" s="4"/>
      <c r="I9" s="4"/>
    </row>
    <row r="10" spans="1:9" ht="15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>
      <c r="A34" s="389"/>
      <c r="B34" s="391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4" t="s">
        <v>479</v>
      </c>
      <c r="B36" s="45"/>
      <c r="C36" s="45"/>
      <c r="D36" s="45"/>
      <c r="E36" s="45"/>
      <c r="F36" s="45"/>
      <c r="G36" s="2"/>
      <c r="H36" s="2"/>
    </row>
    <row r="37" spans="1:9" ht="15">
      <c r="A37" s="224"/>
      <c r="B37" s="45"/>
      <c r="C37" s="45"/>
      <c r="D37" s="45"/>
      <c r="E37" s="45"/>
      <c r="F37" s="45"/>
      <c r="G37" s="2"/>
      <c r="H37" s="2"/>
    </row>
    <row r="38" spans="1:9" ht="15">
      <c r="A38" s="224"/>
      <c r="B38" s="2"/>
      <c r="C38" s="2"/>
      <c r="D38" s="2"/>
      <c r="E38" s="2"/>
      <c r="F38" s="2"/>
      <c r="G38" s="2"/>
      <c r="H38" s="2"/>
    </row>
    <row r="39" spans="1:9" ht="15">
      <c r="A39" s="224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>
      <c r="A1" s="77" t="s">
        <v>480</v>
      </c>
      <c r="B1" s="77"/>
      <c r="C1" s="80"/>
      <c r="D1" s="80"/>
      <c r="E1" s="80"/>
      <c r="F1" s="80"/>
      <c r="G1" s="441" t="s">
        <v>109</v>
      </c>
      <c r="H1" s="441"/>
    </row>
    <row r="2" spans="1:10" ht="15">
      <c r="A2" s="79" t="s">
        <v>140</v>
      </c>
      <c r="B2" s="77"/>
      <c r="C2" s="80"/>
      <c r="D2" s="80"/>
      <c r="E2" s="80"/>
      <c r="F2" s="80"/>
      <c r="G2" s="445"/>
      <c r="H2" s="445"/>
    </row>
    <row r="3" spans="1:10" ht="15">
      <c r="A3" s="79"/>
      <c r="B3" s="79"/>
      <c r="C3" s="79"/>
      <c r="D3" s="79"/>
      <c r="E3" s="79"/>
      <c r="F3" s="79"/>
      <c r="G3" s="301"/>
      <c r="H3" s="301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 xml:space="preserve">                     მემარცხენე ალიანსი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300"/>
      <c r="B7" s="300"/>
      <c r="C7" s="300"/>
      <c r="D7" s="300"/>
      <c r="E7" s="300"/>
      <c r="F7" s="300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2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42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>
      <c r="A36" s="241" t="s">
        <v>481</v>
      </c>
      <c r="B36" s="241"/>
      <c r="C36" s="240"/>
      <c r="D36" s="240"/>
      <c r="E36" s="240"/>
      <c r="F36" s="240"/>
      <c r="G36" s="240"/>
      <c r="H36" s="192"/>
      <c r="I36" s="192"/>
    </row>
    <row r="37" spans="1:9" ht="15">
      <c r="A37" s="241"/>
      <c r="B37" s="241"/>
      <c r="C37" s="240"/>
      <c r="D37" s="240"/>
      <c r="E37" s="240"/>
      <c r="F37" s="240"/>
      <c r="G37" s="240"/>
      <c r="H37" s="192"/>
      <c r="I37" s="192"/>
    </row>
    <row r="38" spans="1:9" ht="15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>
      <c r="A44" s="198"/>
      <c r="B44" s="198"/>
      <c r="C44" s="198" t="s">
        <v>434</v>
      </c>
      <c r="D44" s="198"/>
      <c r="E44" s="240"/>
      <c r="F44" s="198"/>
      <c r="G44" s="198"/>
      <c r="H44" s="192"/>
      <c r="I44" s="199"/>
    </row>
    <row r="45" spans="1:9" ht="15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topLeftCell="A8" zoomScale="80" zoomScaleSheetLayoutView="80" workbookViewId="0">
      <selection activeCell="A2" sqref="A2:D2"/>
    </sheetView>
  </sheetViews>
  <sheetFormatPr defaultRowHeight="12.75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>
      <c r="A2" s="447" t="s">
        <v>482</v>
      </c>
      <c r="B2" s="447"/>
      <c r="C2" s="447"/>
      <c r="D2" s="447"/>
      <c r="E2" s="379"/>
      <c r="F2" s="80"/>
      <c r="G2" s="80"/>
      <c r="H2" s="80"/>
      <c r="I2" s="80"/>
      <c r="J2" s="301"/>
      <c r="K2" s="302"/>
      <c r="L2" s="302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1"/>
      <c r="K3" s="445"/>
      <c r="L3" s="445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01"/>
      <c r="K4" s="301"/>
      <c r="L4" s="301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 xml:space="preserve">                     მემარცხენე ალიანსი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00"/>
      <c r="B8" s="300"/>
      <c r="C8" s="300"/>
      <c r="D8" s="300"/>
      <c r="E8" s="300"/>
      <c r="F8" s="300"/>
      <c r="G8" s="300"/>
      <c r="H8" s="300"/>
      <c r="I8" s="300"/>
      <c r="J8" s="81"/>
      <c r="K8" s="81"/>
      <c r="L8" s="81"/>
    </row>
    <row r="9" spans="1:12" ht="4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>
      <c r="A10" s="101">
        <v>1</v>
      </c>
      <c r="B10" s="38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8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8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8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8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276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2" ht="15">
      <c r="A37" s="241" t="s">
        <v>494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2" ht="15">
      <c r="A38" s="241" t="s">
        <v>495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2" ht="15">
      <c r="A39" s="224" t="s">
        <v>496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>
      <c r="A40" s="224" t="s">
        <v>497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" customHeight="1">
      <c r="A41" s="452" t="s">
        <v>514</v>
      </c>
      <c r="B41" s="452"/>
      <c r="C41" s="452"/>
      <c r="D41" s="452"/>
      <c r="E41" s="452"/>
      <c r="F41" s="452"/>
      <c r="G41" s="452"/>
      <c r="H41" s="452"/>
      <c r="I41" s="452"/>
      <c r="J41" s="452"/>
      <c r="K41" s="452"/>
    </row>
    <row r="42" spans="1:12" ht="15" customHeight="1">
      <c r="A42" s="452"/>
      <c r="B42" s="452"/>
      <c r="C42" s="452"/>
      <c r="D42" s="452"/>
      <c r="E42" s="452"/>
      <c r="F42" s="452"/>
      <c r="G42" s="452"/>
      <c r="H42" s="452"/>
      <c r="I42" s="452"/>
      <c r="J42" s="452"/>
      <c r="K42" s="452"/>
    </row>
    <row r="43" spans="1:12" ht="12.75" customHeight="1">
      <c r="A43" s="410"/>
      <c r="B43" s="410"/>
      <c r="C43" s="410"/>
      <c r="D43" s="410"/>
      <c r="E43" s="410"/>
      <c r="F43" s="410"/>
      <c r="G43" s="410"/>
      <c r="H43" s="410"/>
      <c r="I43" s="410"/>
      <c r="J43" s="410"/>
      <c r="K43" s="410"/>
    </row>
    <row r="44" spans="1:12" ht="15">
      <c r="A44" s="448" t="s">
        <v>107</v>
      </c>
      <c r="B44" s="448"/>
      <c r="C44" s="381"/>
      <c r="D44" s="382"/>
      <c r="E44" s="382"/>
      <c r="F44" s="381"/>
      <c r="G44" s="381"/>
      <c r="H44" s="381"/>
      <c r="I44" s="381"/>
      <c r="J44" s="381"/>
      <c r="K44" s="192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2"/>
    </row>
    <row r="46" spans="1:12" ht="15" customHeight="1">
      <c r="A46" s="381"/>
      <c r="B46" s="382"/>
      <c r="C46" s="449" t="s">
        <v>268</v>
      </c>
      <c r="D46" s="449"/>
      <c r="E46" s="384"/>
      <c r="F46" s="385"/>
      <c r="G46" s="450" t="s">
        <v>498</v>
      </c>
      <c r="H46" s="450"/>
      <c r="I46" s="450"/>
      <c r="J46" s="386"/>
      <c r="K46" s="192"/>
    </row>
    <row r="47" spans="1:12" ht="15">
      <c r="A47" s="381"/>
      <c r="B47" s="382"/>
      <c r="C47" s="381"/>
      <c r="D47" s="382"/>
      <c r="E47" s="382"/>
      <c r="F47" s="381"/>
      <c r="G47" s="451"/>
      <c r="H47" s="451"/>
      <c r="I47" s="451"/>
      <c r="J47" s="386"/>
      <c r="K47" s="192"/>
    </row>
    <row r="48" spans="1:12" ht="15">
      <c r="A48" s="381"/>
      <c r="B48" s="382"/>
      <c r="C48" s="446" t="s">
        <v>139</v>
      </c>
      <c r="D48" s="446"/>
      <c r="E48" s="384"/>
      <c r="F48" s="385"/>
      <c r="G48" s="381"/>
      <c r="H48" s="381"/>
      <c r="I48" s="381"/>
      <c r="J48" s="381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A7" sqref="A7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458</v>
      </c>
      <c r="B1" s="79"/>
      <c r="C1" s="454" t="s">
        <v>109</v>
      </c>
      <c r="D1" s="454"/>
    </row>
    <row r="2" spans="1:5">
      <c r="A2" s="77" t="s">
        <v>459</v>
      </c>
      <c r="B2" s="79"/>
      <c r="C2" s="445"/>
      <c r="D2" s="440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1" t="str">
        <f>'ფორმა N1'!D4</f>
        <v xml:space="preserve">                     მემარცხენე ალიანსი</v>
      </c>
      <c r="B6" s="122"/>
      <c r="C6" s="122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460</v>
      </c>
      <c r="B1" s="80"/>
      <c r="C1" s="441" t="s">
        <v>109</v>
      </c>
      <c r="D1" s="441"/>
      <c r="E1" s="94"/>
    </row>
    <row r="2" spans="1:5" s="6" customFormat="1">
      <c r="A2" s="77" t="s">
        <v>457</v>
      </c>
      <c r="B2" s="80"/>
      <c r="C2" s="445"/>
      <c r="D2" s="445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 xml:space="preserve">                     მემარცხენე ალიანსი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4"/>
    </row>
    <row r="22" spans="1:9">
      <c r="A22" s="224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A5" sqref="A5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3"/>
      <c r="C1" s="455" t="s">
        <v>198</v>
      </c>
      <c r="D1" s="455"/>
      <c r="E1" s="108"/>
    </row>
    <row r="2" spans="1:5">
      <c r="A2" s="79" t="s">
        <v>140</v>
      </c>
      <c r="B2" s="123"/>
      <c r="C2" s="80"/>
      <c r="D2" s="236"/>
      <c r="E2" s="108"/>
    </row>
    <row r="3" spans="1:5">
      <c r="A3" s="119"/>
      <c r="B3" s="123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1" t="str">
        <f>'ფორმა N1'!D4</f>
        <v xml:space="preserve">                     მემარცხენე ალიანსი</v>
      </c>
      <c r="B5" s="122"/>
      <c r="C5" s="122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4"/>
      <c r="C7" s="125"/>
      <c r="D7" s="125"/>
      <c r="E7" s="108"/>
    </row>
    <row r="8" spans="1:5" ht="45">
      <c r="A8" s="126" t="s">
        <v>113</v>
      </c>
      <c r="B8" s="126" t="s">
        <v>190</v>
      </c>
      <c r="C8" s="126" t="s">
        <v>303</v>
      </c>
      <c r="D8" s="126" t="s">
        <v>257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191</v>
      </c>
      <c r="B10" s="53"/>
      <c r="C10" s="127">
        <f>SUM(C11,C34)</f>
        <v>0</v>
      </c>
      <c r="D10" s="127">
        <f>SUM(D11,D34)</f>
        <v>0</v>
      </c>
      <c r="E10" s="108"/>
    </row>
    <row r="11" spans="1:5">
      <c r="A11" s="54" t="s">
        <v>192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142</v>
      </c>
      <c r="C12" s="8"/>
      <c r="D12" s="8"/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/>
      <c r="D14" s="8"/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/>
      <c r="D28" s="8"/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/>
      <c r="D31" s="8"/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8"/>
      <c r="D36" s="8"/>
      <c r="E36" s="108"/>
    </row>
    <row r="37" spans="1:5">
      <c r="A37" s="58">
        <v>2130</v>
      </c>
      <c r="B37" s="57" t="s">
        <v>101</v>
      </c>
      <c r="C37" s="8"/>
      <c r="D37" s="8"/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194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/>
      <c r="D47" s="8"/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/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0">
      <c r="A55" s="58">
        <v>3236</v>
      </c>
      <c r="B55" s="57" t="s">
        <v>189</v>
      </c>
      <c r="C55" s="8"/>
      <c r="D55" s="8"/>
      <c r="E55" s="108"/>
    </row>
    <row r="56" spans="1:5" ht="4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0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Q8" sqref="Q8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454</v>
      </c>
      <c r="B1" s="79"/>
      <c r="C1" s="79"/>
      <c r="D1" s="79"/>
      <c r="E1" s="79"/>
      <c r="F1" s="79"/>
      <c r="G1" s="79"/>
      <c r="H1" s="79"/>
      <c r="I1" s="441" t="s">
        <v>109</v>
      </c>
      <c r="J1" s="441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439" t="s">
        <v>548</v>
      </c>
      <c r="J2" s="439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8"/>
      <c r="G4" s="79"/>
      <c r="H4" s="79"/>
      <c r="I4" s="79"/>
      <c r="J4" s="79"/>
      <c r="K4" s="108"/>
    </row>
    <row r="5" spans="1:11">
      <c r="A5" s="233" t="str">
        <f>'ფორმა N1'!D4</f>
        <v xml:space="preserve">                     მემარცხენე ალიანსი</v>
      </c>
      <c r="B5" s="405"/>
      <c r="C5" s="405"/>
      <c r="D5" s="405"/>
      <c r="E5" s="405"/>
      <c r="F5" s="406"/>
      <c r="G5" s="405"/>
      <c r="H5" s="405"/>
      <c r="I5" s="405"/>
      <c r="J5" s="405"/>
      <c r="K5" s="108"/>
    </row>
    <row r="6" spans="1:11">
      <c r="A6" s="80"/>
      <c r="B6" s="80"/>
      <c r="C6" s="79"/>
      <c r="D6" s="79"/>
      <c r="E6" s="79"/>
      <c r="F6" s="128"/>
      <c r="G6" s="79"/>
      <c r="H6" s="79"/>
      <c r="I6" s="79"/>
      <c r="J6" s="79"/>
      <c r="K6" s="108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8"/>
    </row>
    <row r="8" spans="1:11" s="27" customFormat="1" ht="45">
      <c r="A8" s="131" t="s">
        <v>64</v>
      </c>
      <c r="B8" s="131" t="s">
        <v>111</v>
      </c>
      <c r="C8" s="132" t="s">
        <v>113</v>
      </c>
      <c r="D8" s="132" t="s">
        <v>275</v>
      </c>
      <c r="E8" s="132" t="s">
        <v>112</v>
      </c>
      <c r="F8" s="130" t="s">
        <v>256</v>
      </c>
      <c r="G8" s="130" t="s">
        <v>294</v>
      </c>
      <c r="H8" s="130" t="s">
        <v>295</v>
      </c>
      <c r="I8" s="130" t="s">
        <v>257</v>
      </c>
      <c r="J8" s="133" t="s">
        <v>114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543</v>
      </c>
      <c r="C10" s="163" t="s">
        <v>544</v>
      </c>
      <c r="D10" s="164" t="s">
        <v>545</v>
      </c>
      <c r="E10" s="160">
        <v>42208</v>
      </c>
      <c r="F10" s="28">
        <v>167</v>
      </c>
      <c r="G10" s="28">
        <v>4990</v>
      </c>
      <c r="H10" s="28">
        <v>5068</v>
      </c>
      <c r="I10" s="28">
        <f>F10+G10-H10</f>
        <v>89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5" t="s">
        <v>107</v>
      </c>
      <c r="C15" s="107"/>
      <c r="D15" s="107"/>
      <c r="E15" s="107"/>
      <c r="F15" s="246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8"/>
      <c r="D17" s="107"/>
      <c r="E17" s="107"/>
      <c r="F17" s="298"/>
      <c r="G17" s="299"/>
      <c r="H17" s="299"/>
      <c r="I17" s="104"/>
      <c r="J17" s="104"/>
    </row>
    <row r="18" spans="1:10">
      <c r="A18" s="104"/>
      <c r="B18" s="107"/>
      <c r="C18" s="247" t="s">
        <v>268</v>
      </c>
      <c r="D18" s="247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8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8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441" t="s">
        <v>109</v>
      </c>
      <c r="D1" s="441"/>
      <c r="E1" s="111"/>
    </row>
    <row r="2" spans="1:7">
      <c r="A2" s="79" t="s">
        <v>140</v>
      </c>
      <c r="B2" s="79"/>
      <c r="C2" s="439">
        <f>'ფორმა N1'!L2</f>
        <v>2016</v>
      </c>
      <c r="D2" s="440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08" t="str">
        <f>'ფორმა N1'!D4</f>
        <v xml:space="preserve">                     მემარცხენე ალიანსი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52">
        <v>1</v>
      </c>
      <c r="B9" s="252" t="s">
        <v>65</v>
      </c>
      <c r="C9" s="88">
        <f>SUM(C10,C26)</f>
        <v>4250</v>
      </c>
      <c r="D9" s="88">
        <f>SUM(D10,D26)</f>
        <v>4250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4250</v>
      </c>
      <c r="D10" s="88">
        <f>SUM(D11,D12,D16,D19,D24,D25)</f>
        <v>4250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SUM(C13:C15)</f>
        <v>4250</v>
      </c>
      <c r="D12" s="429">
        <f t="shared" ref="D12:E12" si="0">SUM(D13:D15)</f>
        <v>4250</v>
      </c>
      <c r="E12" s="429">
        <f t="shared" si="0"/>
        <v>0</v>
      </c>
      <c r="G12" s="71"/>
    </row>
    <row r="13" spans="1:7" s="3" customFormat="1" ht="16.5" customHeight="1">
      <c r="A13" s="100" t="s">
        <v>81</v>
      </c>
      <c r="B13" s="100" t="s">
        <v>311</v>
      </c>
      <c r="C13" s="8">
        <f>4990-740</f>
        <v>4250</v>
      </c>
      <c r="D13" s="8">
        <f>C13</f>
        <v>4250</v>
      </c>
      <c r="E13" s="111"/>
    </row>
    <row r="14" spans="1:7" s="3" customFormat="1" ht="16.5" customHeight="1">
      <c r="A14" s="100" t="s">
        <v>507</v>
      </c>
      <c r="B14" s="100" t="s">
        <v>506</v>
      </c>
      <c r="C14" s="8"/>
      <c r="D14" s="8" t="s">
        <v>536</v>
      </c>
      <c r="E14" s="111"/>
    </row>
    <row r="15" spans="1:7" s="3" customFormat="1" ht="16.5" customHeight="1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84</v>
      </c>
      <c r="B17" s="100" t="s">
        <v>86</v>
      </c>
      <c r="C17" s="8"/>
      <c r="D17" s="8"/>
      <c r="E17" s="111"/>
    </row>
    <row r="18" spans="1:5" s="3" customFormat="1" ht="30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0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89"/>
      <c r="D24" s="8"/>
      <c r="E24" s="111"/>
    </row>
    <row r="25" spans="1:5" s="3" customFormat="1">
      <c r="A25" s="91" t="s">
        <v>251</v>
      </c>
      <c r="B25" s="91" t="s">
        <v>453</v>
      </c>
      <c r="C25" s="8"/>
      <c r="D25" s="8"/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60" t="s">
        <v>98</v>
      </c>
      <c r="B28" s="260" t="s">
        <v>309</v>
      </c>
      <c r="C28" s="8"/>
      <c r="D28" s="8"/>
      <c r="E28" s="111"/>
    </row>
    <row r="29" spans="1:5">
      <c r="A29" s="260" t="s">
        <v>99</v>
      </c>
      <c r="B29" s="260" t="s">
        <v>312</v>
      </c>
      <c r="C29" s="8"/>
      <c r="D29" s="8"/>
      <c r="E29" s="111"/>
    </row>
    <row r="30" spans="1:5">
      <c r="A30" s="260" t="s">
        <v>455</v>
      </c>
      <c r="B30" s="260" t="s">
        <v>310</v>
      </c>
      <c r="C30" s="8"/>
      <c r="D30" s="8"/>
      <c r="E30" s="111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>
      <c r="A32" s="260" t="s">
        <v>12</v>
      </c>
      <c r="B32" s="260" t="s">
        <v>509</v>
      </c>
      <c r="C32" s="8"/>
      <c r="D32" s="8"/>
      <c r="E32" s="111"/>
    </row>
    <row r="33" spans="1:9">
      <c r="A33" s="260" t="s">
        <v>13</v>
      </c>
      <c r="B33" s="260" t="s">
        <v>510</v>
      </c>
      <c r="C33" s="8"/>
      <c r="D33" s="8"/>
      <c r="E33" s="111"/>
    </row>
    <row r="34" spans="1:9">
      <c r="A34" s="260" t="s">
        <v>281</v>
      </c>
      <c r="B34" s="260" t="s">
        <v>511</v>
      </c>
      <c r="C34" s="8"/>
      <c r="D34" s="8"/>
      <c r="E34" s="111"/>
    </row>
    <row r="35" spans="1:9">
      <c r="A35" s="91" t="s">
        <v>34</v>
      </c>
      <c r="B35" s="274" t="s">
        <v>452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271</v>
      </c>
      <c r="D43" s="114"/>
      <c r="E43" s="113"/>
      <c r="F43" s="113"/>
      <c r="G43"/>
      <c r="H43"/>
      <c r="I43"/>
    </row>
    <row r="44" spans="1:9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A6" sqref="A6"/>
    </sheetView>
  </sheetViews>
  <sheetFormatPr defaultRowHeight="15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>
      <c r="A1" s="77" t="s">
        <v>370</v>
      </c>
      <c r="B1" s="79"/>
      <c r="C1" s="79"/>
      <c r="D1" s="79"/>
      <c r="E1" s="79"/>
      <c r="F1" s="79"/>
      <c r="G1" s="171" t="s">
        <v>109</v>
      </c>
      <c r="H1" s="172"/>
    </row>
    <row r="2" spans="1:8">
      <c r="A2" s="79" t="s">
        <v>140</v>
      </c>
      <c r="B2" s="79"/>
      <c r="C2" s="79"/>
      <c r="D2" s="79"/>
      <c r="E2" s="79"/>
      <c r="F2" s="79"/>
      <c r="G2" s="173"/>
      <c r="H2" s="172"/>
    </row>
    <row r="3" spans="1:8">
      <c r="A3" s="79"/>
      <c r="B3" s="79"/>
      <c r="C3" s="79"/>
      <c r="D3" s="79"/>
      <c r="E3" s="79"/>
      <c r="F3" s="79"/>
      <c r="G3" s="105"/>
      <c r="H3" s="172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3" t="str">
        <f>'ფორმა N1'!D4</f>
        <v xml:space="preserve">                     მემარცხენე ალიანსი</v>
      </c>
      <c r="B5" s="233"/>
      <c r="C5" s="233"/>
      <c r="D5" s="233"/>
      <c r="E5" s="233"/>
      <c r="F5" s="233"/>
      <c r="G5" s="233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4" t="s">
        <v>313</v>
      </c>
      <c r="B8" s="174" t="s">
        <v>141</v>
      </c>
      <c r="C8" s="175" t="s">
        <v>368</v>
      </c>
      <c r="D8" s="175" t="s">
        <v>369</v>
      </c>
      <c r="E8" s="175" t="s">
        <v>275</v>
      </c>
      <c r="F8" s="174" t="s">
        <v>320</v>
      </c>
      <c r="G8" s="175" t="s">
        <v>314</v>
      </c>
      <c r="H8" s="108"/>
    </row>
    <row r="9" spans="1:8">
      <c r="A9" s="176" t="s">
        <v>315</v>
      </c>
      <c r="B9" s="177"/>
      <c r="C9" s="178"/>
      <c r="D9" s="179"/>
      <c r="E9" s="179"/>
      <c r="F9" s="179"/>
      <c r="G9" s="180"/>
      <c r="H9" s="108"/>
    </row>
    <row r="10" spans="1:8" ht="15.75">
      <c r="A10" s="177">
        <v>1</v>
      </c>
      <c r="B10" s="160"/>
      <c r="C10" s="181"/>
      <c r="D10" s="182"/>
      <c r="E10" s="182"/>
      <c r="F10" s="182"/>
      <c r="G10" s="183" t="str">
        <f>IF(ISBLANK(B10),"",G9+C10-D10)</f>
        <v/>
      </c>
      <c r="H10" s="108"/>
    </row>
    <row r="11" spans="1:8" ht="15.75">
      <c r="A11" s="177">
        <v>2</v>
      </c>
      <c r="B11" s="160"/>
      <c r="C11" s="181"/>
      <c r="D11" s="182"/>
      <c r="E11" s="182"/>
      <c r="F11" s="182"/>
      <c r="G11" s="183" t="str">
        <f t="shared" ref="G11:G38" si="0">IF(ISBLANK(B11),"",G10+C11-D11)</f>
        <v/>
      </c>
      <c r="H11" s="108"/>
    </row>
    <row r="12" spans="1:8" ht="15.75">
      <c r="A12" s="177">
        <v>3</v>
      </c>
      <c r="B12" s="160"/>
      <c r="C12" s="181"/>
      <c r="D12" s="182"/>
      <c r="E12" s="182"/>
      <c r="F12" s="182"/>
      <c r="G12" s="183" t="str">
        <f t="shared" si="0"/>
        <v/>
      </c>
      <c r="H12" s="108"/>
    </row>
    <row r="13" spans="1:8" ht="15.75">
      <c r="A13" s="177">
        <v>4</v>
      </c>
      <c r="B13" s="160"/>
      <c r="C13" s="181"/>
      <c r="D13" s="182"/>
      <c r="E13" s="182"/>
      <c r="F13" s="182"/>
      <c r="G13" s="183" t="str">
        <f t="shared" si="0"/>
        <v/>
      </c>
      <c r="H13" s="108"/>
    </row>
    <row r="14" spans="1:8" ht="15.75">
      <c r="A14" s="177">
        <v>5</v>
      </c>
      <c r="B14" s="160"/>
      <c r="C14" s="181"/>
      <c r="D14" s="182"/>
      <c r="E14" s="182"/>
      <c r="F14" s="182"/>
      <c r="G14" s="183" t="str">
        <f t="shared" si="0"/>
        <v/>
      </c>
      <c r="H14" s="108"/>
    </row>
    <row r="15" spans="1:8" ht="15.75">
      <c r="A15" s="177">
        <v>6</v>
      </c>
      <c r="B15" s="160"/>
      <c r="C15" s="181"/>
      <c r="D15" s="182"/>
      <c r="E15" s="182"/>
      <c r="F15" s="182"/>
      <c r="G15" s="183" t="str">
        <f t="shared" si="0"/>
        <v/>
      </c>
      <c r="H15" s="108"/>
    </row>
    <row r="16" spans="1:8" ht="15.75">
      <c r="A16" s="177">
        <v>7</v>
      </c>
      <c r="B16" s="160"/>
      <c r="C16" s="181"/>
      <c r="D16" s="182"/>
      <c r="E16" s="182"/>
      <c r="F16" s="182"/>
      <c r="G16" s="183" t="str">
        <f t="shared" si="0"/>
        <v/>
      </c>
      <c r="H16" s="108"/>
    </row>
    <row r="17" spans="1:8" ht="15.75">
      <c r="A17" s="177">
        <v>8</v>
      </c>
      <c r="B17" s="160"/>
      <c r="C17" s="181"/>
      <c r="D17" s="182"/>
      <c r="E17" s="182"/>
      <c r="F17" s="182"/>
      <c r="G17" s="183" t="str">
        <f t="shared" si="0"/>
        <v/>
      </c>
      <c r="H17" s="108"/>
    </row>
    <row r="18" spans="1:8" ht="15.75">
      <c r="A18" s="177">
        <v>9</v>
      </c>
      <c r="B18" s="160"/>
      <c r="C18" s="181"/>
      <c r="D18" s="182"/>
      <c r="E18" s="182"/>
      <c r="F18" s="182"/>
      <c r="G18" s="183" t="str">
        <f t="shared" si="0"/>
        <v/>
      </c>
      <c r="H18" s="108"/>
    </row>
    <row r="19" spans="1:8" ht="15.75">
      <c r="A19" s="177">
        <v>10</v>
      </c>
      <c r="B19" s="160"/>
      <c r="C19" s="181"/>
      <c r="D19" s="182"/>
      <c r="E19" s="182"/>
      <c r="F19" s="182"/>
      <c r="G19" s="183" t="str">
        <f t="shared" si="0"/>
        <v/>
      </c>
      <c r="H19" s="108"/>
    </row>
    <row r="20" spans="1:8" ht="15.75">
      <c r="A20" s="177">
        <v>11</v>
      </c>
      <c r="B20" s="160"/>
      <c r="C20" s="181"/>
      <c r="D20" s="182"/>
      <c r="E20" s="182"/>
      <c r="F20" s="182"/>
      <c r="G20" s="183" t="str">
        <f t="shared" si="0"/>
        <v/>
      </c>
      <c r="H20" s="108"/>
    </row>
    <row r="21" spans="1:8" ht="15.75">
      <c r="A21" s="177">
        <v>12</v>
      </c>
      <c r="B21" s="160"/>
      <c r="C21" s="181"/>
      <c r="D21" s="182"/>
      <c r="E21" s="182"/>
      <c r="F21" s="182"/>
      <c r="G21" s="183" t="str">
        <f t="shared" si="0"/>
        <v/>
      </c>
      <c r="H21" s="108"/>
    </row>
    <row r="22" spans="1:8" ht="15.75">
      <c r="A22" s="177">
        <v>13</v>
      </c>
      <c r="B22" s="160"/>
      <c r="C22" s="181"/>
      <c r="D22" s="182"/>
      <c r="E22" s="182"/>
      <c r="F22" s="182"/>
      <c r="G22" s="183" t="str">
        <f t="shared" si="0"/>
        <v/>
      </c>
      <c r="H22" s="108"/>
    </row>
    <row r="23" spans="1:8" ht="15.75">
      <c r="A23" s="177">
        <v>14</v>
      </c>
      <c r="B23" s="160"/>
      <c r="C23" s="181"/>
      <c r="D23" s="182"/>
      <c r="E23" s="182"/>
      <c r="F23" s="182"/>
      <c r="G23" s="183" t="str">
        <f t="shared" si="0"/>
        <v/>
      </c>
      <c r="H23" s="108"/>
    </row>
    <row r="24" spans="1:8" ht="15.75">
      <c r="A24" s="177">
        <v>15</v>
      </c>
      <c r="B24" s="160"/>
      <c r="C24" s="181"/>
      <c r="D24" s="182"/>
      <c r="E24" s="182"/>
      <c r="F24" s="182"/>
      <c r="G24" s="183" t="str">
        <f t="shared" si="0"/>
        <v/>
      </c>
      <c r="H24" s="108"/>
    </row>
    <row r="25" spans="1:8" ht="15.75">
      <c r="A25" s="177">
        <v>16</v>
      </c>
      <c r="B25" s="160"/>
      <c r="C25" s="181"/>
      <c r="D25" s="182"/>
      <c r="E25" s="182"/>
      <c r="F25" s="182"/>
      <c r="G25" s="183" t="str">
        <f t="shared" si="0"/>
        <v/>
      </c>
      <c r="H25" s="108"/>
    </row>
    <row r="26" spans="1:8" ht="15.75">
      <c r="A26" s="177">
        <v>17</v>
      </c>
      <c r="B26" s="160"/>
      <c r="C26" s="181"/>
      <c r="D26" s="182"/>
      <c r="E26" s="182"/>
      <c r="F26" s="182"/>
      <c r="G26" s="183" t="str">
        <f t="shared" si="0"/>
        <v/>
      </c>
      <c r="H26" s="108"/>
    </row>
    <row r="27" spans="1:8" ht="15.75">
      <c r="A27" s="177">
        <v>18</v>
      </c>
      <c r="B27" s="160"/>
      <c r="C27" s="181"/>
      <c r="D27" s="182"/>
      <c r="E27" s="182"/>
      <c r="F27" s="182"/>
      <c r="G27" s="183" t="str">
        <f t="shared" si="0"/>
        <v/>
      </c>
      <c r="H27" s="108"/>
    </row>
    <row r="28" spans="1:8" ht="15.75">
      <c r="A28" s="177">
        <v>19</v>
      </c>
      <c r="B28" s="160"/>
      <c r="C28" s="181"/>
      <c r="D28" s="182"/>
      <c r="E28" s="182"/>
      <c r="F28" s="182"/>
      <c r="G28" s="183" t="str">
        <f t="shared" si="0"/>
        <v/>
      </c>
      <c r="H28" s="108"/>
    </row>
    <row r="29" spans="1:8" ht="15.75">
      <c r="A29" s="177">
        <v>20</v>
      </c>
      <c r="B29" s="160"/>
      <c r="C29" s="181"/>
      <c r="D29" s="182"/>
      <c r="E29" s="182"/>
      <c r="F29" s="182"/>
      <c r="G29" s="183" t="str">
        <f t="shared" si="0"/>
        <v/>
      </c>
      <c r="H29" s="108"/>
    </row>
    <row r="30" spans="1:8" ht="15.75">
      <c r="A30" s="177">
        <v>21</v>
      </c>
      <c r="B30" s="160"/>
      <c r="C30" s="184"/>
      <c r="D30" s="185"/>
      <c r="E30" s="185"/>
      <c r="F30" s="185"/>
      <c r="G30" s="183" t="str">
        <f t="shared" si="0"/>
        <v/>
      </c>
      <c r="H30" s="108"/>
    </row>
    <row r="31" spans="1:8" ht="15.75">
      <c r="A31" s="177">
        <v>22</v>
      </c>
      <c r="B31" s="160"/>
      <c r="C31" s="184"/>
      <c r="D31" s="185"/>
      <c r="E31" s="185"/>
      <c r="F31" s="185"/>
      <c r="G31" s="183" t="str">
        <f t="shared" si="0"/>
        <v/>
      </c>
      <c r="H31" s="108"/>
    </row>
    <row r="32" spans="1:8" ht="15.75">
      <c r="A32" s="177">
        <v>23</v>
      </c>
      <c r="B32" s="160"/>
      <c r="C32" s="184"/>
      <c r="D32" s="185"/>
      <c r="E32" s="185"/>
      <c r="F32" s="185"/>
      <c r="G32" s="183" t="str">
        <f t="shared" si="0"/>
        <v/>
      </c>
      <c r="H32" s="108"/>
    </row>
    <row r="33" spans="1:10" ht="15.75">
      <c r="A33" s="177">
        <v>24</v>
      </c>
      <c r="B33" s="160"/>
      <c r="C33" s="184"/>
      <c r="D33" s="185"/>
      <c r="E33" s="185"/>
      <c r="F33" s="185"/>
      <c r="G33" s="183" t="str">
        <f t="shared" si="0"/>
        <v/>
      </c>
      <c r="H33" s="108"/>
    </row>
    <row r="34" spans="1:10" ht="15.75">
      <c r="A34" s="177">
        <v>25</v>
      </c>
      <c r="B34" s="160"/>
      <c r="C34" s="184"/>
      <c r="D34" s="185"/>
      <c r="E34" s="185"/>
      <c r="F34" s="185"/>
      <c r="G34" s="183" t="str">
        <f t="shared" si="0"/>
        <v/>
      </c>
      <c r="H34" s="108"/>
    </row>
    <row r="35" spans="1:10" ht="15.75">
      <c r="A35" s="177">
        <v>26</v>
      </c>
      <c r="B35" s="160"/>
      <c r="C35" s="184"/>
      <c r="D35" s="185"/>
      <c r="E35" s="185"/>
      <c r="F35" s="185"/>
      <c r="G35" s="183" t="str">
        <f t="shared" si="0"/>
        <v/>
      </c>
      <c r="H35" s="108"/>
    </row>
    <row r="36" spans="1:10" ht="15.75">
      <c r="A36" s="177">
        <v>27</v>
      </c>
      <c r="B36" s="160"/>
      <c r="C36" s="184"/>
      <c r="D36" s="185"/>
      <c r="E36" s="185"/>
      <c r="F36" s="185"/>
      <c r="G36" s="183" t="str">
        <f t="shared" si="0"/>
        <v/>
      </c>
      <c r="H36" s="108"/>
    </row>
    <row r="37" spans="1:10" ht="15.75">
      <c r="A37" s="177">
        <v>28</v>
      </c>
      <c r="B37" s="160"/>
      <c r="C37" s="184"/>
      <c r="D37" s="185"/>
      <c r="E37" s="185"/>
      <c r="F37" s="185"/>
      <c r="G37" s="183" t="str">
        <f t="shared" si="0"/>
        <v/>
      </c>
      <c r="H37" s="108"/>
    </row>
    <row r="38" spans="1:10" ht="15.75">
      <c r="A38" s="177">
        <v>29</v>
      </c>
      <c r="B38" s="160"/>
      <c r="C38" s="184"/>
      <c r="D38" s="185"/>
      <c r="E38" s="185"/>
      <c r="F38" s="185"/>
      <c r="G38" s="183" t="str">
        <f t="shared" si="0"/>
        <v/>
      </c>
      <c r="H38" s="108"/>
    </row>
    <row r="39" spans="1:10" ht="15.75">
      <c r="A39" s="177" t="s">
        <v>278</v>
      </c>
      <c r="B39" s="160"/>
      <c r="C39" s="184"/>
      <c r="D39" s="185"/>
      <c r="E39" s="185"/>
      <c r="F39" s="185"/>
      <c r="G39" s="183" t="str">
        <f>IF(ISBLANK(B39),"",#REF!+C39-D39)</f>
        <v/>
      </c>
      <c r="H39" s="108"/>
    </row>
    <row r="40" spans="1:10">
      <c r="A40" s="186" t="s">
        <v>316</v>
      </c>
      <c r="B40" s="187"/>
      <c r="C40" s="188"/>
      <c r="D40" s="189"/>
      <c r="E40" s="189"/>
      <c r="F40" s="190"/>
      <c r="G40" s="191" t="str">
        <f>G39</f>
        <v/>
      </c>
      <c r="H40" s="108"/>
    </row>
    <row r="44" spans="1:10">
      <c r="B44" s="194" t="s">
        <v>107</v>
      </c>
      <c r="F44" s="195"/>
    </row>
    <row r="45" spans="1:10">
      <c r="F45" s="193"/>
      <c r="G45" s="193"/>
      <c r="H45" s="193"/>
      <c r="I45" s="193"/>
      <c r="J45" s="193"/>
    </row>
    <row r="46" spans="1:10">
      <c r="C46" s="196"/>
      <c r="F46" s="196"/>
      <c r="G46" s="197"/>
      <c r="H46" s="193"/>
      <c r="I46" s="193"/>
      <c r="J46" s="193"/>
    </row>
    <row r="47" spans="1:10">
      <c r="A47" s="193"/>
      <c r="C47" s="198" t="s">
        <v>268</v>
      </c>
      <c r="F47" s="199" t="s">
        <v>273</v>
      </c>
      <c r="G47" s="197"/>
      <c r="H47" s="193"/>
      <c r="I47" s="193"/>
      <c r="J47" s="193"/>
    </row>
    <row r="48" spans="1:10">
      <c r="A48" s="193"/>
      <c r="C48" s="200" t="s">
        <v>139</v>
      </c>
      <c r="F48" s="192" t="s">
        <v>269</v>
      </c>
      <c r="G48" s="193"/>
      <c r="H48" s="193"/>
      <c r="I48" s="193"/>
      <c r="J48" s="193"/>
    </row>
    <row r="49" spans="2:2" s="193" customFormat="1">
      <c r="B49" s="192"/>
    </row>
    <row r="50" spans="2:2" s="193" customFormat="1" ht="12.75"/>
    <row r="51" spans="2:2" s="193" customFormat="1" ht="12.75"/>
    <row r="52" spans="2:2" s="193" customFormat="1" ht="12.75"/>
    <row r="53" spans="2:2" s="193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A5" sqref="A5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81"/>
      <c r="G1" s="81"/>
      <c r="H1" s="81"/>
      <c r="I1" s="454" t="s">
        <v>109</v>
      </c>
      <c r="J1" s="454"/>
      <c r="K1" s="146"/>
    </row>
    <row r="2" spans="1:12" s="23" customFormat="1" ht="15">
      <c r="A2" s="108" t="s">
        <v>140</v>
      </c>
      <c r="B2" s="140"/>
      <c r="C2" s="140"/>
      <c r="D2" s="140"/>
      <c r="E2" s="140"/>
      <c r="F2" s="141"/>
      <c r="G2" s="142"/>
      <c r="H2" s="142"/>
      <c r="I2" s="445"/>
      <c r="J2" s="440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8"/>
      <c r="K3" s="146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8"/>
      <c r="J4" s="79"/>
      <c r="K4" s="108"/>
      <c r="L4" s="23"/>
    </row>
    <row r="5" spans="1:12" s="2" customFormat="1" ht="15">
      <c r="A5" s="121" t="str">
        <f>'ფორმა N1'!D4</f>
        <v xml:space="preserve">                     მემარცხენე ალიანსი</v>
      </c>
      <c r="B5" s="122"/>
      <c r="C5" s="122"/>
      <c r="D5" s="122"/>
      <c r="E5" s="122"/>
      <c r="F5" s="60"/>
      <c r="G5" s="60"/>
      <c r="H5" s="60"/>
      <c r="I5" s="134"/>
      <c r="J5" s="60"/>
      <c r="K5" s="108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56" t="s">
        <v>220</v>
      </c>
      <c r="C7" s="456"/>
      <c r="D7" s="456" t="s">
        <v>292</v>
      </c>
      <c r="E7" s="456"/>
      <c r="F7" s="456" t="s">
        <v>293</v>
      </c>
      <c r="G7" s="456"/>
      <c r="H7" s="159" t="s">
        <v>279</v>
      </c>
      <c r="I7" s="456" t="s">
        <v>223</v>
      </c>
      <c r="J7" s="456"/>
      <c r="K7" s="147"/>
    </row>
    <row r="8" spans="1:12" ht="15">
      <c r="A8" s="136" t="s">
        <v>115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>
      <c r="A9" s="61" t="s">
        <v>116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7"/>
    </row>
    <row r="10" spans="1:12" ht="15">
      <c r="A10" s="62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2" t="s">
        <v>121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>
      <c r="A17" s="62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>
      <c r="A19" s="62" t="s">
        <v>126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7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7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7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2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268</v>
      </c>
      <c r="F49" s="12" t="s">
        <v>273</v>
      </c>
      <c r="G49" s="75"/>
      <c r="I49"/>
      <c r="J49"/>
    </row>
    <row r="50" spans="1:10" s="2" customFormat="1" ht="15">
      <c r="B50" s="68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A6" sqref="A6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6"/>
      <c r="H1" s="103" t="s">
        <v>198</v>
      </c>
      <c r="I1" s="146"/>
      <c r="J1" s="69"/>
      <c r="K1" s="69"/>
      <c r="L1" s="69"/>
    </row>
    <row r="2" spans="1:12" s="23" customFormat="1" ht="15">
      <c r="A2" s="108" t="s">
        <v>140</v>
      </c>
      <c r="B2" s="140"/>
      <c r="C2" s="140"/>
      <c r="D2" s="140"/>
      <c r="E2" s="140"/>
      <c r="F2" s="140"/>
      <c r="G2" s="148"/>
      <c r="H2" s="150"/>
      <c r="I2" s="148"/>
      <c r="J2" s="69"/>
      <c r="K2" s="69"/>
      <c r="L2" s="69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0"/>
      <c r="F4" s="140"/>
      <c r="G4" s="140"/>
      <c r="H4" s="140"/>
      <c r="I4" s="146"/>
      <c r="J4" s="66"/>
      <c r="K4" s="66"/>
      <c r="L4" s="23"/>
    </row>
    <row r="5" spans="1:12" s="2" customFormat="1" ht="15">
      <c r="A5" s="121" t="str">
        <f>'ფორმა N1'!D4</f>
        <v xml:space="preserve">                     მემარცხენე ალიანსი</v>
      </c>
      <c r="B5" s="122"/>
      <c r="C5" s="122"/>
      <c r="D5" s="122"/>
      <c r="E5" s="151"/>
      <c r="F5" s="152"/>
      <c r="G5" s="152"/>
      <c r="H5" s="152"/>
      <c r="I5" s="146"/>
      <c r="J5" s="66"/>
      <c r="K5" s="66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6"/>
      <c r="K6" s="66"/>
      <c r="L6" s="66"/>
    </row>
    <row r="7" spans="1:12" ht="30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6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6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6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6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6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6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6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6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6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6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6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6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6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6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6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6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6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6"/>
      <c r="J26" s="66"/>
      <c r="K26" s="66"/>
      <c r="L26" s="66"/>
    </row>
    <row r="27" spans="1:12" s="23" customFormat="1" ht="15">
      <c r="A27" s="70" t="s">
        <v>278</v>
      </c>
      <c r="B27" s="26"/>
      <c r="C27" s="26"/>
      <c r="D27" s="26"/>
      <c r="E27" s="26"/>
      <c r="F27" s="26"/>
      <c r="G27" s="160"/>
      <c r="H27" s="26"/>
      <c r="I27" s="146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A6" sqref="A6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39" t="s">
        <v>306</v>
      </c>
      <c r="B1" s="140"/>
      <c r="C1" s="140"/>
      <c r="D1" s="140"/>
      <c r="E1" s="140"/>
      <c r="F1" s="140"/>
      <c r="G1" s="140"/>
      <c r="H1" s="146"/>
      <c r="I1" s="393" t="s">
        <v>198</v>
      </c>
      <c r="J1" s="154"/>
    </row>
    <row r="2" spans="1:12" s="23" customFormat="1" ht="15">
      <c r="A2" s="108" t="s">
        <v>140</v>
      </c>
      <c r="B2" s="140"/>
      <c r="C2" s="140"/>
      <c r="D2" s="140"/>
      <c r="E2" s="140"/>
      <c r="F2" s="140"/>
      <c r="G2" s="140"/>
      <c r="H2" s="146"/>
      <c r="I2" s="150"/>
      <c r="J2" s="154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40"/>
      <c r="I4" s="149"/>
      <c r="J4" s="107"/>
      <c r="L4" s="23"/>
    </row>
    <row r="5" spans="1:12" s="2" customFormat="1" ht="15">
      <c r="A5" s="121" t="str">
        <f>'ფორმა N1'!D4</f>
        <v xml:space="preserve">                     მემარცხენე ალიანსი</v>
      </c>
      <c r="B5" s="122"/>
      <c r="C5" s="122"/>
      <c r="D5" s="122"/>
      <c r="E5" s="151"/>
      <c r="F5" s="152"/>
      <c r="G5" s="152"/>
      <c r="H5" s="152"/>
      <c r="I5" s="151"/>
      <c r="J5" s="107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3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5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8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8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8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8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8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8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8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8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8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8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8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8"/>
    </row>
    <row r="27" spans="1:10" s="23" customFormat="1" ht="15">
      <c r="A27" s="70" t="s">
        <v>278</v>
      </c>
      <c r="B27" s="26"/>
      <c r="C27" s="26"/>
      <c r="D27" s="26"/>
      <c r="E27" s="26"/>
      <c r="F27" s="26"/>
      <c r="G27" s="26"/>
      <c r="H27" s="160"/>
      <c r="I27" s="26"/>
      <c r="J27" s="148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RowHeight="12.75"/>
  <cols>
    <col min="1" max="1" width="4.85546875" style="221" customWidth="1"/>
    <col min="2" max="2" width="37.42578125" style="221" customWidth="1"/>
    <col min="3" max="3" width="21.5703125" style="221" customWidth="1"/>
    <col min="4" max="4" width="20" style="221" customWidth="1"/>
    <col min="5" max="5" width="18.7109375" style="221" customWidth="1"/>
    <col min="6" max="6" width="24.140625" style="221" customWidth="1"/>
    <col min="7" max="7" width="27.140625" style="221" customWidth="1"/>
    <col min="8" max="8" width="0.7109375" style="221" customWidth="1"/>
    <col min="9" max="16384" width="9.140625" style="221"/>
  </cols>
  <sheetData>
    <row r="1" spans="1:8" s="205" customFormat="1" ht="15">
      <c r="A1" s="201" t="s">
        <v>326</v>
      </c>
      <c r="B1" s="202"/>
      <c r="C1" s="202"/>
      <c r="D1" s="202"/>
      <c r="E1" s="202"/>
      <c r="F1" s="81"/>
      <c r="G1" s="81" t="s">
        <v>109</v>
      </c>
      <c r="H1" s="206"/>
    </row>
    <row r="2" spans="1:8" s="205" customFormat="1">
      <c r="A2" s="206" t="s">
        <v>317</v>
      </c>
      <c r="B2" s="202"/>
      <c r="C2" s="202"/>
      <c r="D2" s="202"/>
      <c r="E2" s="203"/>
      <c r="F2" s="203"/>
      <c r="G2" s="204"/>
      <c r="H2" s="206"/>
    </row>
    <row r="3" spans="1:8" s="205" customFormat="1">
      <c r="A3" s="206"/>
      <c r="B3" s="202"/>
      <c r="C3" s="202"/>
      <c r="D3" s="202"/>
      <c r="E3" s="203"/>
      <c r="F3" s="203"/>
      <c r="G3" s="203"/>
      <c r="H3" s="206"/>
    </row>
    <row r="4" spans="1:8" s="205" customFormat="1" ht="15">
      <c r="A4" s="117" t="s">
        <v>274</v>
      </c>
      <c r="B4" s="202"/>
      <c r="C4" s="202"/>
      <c r="D4" s="202"/>
      <c r="E4" s="207"/>
      <c r="F4" s="207"/>
      <c r="G4" s="203"/>
      <c r="H4" s="206"/>
    </row>
    <row r="5" spans="1:8" s="205" customFormat="1">
      <c r="A5" s="208" t="str">
        <f>'ფორმა N1'!D4</f>
        <v xml:space="preserve">                     მემარცხენე ალიანსი</v>
      </c>
      <c r="B5" s="208"/>
      <c r="C5" s="208"/>
      <c r="D5" s="208"/>
      <c r="E5" s="208"/>
      <c r="F5" s="208"/>
      <c r="G5" s="209"/>
      <c r="H5" s="206"/>
    </row>
    <row r="6" spans="1:8" s="222" customFormat="1">
      <c r="A6" s="210"/>
      <c r="B6" s="210"/>
      <c r="C6" s="210"/>
      <c r="D6" s="210"/>
      <c r="E6" s="210"/>
      <c r="F6" s="210"/>
      <c r="G6" s="210"/>
      <c r="H6" s="207"/>
    </row>
    <row r="7" spans="1:8" s="205" customFormat="1" ht="51">
      <c r="A7" s="244" t="s">
        <v>64</v>
      </c>
      <c r="B7" s="213" t="s">
        <v>321</v>
      </c>
      <c r="C7" s="213" t="s">
        <v>322</v>
      </c>
      <c r="D7" s="213" t="s">
        <v>323</v>
      </c>
      <c r="E7" s="213" t="s">
        <v>324</v>
      </c>
      <c r="F7" s="213" t="s">
        <v>325</v>
      </c>
      <c r="G7" s="213" t="s">
        <v>318</v>
      </c>
      <c r="H7" s="206"/>
    </row>
    <row r="8" spans="1:8" s="205" customFormat="1">
      <c r="A8" s="211">
        <v>1</v>
      </c>
      <c r="B8" s="212">
        <v>2</v>
      </c>
      <c r="C8" s="212">
        <v>3</v>
      </c>
      <c r="D8" s="212">
        <v>4</v>
      </c>
      <c r="E8" s="213">
        <v>5</v>
      </c>
      <c r="F8" s="213">
        <v>6</v>
      </c>
      <c r="G8" s="213">
        <v>7</v>
      </c>
      <c r="H8" s="206"/>
    </row>
    <row r="9" spans="1:8" s="205" customFormat="1">
      <c r="A9" s="223">
        <v>1</v>
      </c>
      <c r="B9" s="214"/>
      <c r="C9" s="214"/>
      <c r="D9" s="215"/>
      <c r="E9" s="214"/>
      <c r="F9" s="214"/>
      <c r="G9" s="214"/>
      <c r="H9" s="206"/>
    </row>
    <row r="10" spans="1:8" s="205" customFormat="1">
      <c r="A10" s="223">
        <v>2</v>
      </c>
      <c r="B10" s="214"/>
      <c r="C10" s="214"/>
      <c r="D10" s="215"/>
      <c r="E10" s="214"/>
      <c r="F10" s="214"/>
      <c r="G10" s="214"/>
      <c r="H10" s="206"/>
    </row>
    <row r="11" spans="1:8" s="205" customFormat="1">
      <c r="A11" s="223">
        <v>3</v>
      </c>
      <c r="B11" s="214"/>
      <c r="C11" s="214"/>
      <c r="D11" s="215"/>
      <c r="E11" s="214"/>
      <c r="F11" s="214"/>
      <c r="G11" s="214"/>
      <c r="H11" s="206"/>
    </row>
    <row r="12" spans="1:8" s="205" customFormat="1">
      <c r="A12" s="223">
        <v>4</v>
      </c>
      <c r="B12" s="214"/>
      <c r="C12" s="214"/>
      <c r="D12" s="215"/>
      <c r="E12" s="214"/>
      <c r="F12" s="214"/>
      <c r="G12" s="214"/>
      <c r="H12" s="206"/>
    </row>
    <row r="13" spans="1:8" s="205" customFormat="1">
      <c r="A13" s="223">
        <v>5</v>
      </c>
      <c r="B13" s="214"/>
      <c r="C13" s="214"/>
      <c r="D13" s="215"/>
      <c r="E13" s="214"/>
      <c r="F13" s="214"/>
      <c r="G13" s="214"/>
      <c r="H13" s="206"/>
    </row>
    <row r="14" spans="1:8" s="205" customFormat="1">
      <c r="A14" s="223">
        <v>6</v>
      </c>
      <c r="B14" s="214"/>
      <c r="C14" s="214"/>
      <c r="D14" s="215"/>
      <c r="E14" s="214"/>
      <c r="F14" s="214"/>
      <c r="G14" s="214"/>
      <c r="H14" s="206"/>
    </row>
    <row r="15" spans="1:8" s="205" customFormat="1">
      <c r="A15" s="223">
        <v>7</v>
      </c>
      <c r="B15" s="214"/>
      <c r="C15" s="214"/>
      <c r="D15" s="215"/>
      <c r="E15" s="214"/>
      <c r="F15" s="214"/>
      <c r="G15" s="214"/>
      <c r="H15" s="206"/>
    </row>
    <row r="16" spans="1:8" s="205" customFormat="1">
      <c r="A16" s="223">
        <v>8</v>
      </c>
      <c r="B16" s="214"/>
      <c r="C16" s="214"/>
      <c r="D16" s="215"/>
      <c r="E16" s="214"/>
      <c r="F16" s="214"/>
      <c r="G16" s="214"/>
      <c r="H16" s="206"/>
    </row>
    <row r="17" spans="1:11" s="205" customFormat="1">
      <c r="A17" s="223">
        <v>9</v>
      </c>
      <c r="B17" s="214"/>
      <c r="C17" s="214"/>
      <c r="D17" s="215"/>
      <c r="E17" s="214"/>
      <c r="F17" s="214"/>
      <c r="G17" s="214"/>
      <c r="H17" s="206"/>
    </row>
    <row r="18" spans="1:11" s="205" customFormat="1">
      <c r="A18" s="223">
        <v>10</v>
      </c>
      <c r="B18" s="214"/>
      <c r="C18" s="214"/>
      <c r="D18" s="215"/>
      <c r="E18" s="214"/>
      <c r="F18" s="214"/>
      <c r="G18" s="214"/>
      <c r="H18" s="206"/>
    </row>
    <row r="19" spans="1:11" s="205" customFormat="1">
      <c r="A19" s="223" t="s">
        <v>276</v>
      </c>
      <c r="B19" s="214"/>
      <c r="C19" s="214"/>
      <c r="D19" s="215"/>
      <c r="E19" s="214"/>
      <c r="F19" s="214"/>
      <c r="G19" s="214"/>
      <c r="H19" s="206"/>
    </row>
    <row r="22" spans="1:11" s="205" customFormat="1"/>
    <row r="23" spans="1:11" s="205" customFormat="1"/>
    <row r="24" spans="1:11" s="21" customFormat="1" ht="15">
      <c r="B24" s="216" t="s">
        <v>107</v>
      </c>
      <c r="C24" s="216"/>
    </row>
    <row r="25" spans="1:11" s="21" customFormat="1" ht="15">
      <c r="B25" s="216"/>
      <c r="C25" s="216"/>
    </row>
    <row r="26" spans="1:11" s="21" customFormat="1" ht="15">
      <c r="C26" s="218"/>
      <c r="F26" s="218"/>
      <c r="G26" s="218"/>
      <c r="H26" s="217"/>
    </row>
    <row r="27" spans="1:11" s="21" customFormat="1" ht="15">
      <c r="C27" s="219" t="s">
        <v>268</v>
      </c>
      <c r="F27" s="216" t="s">
        <v>319</v>
      </c>
      <c r="J27" s="217"/>
      <c r="K27" s="217"/>
    </row>
    <row r="28" spans="1:11" s="21" customFormat="1" ht="15">
      <c r="C28" s="219" t="s">
        <v>139</v>
      </c>
      <c r="F28" s="220" t="s">
        <v>269</v>
      </c>
      <c r="J28" s="217"/>
      <c r="K28" s="217"/>
    </row>
    <row r="29" spans="1:11" s="205" customFormat="1" ht="15">
      <c r="C29" s="219"/>
      <c r="J29" s="222"/>
      <c r="K29" s="22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461</v>
      </c>
      <c r="B1" s="140"/>
      <c r="C1" s="140"/>
      <c r="D1" s="140"/>
      <c r="E1" s="140"/>
      <c r="F1" s="140"/>
      <c r="G1" s="140"/>
      <c r="H1" s="140"/>
      <c r="I1" s="140"/>
      <c r="J1" s="140"/>
      <c r="K1" s="81" t="s">
        <v>109</v>
      </c>
    </row>
    <row r="2" spans="1:11" ht="15">
      <c r="A2" s="108" t="s">
        <v>140</v>
      </c>
      <c r="B2" s="140"/>
      <c r="C2" s="140"/>
      <c r="D2" s="140"/>
      <c r="E2" s="140"/>
      <c r="F2" s="140"/>
      <c r="G2" s="140"/>
      <c r="H2" s="140"/>
      <c r="I2" s="140"/>
      <c r="J2" s="140"/>
      <c r="K2" s="227"/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40"/>
      <c r="I4" s="140"/>
      <c r="J4" s="140"/>
      <c r="K4" s="149"/>
    </row>
    <row r="5" spans="1:11" s="193" customFormat="1" ht="15">
      <c r="A5" s="233" t="str">
        <f>'ფორმა N1'!D4</f>
        <v xml:space="preserve">                     მემარცხენე ალიანსი</v>
      </c>
      <c r="B5" s="83"/>
      <c r="C5" s="83"/>
      <c r="D5" s="83"/>
      <c r="E5" s="234"/>
      <c r="F5" s="235"/>
      <c r="G5" s="235"/>
      <c r="H5" s="235"/>
      <c r="I5" s="235"/>
      <c r="J5" s="235"/>
      <c r="K5" s="234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153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30"/>
      <c r="I9" s="230"/>
      <c r="J9" s="230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30"/>
      <c r="I10" s="230"/>
      <c r="J10" s="230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30"/>
      <c r="I11" s="230"/>
      <c r="J11" s="230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30"/>
      <c r="I12" s="230"/>
      <c r="J12" s="230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30"/>
      <c r="I13" s="230"/>
      <c r="J13" s="230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30"/>
      <c r="I14" s="230"/>
      <c r="J14" s="230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30"/>
      <c r="I15" s="230"/>
      <c r="J15" s="230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30"/>
      <c r="I16" s="230"/>
      <c r="J16" s="230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30"/>
      <c r="I17" s="230"/>
      <c r="J17" s="230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30"/>
      <c r="I18" s="230"/>
      <c r="J18" s="230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30"/>
      <c r="I19" s="230"/>
      <c r="J19" s="230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30"/>
      <c r="I20" s="230"/>
      <c r="J20" s="230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30"/>
      <c r="I21" s="230"/>
      <c r="J21" s="230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30"/>
      <c r="I22" s="230"/>
      <c r="J22" s="230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30"/>
      <c r="I23" s="230"/>
      <c r="J23" s="230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30"/>
      <c r="I24" s="230"/>
      <c r="J24" s="230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30"/>
      <c r="I25" s="230"/>
      <c r="J25" s="230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30"/>
      <c r="I26" s="230"/>
      <c r="J26" s="230"/>
      <c r="K26" s="26"/>
    </row>
    <row r="27" spans="1:11" ht="15">
      <c r="A27" s="70" t="s">
        <v>278</v>
      </c>
      <c r="B27" s="26"/>
      <c r="C27" s="26"/>
      <c r="D27" s="26"/>
      <c r="E27" s="26"/>
      <c r="F27" s="26"/>
      <c r="G27" s="26"/>
      <c r="H27" s="230"/>
      <c r="I27" s="230"/>
      <c r="J27" s="23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7"/>
      <c r="D32" s="457"/>
      <c r="F32" s="73"/>
      <c r="G32" s="76"/>
    </row>
    <row r="33" spans="2:6" ht="15">
      <c r="B33" s="2"/>
      <c r="C33" s="72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8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6.855468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>
      <c r="A1" s="139" t="s">
        <v>462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1" t="s">
        <v>109</v>
      </c>
    </row>
    <row r="2" spans="1:13" customFormat="1" ht="15">
      <c r="A2" s="108" t="s">
        <v>140</v>
      </c>
      <c r="B2" s="108"/>
      <c r="C2" s="140"/>
      <c r="D2" s="140"/>
      <c r="E2" s="140"/>
      <c r="F2" s="140"/>
      <c r="G2" s="140"/>
      <c r="H2" s="140"/>
      <c r="I2" s="140"/>
      <c r="J2" s="140"/>
      <c r="K2" s="146"/>
      <c r="L2" s="227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3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49"/>
      <c r="G4" s="140"/>
      <c r="H4" s="140"/>
      <c r="I4" s="140"/>
      <c r="J4" s="140"/>
      <c r="K4" s="140"/>
      <c r="L4" s="140"/>
    </row>
    <row r="5" spans="1:13" ht="15">
      <c r="A5" s="233" t="str">
        <f>'ფორმა N1'!D4</f>
        <v xml:space="preserve">                     მემარცხენე ალიანსი</v>
      </c>
      <c r="B5" s="233"/>
      <c r="C5" s="83"/>
      <c r="D5" s="83"/>
      <c r="E5" s="83"/>
      <c r="F5" s="234"/>
      <c r="G5" s="235"/>
      <c r="H5" s="235"/>
      <c r="I5" s="235"/>
      <c r="J5" s="235"/>
      <c r="K5" s="235"/>
      <c r="L5" s="234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3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30"/>
      <c r="J9" s="230"/>
      <c r="K9" s="230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30"/>
      <c r="J10" s="230"/>
      <c r="K10" s="230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30"/>
      <c r="J11" s="230"/>
      <c r="K11" s="230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30"/>
      <c r="J12" s="230"/>
      <c r="K12" s="230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30"/>
      <c r="J13" s="230"/>
      <c r="K13" s="230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30"/>
      <c r="J14" s="230"/>
      <c r="K14" s="230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30"/>
      <c r="J15" s="230"/>
      <c r="K15" s="230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30"/>
      <c r="J16" s="230"/>
      <c r="K16" s="230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30"/>
      <c r="J17" s="230"/>
      <c r="K17" s="230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30"/>
      <c r="J18" s="230"/>
      <c r="K18" s="230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30"/>
      <c r="J19" s="230"/>
      <c r="K19" s="230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30"/>
      <c r="J20" s="230"/>
      <c r="K20" s="230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30"/>
      <c r="J21" s="230"/>
      <c r="K21" s="230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30"/>
      <c r="J22" s="230"/>
      <c r="K22" s="230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30"/>
      <c r="J23" s="230"/>
      <c r="K23" s="230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30"/>
      <c r="J24" s="230"/>
      <c r="K24" s="230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30"/>
      <c r="J25" s="230"/>
      <c r="K25" s="230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30"/>
      <c r="J26" s="230"/>
      <c r="K26" s="230"/>
      <c r="L26" s="26"/>
    </row>
    <row r="27" spans="1:12" customFormat="1" ht="15">
      <c r="A27" s="70" t="s">
        <v>278</v>
      </c>
      <c r="B27" s="70"/>
      <c r="C27" s="26"/>
      <c r="D27" s="26"/>
      <c r="E27" s="26"/>
      <c r="F27" s="26"/>
      <c r="G27" s="26"/>
      <c r="H27" s="26"/>
      <c r="I27" s="230"/>
      <c r="J27" s="230"/>
      <c r="K27" s="230"/>
      <c r="L27" s="26"/>
    </row>
    <row r="28" spans="1:12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</row>
    <row r="29" spans="1:12">
      <c r="A29" s="237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</row>
    <row r="30" spans="1:12">
      <c r="A30" s="238"/>
      <c r="B30" s="238"/>
      <c r="C30" s="237"/>
      <c r="D30" s="237"/>
      <c r="E30" s="237"/>
      <c r="F30" s="237"/>
      <c r="G30" s="237"/>
      <c r="H30" s="237"/>
      <c r="I30" s="237"/>
      <c r="J30" s="237"/>
      <c r="K30" s="237"/>
      <c r="L30" s="237"/>
    </row>
    <row r="31" spans="1:12" ht="15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>
      <c r="A32" s="192"/>
      <c r="B32" s="192"/>
      <c r="C32" s="192"/>
      <c r="D32" s="196"/>
      <c r="E32" s="192"/>
      <c r="G32" s="196"/>
      <c r="H32" s="243"/>
    </row>
    <row r="33" spans="3:7" ht="15">
      <c r="C33" s="192"/>
      <c r="D33" s="198" t="s">
        <v>268</v>
      </c>
      <c r="E33" s="192"/>
      <c r="G33" s="199" t="s">
        <v>273</v>
      </c>
    </row>
    <row r="34" spans="3:7" ht="15">
      <c r="C34" s="192"/>
      <c r="D34" s="200" t="s">
        <v>139</v>
      </c>
      <c r="E34" s="192"/>
      <c r="G34" s="192" t="s">
        <v>269</v>
      </c>
    </row>
    <row r="35" spans="3:7" ht="15">
      <c r="C35" s="192"/>
      <c r="D35" s="200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>
      <c r="A1" s="139" t="s">
        <v>463</v>
      </c>
      <c r="B1" s="140"/>
      <c r="C1" s="140"/>
      <c r="D1" s="140"/>
      <c r="E1" s="140"/>
      <c r="F1" s="140"/>
      <c r="G1" s="140"/>
      <c r="H1" s="146"/>
      <c r="I1" s="81" t="s">
        <v>109</v>
      </c>
    </row>
    <row r="2" spans="1:13" customFormat="1" ht="15">
      <c r="A2" s="108" t="s">
        <v>140</v>
      </c>
      <c r="B2" s="140"/>
      <c r="C2" s="140"/>
      <c r="D2" s="140"/>
      <c r="E2" s="140"/>
      <c r="F2" s="140"/>
      <c r="G2" s="140"/>
      <c r="H2" s="146"/>
      <c r="I2" s="231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3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0"/>
      <c r="E4" s="140"/>
      <c r="F4" s="140"/>
      <c r="G4" s="140"/>
      <c r="H4" s="140"/>
      <c r="I4" s="149"/>
    </row>
    <row r="5" spans="1:13" ht="15">
      <c r="A5" s="233" t="str">
        <f>'ფორმა N1'!D4</f>
        <v xml:space="preserve">                     მემარცხენე ალიანსი</v>
      </c>
      <c r="B5" s="83"/>
      <c r="C5" s="83"/>
      <c r="D5" s="235"/>
      <c r="E5" s="235"/>
      <c r="F5" s="235"/>
      <c r="G5" s="235"/>
      <c r="H5" s="235"/>
      <c r="I5" s="234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3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70">
        <v>1</v>
      </c>
      <c r="B9" s="26"/>
      <c r="C9" s="26"/>
      <c r="D9" s="26"/>
      <c r="E9" s="26"/>
      <c r="F9" s="230"/>
      <c r="G9" s="230"/>
      <c r="H9" s="230"/>
      <c r="I9" s="26"/>
    </row>
    <row r="10" spans="1:13" customFormat="1" ht="15">
      <c r="A10" s="70">
        <v>2</v>
      </c>
      <c r="B10" s="26"/>
      <c r="C10" s="26"/>
      <c r="D10" s="26"/>
      <c r="E10" s="26"/>
      <c r="F10" s="230"/>
      <c r="G10" s="230"/>
      <c r="H10" s="230"/>
      <c r="I10" s="26"/>
    </row>
    <row r="11" spans="1:13" customFormat="1" ht="15">
      <c r="A11" s="70">
        <v>3</v>
      </c>
      <c r="B11" s="26"/>
      <c r="C11" s="26"/>
      <c r="D11" s="26"/>
      <c r="E11" s="26"/>
      <c r="F11" s="230"/>
      <c r="G11" s="230"/>
      <c r="H11" s="230"/>
      <c r="I11" s="26"/>
    </row>
    <row r="12" spans="1:13" customFormat="1" ht="15">
      <c r="A12" s="70">
        <v>4</v>
      </c>
      <c r="B12" s="26"/>
      <c r="C12" s="26"/>
      <c r="D12" s="26"/>
      <c r="E12" s="26"/>
      <c r="F12" s="230"/>
      <c r="G12" s="230"/>
      <c r="H12" s="230"/>
      <c r="I12" s="26"/>
    </row>
    <row r="13" spans="1:13" customFormat="1" ht="15">
      <c r="A13" s="70">
        <v>5</v>
      </c>
      <c r="B13" s="26"/>
      <c r="C13" s="26"/>
      <c r="D13" s="26"/>
      <c r="E13" s="26"/>
      <c r="F13" s="230"/>
      <c r="G13" s="230"/>
      <c r="H13" s="230"/>
      <c r="I13" s="26"/>
    </row>
    <row r="14" spans="1:13" customFormat="1" ht="15">
      <c r="A14" s="70">
        <v>6</v>
      </c>
      <c r="B14" s="26"/>
      <c r="C14" s="26"/>
      <c r="D14" s="26"/>
      <c r="E14" s="26"/>
      <c r="F14" s="230"/>
      <c r="G14" s="230"/>
      <c r="H14" s="230"/>
      <c r="I14" s="26"/>
    </row>
    <row r="15" spans="1:13" customFormat="1" ht="15">
      <c r="A15" s="70">
        <v>7</v>
      </c>
      <c r="B15" s="26"/>
      <c r="C15" s="26"/>
      <c r="D15" s="26"/>
      <c r="E15" s="26"/>
      <c r="F15" s="230"/>
      <c r="G15" s="230"/>
      <c r="H15" s="230"/>
      <c r="I15" s="26"/>
    </row>
    <row r="16" spans="1:13" customFormat="1" ht="15">
      <c r="A16" s="70">
        <v>8</v>
      </c>
      <c r="B16" s="26"/>
      <c r="C16" s="26"/>
      <c r="D16" s="26"/>
      <c r="E16" s="26"/>
      <c r="F16" s="230"/>
      <c r="G16" s="230"/>
      <c r="H16" s="230"/>
      <c r="I16" s="26"/>
    </row>
    <row r="17" spans="1:9" customFormat="1" ht="15">
      <c r="A17" s="70">
        <v>9</v>
      </c>
      <c r="B17" s="26"/>
      <c r="C17" s="26"/>
      <c r="D17" s="26"/>
      <c r="E17" s="26"/>
      <c r="F17" s="230"/>
      <c r="G17" s="230"/>
      <c r="H17" s="230"/>
      <c r="I17" s="26"/>
    </row>
    <row r="18" spans="1:9" customFormat="1" ht="15">
      <c r="A18" s="70">
        <v>10</v>
      </c>
      <c r="B18" s="26"/>
      <c r="C18" s="26"/>
      <c r="D18" s="26"/>
      <c r="E18" s="26"/>
      <c r="F18" s="230"/>
      <c r="G18" s="230"/>
      <c r="H18" s="230"/>
      <c r="I18" s="26"/>
    </row>
    <row r="19" spans="1:9" customFormat="1" ht="15">
      <c r="A19" s="70">
        <v>11</v>
      </c>
      <c r="B19" s="26"/>
      <c r="C19" s="26"/>
      <c r="D19" s="26"/>
      <c r="E19" s="26"/>
      <c r="F19" s="230"/>
      <c r="G19" s="230"/>
      <c r="H19" s="230"/>
      <c r="I19" s="26"/>
    </row>
    <row r="20" spans="1:9" customFormat="1" ht="15">
      <c r="A20" s="70">
        <v>12</v>
      </c>
      <c r="B20" s="26"/>
      <c r="C20" s="26"/>
      <c r="D20" s="26"/>
      <c r="E20" s="26"/>
      <c r="F20" s="230"/>
      <c r="G20" s="230"/>
      <c r="H20" s="230"/>
      <c r="I20" s="26"/>
    </row>
    <row r="21" spans="1:9" customFormat="1" ht="15">
      <c r="A21" s="70">
        <v>13</v>
      </c>
      <c r="B21" s="26"/>
      <c r="C21" s="26"/>
      <c r="D21" s="26"/>
      <c r="E21" s="26"/>
      <c r="F21" s="230"/>
      <c r="G21" s="230"/>
      <c r="H21" s="230"/>
      <c r="I21" s="26"/>
    </row>
    <row r="22" spans="1:9" customFormat="1" ht="15">
      <c r="A22" s="70">
        <v>14</v>
      </c>
      <c r="B22" s="26"/>
      <c r="C22" s="26"/>
      <c r="D22" s="26"/>
      <c r="E22" s="26"/>
      <c r="F22" s="230"/>
      <c r="G22" s="230"/>
      <c r="H22" s="230"/>
      <c r="I22" s="26"/>
    </row>
    <row r="23" spans="1:9" customFormat="1" ht="15">
      <c r="A23" s="70">
        <v>15</v>
      </c>
      <c r="B23" s="26"/>
      <c r="C23" s="26"/>
      <c r="D23" s="26"/>
      <c r="E23" s="26"/>
      <c r="F23" s="230"/>
      <c r="G23" s="230"/>
      <c r="H23" s="230"/>
      <c r="I23" s="26"/>
    </row>
    <row r="24" spans="1:9" customFormat="1" ht="15">
      <c r="A24" s="70">
        <v>16</v>
      </c>
      <c r="B24" s="26"/>
      <c r="C24" s="26"/>
      <c r="D24" s="26"/>
      <c r="E24" s="26"/>
      <c r="F24" s="230"/>
      <c r="G24" s="230"/>
      <c r="H24" s="230"/>
      <c r="I24" s="26"/>
    </row>
    <row r="25" spans="1:9" customFormat="1" ht="15">
      <c r="A25" s="70">
        <v>17</v>
      </c>
      <c r="B25" s="26"/>
      <c r="C25" s="26"/>
      <c r="D25" s="26"/>
      <c r="E25" s="26"/>
      <c r="F25" s="230"/>
      <c r="G25" s="230"/>
      <c r="H25" s="230"/>
      <c r="I25" s="26"/>
    </row>
    <row r="26" spans="1:9" customFormat="1" ht="15">
      <c r="A26" s="70">
        <v>18</v>
      </c>
      <c r="B26" s="26"/>
      <c r="C26" s="26"/>
      <c r="D26" s="26"/>
      <c r="E26" s="26"/>
      <c r="F26" s="230"/>
      <c r="G26" s="230"/>
      <c r="H26" s="230"/>
      <c r="I26" s="26"/>
    </row>
    <row r="27" spans="1:9" customFormat="1" ht="15">
      <c r="A27" s="70" t="s">
        <v>278</v>
      </c>
      <c r="B27" s="26"/>
      <c r="C27" s="26"/>
      <c r="D27" s="26"/>
      <c r="E27" s="26"/>
      <c r="F27" s="230"/>
      <c r="G27" s="230"/>
      <c r="H27" s="230"/>
      <c r="I27" s="26"/>
    </row>
    <row r="28" spans="1:9">
      <c r="A28" s="237"/>
      <c r="B28" s="237"/>
      <c r="C28" s="237"/>
      <c r="D28" s="237"/>
      <c r="E28" s="237"/>
      <c r="F28" s="237"/>
      <c r="G28" s="237"/>
      <c r="H28" s="237"/>
      <c r="I28" s="237"/>
    </row>
    <row r="29" spans="1:9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>
      <c r="A30" s="238"/>
      <c r="B30" s="237"/>
      <c r="C30" s="237"/>
      <c r="D30" s="237"/>
      <c r="E30" s="237"/>
      <c r="F30" s="237"/>
      <c r="G30" s="237"/>
      <c r="H30" s="237"/>
      <c r="I30" s="237"/>
    </row>
    <row r="31" spans="1:9" ht="15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>
      <c r="A32" s="192"/>
      <c r="B32" s="192"/>
      <c r="C32" s="196"/>
      <c r="D32" s="192"/>
      <c r="F32" s="196"/>
      <c r="G32" s="243"/>
    </row>
    <row r="33" spans="2:6" ht="15">
      <c r="B33" s="192"/>
      <c r="C33" s="198" t="s">
        <v>268</v>
      </c>
      <c r="D33" s="192"/>
      <c r="F33" s="199" t="s">
        <v>273</v>
      </c>
    </row>
    <row r="34" spans="2:6" ht="15">
      <c r="B34" s="192"/>
      <c r="C34" s="200" t="s">
        <v>139</v>
      </c>
      <c r="D34" s="192"/>
      <c r="F34" s="192" t="s">
        <v>269</v>
      </c>
    </row>
    <row r="35" spans="2:6" ht="15">
      <c r="B35" s="192"/>
      <c r="C35" s="200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topLeftCell="A5" zoomScale="80" zoomScaleSheetLayoutView="80" workbookViewId="0">
      <selection activeCell="Q46" sqref="Q46"/>
    </sheetView>
  </sheetViews>
  <sheetFormatPr defaultRowHeight="15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71" t="s">
        <v>198</v>
      </c>
      <c r="J1" s="172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173"/>
      <c r="J2" s="172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3" t="str">
        <f>'ფორმა N1'!D4</f>
        <v xml:space="preserve">                     მემარცხენე ალიანსი</v>
      </c>
      <c r="B5" s="233"/>
      <c r="C5" s="233"/>
      <c r="D5" s="233"/>
      <c r="E5" s="233"/>
      <c r="F5" s="233"/>
      <c r="G5" s="233"/>
      <c r="H5" s="233"/>
      <c r="I5" s="233"/>
      <c r="J5" s="199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4" t="s">
        <v>64</v>
      </c>
      <c r="B8" s="403" t="s">
        <v>377</v>
      </c>
      <c r="C8" s="404" t="s">
        <v>439</v>
      </c>
      <c r="D8" s="404" t="s">
        <v>440</v>
      </c>
      <c r="E8" s="404" t="s">
        <v>378</v>
      </c>
      <c r="F8" s="404" t="s">
        <v>397</v>
      </c>
      <c r="G8" s="404" t="s">
        <v>398</v>
      </c>
      <c r="H8" s="404" t="s">
        <v>444</v>
      </c>
      <c r="I8" s="175" t="s">
        <v>399</v>
      </c>
      <c r="J8" s="108"/>
    </row>
    <row r="9" spans="1:10">
      <c r="A9" s="177">
        <v>1</v>
      </c>
      <c r="B9" s="215"/>
      <c r="C9" s="182"/>
      <c r="D9" s="182"/>
      <c r="E9" s="181"/>
      <c r="F9" s="181"/>
      <c r="G9" s="181"/>
      <c r="H9" s="181"/>
      <c r="I9" s="181"/>
      <c r="J9" s="108"/>
    </row>
    <row r="10" spans="1:10">
      <c r="A10" s="177">
        <v>2</v>
      </c>
      <c r="B10" s="215"/>
      <c r="C10" s="182"/>
      <c r="D10" s="182"/>
      <c r="E10" s="181"/>
      <c r="F10" s="181"/>
      <c r="G10" s="181"/>
      <c r="H10" s="181"/>
      <c r="I10" s="181"/>
      <c r="J10" s="108"/>
    </row>
    <row r="11" spans="1:10">
      <c r="A11" s="177">
        <v>3</v>
      </c>
      <c r="B11" s="215"/>
      <c r="C11" s="182"/>
      <c r="D11" s="182"/>
      <c r="E11" s="181"/>
      <c r="F11" s="181"/>
      <c r="G11" s="181"/>
      <c r="H11" s="181"/>
      <c r="I11" s="181"/>
      <c r="J11" s="108"/>
    </row>
    <row r="12" spans="1:10">
      <c r="A12" s="177">
        <v>4</v>
      </c>
      <c r="B12" s="215"/>
      <c r="C12" s="182"/>
      <c r="D12" s="182"/>
      <c r="E12" s="181"/>
      <c r="F12" s="181"/>
      <c r="G12" s="181"/>
      <c r="H12" s="181"/>
      <c r="I12" s="181"/>
      <c r="J12" s="108"/>
    </row>
    <row r="13" spans="1:10">
      <c r="A13" s="177">
        <v>5</v>
      </c>
      <c r="B13" s="215"/>
      <c r="C13" s="182"/>
      <c r="D13" s="182"/>
      <c r="E13" s="181"/>
      <c r="F13" s="181"/>
      <c r="G13" s="181"/>
      <c r="H13" s="181"/>
      <c r="I13" s="181"/>
      <c r="J13" s="108"/>
    </row>
    <row r="14" spans="1:10">
      <c r="A14" s="177">
        <v>6</v>
      </c>
      <c r="B14" s="215"/>
      <c r="C14" s="182"/>
      <c r="D14" s="182"/>
      <c r="E14" s="181"/>
      <c r="F14" s="181"/>
      <c r="G14" s="181"/>
      <c r="H14" s="181"/>
      <c r="I14" s="181"/>
      <c r="J14" s="108"/>
    </row>
    <row r="15" spans="1:10">
      <c r="A15" s="177">
        <v>7</v>
      </c>
      <c r="B15" s="215"/>
      <c r="C15" s="182"/>
      <c r="D15" s="182"/>
      <c r="E15" s="181"/>
      <c r="F15" s="181"/>
      <c r="G15" s="181"/>
      <c r="H15" s="181"/>
      <c r="I15" s="181"/>
      <c r="J15" s="108"/>
    </row>
    <row r="16" spans="1:10">
      <c r="A16" s="177">
        <v>8</v>
      </c>
      <c r="B16" s="215"/>
      <c r="C16" s="182"/>
      <c r="D16" s="182"/>
      <c r="E16" s="181"/>
      <c r="F16" s="181"/>
      <c r="G16" s="181"/>
      <c r="H16" s="181"/>
      <c r="I16" s="181"/>
      <c r="J16" s="108"/>
    </row>
    <row r="17" spans="1:10">
      <c r="A17" s="177">
        <v>9</v>
      </c>
      <c r="B17" s="215"/>
      <c r="C17" s="182"/>
      <c r="D17" s="182"/>
      <c r="E17" s="181"/>
      <c r="F17" s="181"/>
      <c r="G17" s="181"/>
      <c r="H17" s="181"/>
      <c r="I17" s="181"/>
      <c r="J17" s="108"/>
    </row>
    <row r="18" spans="1:10">
      <c r="A18" s="177">
        <v>10</v>
      </c>
      <c r="B18" s="215"/>
      <c r="C18" s="182"/>
      <c r="D18" s="182"/>
      <c r="E18" s="181"/>
      <c r="F18" s="181"/>
      <c r="G18" s="181"/>
      <c r="H18" s="181"/>
      <c r="I18" s="181"/>
      <c r="J18" s="108"/>
    </row>
    <row r="19" spans="1:10">
      <c r="A19" s="177">
        <v>11</v>
      </c>
      <c r="B19" s="215"/>
      <c r="C19" s="182"/>
      <c r="D19" s="182"/>
      <c r="E19" s="181"/>
      <c r="F19" s="181"/>
      <c r="G19" s="181"/>
      <c r="H19" s="181"/>
      <c r="I19" s="181"/>
      <c r="J19" s="108"/>
    </row>
    <row r="20" spans="1:10">
      <c r="A20" s="177">
        <v>12</v>
      </c>
      <c r="B20" s="215"/>
      <c r="C20" s="182"/>
      <c r="D20" s="182"/>
      <c r="E20" s="181"/>
      <c r="F20" s="181"/>
      <c r="G20" s="181"/>
      <c r="H20" s="181"/>
      <c r="I20" s="181"/>
      <c r="J20" s="108"/>
    </row>
    <row r="21" spans="1:10">
      <c r="A21" s="177">
        <v>13</v>
      </c>
      <c r="B21" s="215"/>
      <c r="C21" s="182"/>
      <c r="D21" s="182"/>
      <c r="E21" s="181"/>
      <c r="F21" s="181"/>
      <c r="G21" s="181"/>
      <c r="H21" s="181"/>
      <c r="I21" s="181"/>
      <c r="J21" s="108"/>
    </row>
    <row r="22" spans="1:10">
      <c r="A22" s="177">
        <v>14</v>
      </c>
      <c r="B22" s="215"/>
      <c r="C22" s="182"/>
      <c r="D22" s="182"/>
      <c r="E22" s="181"/>
      <c r="F22" s="181"/>
      <c r="G22" s="181"/>
      <c r="H22" s="181"/>
      <c r="I22" s="181"/>
      <c r="J22" s="108"/>
    </row>
    <row r="23" spans="1:10">
      <c r="A23" s="177">
        <v>15</v>
      </c>
      <c r="B23" s="215"/>
      <c r="C23" s="182"/>
      <c r="D23" s="182"/>
      <c r="E23" s="181"/>
      <c r="F23" s="181"/>
      <c r="G23" s="181"/>
      <c r="H23" s="181"/>
      <c r="I23" s="181"/>
      <c r="J23" s="108"/>
    </row>
    <row r="24" spans="1:10">
      <c r="A24" s="177">
        <v>16</v>
      </c>
      <c r="B24" s="215"/>
      <c r="C24" s="182"/>
      <c r="D24" s="182"/>
      <c r="E24" s="181"/>
      <c r="F24" s="181"/>
      <c r="G24" s="181"/>
      <c r="H24" s="181"/>
      <c r="I24" s="181"/>
      <c r="J24" s="108"/>
    </row>
    <row r="25" spans="1:10">
      <c r="A25" s="177">
        <v>17</v>
      </c>
      <c r="B25" s="215"/>
      <c r="C25" s="182"/>
      <c r="D25" s="182"/>
      <c r="E25" s="181"/>
      <c r="F25" s="181"/>
      <c r="G25" s="181"/>
      <c r="H25" s="181"/>
      <c r="I25" s="181"/>
      <c r="J25" s="108"/>
    </row>
    <row r="26" spans="1:10">
      <c r="A26" s="177">
        <v>18</v>
      </c>
      <c r="B26" s="215"/>
      <c r="C26" s="182"/>
      <c r="D26" s="182"/>
      <c r="E26" s="181"/>
      <c r="F26" s="181"/>
      <c r="G26" s="181"/>
      <c r="H26" s="181"/>
      <c r="I26" s="181"/>
      <c r="J26" s="108"/>
    </row>
    <row r="27" spans="1:10">
      <c r="A27" s="177">
        <v>19</v>
      </c>
      <c r="B27" s="215"/>
      <c r="C27" s="182"/>
      <c r="D27" s="182"/>
      <c r="E27" s="181"/>
      <c r="F27" s="181"/>
      <c r="G27" s="181"/>
      <c r="H27" s="181"/>
      <c r="I27" s="181"/>
      <c r="J27" s="108"/>
    </row>
    <row r="28" spans="1:10">
      <c r="A28" s="177">
        <v>20</v>
      </c>
      <c r="B28" s="215"/>
      <c r="C28" s="182"/>
      <c r="D28" s="182"/>
      <c r="E28" s="181"/>
      <c r="F28" s="181"/>
      <c r="G28" s="181"/>
      <c r="H28" s="181"/>
      <c r="I28" s="181"/>
      <c r="J28" s="108"/>
    </row>
    <row r="29" spans="1:10">
      <c r="A29" s="177">
        <v>21</v>
      </c>
      <c r="B29" s="215"/>
      <c r="C29" s="185"/>
      <c r="D29" s="185"/>
      <c r="E29" s="184"/>
      <c r="F29" s="184"/>
      <c r="G29" s="184"/>
      <c r="H29" s="287"/>
      <c r="I29" s="181"/>
      <c r="J29" s="108"/>
    </row>
    <row r="30" spans="1:10">
      <c r="A30" s="177">
        <v>22</v>
      </c>
      <c r="B30" s="215"/>
      <c r="C30" s="185"/>
      <c r="D30" s="185"/>
      <c r="E30" s="184"/>
      <c r="F30" s="184"/>
      <c r="G30" s="184"/>
      <c r="H30" s="287"/>
      <c r="I30" s="181"/>
      <c r="J30" s="108"/>
    </row>
    <row r="31" spans="1:10">
      <c r="A31" s="177">
        <v>23</v>
      </c>
      <c r="B31" s="215"/>
      <c r="C31" s="185"/>
      <c r="D31" s="185"/>
      <c r="E31" s="184"/>
      <c r="F31" s="184"/>
      <c r="G31" s="184"/>
      <c r="H31" s="287"/>
      <c r="I31" s="181"/>
      <c r="J31" s="108"/>
    </row>
    <row r="32" spans="1:10">
      <c r="A32" s="177">
        <v>24</v>
      </c>
      <c r="B32" s="215"/>
      <c r="C32" s="185"/>
      <c r="D32" s="185"/>
      <c r="E32" s="184"/>
      <c r="F32" s="184"/>
      <c r="G32" s="184"/>
      <c r="H32" s="287"/>
      <c r="I32" s="181"/>
      <c r="J32" s="108"/>
    </row>
    <row r="33" spans="1:12">
      <c r="A33" s="177">
        <v>25</v>
      </c>
      <c r="B33" s="215"/>
      <c r="C33" s="185"/>
      <c r="D33" s="185"/>
      <c r="E33" s="184"/>
      <c r="F33" s="184"/>
      <c r="G33" s="184"/>
      <c r="H33" s="287"/>
      <c r="I33" s="181"/>
      <c r="J33" s="108"/>
    </row>
    <row r="34" spans="1:12">
      <c r="A34" s="177">
        <v>26</v>
      </c>
      <c r="B34" s="215"/>
      <c r="C34" s="185"/>
      <c r="D34" s="185"/>
      <c r="E34" s="184"/>
      <c r="F34" s="184"/>
      <c r="G34" s="184"/>
      <c r="H34" s="287"/>
      <c r="I34" s="181"/>
      <c r="J34" s="108"/>
    </row>
    <row r="35" spans="1:12">
      <c r="A35" s="177">
        <v>27</v>
      </c>
      <c r="B35" s="215"/>
      <c r="C35" s="185"/>
      <c r="D35" s="185"/>
      <c r="E35" s="184"/>
      <c r="F35" s="184"/>
      <c r="G35" s="184"/>
      <c r="H35" s="287"/>
      <c r="I35" s="181"/>
      <c r="J35" s="108"/>
    </row>
    <row r="36" spans="1:12">
      <c r="A36" s="177">
        <v>28</v>
      </c>
      <c r="B36" s="215"/>
      <c r="C36" s="185"/>
      <c r="D36" s="185"/>
      <c r="E36" s="184"/>
      <c r="F36" s="184"/>
      <c r="G36" s="184"/>
      <c r="H36" s="287"/>
      <c r="I36" s="181"/>
      <c r="J36" s="108"/>
    </row>
    <row r="37" spans="1:12">
      <c r="A37" s="177">
        <v>29</v>
      </c>
      <c r="B37" s="215"/>
      <c r="C37" s="185"/>
      <c r="D37" s="185"/>
      <c r="E37" s="184"/>
      <c r="F37" s="184"/>
      <c r="G37" s="184"/>
      <c r="H37" s="287"/>
      <c r="I37" s="181"/>
      <c r="J37" s="108"/>
    </row>
    <row r="38" spans="1:12">
      <c r="A38" s="177" t="s">
        <v>278</v>
      </c>
      <c r="B38" s="215"/>
      <c r="C38" s="185"/>
      <c r="D38" s="185"/>
      <c r="E38" s="184"/>
      <c r="F38" s="184"/>
      <c r="G38" s="288"/>
      <c r="H38" s="297" t="s">
        <v>432</v>
      </c>
      <c r="I38" s="409">
        <f>SUM(I9:I37)</f>
        <v>0</v>
      </c>
      <c r="J38" s="108"/>
    </row>
    <row r="40" spans="1:12">
      <c r="A40" s="192" t="s">
        <v>464</v>
      </c>
    </row>
    <row r="42" spans="1:12">
      <c r="B42" s="194" t="s">
        <v>107</v>
      </c>
      <c r="F42" s="195"/>
    </row>
    <row r="43" spans="1:12">
      <c r="F43" s="193"/>
      <c r="I43" s="193"/>
      <c r="J43" s="193"/>
      <c r="K43" s="193"/>
      <c r="L43" s="193"/>
    </row>
    <row r="44" spans="1:12">
      <c r="C44" s="196"/>
      <c r="F44" s="196"/>
      <c r="G44" s="196"/>
      <c r="H44" s="199"/>
      <c r="I44" s="197"/>
      <c r="J44" s="193"/>
      <c r="K44" s="193"/>
      <c r="L44" s="193"/>
    </row>
    <row r="45" spans="1:12">
      <c r="A45" s="193"/>
      <c r="C45" s="198" t="s">
        <v>268</v>
      </c>
      <c r="F45" s="199" t="s">
        <v>273</v>
      </c>
      <c r="G45" s="198"/>
      <c r="H45" s="198"/>
      <c r="I45" s="197"/>
      <c r="J45" s="193"/>
      <c r="K45" s="193"/>
      <c r="L45" s="193"/>
    </row>
    <row r="46" spans="1:12">
      <c r="A46" s="193"/>
      <c r="C46" s="200" t="s">
        <v>139</v>
      </c>
      <c r="F46" s="192" t="s">
        <v>269</v>
      </c>
      <c r="I46" s="193"/>
      <c r="J46" s="193"/>
      <c r="K46" s="193"/>
      <c r="L46" s="193"/>
    </row>
    <row r="47" spans="1:12" s="193" customFormat="1">
      <c r="B47" s="192"/>
      <c r="C47" s="200"/>
      <c r="G47" s="200"/>
      <c r="H47" s="200"/>
    </row>
    <row r="48" spans="1:12" s="193" customFormat="1" ht="12.75"/>
    <row r="49" s="193" customFormat="1" ht="12.75"/>
    <row r="50" s="193" customFormat="1" ht="12.75"/>
    <row r="51" s="193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M2" sqref="M2"/>
    </sheetView>
  </sheetViews>
  <sheetFormatPr defaultRowHeight="12.75"/>
  <cols>
    <col min="1" max="1" width="2.7109375" style="205" customWidth="1"/>
    <col min="2" max="2" width="9" style="205" customWidth="1"/>
    <col min="3" max="3" width="23.42578125" style="205" customWidth="1"/>
    <col min="4" max="4" width="13.28515625" style="205" customWidth="1"/>
    <col min="5" max="5" width="9.5703125" style="205" customWidth="1"/>
    <col min="6" max="6" width="11.5703125" style="205" customWidth="1"/>
    <col min="7" max="7" width="12.28515625" style="205" customWidth="1"/>
    <col min="8" max="8" width="15.28515625" style="205" customWidth="1"/>
    <col min="9" max="9" width="17.5703125" style="205" customWidth="1"/>
    <col min="10" max="11" width="12.42578125" style="205" customWidth="1"/>
    <col min="12" max="12" width="23.5703125" style="205" customWidth="1"/>
    <col min="13" max="13" width="18.5703125" style="205" customWidth="1"/>
    <col min="14" max="14" width="0.85546875" style="205" customWidth="1"/>
    <col min="15" max="16384" width="9.140625" style="205"/>
  </cols>
  <sheetData>
    <row r="1" spans="1:14" ht="13.5">
      <c r="A1" s="201" t="s">
        <v>466</v>
      </c>
      <c r="B1" s="202"/>
      <c r="C1" s="202"/>
      <c r="D1" s="202"/>
      <c r="E1" s="202"/>
      <c r="F1" s="202"/>
      <c r="G1" s="202"/>
      <c r="H1" s="202"/>
      <c r="I1" s="206"/>
      <c r="J1" s="275"/>
      <c r="K1" s="275"/>
      <c r="L1" s="275"/>
      <c r="M1" s="275" t="s">
        <v>421</v>
      </c>
      <c r="N1" s="206"/>
    </row>
    <row r="2" spans="1:14">
      <c r="A2" s="206" t="s">
        <v>317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204"/>
      <c r="N2" s="206"/>
    </row>
    <row r="3" spans="1:14">
      <c r="A3" s="206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6"/>
    </row>
    <row r="4" spans="1:14" ht="15">
      <c r="A4" s="117" t="s">
        <v>274</v>
      </c>
      <c r="B4" s="202"/>
      <c r="C4" s="202"/>
      <c r="D4" s="207"/>
      <c r="E4" s="276"/>
      <c r="F4" s="207"/>
      <c r="G4" s="203"/>
      <c r="H4" s="203"/>
      <c r="I4" s="203"/>
      <c r="J4" s="203"/>
      <c r="K4" s="203"/>
      <c r="L4" s="202"/>
      <c r="M4" s="203"/>
      <c r="N4" s="206"/>
    </row>
    <row r="5" spans="1:14">
      <c r="A5" s="208" t="str">
        <f>'ფორმა N1'!D4</f>
        <v xml:space="preserve">                     მემარცხენე ალიანსი</v>
      </c>
      <c r="B5" s="208"/>
      <c r="C5" s="208"/>
      <c r="D5" s="208"/>
      <c r="E5" s="209"/>
      <c r="F5" s="209"/>
      <c r="G5" s="209"/>
      <c r="H5" s="209"/>
      <c r="I5" s="209"/>
      <c r="J5" s="209"/>
      <c r="K5" s="209"/>
      <c r="L5" s="209"/>
      <c r="M5" s="209"/>
      <c r="N5" s="206"/>
    </row>
    <row r="6" spans="1:14" ht="13.5" thickBot="1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06"/>
    </row>
    <row r="7" spans="1:14" ht="51">
      <c r="A7" s="278" t="s">
        <v>64</v>
      </c>
      <c r="B7" s="279" t="s">
        <v>422</v>
      </c>
      <c r="C7" s="279" t="s">
        <v>423</v>
      </c>
      <c r="D7" s="280" t="s">
        <v>424</v>
      </c>
      <c r="E7" s="280" t="s">
        <v>275</v>
      </c>
      <c r="F7" s="280" t="s">
        <v>425</v>
      </c>
      <c r="G7" s="280" t="s">
        <v>426</v>
      </c>
      <c r="H7" s="279" t="s">
        <v>427</v>
      </c>
      <c r="I7" s="281" t="s">
        <v>428</v>
      </c>
      <c r="J7" s="281" t="s">
        <v>429</v>
      </c>
      <c r="K7" s="282" t="s">
        <v>430</v>
      </c>
      <c r="L7" s="282" t="s">
        <v>431</v>
      </c>
      <c r="M7" s="280" t="s">
        <v>421</v>
      </c>
      <c r="N7" s="206"/>
    </row>
    <row r="8" spans="1:14">
      <c r="A8" s="211">
        <v>1</v>
      </c>
      <c r="B8" s="212">
        <v>2</v>
      </c>
      <c r="C8" s="212">
        <v>3</v>
      </c>
      <c r="D8" s="213">
        <v>4</v>
      </c>
      <c r="E8" s="213">
        <v>5</v>
      </c>
      <c r="F8" s="213">
        <v>6</v>
      </c>
      <c r="G8" s="213">
        <v>7</v>
      </c>
      <c r="H8" s="213">
        <v>8</v>
      </c>
      <c r="I8" s="213">
        <v>9</v>
      </c>
      <c r="J8" s="213">
        <v>10</v>
      </c>
      <c r="K8" s="213">
        <v>11</v>
      </c>
      <c r="L8" s="213">
        <v>12</v>
      </c>
      <c r="M8" s="213">
        <v>13</v>
      </c>
      <c r="N8" s="206"/>
    </row>
    <row r="9" spans="1:14" ht="15">
      <c r="A9" s="214">
        <v>1</v>
      </c>
      <c r="B9" s="215"/>
      <c r="C9" s="283"/>
      <c r="D9" s="214"/>
      <c r="E9" s="214"/>
      <c r="F9" s="214"/>
      <c r="G9" s="214"/>
      <c r="H9" s="214"/>
      <c r="I9" s="214"/>
      <c r="J9" s="214"/>
      <c r="K9" s="214"/>
      <c r="L9" s="214"/>
      <c r="M9" s="284" t="str">
        <f t="shared" ref="M9:M33" si="0">IF(ISBLANK(B9),"",$M$2)</f>
        <v/>
      </c>
      <c r="N9" s="206"/>
    </row>
    <row r="10" spans="1:14" ht="15">
      <c r="A10" s="214">
        <v>2</v>
      </c>
      <c r="B10" s="215"/>
      <c r="C10" s="283"/>
      <c r="D10" s="214"/>
      <c r="E10" s="214"/>
      <c r="F10" s="214"/>
      <c r="G10" s="214"/>
      <c r="H10" s="214"/>
      <c r="I10" s="214"/>
      <c r="J10" s="214"/>
      <c r="K10" s="214"/>
      <c r="L10" s="214"/>
      <c r="M10" s="284" t="str">
        <f t="shared" si="0"/>
        <v/>
      </c>
      <c r="N10" s="206"/>
    </row>
    <row r="11" spans="1:14" ht="15">
      <c r="A11" s="214">
        <v>3</v>
      </c>
      <c r="B11" s="215"/>
      <c r="C11" s="283"/>
      <c r="D11" s="214"/>
      <c r="E11" s="214"/>
      <c r="F11" s="214"/>
      <c r="G11" s="214"/>
      <c r="H11" s="214"/>
      <c r="I11" s="214"/>
      <c r="J11" s="214"/>
      <c r="K11" s="214"/>
      <c r="L11" s="214"/>
      <c r="M11" s="284" t="str">
        <f t="shared" si="0"/>
        <v/>
      </c>
      <c r="N11" s="206"/>
    </row>
    <row r="12" spans="1:14" ht="15">
      <c r="A12" s="214">
        <v>4</v>
      </c>
      <c r="B12" s="215"/>
      <c r="C12" s="283"/>
      <c r="D12" s="214"/>
      <c r="E12" s="214"/>
      <c r="F12" s="214"/>
      <c r="G12" s="214"/>
      <c r="H12" s="214"/>
      <c r="I12" s="214"/>
      <c r="J12" s="214"/>
      <c r="K12" s="214"/>
      <c r="L12" s="214"/>
      <c r="M12" s="284" t="str">
        <f t="shared" si="0"/>
        <v/>
      </c>
      <c r="N12" s="206"/>
    </row>
    <row r="13" spans="1:14" ht="15">
      <c r="A13" s="214">
        <v>5</v>
      </c>
      <c r="B13" s="215"/>
      <c r="C13" s="283"/>
      <c r="D13" s="214"/>
      <c r="E13" s="214"/>
      <c r="F13" s="214"/>
      <c r="G13" s="214"/>
      <c r="H13" s="214"/>
      <c r="I13" s="214"/>
      <c r="J13" s="214"/>
      <c r="K13" s="214"/>
      <c r="L13" s="214"/>
      <c r="M13" s="284" t="str">
        <f t="shared" si="0"/>
        <v/>
      </c>
      <c r="N13" s="206"/>
    </row>
    <row r="14" spans="1:14" ht="15">
      <c r="A14" s="214">
        <v>6</v>
      </c>
      <c r="B14" s="215"/>
      <c r="C14" s="283"/>
      <c r="D14" s="214"/>
      <c r="E14" s="214"/>
      <c r="F14" s="214"/>
      <c r="G14" s="214"/>
      <c r="H14" s="214"/>
      <c r="I14" s="214"/>
      <c r="J14" s="214"/>
      <c r="K14" s="214"/>
      <c r="L14" s="214"/>
      <c r="M14" s="284" t="str">
        <f t="shared" si="0"/>
        <v/>
      </c>
      <c r="N14" s="206"/>
    </row>
    <row r="15" spans="1:14" ht="15">
      <c r="A15" s="214">
        <v>7</v>
      </c>
      <c r="B15" s="215"/>
      <c r="C15" s="283"/>
      <c r="D15" s="214"/>
      <c r="E15" s="214"/>
      <c r="F15" s="214"/>
      <c r="G15" s="214"/>
      <c r="H15" s="214"/>
      <c r="I15" s="214"/>
      <c r="J15" s="214"/>
      <c r="K15" s="214"/>
      <c r="L15" s="214"/>
      <c r="M15" s="284" t="str">
        <f t="shared" si="0"/>
        <v/>
      </c>
      <c r="N15" s="206"/>
    </row>
    <row r="16" spans="1:14" ht="15">
      <c r="A16" s="214">
        <v>8</v>
      </c>
      <c r="B16" s="215"/>
      <c r="C16" s="283"/>
      <c r="D16" s="214"/>
      <c r="E16" s="214"/>
      <c r="F16" s="214"/>
      <c r="G16" s="214"/>
      <c r="H16" s="214"/>
      <c r="I16" s="214"/>
      <c r="J16" s="214"/>
      <c r="K16" s="214"/>
      <c r="L16" s="214"/>
      <c r="M16" s="284" t="str">
        <f t="shared" si="0"/>
        <v/>
      </c>
      <c r="N16" s="206"/>
    </row>
    <row r="17" spans="1:14" ht="15">
      <c r="A17" s="214">
        <v>9</v>
      </c>
      <c r="B17" s="215"/>
      <c r="C17" s="283"/>
      <c r="D17" s="214"/>
      <c r="E17" s="214"/>
      <c r="F17" s="214"/>
      <c r="G17" s="214"/>
      <c r="H17" s="214"/>
      <c r="I17" s="214"/>
      <c r="J17" s="214"/>
      <c r="K17" s="214"/>
      <c r="L17" s="214"/>
      <c r="M17" s="284" t="str">
        <f t="shared" si="0"/>
        <v/>
      </c>
      <c r="N17" s="206"/>
    </row>
    <row r="18" spans="1:14" ht="15">
      <c r="A18" s="214">
        <v>10</v>
      </c>
      <c r="B18" s="215"/>
      <c r="C18" s="283"/>
      <c r="D18" s="214"/>
      <c r="E18" s="214"/>
      <c r="F18" s="214"/>
      <c r="G18" s="214"/>
      <c r="H18" s="214"/>
      <c r="I18" s="214"/>
      <c r="J18" s="214"/>
      <c r="K18" s="214"/>
      <c r="L18" s="214"/>
      <c r="M18" s="284" t="str">
        <f t="shared" si="0"/>
        <v/>
      </c>
      <c r="N18" s="206"/>
    </row>
    <row r="19" spans="1:14" ht="15">
      <c r="A19" s="214">
        <v>11</v>
      </c>
      <c r="B19" s="215"/>
      <c r="C19" s="283"/>
      <c r="D19" s="214"/>
      <c r="E19" s="214"/>
      <c r="F19" s="214"/>
      <c r="G19" s="214"/>
      <c r="H19" s="214"/>
      <c r="I19" s="214"/>
      <c r="J19" s="214"/>
      <c r="K19" s="214"/>
      <c r="L19" s="214"/>
      <c r="M19" s="284" t="str">
        <f t="shared" si="0"/>
        <v/>
      </c>
      <c r="N19" s="206"/>
    </row>
    <row r="20" spans="1:14" ht="15">
      <c r="A20" s="214">
        <v>12</v>
      </c>
      <c r="B20" s="215"/>
      <c r="C20" s="283"/>
      <c r="D20" s="214"/>
      <c r="E20" s="214"/>
      <c r="F20" s="214"/>
      <c r="G20" s="214"/>
      <c r="H20" s="214"/>
      <c r="I20" s="214"/>
      <c r="J20" s="214"/>
      <c r="K20" s="214"/>
      <c r="L20" s="214"/>
      <c r="M20" s="284" t="str">
        <f t="shared" si="0"/>
        <v/>
      </c>
      <c r="N20" s="206"/>
    </row>
    <row r="21" spans="1:14" ht="15">
      <c r="A21" s="214">
        <v>13</v>
      </c>
      <c r="B21" s="215"/>
      <c r="C21" s="283"/>
      <c r="D21" s="214"/>
      <c r="E21" s="214"/>
      <c r="F21" s="214"/>
      <c r="G21" s="214"/>
      <c r="H21" s="214"/>
      <c r="I21" s="214"/>
      <c r="J21" s="214"/>
      <c r="K21" s="214"/>
      <c r="L21" s="214"/>
      <c r="M21" s="284" t="str">
        <f t="shared" si="0"/>
        <v/>
      </c>
      <c r="N21" s="206"/>
    </row>
    <row r="22" spans="1:14" ht="15">
      <c r="A22" s="214">
        <v>14</v>
      </c>
      <c r="B22" s="215"/>
      <c r="C22" s="283"/>
      <c r="D22" s="214"/>
      <c r="E22" s="214"/>
      <c r="F22" s="214"/>
      <c r="G22" s="214"/>
      <c r="H22" s="214"/>
      <c r="I22" s="214"/>
      <c r="J22" s="214"/>
      <c r="K22" s="214"/>
      <c r="L22" s="214"/>
      <c r="M22" s="284" t="str">
        <f t="shared" si="0"/>
        <v/>
      </c>
      <c r="N22" s="206"/>
    </row>
    <row r="23" spans="1:14" ht="15">
      <c r="A23" s="214">
        <v>15</v>
      </c>
      <c r="B23" s="215"/>
      <c r="C23" s="283"/>
      <c r="D23" s="214"/>
      <c r="E23" s="214"/>
      <c r="F23" s="214"/>
      <c r="G23" s="214"/>
      <c r="H23" s="214"/>
      <c r="I23" s="214"/>
      <c r="J23" s="214"/>
      <c r="K23" s="214"/>
      <c r="L23" s="214"/>
      <c r="M23" s="284" t="str">
        <f t="shared" si="0"/>
        <v/>
      </c>
      <c r="N23" s="206"/>
    </row>
    <row r="24" spans="1:14" ht="15">
      <c r="A24" s="214">
        <v>16</v>
      </c>
      <c r="B24" s="215"/>
      <c r="C24" s="283"/>
      <c r="D24" s="214"/>
      <c r="E24" s="214"/>
      <c r="F24" s="214"/>
      <c r="G24" s="214"/>
      <c r="H24" s="214"/>
      <c r="I24" s="214"/>
      <c r="J24" s="214"/>
      <c r="K24" s="214"/>
      <c r="L24" s="214"/>
      <c r="M24" s="284" t="str">
        <f t="shared" si="0"/>
        <v/>
      </c>
      <c r="N24" s="206"/>
    </row>
    <row r="25" spans="1:14" ht="15">
      <c r="A25" s="214">
        <v>17</v>
      </c>
      <c r="B25" s="215"/>
      <c r="C25" s="283"/>
      <c r="D25" s="214"/>
      <c r="E25" s="214"/>
      <c r="F25" s="214"/>
      <c r="G25" s="214"/>
      <c r="H25" s="214"/>
      <c r="I25" s="214"/>
      <c r="J25" s="214"/>
      <c r="K25" s="214"/>
      <c r="L25" s="214"/>
      <c r="M25" s="284" t="str">
        <f t="shared" si="0"/>
        <v/>
      </c>
      <c r="N25" s="206"/>
    </row>
    <row r="26" spans="1:14" ht="15">
      <c r="A26" s="214">
        <v>18</v>
      </c>
      <c r="B26" s="215"/>
      <c r="C26" s="283"/>
      <c r="D26" s="214"/>
      <c r="E26" s="214"/>
      <c r="F26" s="214"/>
      <c r="G26" s="214"/>
      <c r="H26" s="214"/>
      <c r="I26" s="214"/>
      <c r="J26" s="214"/>
      <c r="K26" s="214"/>
      <c r="L26" s="214"/>
      <c r="M26" s="284" t="str">
        <f t="shared" si="0"/>
        <v/>
      </c>
      <c r="N26" s="206"/>
    </row>
    <row r="27" spans="1:14" ht="15">
      <c r="A27" s="214">
        <v>19</v>
      </c>
      <c r="B27" s="215"/>
      <c r="C27" s="283"/>
      <c r="D27" s="214"/>
      <c r="E27" s="214"/>
      <c r="F27" s="214"/>
      <c r="G27" s="214"/>
      <c r="H27" s="214"/>
      <c r="I27" s="214"/>
      <c r="J27" s="214"/>
      <c r="K27" s="214"/>
      <c r="L27" s="214"/>
      <c r="M27" s="284" t="str">
        <f t="shared" si="0"/>
        <v/>
      </c>
      <c r="N27" s="206"/>
    </row>
    <row r="28" spans="1:14" ht="15">
      <c r="A28" s="214">
        <v>20</v>
      </c>
      <c r="B28" s="215"/>
      <c r="C28" s="283"/>
      <c r="D28" s="214"/>
      <c r="E28" s="214"/>
      <c r="F28" s="214"/>
      <c r="G28" s="214"/>
      <c r="H28" s="214"/>
      <c r="I28" s="214"/>
      <c r="J28" s="214"/>
      <c r="K28" s="214"/>
      <c r="L28" s="214"/>
      <c r="M28" s="284" t="str">
        <f t="shared" si="0"/>
        <v/>
      </c>
      <c r="N28" s="206"/>
    </row>
    <row r="29" spans="1:14" ht="15">
      <c r="A29" s="214">
        <v>21</v>
      </c>
      <c r="B29" s="215"/>
      <c r="C29" s="283"/>
      <c r="D29" s="214"/>
      <c r="E29" s="214"/>
      <c r="F29" s="214"/>
      <c r="G29" s="214"/>
      <c r="H29" s="214"/>
      <c r="I29" s="214"/>
      <c r="J29" s="214"/>
      <c r="K29" s="214"/>
      <c r="L29" s="214"/>
      <c r="M29" s="284" t="str">
        <f t="shared" si="0"/>
        <v/>
      </c>
      <c r="N29" s="206"/>
    </row>
    <row r="30" spans="1:14" ht="15">
      <c r="A30" s="214">
        <v>22</v>
      </c>
      <c r="B30" s="215"/>
      <c r="C30" s="283"/>
      <c r="D30" s="214"/>
      <c r="E30" s="214"/>
      <c r="F30" s="214"/>
      <c r="G30" s="214"/>
      <c r="H30" s="214"/>
      <c r="I30" s="214"/>
      <c r="J30" s="214"/>
      <c r="K30" s="214"/>
      <c r="L30" s="214"/>
      <c r="M30" s="284" t="str">
        <f t="shared" si="0"/>
        <v/>
      </c>
      <c r="N30" s="206"/>
    </row>
    <row r="31" spans="1:14" ht="15">
      <c r="A31" s="214">
        <v>23</v>
      </c>
      <c r="B31" s="215"/>
      <c r="C31" s="283"/>
      <c r="D31" s="214"/>
      <c r="E31" s="214"/>
      <c r="F31" s="214"/>
      <c r="G31" s="214"/>
      <c r="H31" s="214"/>
      <c r="I31" s="214"/>
      <c r="J31" s="214"/>
      <c r="K31" s="214"/>
      <c r="L31" s="214"/>
      <c r="M31" s="284" t="str">
        <f t="shared" si="0"/>
        <v/>
      </c>
      <c r="N31" s="206"/>
    </row>
    <row r="32" spans="1:14" ht="15">
      <c r="A32" s="214">
        <v>24</v>
      </c>
      <c r="B32" s="215"/>
      <c r="C32" s="283"/>
      <c r="D32" s="214"/>
      <c r="E32" s="214"/>
      <c r="F32" s="214"/>
      <c r="G32" s="214"/>
      <c r="H32" s="214"/>
      <c r="I32" s="214"/>
      <c r="J32" s="214"/>
      <c r="K32" s="214"/>
      <c r="L32" s="214"/>
      <c r="M32" s="284" t="str">
        <f t="shared" si="0"/>
        <v/>
      </c>
      <c r="N32" s="206"/>
    </row>
    <row r="33" spans="1:14" ht="15">
      <c r="A33" s="285" t="s">
        <v>278</v>
      </c>
      <c r="B33" s="215"/>
      <c r="C33" s="283"/>
      <c r="D33" s="214"/>
      <c r="E33" s="214"/>
      <c r="F33" s="214"/>
      <c r="G33" s="214"/>
      <c r="H33" s="214"/>
      <c r="I33" s="214"/>
      <c r="J33" s="214"/>
      <c r="K33" s="214"/>
      <c r="L33" s="214"/>
      <c r="M33" s="284" t="str">
        <f t="shared" si="0"/>
        <v/>
      </c>
      <c r="N33" s="206"/>
    </row>
    <row r="34" spans="1:14" s="221" customFormat="1"/>
    <row r="37" spans="1:14" s="21" customFormat="1" ht="15">
      <c r="B37" s="216" t="s">
        <v>107</v>
      </c>
    </row>
    <row r="38" spans="1:14" s="21" customFormat="1" ht="15">
      <c r="B38" s="216"/>
    </row>
    <row r="39" spans="1:14" s="21" customFormat="1" ht="15">
      <c r="C39" s="218"/>
      <c r="D39" s="217"/>
      <c r="E39" s="217"/>
      <c r="H39" s="218"/>
      <c r="I39" s="218"/>
      <c r="J39" s="217"/>
      <c r="K39" s="217"/>
      <c r="L39" s="217"/>
    </row>
    <row r="40" spans="1:14" s="21" customFormat="1" ht="15">
      <c r="C40" s="219" t="s">
        <v>268</v>
      </c>
      <c r="D40" s="217"/>
      <c r="E40" s="217"/>
      <c r="H40" s="216" t="s">
        <v>319</v>
      </c>
      <c r="M40" s="217"/>
    </row>
    <row r="41" spans="1:14" s="21" customFormat="1" ht="15">
      <c r="C41" s="219" t="s">
        <v>139</v>
      </c>
      <c r="D41" s="217"/>
      <c r="E41" s="217"/>
      <c r="H41" s="220" t="s">
        <v>269</v>
      </c>
      <c r="M41" s="217"/>
    </row>
    <row r="42" spans="1:14" ht="15">
      <c r="C42" s="219"/>
      <c r="F42" s="220"/>
      <c r="J42" s="222"/>
      <c r="K42" s="222"/>
      <c r="L42" s="222"/>
      <c r="M42" s="222"/>
    </row>
    <row r="43" spans="1:14" ht="15">
      <c r="C43" s="21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5"/>
      <c r="C1" s="441" t="s">
        <v>109</v>
      </c>
      <c r="D1" s="441"/>
      <c r="E1" s="116"/>
    </row>
    <row r="2" spans="1:12" s="6" customFormat="1">
      <c r="A2" s="79" t="s">
        <v>140</v>
      </c>
      <c r="B2" s="265"/>
      <c r="C2" s="442">
        <f>'ფორმა N2'!C2:D2</f>
        <v>2016</v>
      </c>
      <c r="D2" s="443"/>
      <c r="E2" s="116"/>
    </row>
    <row r="3" spans="1:12" s="6" customFormat="1">
      <c r="A3" s="79"/>
      <c r="B3" s="265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6"/>
      <c r="C4" s="79"/>
      <c r="D4" s="79"/>
      <c r="E4" s="111"/>
      <c r="L4" s="6"/>
    </row>
    <row r="5" spans="1:12" s="2" customFormat="1">
      <c r="A5" s="121" t="str">
        <f>'ფორმა N1'!D4</f>
        <v xml:space="preserve">                     მემარცხენე ალიანსი</v>
      </c>
      <c r="B5" s="267"/>
      <c r="C5" s="60"/>
      <c r="D5" s="60"/>
      <c r="E5" s="111"/>
    </row>
    <row r="6" spans="1:12" s="2" customFormat="1">
      <c r="A6" s="80"/>
      <c r="B6" s="266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>
      <c r="A9" s="252">
        <v>1</v>
      </c>
      <c r="B9" s="252" t="s">
        <v>65</v>
      </c>
      <c r="C9" s="88">
        <f>SUM(C10,C26)</f>
        <v>740</v>
      </c>
      <c r="D9" s="88">
        <f>SUM(D10,D26)</f>
        <v>740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SUM(C11,C12,C16,C19,C25,C26)</f>
        <v>740</v>
      </c>
      <c r="D10" s="88">
        <f>SUM(D11,D12,D16,D19,D24,D25)</f>
        <v>740</v>
      </c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308</v>
      </c>
      <c r="C12" s="110">
        <f>SUM(C13:C15)</f>
        <v>740</v>
      </c>
      <c r="D12" s="429">
        <f>SUM(D13:D15)</f>
        <v>740</v>
      </c>
      <c r="E12" s="116"/>
    </row>
    <row r="13" spans="1:12" s="3" customFormat="1">
      <c r="A13" s="100" t="s">
        <v>81</v>
      </c>
      <c r="B13" s="100" t="s">
        <v>311</v>
      </c>
      <c r="C13" s="8">
        <v>740</v>
      </c>
      <c r="D13" s="8">
        <v>740</v>
      </c>
      <c r="E13" s="116"/>
    </row>
    <row r="14" spans="1:12" s="3" customFormat="1">
      <c r="A14" s="100" t="s">
        <v>507</v>
      </c>
      <c r="B14" s="100" t="s">
        <v>506</v>
      </c>
      <c r="C14" s="8"/>
      <c r="D14" s="8"/>
      <c r="E14" s="116"/>
    </row>
    <row r="15" spans="1:12" s="3" customFormat="1">
      <c r="A15" s="100" t="s">
        <v>508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84</v>
      </c>
      <c r="B17" s="100" t="s">
        <v>86</v>
      </c>
      <c r="C17" s="8"/>
      <c r="D17" s="8"/>
      <c r="E17" s="116"/>
    </row>
    <row r="18" spans="1:5" s="3" customFormat="1" ht="30">
      <c r="A18" s="100" t="s">
        <v>85</v>
      </c>
      <c r="B18" s="100" t="s">
        <v>110</v>
      </c>
      <c r="C18" s="8"/>
      <c r="D18" s="8"/>
      <c r="E18" s="116"/>
    </row>
    <row r="19" spans="1:5" s="3" customForma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0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446</v>
      </c>
      <c r="C23" s="8"/>
      <c r="D23" s="8"/>
      <c r="E23" s="116"/>
    </row>
    <row r="24" spans="1:5" s="3" customFormat="1">
      <c r="A24" s="91" t="s">
        <v>95</v>
      </c>
      <c r="B24" s="91" t="s">
        <v>447</v>
      </c>
      <c r="C24" s="289"/>
      <c r="D24" s="8"/>
      <c r="E24" s="116"/>
    </row>
    <row r="25" spans="1:5" s="3" customFormat="1">
      <c r="A25" s="91" t="s">
        <v>251</v>
      </c>
      <c r="B25" s="91" t="s">
        <v>453</v>
      </c>
      <c r="C25" s="8"/>
      <c r="D25" s="8"/>
      <c r="E25" s="116"/>
    </row>
    <row r="26" spans="1:5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>
      <c r="A28" s="260" t="s">
        <v>98</v>
      </c>
      <c r="B28" s="260" t="s">
        <v>309</v>
      </c>
      <c r="C28" s="8"/>
      <c r="D28" s="8"/>
      <c r="E28" s="116"/>
    </row>
    <row r="29" spans="1:5">
      <c r="A29" s="260" t="s">
        <v>99</v>
      </c>
      <c r="B29" s="260" t="s">
        <v>312</v>
      </c>
      <c r="C29" s="8"/>
      <c r="D29" s="8"/>
      <c r="E29" s="116"/>
    </row>
    <row r="30" spans="1:5">
      <c r="A30" s="260" t="s">
        <v>455</v>
      </c>
      <c r="B30" s="260" t="s">
        <v>310</v>
      </c>
      <c r="C30" s="8"/>
      <c r="D30" s="8"/>
      <c r="E30" s="116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>
      <c r="A32" s="260" t="s">
        <v>12</v>
      </c>
      <c r="B32" s="260" t="s">
        <v>509</v>
      </c>
      <c r="C32" s="8"/>
      <c r="D32" s="8"/>
      <c r="E32" s="116"/>
    </row>
    <row r="33" spans="1:9">
      <c r="A33" s="260" t="s">
        <v>13</v>
      </c>
      <c r="B33" s="260" t="s">
        <v>510</v>
      </c>
      <c r="C33" s="8"/>
      <c r="D33" s="8"/>
      <c r="E33" s="116"/>
    </row>
    <row r="34" spans="1:9">
      <c r="A34" s="260" t="s">
        <v>281</v>
      </c>
      <c r="B34" s="260" t="s">
        <v>511</v>
      </c>
      <c r="C34" s="8"/>
      <c r="D34" s="8"/>
      <c r="E34" s="116"/>
    </row>
    <row r="35" spans="1:9" s="23" customFormat="1">
      <c r="A35" s="91" t="s">
        <v>34</v>
      </c>
      <c r="B35" s="274" t="s">
        <v>452</v>
      </c>
      <c r="C35" s="8"/>
      <c r="D35" s="8"/>
    </row>
    <row r="36" spans="1:9" s="2" customFormat="1">
      <c r="A36" s="1"/>
      <c r="B36" s="268"/>
      <c r="E36" s="5"/>
    </row>
    <row r="37" spans="1:9" s="2" customFormat="1">
      <c r="B37" s="268"/>
      <c r="E37" s="5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8"/>
      <c r="E40" s="5"/>
    </row>
    <row r="41" spans="1:9" s="2" customFormat="1">
      <c r="B41" s="268"/>
      <c r="E41"/>
      <c r="F41"/>
      <c r="G41"/>
      <c r="H41"/>
      <c r="I41"/>
    </row>
    <row r="42" spans="1:9" s="2" customFormat="1">
      <c r="B42" s="268"/>
      <c r="D42" s="12"/>
      <c r="E42"/>
      <c r="F42"/>
      <c r="G42"/>
      <c r="H42"/>
      <c r="I42"/>
    </row>
    <row r="43" spans="1:9" s="2" customFormat="1">
      <c r="A43"/>
      <c r="B43" s="270" t="s">
        <v>450</v>
      </c>
      <c r="D43" s="12"/>
      <c r="E43"/>
      <c r="F43"/>
      <c r="G43"/>
      <c r="H43"/>
      <c r="I43"/>
    </row>
    <row r="44" spans="1:9" s="2" customFormat="1">
      <c r="A44"/>
      <c r="B44" s="268" t="s">
        <v>270</v>
      </c>
      <c r="D44" s="12"/>
      <c r="E44"/>
      <c r="F44"/>
      <c r="G44"/>
      <c r="H44"/>
      <c r="I44"/>
    </row>
    <row r="45" spans="1:9" customFormat="1" ht="12.75">
      <c r="B45" s="271" t="s">
        <v>139</v>
      </c>
    </row>
    <row r="46" spans="1:9" customFormat="1" ht="12.75">
      <c r="B46" s="27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5" t="s">
        <v>237</v>
      </c>
    </row>
    <row r="3" spans="1:7" ht="15">
      <c r="A3" s="63">
        <v>40908</v>
      </c>
      <c r="C3" t="s">
        <v>201</v>
      </c>
      <c r="E3" t="s">
        <v>232</v>
      </c>
      <c r="G3" s="65" t="s">
        <v>238</v>
      </c>
    </row>
    <row r="4" spans="1:7" ht="1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249"/>
      <c r="C1" s="441" t="s">
        <v>109</v>
      </c>
      <c r="D1" s="441"/>
      <c r="E1" s="94"/>
    </row>
    <row r="2" spans="1:5" s="6" customFormat="1">
      <c r="A2" s="77" t="s">
        <v>407</v>
      </c>
      <c r="B2" s="249"/>
      <c r="C2" s="439">
        <f>'ფორმა N3'!C2:D2</f>
        <v>2016</v>
      </c>
      <c r="D2" s="440"/>
      <c r="E2" s="94"/>
    </row>
    <row r="3" spans="1:5" s="6" customFormat="1">
      <c r="A3" s="77" t="s">
        <v>408</v>
      </c>
      <c r="B3" s="249"/>
      <c r="C3" s="250"/>
      <c r="D3" s="250"/>
      <c r="E3" s="94"/>
    </row>
    <row r="4" spans="1:5" s="6" customFormat="1">
      <c r="A4" s="79" t="s">
        <v>140</v>
      </c>
      <c r="B4" s="249"/>
      <c r="C4" s="250"/>
      <c r="D4" s="250"/>
      <c r="E4" s="94"/>
    </row>
    <row r="5" spans="1:5" s="6" customFormat="1">
      <c r="A5" s="79"/>
      <c r="B5" s="249"/>
      <c r="C5" s="250"/>
      <c r="D5" s="250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51" t="str">
        <f>'ფორმა N1'!D4</f>
        <v xml:space="preserve">                     მემარცხენე ალიანსი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9"/>
      <c r="B9" s="249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2">
        <v>1</v>
      </c>
      <c r="B11" s="252" t="s">
        <v>57</v>
      </c>
      <c r="C11" s="426">
        <f>SUM(C12,C15,C55,C58,C59,C60,C78)</f>
        <v>2845</v>
      </c>
      <c r="D11" s="426">
        <f>SUM(D12,D15,D55,D58,D59,D60,D66,D74,D75)</f>
        <v>2845</v>
      </c>
      <c r="E11" s="253"/>
    </row>
    <row r="12" spans="1:5" s="9" customFormat="1" ht="18">
      <c r="A12" s="90">
        <v>1.1000000000000001</v>
      </c>
      <c r="B12" s="90" t="s">
        <v>58</v>
      </c>
      <c r="C12" s="426">
        <f>SUM(C13:C14)</f>
        <v>0</v>
      </c>
      <c r="D12" s="42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26"/>
      <c r="D13" s="426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426">
        <f>SUM(C16,C19,C31,C32,C33,C34,C37,C38,C45:C49,C53,C54)</f>
        <v>2845</v>
      </c>
      <c r="D15" s="426">
        <f>SUM(D16,D19,D31,D32,D33,D34,D37,D38,D45:D49,D53,D54)</f>
        <v>2845</v>
      </c>
      <c r="E15" s="253"/>
    </row>
    <row r="16" spans="1:5" s="3" customFormat="1">
      <c r="A16" s="91" t="s">
        <v>32</v>
      </c>
      <c r="B16" s="91" t="s">
        <v>1</v>
      </c>
      <c r="C16" s="426">
        <f>SUM(C17:C18)</f>
        <v>0</v>
      </c>
      <c r="D16" s="426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26"/>
      <c r="D17" s="426"/>
      <c r="E17" s="98"/>
    </row>
    <row r="18" spans="1:6" s="3" customFormat="1">
      <c r="A18" s="100" t="s">
        <v>99</v>
      </c>
      <c r="B18" s="100" t="s">
        <v>62</v>
      </c>
      <c r="C18" s="426"/>
      <c r="D18" s="426"/>
      <c r="E18" s="98"/>
    </row>
    <row r="19" spans="1:6" s="3" customFormat="1">
      <c r="A19" s="91" t="s">
        <v>33</v>
      </c>
      <c r="B19" s="91" t="s">
        <v>2</v>
      </c>
      <c r="C19" s="426">
        <f>SUM(C20:C25,C30)</f>
        <v>60</v>
      </c>
      <c r="D19" s="426">
        <f>SUM(D20:D25,D30)</f>
        <v>60</v>
      </c>
      <c r="E19" s="255"/>
      <c r="F19" s="256"/>
    </row>
    <row r="20" spans="1:6" s="259" customFormat="1" ht="30">
      <c r="A20" s="100" t="s">
        <v>12</v>
      </c>
      <c r="B20" s="100" t="s">
        <v>250</v>
      </c>
      <c r="C20" s="426"/>
      <c r="D20" s="426"/>
      <c r="E20" s="258"/>
    </row>
    <row r="21" spans="1:6" s="259" customFormat="1">
      <c r="A21" s="100" t="s">
        <v>13</v>
      </c>
      <c r="B21" s="100" t="s">
        <v>14</v>
      </c>
      <c r="C21" s="426"/>
      <c r="D21" s="426"/>
      <c r="E21" s="258"/>
    </row>
    <row r="22" spans="1:6" s="259" customFormat="1" ht="30">
      <c r="A22" s="100" t="s">
        <v>281</v>
      </c>
      <c r="B22" s="100" t="s">
        <v>22</v>
      </c>
      <c r="C22" s="426"/>
      <c r="D22" s="426"/>
      <c r="E22" s="258"/>
    </row>
    <row r="23" spans="1:6" s="259" customFormat="1" ht="16.5" customHeight="1">
      <c r="A23" s="100" t="s">
        <v>282</v>
      </c>
      <c r="B23" s="100" t="s">
        <v>15</v>
      </c>
      <c r="C23" s="426">
        <v>60</v>
      </c>
      <c r="D23" s="41">
        <v>60</v>
      </c>
      <c r="E23" s="258"/>
    </row>
    <row r="24" spans="1:6" s="259" customFormat="1" ht="16.5" customHeight="1">
      <c r="A24" s="100" t="s">
        <v>283</v>
      </c>
      <c r="B24" s="100" t="s">
        <v>16</v>
      </c>
      <c r="C24" s="257"/>
      <c r="D24" s="41"/>
      <c r="E24" s="258"/>
    </row>
    <row r="25" spans="1:6" s="259" customFormat="1" ht="16.5" customHeight="1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8"/>
    </row>
    <row r="26" spans="1:6" s="259" customFormat="1" ht="16.5" customHeight="1">
      <c r="A26" s="260" t="s">
        <v>285</v>
      </c>
      <c r="B26" s="260" t="s">
        <v>18</v>
      </c>
      <c r="C26" s="257"/>
      <c r="D26" s="41"/>
      <c r="E26" s="258"/>
    </row>
    <row r="27" spans="1:6" s="259" customFormat="1" ht="16.5" customHeight="1">
      <c r="A27" s="260" t="s">
        <v>286</v>
      </c>
      <c r="B27" s="260" t="s">
        <v>19</v>
      </c>
      <c r="C27" s="257"/>
      <c r="D27" s="41"/>
      <c r="E27" s="258"/>
    </row>
    <row r="28" spans="1:6" s="259" customFormat="1" ht="16.5" customHeight="1">
      <c r="A28" s="260" t="s">
        <v>287</v>
      </c>
      <c r="B28" s="260" t="s">
        <v>20</v>
      </c>
      <c r="C28" s="257"/>
      <c r="D28" s="41"/>
      <c r="E28" s="258"/>
    </row>
    <row r="29" spans="1:6" s="259" customFormat="1" ht="16.5" customHeight="1">
      <c r="A29" s="260" t="s">
        <v>288</v>
      </c>
      <c r="B29" s="260" t="s">
        <v>23</v>
      </c>
      <c r="C29" s="257"/>
      <c r="D29" s="42"/>
      <c r="E29" s="258"/>
    </row>
    <row r="30" spans="1:6" s="259" customFormat="1" ht="16.5" customHeight="1">
      <c r="A30" s="100" t="s">
        <v>289</v>
      </c>
      <c r="B30" s="100" t="s">
        <v>21</v>
      </c>
      <c r="C30" s="426">
        <v>0</v>
      </c>
      <c r="D30" s="426">
        <v>0</v>
      </c>
      <c r="E30" s="258"/>
    </row>
    <row r="31" spans="1:6" s="3" customFormat="1" ht="16.5" customHeight="1">
      <c r="A31" s="91" t="s">
        <v>34</v>
      </c>
      <c r="B31" s="91" t="s">
        <v>3</v>
      </c>
      <c r="C31" s="4"/>
      <c r="D31" s="254"/>
      <c r="E31" s="255"/>
    </row>
    <row r="32" spans="1:6" s="3" customFormat="1" ht="16.5" customHeight="1">
      <c r="A32" s="91" t="s">
        <v>35</v>
      </c>
      <c r="B32" s="91" t="s">
        <v>4</v>
      </c>
      <c r="C32" s="4"/>
      <c r="D32" s="254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4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290</v>
      </c>
      <c r="B35" s="100" t="s">
        <v>56</v>
      </c>
      <c r="C35" s="4"/>
      <c r="D35" s="254"/>
      <c r="E35" s="98"/>
    </row>
    <row r="36" spans="1:5" s="3" customFormat="1" ht="16.5" customHeight="1">
      <c r="A36" s="100" t="s">
        <v>291</v>
      </c>
      <c r="B36" s="100" t="s">
        <v>55</v>
      </c>
      <c r="C36" s="4"/>
      <c r="D36" s="254"/>
      <c r="E36" s="98"/>
    </row>
    <row r="37" spans="1:5" s="3" customFormat="1" ht="16.5" customHeight="1">
      <c r="A37" s="91" t="s">
        <v>38</v>
      </c>
      <c r="B37" s="91" t="s">
        <v>49</v>
      </c>
      <c r="C37" s="426">
        <v>30</v>
      </c>
      <c r="D37" s="426">
        <v>30</v>
      </c>
      <c r="E37" s="98"/>
    </row>
    <row r="38" spans="1:5" s="3" customFormat="1" ht="16.5" customHeight="1">
      <c r="A38" s="91" t="s">
        <v>39</v>
      </c>
      <c r="B38" s="91" t="s">
        <v>409</v>
      </c>
      <c r="C38" s="86">
        <f>SUM(C39:C44)</f>
        <v>2505</v>
      </c>
      <c r="D38" s="86">
        <f>SUM(D39:D44)</f>
        <v>2505</v>
      </c>
      <c r="E38" s="98"/>
    </row>
    <row r="39" spans="1:5" s="3" customFormat="1" ht="16.5" customHeight="1">
      <c r="A39" s="17" t="s">
        <v>355</v>
      </c>
      <c r="B39" s="17" t="s">
        <v>359</v>
      </c>
      <c r="C39" s="4"/>
      <c r="D39" s="254"/>
      <c r="E39" s="98"/>
    </row>
    <row r="40" spans="1:5" s="3" customFormat="1" ht="16.5" customHeight="1">
      <c r="A40" s="17" t="s">
        <v>356</v>
      </c>
      <c r="B40" s="17" t="s">
        <v>360</v>
      </c>
      <c r="C40" s="426">
        <f>3006-501</f>
        <v>2505</v>
      </c>
      <c r="D40" s="426">
        <f>3006-501</f>
        <v>2505</v>
      </c>
      <c r="E40" s="98"/>
    </row>
    <row r="41" spans="1:5" s="3" customFormat="1" ht="16.5" customHeight="1">
      <c r="A41" s="17" t="s">
        <v>357</v>
      </c>
      <c r="B41" s="17" t="s">
        <v>363</v>
      </c>
      <c r="C41" s="4"/>
      <c r="D41" s="254"/>
      <c r="E41" s="98"/>
    </row>
    <row r="42" spans="1:5" s="3" customFormat="1" ht="16.5" customHeight="1">
      <c r="A42" s="17" t="s">
        <v>362</v>
      </c>
      <c r="B42" s="17" t="s">
        <v>364</v>
      </c>
      <c r="C42" s="4"/>
      <c r="D42" s="254"/>
      <c r="E42" s="98"/>
    </row>
    <row r="43" spans="1:5" s="3" customFormat="1" ht="16.5" customHeight="1">
      <c r="A43" s="17" t="s">
        <v>365</v>
      </c>
      <c r="B43" s="17" t="s">
        <v>499</v>
      </c>
      <c r="C43" s="4"/>
      <c r="D43" s="254"/>
      <c r="E43" s="98"/>
    </row>
    <row r="44" spans="1:5" s="3" customFormat="1" ht="16.5" customHeight="1">
      <c r="A44" s="17" t="s">
        <v>500</v>
      </c>
      <c r="B44" s="17" t="s">
        <v>361</v>
      </c>
      <c r="C44" s="4"/>
      <c r="D44" s="254"/>
      <c r="E44" s="98"/>
    </row>
    <row r="45" spans="1:5" s="3" customFormat="1" ht="30">
      <c r="A45" s="91" t="s">
        <v>40</v>
      </c>
      <c r="B45" s="91" t="s">
        <v>28</v>
      </c>
      <c r="C45" s="4"/>
      <c r="D45" s="254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54"/>
      <c r="E46" s="98"/>
    </row>
    <row r="47" spans="1:5" s="3" customFormat="1" ht="16.5" customHeight="1">
      <c r="A47" s="91" t="s">
        <v>42</v>
      </c>
      <c r="B47" s="91" t="s">
        <v>25</v>
      </c>
      <c r="C47" s="426">
        <v>250</v>
      </c>
      <c r="D47" s="426">
        <v>250</v>
      </c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54"/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371</v>
      </c>
      <c r="B50" s="100" t="s">
        <v>374</v>
      </c>
      <c r="C50" s="4"/>
      <c r="D50" s="254"/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54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54"/>
      <c r="E52" s="98"/>
    </row>
    <row r="53" spans="1:6" s="3" customFormat="1">
      <c r="A53" s="91" t="s">
        <v>45</v>
      </c>
      <c r="B53" s="91" t="s">
        <v>29</v>
      </c>
      <c r="C53" s="4"/>
      <c r="D53" s="254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54"/>
      <c r="E54" s="255"/>
      <c r="F54" s="256"/>
    </row>
    <row r="55" spans="1:6" s="3" customFormat="1" ht="30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5"/>
      <c r="F55" s="256"/>
    </row>
    <row r="56" spans="1:6" s="3" customFormat="1" ht="30">
      <c r="A56" s="91" t="s">
        <v>50</v>
      </c>
      <c r="B56" s="91" t="s">
        <v>48</v>
      </c>
      <c r="C56" s="4"/>
      <c r="D56" s="254"/>
      <c r="E56" s="255"/>
      <c r="F56" s="256"/>
    </row>
    <row r="57" spans="1:6" s="3" customFormat="1" ht="16.5" customHeight="1">
      <c r="A57" s="91" t="s">
        <v>51</v>
      </c>
      <c r="B57" s="91" t="s">
        <v>47</v>
      </c>
      <c r="C57" s="4"/>
      <c r="D57" s="254"/>
      <c r="E57" s="255"/>
      <c r="F57" s="256"/>
    </row>
    <row r="58" spans="1:6" s="3" customFormat="1">
      <c r="A58" s="90">
        <v>1.4</v>
      </c>
      <c r="B58" s="90" t="s">
        <v>417</v>
      </c>
      <c r="C58" s="4"/>
      <c r="D58" s="254"/>
      <c r="E58" s="255"/>
      <c r="F58" s="256"/>
    </row>
    <row r="59" spans="1:6" s="259" customFormat="1">
      <c r="A59" s="90">
        <v>1.5</v>
      </c>
      <c r="B59" s="90" t="s">
        <v>7</v>
      </c>
      <c r="C59" s="257"/>
      <c r="D59" s="41"/>
      <c r="E59" s="258"/>
    </row>
    <row r="60" spans="1:6" s="259" customFormat="1">
      <c r="A60" s="90">
        <v>1.6</v>
      </c>
      <c r="B60" s="46" t="s">
        <v>8</v>
      </c>
      <c r="C60" s="426">
        <f>SUM(C61:C65)</f>
        <v>0</v>
      </c>
      <c r="D60" s="426">
        <f>SUM(D61:D65)</f>
        <v>0</v>
      </c>
      <c r="E60" s="258"/>
    </row>
    <row r="61" spans="1:6" s="259" customFormat="1">
      <c r="A61" s="91" t="s">
        <v>297</v>
      </c>
      <c r="B61" s="47" t="s">
        <v>52</v>
      </c>
      <c r="C61" s="426"/>
      <c r="D61" s="426"/>
      <c r="E61" s="258"/>
    </row>
    <row r="62" spans="1:6" s="259" customFormat="1" ht="30">
      <c r="A62" s="91" t="s">
        <v>298</v>
      </c>
      <c r="B62" s="47" t="s">
        <v>54</v>
      </c>
      <c r="C62" s="426"/>
      <c r="D62" s="426"/>
      <c r="E62" s="258"/>
    </row>
    <row r="63" spans="1:6" s="259" customFormat="1">
      <c r="A63" s="91" t="s">
        <v>299</v>
      </c>
      <c r="B63" s="47" t="s">
        <v>53</v>
      </c>
      <c r="C63" s="426"/>
      <c r="D63" s="426"/>
      <c r="E63" s="258"/>
    </row>
    <row r="64" spans="1:6" s="259" customFormat="1">
      <c r="A64" s="91" t="s">
        <v>300</v>
      </c>
      <c r="B64" s="47" t="s">
        <v>27</v>
      </c>
      <c r="C64" s="426">
        <v>0</v>
      </c>
      <c r="D64" s="41">
        <v>0</v>
      </c>
      <c r="E64" s="258"/>
    </row>
    <row r="65" spans="1:5" s="259" customFormat="1">
      <c r="A65" s="91" t="s">
        <v>337</v>
      </c>
      <c r="B65" s="47" t="s">
        <v>338</v>
      </c>
      <c r="C65" s="257"/>
      <c r="D65" s="41"/>
      <c r="E65" s="258"/>
    </row>
    <row r="66" spans="1:5">
      <c r="A66" s="252">
        <v>2</v>
      </c>
      <c r="B66" s="252" t="s">
        <v>411</v>
      </c>
      <c r="C66" s="261"/>
      <c r="D66" s="88">
        <f>SUM(D67:D73)</f>
        <v>0</v>
      </c>
      <c r="E66" s="99"/>
    </row>
    <row r="67" spans="1:5">
      <c r="A67" s="101">
        <v>2.1</v>
      </c>
      <c r="B67" s="262" t="s">
        <v>100</v>
      </c>
      <c r="C67" s="263"/>
      <c r="D67" s="22"/>
      <c r="E67" s="99"/>
    </row>
    <row r="68" spans="1:5">
      <c r="A68" s="101">
        <v>2.2000000000000002</v>
      </c>
      <c r="B68" s="262" t="s">
        <v>412</v>
      </c>
      <c r="C68" s="263"/>
      <c r="D68" s="22"/>
      <c r="E68" s="99"/>
    </row>
    <row r="69" spans="1:5">
      <c r="A69" s="101">
        <v>2.2999999999999998</v>
      </c>
      <c r="B69" s="262" t="s">
        <v>104</v>
      </c>
      <c r="C69" s="263"/>
      <c r="D69" s="22"/>
      <c r="E69" s="99"/>
    </row>
    <row r="70" spans="1:5">
      <c r="A70" s="101">
        <v>2.4</v>
      </c>
      <c r="B70" s="262" t="s">
        <v>103</v>
      </c>
      <c r="C70" s="263"/>
      <c r="D70" s="22"/>
      <c r="E70" s="99"/>
    </row>
    <row r="71" spans="1:5">
      <c r="A71" s="101">
        <v>2.5</v>
      </c>
      <c r="B71" s="262" t="s">
        <v>413</v>
      </c>
      <c r="C71" s="263"/>
      <c r="D71" s="22"/>
      <c r="E71" s="99"/>
    </row>
    <row r="72" spans="1:5">
      <c r="A72" s="101">
        <v>2.6</v>
      </c>
      <c r="B72" s="262" t="s">
        <v>101</v>
      </c>
      <c r="C72" s="263"/>
      <c r="D72" s="22"/>
      <c r="E72" s="99"/>
    </row>
    <row r="73" spans="1:5">
      <c r="A73" s="101">
        <v>2.7</v>
      </c>
      <c r="B73" s="262" t="s">
        <v>102</v>
      </c>
      <c r="C73" s="264"/>
      <c r="D73" s="22"/>
      <c r="E73" s="99"/>
    </row>
    <row r="74" spans="1:5">
      <c r="A74" s="252">
        <v>3</v>
      </c>
      <c r="B74" s="252" t="s">
        <v>451</v>
      </c>
      <c r="C74" s="88"/>
      <c r="D74" s="22"/>
      <c r="E74" s="99"/>
    </row>
    <row r="75" spans="1:5">
      <c r="A75" s="252">
        <v>4</v>
      </c>
      <c r="B75" s="252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63"/>
      <c r="D76" s="8"/>
      <c r="E76" s="99"/>
    </row>
    <row r="77" spans="1:5">
      <c r="A77" s="101">
        <v>4.2</v>
      </c>
      <c r="B77" s="101" t="s">
        <v>254</v>
      </c>
      <c r="C77" s="264"/>
      <c r="D77" s="8"/>
      <c r="E77" s="99"/>
    </row>
    <row r="78" spans="1:5">
      <c r="A78" s="252">
        <v>5</v>
      </c>
      <c r="B78" s="252" t="s">
        <v>279</v>
      </c>
      <c r="C78" s="291"/>
      <c r="D78" s="264"/>
      <c r="E78" s="99"/>
    </row>
    <row r="79" spans="1:5">
      <c r="B79" s="45"/>
    </row>
    <row r="80" spans="1:5">
      <c r="A80" s="444" t="s">
        <v>501</v>
      </c>
      <c r="B80" s="444"/>
      <c r="C80" s="444"/>
      <c r="D80" s="444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80"/>
      <c r="C1" s="441" t="s">
        <v>109</v>
      </c>
      <c r="D1" s="441"/>
      <c r="E1" s="94"/>
    </row>
    <row r="2" spans="1:5" s="6" customFormat="1">
      <c r="A2" s="77" t="s">
        <v>328</v>
      </c>
      <c r="B2" s="80"/>
      <c r="C2" s="439">
        <f>'ფორმა N3'!C2:D2</f>
        <v>2016</v>
      </c>
      <c r="D2" s="440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 xml:space="preserve">                     მემარცხენე ალიანსი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 t="s">
        <v>546</v>
      </c>
      <c r="C10" s="4"/>
      <c r="D10" s="4"/>
      <c r="E10" s="96"/>
    </row>
    <row r="11" spans="1:5" s="10" customFormat="1">
      <c r="A11" s="101" t="s">
        <v>330</v>
      </c>
      <c r="B11" s="101"/>
      <c r="C11" s="4">
        <v>250</v>
      </c>
      <c r="D11" s="4">
        <v>250</v>
      </c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>
      <c r="A24" s="102"/>
      <c r="B24" s="102" t="s">
        <v>336</v>
      </c>
      <c r="C24" s="89">
        <f>SUM(C10:C23)</f>
        <v>250</v>
      </c>
      <c r="D24" s="89">
        <f>SUM(D10:D23)</f>
        <v>250</v>
      </c>
      <c r="E24" s="99"/>
    </row>
    <row r="25" spans="1:5">
      <c r="A25" s="45"/>
      <c r="B25" s="45"/>
    </row>
    <row r="26" spans="1:5">
      <c r="A26" s="273" t="s">
        <v>441</v>
      </c>
      <c r="E26" s="5"/>
    </row>
    <row r="27" spans="1:5">
      <c r="A27" s="2" t="s">
        <v>442</v>
      </c>
    </row>
    <row r="28" spans="1:5">
      <c r="A28" s="224" t="s">
        <v>443</v>
      </c>
    </row>
    <row r="29" spans="1:5">
      <c r="A29" s="224"/>
    </row>
    <row r="30" spans="1:5">
      <c r="A30" s="224" t="s">
        <v>351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>
      <c r="A1" s="77" t="s">
        <v>414</v>
      </c>
      <c r="B1" s="77"/>
      <c r="C1" s="80"/>
      <c r="D1" s="80"/>
      <c r="E1" s="80"/>
      <c r="F1" s="80"/>
      <c r="G1" s="239"/>
      <c r="H1" s="239"/>
      <c r="I1" s="441" t="s">
        <v>109</v>
      </c>
      <c r="J1" s="441"/>
    </row>
    <row r="2" spans="1:10" ht="15">
      <c r="A2" s="79" t="s">
        <v>140</v>
      </c>
      <c r="B2" s="77"/>
      <c r="C2" s="80"/>
      <c r="D2" s="80"/>
      <c r="E2" s="80"/>
      <c r="F2" s="80"/>
      <c r="G2" s="239"/>
      <c r="H2" s="239"/>
      <c r="I2" s="439" t="s">
        <v>548</v>
      </c>
      <c r="J2" s="445"/>
    </row>
    <row r="3" spans="1:10" ht="15">
      <c r="A3" s="79"/>
      <c r="B3" s="79"/>
      <c r="C3" s="77"/>
      <c r="D3" s="77"/>
      <c r="E3" s="77"/>
      <c r="F3" s="77"/>
      <c r="G3" s="170"/>
      <c r="H3" s="170"/>
      <c r="I3" s="239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 xml:space="preserve">                     მემარცხენე ალიანსი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9"/>
      <c r="B7" s="169"/>
      <c r="C7" s="169"/>
      <c r="D7" s="232"/>
      <c r="E7" s="169"/>
      <c r="F7" s="169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2" t="s">
        <v>348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2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40"/>
      <c r="B26" s="240"/>
      <c r="C26" s="240"/>
      <c r="D26" s="240"/>
      <c r="E26" s="240"/>
      <c r="F26" s="240"/>
      <c r="G26" s="240"/>
      <c r="H26" s="192"/>
      <c r="I26" s="192"/>
    </row>
    <row r="27" spans="1:9" ht="15">
      <c r="A27" s="241" t="s">
        <v>445</v>
      </c>
      <c r="B27" s="241"/>
      <c r="C27" s="240"/>
      <c r="D27" s="240"/>
      <c r="E27" s="240"/>
      <c r="F27" s="240"/>
      <c r="G27" s="240"/>
      <c r="H27" s="192"/>
      <c r="I27" s="192"/>
    </row>
    <row r="28" spans="1:9" ht="15">
      <c r="A28" s="241"/>
      <c r="B28" s="241"/>
      <c r="C28" s="240"/>
      <c r="D28" s="240"/>
      <c r="E28" s="240"/>
      <c r="F28" s="240"/>
      <c r="G28" s="240"/>
      <c r="H28" s="192"/>
      <c r="I28" s="192"/>
    </row>
    <row r="29" spans="1:9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 ht="15">
      <c r="A30" s="198" t="s">
        <v>107</v>
      </c>
      <c r="B30" s="198"/>
      <c r="C30" s="192"/>
      <c r="D30" s="192"/>
      <c r="E30" s="192"/>
      <c r="F30" s="192"/>
      <c r="G30" s="192"/>
      <c r="H30" s="192"/>
      <c r="I30" s="192"/>
    </row>
    <row r="31" spans="1:9" ht="15">
      <c r="A31" s="192"/>
      <c r="B31" s="192"/>
      <c r="C31" s="192"/>
      <c r="D31" s="192"/>
      <c r="E31" s="192"/>
      <c r="F31" s="192"/>
      <c r="G31" s="192"/>
      <c r="H31" s="192"/>
      <c r="I31" s="192"/>
    </row>
    <row r="32" spans="1:9" ht="15">
      <c r="A32" s="192"/>
      <c r="B32" s="192"/>
      <c r="C32" s="192"/>
      <c r="D32" s="192"/>
      <c r="E32" s="196"/>
      <c r="F32" s="196"/>
      <c r="G32" s="196"/>
      <c r="H32" s="192"/>
      <c r="I32" s="192"/>
    </row>
    <row r="33" spans="1:9" ht="15">
      <c r="A33" s="198"/>
      <c r="B33" s="198"/>
      <c r="C33" s="198" t="s">
        <v>395</v>
      </c>
      <c r="D33" s="198"/>
      <c r="E33" s="198"/>
      <c r="F33" s="198"/>
      <c r="G33" s="198"/>
      <c r="H33" s="192"/>
      <c r="I33" s="192"/>
    </row>
    <row r="34" spans="1:9" ht="15">
      <c r="A34" s="192"/>
      <c r="B34" s="192"/>
      <c r="C34" s="192" t="s">
        <v>394</v>
      </c>
      <c r="D34" s="192"/>
      <c r="E34" s="192"/>
      <c r="F34" s="192"/>
      <c r="G34" s="192"/>
      <c r="H34" s="192"/>
      <c r="I34" s="192"/>
    </row>
    <row r="35" spans="1:9">
      <c r="A35" s="200"/>
      <c r="B35" s="200"/>
      <c r="C35" s="200" t="s">
        <v>139</v>
      </c>
      <c r="D35" s="200"/>
      <c r="E35" s="200"/>
      <c r="F35" s="200"/>
      <c r="G35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I4" sqref="I4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366</v>
      </c>
      <c r="B1" s="80"/>
      <c r="C1" s="80"/>
      <c r="D1" s="80"/>
      <c r="E1" s="80"/>
      <c r="F1" s="80"/>
      <c r="G1" s="441" t="s">
        <v>109</v>
      </c>
      <c r="H1" s="441"/>
      <c r="I1" s="392"/>
    </row>
    <row r="2" spans="1:9" ht="15">
      <c r="A2" s="79" t="s">
        <v>140</v>
      </c>
      <c r="B2" s="80"/>
      <c r="C2" s="80"/>
      <c r="D2" s="80"/>
      <c r="E2" s="80"/>
      <c r="F2" s="80"/>
      <c r="G2" s="439" t="s">
        <v>548</v>
      </c>
      <c r="H2" s="439"/>
      <c r="I2" s="79"/>
    </row>
    <row r="3" spans="1:9" ht="15">
      <c r="A3" s="79"/>
      <c r="B3" s="79"/>
      <c r="C3" s="79"/>
      <c r="D3" s="79"/>
      <c r="E3" s="79"/>
      <c r="F3" s="79"/>
      <c r="G3" s="170"/>
      <c r="H3" s="170"/>
      <c r="I3" s="392"/>
    </row>
    <row r="4" spans="1:9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 xml:space="preserve">                     მემარცხენე ალიანსი</v>
      </c>
      <c r="B5" s="83"/>
      <c r="C5" s="83"/>
      <c r="D5" s="83"/>
      <c r="E5" s="83"/>
      <c r="F5" s="83"/>
      <c r="G5" s="84"/>
      <c r="H5" s="84"/>
      <c r="I5" s="392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69"/>
      <c r="B7" s="169"/>
      <c r="C7" s="286"/>
      <c r="D7" s="169"/>
      <c r="E7" s="169"/>
      <c r="F7" s="169"/>
      <c r="G7" s="81"/>
      <c r="H7" s="81"/>
      <c r="I7" s="79"/>
    </row>
    <row r="8" spans="1:9" ht="45">
      <c r="A8" s="388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89"/>
      <c r="B9" s="390"/>
      <c r="C9" s="101"/>
      <c r="D9" s="101"/>
      <c r="E9" s="101"/>
      <c r="F9" s="101"/>
      <c r="G9" s="101"/>
      <c r="H9" s="4"/>
      <c r="I9" s="4"/>
    </row>
    <row r="10" spans="1:9" ht="15">
      <c r="A10" s="389"/>
      <c r="B10" s="390"/>
      <c r="C10" s="101"/>
      <c r="D10" s="101"/>
      <c r="E10" s="101"/>
      <c r="F10" s="101"/>
      <c r="G10" s="101"/>
      <c r="H10" s="4"/>
      <c r="I10" s="4"/>
    </row>
    <row r="11" spans="1:9" ht="15">
      <c r="A11" s="389"/>
      <c r="B11" s="390"/>
      <c r="C11" s="90"/>
      <c r="D11" s="90"/>
      <c r="E11" s="90"/>
      <c r="F11" s="90"/>
      <c r="G11" s="90"/>
      <c r="H11" s="4"/>
      <c r="I11" s="4"/>
    </row>
    <row r="12" spans="1:9" ht="15">
      <c r="A12" s="389"/>
      <c r="B12" s="390"/>
      <c r="C12" s="90"/>
      <c r="D12" s="90"/>
      <c r="E12" s="90"/>
      <c r="F12" s="90"/>
      <c r="G12" s="90"/>
      <c r="H12" s="4"/>
      <c r="I12" s="4"/>
    </row>
    <row r="13" spans="1:9" ht="15">
      <c r="A13" s="389"/>
      <c r="B13" s="390"/>
      <c r="C13" s="90"/>
      <c r="D13" s="90"/>
      <c r="E13" s="90"/>
      <c r="F13" s="90"/>
      <c r="G13" s="90"/>
      <c r="H13" s="4"/>
      <c r="I13" s="4"/>
    </row>
    <row r="14" spans="1:9" ht="15">
      <c r="A14" s="389"/>
      <c r="B14" s="390"/>
      <c r="C14" s="90"/>
      <c r="D14" s="90"/>
      <c r="E14" s="90"/>
      <c r="F14" s="90"/>
      <c r="G14" s="90"/>
      <c r="H14" s="4"/>
      <c r="I14" s="4"/>
    </row>
    <row r="15" spans="1:9" ht="15">
      <c r="A15" s="389"/>
      <c r="B15" s="390"/>
      <c r="C15" s="90"/>
      <c r="D15" s="90"/>
      <c r="E15" s="90"/>
      <c r="F15" s="90"/>
      <c r="G15" s="90"/>
      <c r="H15" s="4"/>
      <c r="I15" s="4"/>
    </row>
    <row r="16" spans="1:9" ht="15">
      <c r="A16" s="389"/>
      <c r="B16" s="390"/>
      <c r="C16" s="90"/>
      <c r="D16" s="90"/>
      <c r="E16" s="90"/>
      <c r="F16" s="90"/>
      <c r="G16" s="90"/>
      <c r="H16" s="4"/>
      <c r="I16" s="4"/>
    </row>
    <row r="17" spans="1:9" ht="15">
      <c r="A17" s="389"/>
      <c r="B17" s="390"/>
      <c r="C17" s="90"/>
      <c r="D17" s="90"/>
      <c r="E17" s="90"/>
      <c r="F17" s="90"/>
      <c r="G17" s="90"/>
      <c r="H17" s="4"/>
      <c r="I17" s="4"/>
    </row>
    <row r="18" spans="1:9" ht="15">
      <c r="A18" s="389"/>
      <c r="B18" s="390"/>
      <c r="C18" s="90"/>
      <c r="D18" s="90"/>
      <c r="E18" s="90"/>
      <c r="F18" s="90"/>
      <c r="G18" s="90"/>
      <c r="H18" s="4"/>
      <c r="I18" s="4"/>
    </row>
    <row r="19" spans="1:9" ht="15">
      <c r="A19" s="389"/>
      <c r="B19" s="390"/>
      <c r="C19" s="90"/>
      <c r="D19" s="90"/>
      <c r="E19" s="90"/>
      <c r="F19" s="90"/>
      <c r="G19" s="90"/>
      <c r="H19" s="4"/>
      <c r="I19" s="4"/>
    </row>
    <row r="20" spans="1:9" ht="15">
      <c r="A20" s="389"/>
      <c r="B20" s="390"/>
      <c r="C20" s="90"/>
      <c r="D20" s="90"/>
      <c r="E20" s="90"/>
      <c r="F20" s="90"/>
      <c r="G20" s="90"/>
      <c r="H20" s="4"/>
      <c r="I20" s="4"/>
    </row>
    <row r="21" spans="1:9" ht="15">
      <c r="A21" s="389"/>
      <c r="B21" s="390"/>
      <c r="C21" s="90"/>
      <c r="D21" s="90"/>
      <c r="E21" s="90"/>
      <c r="F21" s="90"/>
      <c r="G21" s="90"/>
      <c r="H21" s="4"/>
      <c r="I21" s="4"/>
    </row>
    <row r="22" spans="1:9" ht="15">
      <c r="A22" s="389"/>
      <c r="B22" s="390"/>
      <c r="C22" s="90"/>
      <c r="D22" s="90"/>
      <c r="E22" s="90"/>
      <c r="F22" s="90"/>
      <c r="G22" s="90"/>
      <c r="H22" s="4"/>
      <c r="I22" s="4"/>
    </row>
    <row r="23" spans="1:9" ht="15">
      <c r="A23" s="389"/>
      <c r="B23" s="390"/>
      <c r="C23" s="90"/>
      <c r="D23" s="90"/>
      <c r="E23" s="90"/>
      <c r="F23" s="90"/>
      <c r="G23" s="90"/>
      <c r="H23" s="4"/>
      <c r="I23" s="4"/>
    </row>
    <row r="24" spans="1:9" ht="15">
      <c r="A24" s="389"/>
      <c r="B24" s="390"/>
      <c r="C24" s="90"/>
      <c r="D24" s="90"/>
      <c r="E24" s="90"/>
      <c r="F24" s="90"/>
      <c r="G24" s="90"/>
      <c r="H24" s="4"/>
      <c r="I24" s="4"/>
    </row>
    <row r="25" spans="1:9" ht="15">
      <c r="A25" s="389"/>
      <c r="B25" s="390"/>
      <c r="C25" s="90"/>
      <c r="D25" s="90"/>
      <c r="E25" s="90"/>
      <c r="F25" s="90"/>
      <c r="G25" s="90"/>
      <c r="H25" s="4"/>
      <c r="I25" s="4"/>
    </row>
    <row r="26" spans="1:9" ht="15">
      <c r="A26" s="389"/>
      <c r="B26" s="390"/>
      <c r="C26" s="90"/>
      <c r="D26" s="90"/>
      <c r="E26" s="90"/>
      <c r="F26" s="90"/>
      <c r="G26" s="90"/>
      <c r="H26" s="4"/>
      <c r="I26" s="4"/>
    </row>
    <row r="27" spans="1:9" ht="15">
      <c r="A27" s="389"/>
      <c r="B27" s="390"/>
      <c r="C27" s="90"/>
      <c r="D27" s="90"/>
      <c r="E27" s="90"/>
      <c r="F27" s="90"/>
      <c r="G27" s="90"/>
      <c r="H27" s="4"/>
      <c r="I27" s="4"/>
    </row>
    <row r="28" spans="1:9" ht="15">
      <c r="A28" s="389"/>
      <c r="B28" s="390"/>
      <c r="C28" s="90"/>
      <c r="D28" s="90"/>
      <c r="E28" s="90"/>
      <c r="F28" s="90"/>
      <c r="G28" s="90"/>
      <c r="H28" s="4"/>
      <c r="I28" s="4"/>
    </row>
    <row r="29" spans="1:9" ht="15">
      <c r="A29" s="389"/>
      <c r="B29" s="390"/>
      <c r="C29" s="90"/>
      <c r="D29" s="90"/>
      <c r="E29" s="90"/>
      <c r="F29" s="90"/>
      <c r="G29" s="90"/>
      <c r="H29" s="4"/>
      <c r="I29" s="4"/>
    </row>
    <row r="30" spans="1:9" ht="15">
      <c r="A30" s="389"/>
      <c r="B30" s="390"/>
      <c r="C30" s="90"/>
      <c r="D30" s="90"/>
      <c r="E30" s="90"/>
      <c r="F30" s="90"/>
      <c r="G30" s="90"/>
      <c r="H30" s="4"/>
      <c r="I30" s="4"/>
    </row>
    <row r="31" spans="1:9" ht="15">
      <c r="A31" s="389"/>
      <c r="B31" s="390"/>
      <c r="C31" s="90"/>
      <c r="D31" s="90"/>
      <c r="E31" s="90"/>
      <c r="F31" s="90"/>
      <c r="G31" s="90"/>
      <c r="H31" s="4"/>
      <c r="I31" s="4"/>
    </row>
    <row r="32" spans="1:9" ht="15">
      <c r="A32" s="389"/>
      <c r="B32" s="390"/>
      <c r="C32" s="90"/>
      <c r="D32" s="90"/>
      <c r="E32" s="90"/>
      <c r="F32" s="90"/>
      <c r="G32" s="90"/>
      <c r="H32" s="4"/>
      <c r="I32" s="4"/>
    </row>
    <row r="33" spans="1:9" ht="15">
      <c r="A33" s="389"/>
      <c r="B33" s="390"/>
      <c r="C33" s="90"/>
      <c r="D33" s="90"/>
      <c r="E33" s="90"/>
      <c r="F33" s="90"/>
      <c r="G33" s="90"/>
      <c r="H33" s="4"/>
      <c r="I33" s="4"/>
    </row>
    <row r="34" spans="1:9" ht="15">
      <c r="A34" s="389"/>
      <c r="B34" s="391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240"/>
      <c r="B35" s="240"/>
      <c r="C35" s="240"/>
      <c r="D35" s="240"/>
      <c r="E35" s="240"/>
      <c r="F35" s="240"/>
      <c r="G35" s="192"/>
      <c r="H35" s="192"/>
      <c r="I35" s="197"/>
    </row>
    <row r="36" spans="1:9" ht="15">
      <c r="A36" s="241" t="s">
        <v>350</v>
      </c>
      <c r="B36" s="240"/>
      <c r="C36" s="240"/>
      <c r="D36" s="240"/>
      <c r="E36" s="240"/>
      <c r="F36" s="240"/>
      <c r="G36" s="192"/>
      <c r="H36" s="192"/>
      <c r="I36" s="197"/>
    </row>
    <row r="37" spans="1:9" ht="15">
      <c r="A37" s="241" t="s">
        <v>353</v>
      </c>
      <c r="B37" s="240"/>
      <c r="C37" s="240"/>
      <c r="D37" s="240"/>
      <c r="E37" s="240"/>
      <c r="F37" s="240"/>
      <c r="G37" s="192"/>
      <c r="H37" s="192"/>
      <c r="I37" s="197"/>
    </row>
    <row r="38" spans="1:9" ht="15">
      <c r="A38" s="241"/>
      <c r="B38" s="192"/>
      <c r="C38" s="192"/>
      <c r="D38" s="192"/>
      <c r="E38" s="192"/>
      <c r="F38" s="192"/>
      <c r="G38" s="192"/>
      <c r="H38" s="192"/>
      <c r="I38" s="197"/>
    </row>
    <row r="39" spans="1:9" ht="15">
      <c r="A39" s="241"/>
      <c r="B39" s="192"/>
      <c r="C39" s="192"/>
      <c r="D39" s="192"/>
      <c r="E39" s="192"/>
      <c r="G39" s="192"/>
      <c r="H39" s="192"/>
      <c r="I39" s="197"/>
    </row>
    <row r="40" spans="1:9">
      <c r="A40" s="237"/>
      <c r="B40" s="237"/>
      <c r="C40" s="237"/>
      <c r="D40" s="237"/>
      <c r="E40" s="237"/>
      <c r="F40" s="237"/>
      <c r="G40" s="237"/>
      <c r="H40" s="237"/>
      <c r="I40" s="197"/>
    </row>
    <row r="41" spans="1:9" ht="15">
      <c r="A41" s="198" t="s">
        <v>107</v>
      </c>
      <c r="B41" s="192"/>
      <c r="C41" s="192"/>
      <c r="D41" s="192"/>
      <c r="E41" s="192"/>
      <c r="F41" s="192"/>
      <c r="G41" s="192"/>
      <c r="H41" s="192"/>
      <c r="I41" s="197"/>
    </row>
    <row r="42" spans="1:9" ht="15">
      <c r="A42" s="192"/>
      <c r="B42" s="192"/>
      <c r="C42" s="192"/>
      <c r="D42" s="192"/>
      <c r="E42" s="192"/>
      <c r="F42" s="192"/>
      <c r="G42" s="192"/>
      <c r="H42" s="192"/>
      <c r="I42" s="197"/>
    </row>
    <row r="43" spans="1:9" ht="15">
      <c r="A43" s="192"/>
      <c r="B43" s="192"/>
      <c r="C43" s="192"/>
      <c r="D43" s="192"/>
      <c r="E43" s="192"/>
      <c r="F43" s="192"/>
      <c r="G43" s="192"/>
      <c r="H43" s="199"/>
      <c r="I43" s="197"/>
    </row>
    <row r="44" spans="1:9" ht="15">
      <c r="A44" s="198"/>
      <c r="B44" s="198" t="s">
        <v>271</v>
      </c>
      <c r="C44" s="198"/>
      <c r="D44" s="198"/>
      <c r="E44" s="198"/>
      <c r="F44" s="198"/>
      <c r="G44" s="192"/>
      <c r="H44" s="199"/>
      <c r="I44" s="197"/>
    </row>
    <row r="45" spans="1:9" ht="15">
      <c r="A45" s="192"/>
      <c r="B45" s="192" t="s">
        <v>270</v>
      </c>
      <c r="C45" s="192"/>
      <c r="D45" s="192"/>
      <c r="E45" s="192"/>
      <c r="F45" s="192"/>
      <c r="G45" s="192"/>
      <c r="H45" s="199"/>
      <c r="I45" s="197"/>
    </row>
    <row r="46" spans="1:9">
      <c r="A46" s="200"/>
      <c r="B46" s="200" t="s">
        <v>139</v>
      </c>
      <c r="C46" s="200"/>
      <c r="D46" s="200"/>
      <c r="E46" s="200"/>
      <c r="F46" s="200"/>
      <c r="G46" s="193"/>
      <c r="H46" s="193"/>
      <c r="I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H34" sqref="H34"/>
    </sheetView>
  </sheetViews>
  <sheetFormatPr defaultRowHeight="12.75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>
      <c r="A1" s="77" t="s">
        <v>465</v>
      </c>
      <c r="B1" s="77"/>
      <c r="C1" s="80"/>
      <c r="D1" s="80"/>
      <c r="E1" s="80"/>
      <c r="F1" s="80"/>
      <c r="G1" s="441" t="s">
        <v>109</v>
      </c>
      <c r="H1" s="441"/>
    </row>
    <row r="2" spans="1:10" ht="15">
      <c r="A2" s="79" t="s">
        <v>140</v>
      </c>
      <c r="B2" s="77"/>
      <c r="C2" s="80"/>
      <c r="D2" s="80"/>
      <c r="E2" s="80"/>
      <c r="F2" s="80"/>
      <c r="G2" s="445"/>
      <c r="H2" s="445"/>
    </row>
    <row r="3" spans="1:10" ht="15">
      <c r="A3" s="79"/>
      <c r="B3" s="79"/>
      <c r="C3" s="79"/>
      <c r="D3" s="79"/>
      <c r="E3" s="79"/>
      <c r="F3" s="79"/>
      <c r="G3" s="229"/>
      <c r="H3" s="229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 xml:space="preserve">                     მემარცხენე ალიანსი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8"/>
      <c r="B7" s="228"/>
      <c r="C7" s="228"/>
      <c r="D7" s="232"/>
      <c r="E7" s="228"/>
      <c r="F7" s="228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2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42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>
      <c r="A36" s="241" t="s">
        <v>401</v>
      </c>
      <c r="B36" s="241"/>
      <c r="C36" s="240"/>
      <c r="D36" s="240"/>
      <c r="E36" s="240"/>
      <c r="F36" s="240"/>
      <c r="G36" s="240"/>
      <c r="H36" s="192"/>
      <c r="I36" s="192"/>
    </row>
    <row r="37" spans="1:9" ht="15">
      <c r="A37" s="241" t="s">
        <v>346</v>
      </c>
      <c r="B37" s="241"/>
      <c r="C37" s="240"/>
      <c r="D37" s="240"/>
      <c r="E37" s="240"/>
      <c r="F37" s="240"/>
      <c r="G37" s="240"/>
      <c r="H37" s="192"/>
      <c r="I37" s="192"/>
    </row>
    <row r="38" spans="1:9" ht="15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>
      <c r="A44" s="198"/>
      <c r="B44" s="198"/>
      <c r="C44" s="198" t="s">
        <v>434</v>
      </c>
      <c r="D44" s="198"/>
      <c r="E44" s="240"/>
      <c r="F44" s="198"/>
      <c r="G44" s="198"/>
      <c r="H44" s="192"/>
      <c r="I44" s="199"/>
    </row>
    <row r="45" spans="1:9" ht="15">
      <c r="A45" s="192"/>
      <c r="B45" s="192"/>
      <c r="C45" s="192" t="s">
        <v>270</v>
      </c>
      <c r="D45" s="192"/>
      <c r="E45" s="192"/>
      <c r="F45" s="192"/>
      <c r="G45" s="192"/>
      <c r="H45" s="192"/>
      <c r="I45" s="199"/>
    </row>
    <row r="46" spans="1:9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2:L48"/>
  <sheetViews>
    <sheetView tabSelected="1" view="pageBreakPreview" topLeftCell="A5" zoomScale="85" zoomScaleSheetLayoutView="85" workbookViewId="0">
      <selection activeCell="H10" sqref="H10"/>
    </sheetView>
  </sheetViews>
  <sheetFormatPr defaultRowHeight="12.75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>
      <c r="A2" s="447" t="s">
        <v>512</v>
      </c>
      <c r="B2" s="447"/>
      <c r="C2" s="447"/>
      <c r="D2" s="447"/>
      <c r="E2" s="396"/>
      <c r="F2" s="80"/>
      <c r="G2" s="80"/>
      <c r="H2" s="80"/>
      <c r="I2" s="80"/>
      <c r="J2" s="397"/>
      <c r="K2" s="398"/>
      <c r="L2" s="398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97"/>
      <c r="K3" s="439">
        <v>2016</v>
      </c>
      <c r="L3" s="439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97"/>
      <c r="K4" s="397"/>
      <c r="L4" s="397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 xml:space="preserve">                     მემარცხენე ალიანსი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94"/>
      <c r="B8" s="394"/>
      <c r="C8" s="394"/>
      <c r="D8" s="394"/>
      <c r="E8" s="394"/>
      <c r="F8" s="394"/>
      <c r="G8" s="394"/>
      <c r="H8" s="394"/>
      <c r="I8" s="394"/>
      <c r="J8" s="81"/>
      <c r="K8" s="81"/>
      <c r="L8" s="81"/>
    </row>
    <row r="9" spans="1:12" ht="4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30">
      <c r="A10" s="101">
        <v>1</v>
      </c>
      <c r="B10" s="380" t="s">
        <v>537</v>
      </c>
      <c r="C10" s="101" t="s">
        <v>538</v>
      </c>
      <c r="D10" s="459">
        <v>205075014</v>
      </c>
      <c r="E10" s="101" t="s">
        <v>549</v>
      </c>
      <c r="F10" s="101"/>
      <c r="G10" s="101"/>
      <c r="H10" s="101" t="s">
        <v>549</v>
      </c>
      <c r="I10" s="101"/>
      <c r="J10" s="4"/>
      <c r="K10" s="4">
        <v>3507</v>
      </c>
      <c r="L10" s="101"/>
    </row>
    <row r="11" spans="1:12" ht="30">
      <c r="A11" s="101">
        <v>2</v>
      </c>
      <c r="B11" s="380" t="s">
        <v>537</v>
      </c>
      <c r="C11" s="101" t="s">
        <v>539</v>
      </c>
      <c r="D11" s="459">
        <v>204438787</v>
      </c>
      <c r="E11" s="101" t="s">
        <v>549</v>
      </c>
      <c r="F11" s="101"/>
      <c r="G11" s="101"/>
      <c r="H11" s="101" t="s">
        <v>530</v>
      </c>
      <c r="I11" s="101"/>
      <c r="J11" s="4"/>
      <c r="K11" s="4">
        <v>340</v>
      </c>
      <c r="L11" s="101"/>
    </row>
    <row r="12" spans="1:12" ht="30">
      <c r="A12" s="101">
        <v>3</v>
      </c>
      <c r="B12" s="380" t="s">
        <v>537</v>
      </c>
      <c r="C12" s="90" t="s">
        <v>539</v>
      </c>
      <c r="D12" s="459">
        <v>204438787</v>
      </c>
      <c r="E12" s="101" t="s">
        <v>549</v>
      </c>
      <c r="F12" s="90"/>
      <c r="G12" s="90"/>
      <c r="H12" s="101" t="s">
        <v>549</v>
      </c>
      <c r="I12" s="90"/>
      <c r="J12" s="4"/>
      <c r="K12" s="4">
        <v>120</v>
      </c>
      <c r="L12" s="90"/>
    </row>
    <row r="13" spans="1:12" ht="60">
      <c r="A13" s="101">
        <v>4</v>
      </c>
      <c r="B13" s="380" t="s">
        <v>537</v>
      </c>
      <c r="C13" s="90" t="s">
        <v>539</v>
      </c>
      <c r="D13" s="459">
        <v>204438787</v>
      </c>
      <c r="E13" s="101" t="s">
        <v>549</v>
      </c>
      <c r="F13" s="90"/>
      <c r="G13" s="90"/>
      <c r="H13" s="90" t="s">
        <v>540</v>
      </c>
      <c r="I13" s="90"/>
      <c r="J13" s="4"/>
      <c r="K13" s="4">
        <v>180</v>
      </c>
      <c r="L13" s="90"/>
    </row>
    <row r="14" spans="1:12" ht="30">
      <c r="A14" s="101">
        <v>5</v>
      </c>
      <c r="B14" s="380" t="s">
        <v>541</v>
      </c>
      <c r="C14" s="90" t="s">
        <v>542</v>
      </c>
      <c r="D14" s="458">
        <v>204433032</v>
      </c>
      <c r="E14" s="101" t="s">
        <v>549</v>
      </c>
      <c r="F14" s="90"/>
      <c r="G14" s="90"/>
      <c r="H14" s="101" t="s">
        <v>549</v>
      </c>
      <c r="I14" s="90"/>
      <c r="J14" s="4"/>
      <c r="K14" s="4">
        <v>30</v>
      </c>
      <c r="L14" s="90"/>
    </row>
    <row r="15" spans="1:12" ht="15">
      <c r="A15" s="101">
        <v>6</v>
      </c>
      <c r="B15" s="38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8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8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8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8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8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8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8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8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8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8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8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8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8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8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8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8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8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8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276</v>
      </c>
      <c r="B34" s="38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80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4177</v>
      </c>
      <c r="L35" s="90"/>
    </row>
    <row r="36" spans="1:12" ht="15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2" ht="15">
      <c r="A37" s="241" t="s">
        <v>494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2" ht="15">
      <c r="A38" s="241" t="s">
        <v>495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2" ht="15">
      <c r="A39" s="224" t="s">
        <v>496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>
      <c r="A40" s="224" t="s">
        <v>513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.75" customHeight="1">
      <c r="A41" s="452" t="s">
        <v>514</v>
      </c>
      <c r="B41" s="452"/>
      <c r="C41" s="452"/>
      <c r="D41" s="452"/>
      <c r="E41" s="452"/>
      <c r="F41" s="452"/>
      <c r="G41" s="452"/>
      <c r="H41" s="452"/>
      <c r="I41" s="452"/>
      <c r="J41" s="452"/>
      <c r="K41" s="452"/>
    </row>
    <row r="42" spans="1:12" ht="15.75" customHeight="1">
      <c r="A42" s="452"/>
      <c r="B42" s="452"/>
      <c r="C42" s="452"/>
      <c r="D42" s="452"/>
      <c r="E42" s="452"/>
      <c r="F42" s="452"/>
      <c r="G42" s="452"/>
      <c r="H42" s="452"/>
      <c r="I42" s="452"/>
      <c r="J42" s="452"/>
      <c r="K42" s="452"/>
    </row>
    <row r="43" spans="1:12">
      <c r="A43" s="237"/>
      <c r="B43" s="237"/>
      <c r="C43" s="237"/>
      <c r="D43" s="237"/>
      <c r="E43" s="237"/>
      <c r="F43" s="237"/>
      <c r="G43" s="237"/>
      <c r="H43" s="237"/>
      <c r="I43" s="237"/>
      <c r="J43" s="237"/>
      <c r="K43" s="237"/>
    </row>
    <row r="44" spans="1:12" ht="15">
      <c r="A44" s="448" t="s">
        <v>107</v>
      </c>
      <c r="B44" s="448"/>
      <c r="C44" s="381"/>
      <c r="D44" s="382"/>
      <c r="E44" s="382"/>
      <c r="F44" s="381"/>
      <c r="G44" s="381"/>
      <c r="H44" s="381"/>
      <c r="I44" s="381"/>
      <c r="J44" s="381"/>
      <c r="K44" s="192"/>
    </row>
    <row r="45" spans="1:12" ht="15">
      <c r="A45" s="381"/>
      <c r="B45" s="382"/>
      <c r="C45" s="381"/>
      <c r="D45" s="382"/>
      <c r="E45" s="382"/>
      <c r="F45" s="381"/>
      <c r="G45" s="381"/>
      <c r="H45" s="381"/>
      <c r="I45" s="381"/>
      <c r="J45" s="383"/>
      <c r="K45" s="192"/>
    </row>
    <row r="46" spans="1:12" ht="15" customHeight="1">
      <c r="A46" s="381"/>
      <c r="B46" s="382"/>
      <c r="C46" s="449" t="s">
        <v>268</v>
      </c>
      <c r="D46" s="449"/>
      <c r="E46" s="395"/>
      <c r="F46" s="385"/>
      <c r="G46" s="450" t="s">
        <v>498</v>
      </c>
      <c r="H46" s="450"/>
      <c r="I46" s="450"/>
      <c r="J46" s="386"/>
      <c r="K46" s="192"/>
    </row>
    <row r="47" spans="1:12" ht="15">
      <c r="A47" s="381"/>
      <c r="B47" s="382"/>
      <c r="C47" s="381"/>
      <c r="D47" s="382"/>
      <c r="E47" s="382"/>
      <c r="F47" s="381"/>
      <c r="G47" s="451"/>
      <c r="H47" s="451"/>
      <c r="I47" s="451"/>
      <c r="J47" s="386"/>
      <c r="K47" s="192"/>
    </row>
    <row r="48" spans="1:12" ht="15">
      <c r="A48" s="381"/>
      <c r="B48" s="382"/>
      <c r="C48" s="446" t="s">
        <v>139</v>
      </c>
      <c r="D48" s="446"/>
      <c r="E48" s="395"/>
      <c r="F48" s="385"/>
      <c r="G48" s="381"/>
      <c r="H48" s="381"/>
      <c r="I48" s="381"/>
      <c r="J48" s="381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2017-01-09T07:57:26Z</cp:lastPrinted>
  <dcterms:created xsi:type="dcterms:W3CDTF">2011-12-27T13:20:18Z</dcterms:created>
  <dcterms:modified xsi:type="dcterms:W3CDTF">2017-01-09T07:57:32Z</dcterms:modified>
</cp:coreProperties>
</file>