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1" hidden="1">'ფორმა 5.2'!$A$7:$M$450</definedName>
    <definedName name="_xlnm._FilterDatabase" localSheetId="0" hidden="1">'ფორმა N1'!$A$8:$L$241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5.2'!$A$1:$M$457</definedName>
    <definedName name="_xlnm.Print_Area" localSheetId="13">'ფორმა 5.4'!$A$1:$H$46</definedName>
    <definedName name="_xlnm.Print_Area" localSheetId="14">'ფორმა 5.5'!$A$1:$L$100</definedName>
    <definedName name="_xlnm.Print_Area" localSheetId="23">'ფორმა 9.3'!$A$1:$G$28</definedName>
    <definedName name="_xlnm.Print_Area" localSheetId="24">'ფორმა 9.4'!$A$1:$L$131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9.7'!$A$1:$I$258</definedName>
    <definedName name="_xlnm.Print_Area" localSheetId="0">'ფორმა N1'!$A$1:$L$267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N5'!$A$1:$U$86</definedName>
    <definedName name="_xlnm.Print_Area" localSheetId="10">'ფორმა N5.1'!$A$1:$F$48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I10" i="35" l="1"/>
  <c r="I55" i="35"/>
  <c r="I21" i="35"/>
  <c r="H43" i="35"/>
  <c r="I243" i="35" l="1"/>
  <c r="A4" i="35"/>
  <c r="A5" i="39"/>
  <c r="A4" i="39"/>
  <c r="A5" i="32"/>
  <c r="A4" i="32"/>
  <c r="A5" i="33"/>
  <c r="A4" i="33"/>
  <c r="J39" i="10"/>
  <c r="I39" i="10"/>
  <c r="I36" i="10" s="1"/>
  <c r="H39" i="10"/>
  <c r="G39" i="10"/>
  <c r="G36" i="10" s="1"/>
  <c r="F39" i="10"/>
  <c r="F36" i="10" s="1"/>
  <c r="E39" i="10"/>
  <c r="E36" i="10" s="1"/>
  <c r="D39" i="10"/>
  <c r="C39" i="10"/>
  <c r="C36" i="10" s="1"/>
  <c r="B39" i="10"/>
  <c r="J36" i="10"/>
  <c r="H36" i="10"/>
  <c r="D36" i="10"/>
  <c r="B36" i="10"/>
  <c r="J32" i="10"/>
  <c r="I32" i="10"/>
  <c r="H32" i="10"/>
  <c r="G32" i="10"/>
  <c r="F32" i="10"/>
  <c r="E32" i="10"/>
  <c r="D32" i="10"/>
  <c r="C32" i="10"/>
  <c r="B32" i="10"/>
  <c r="J31" i="10"/>
  <c r="I31" i="10"/>
  <c r="J25" i="10"/>
  <c r="J24" i="10" s="1"/>
  <c r="I25" i="10"/>
  <c r="I24" i="10" s="1"/>
  <c r="H24" i="10"/>
  <c r="G24" i="10"/>
  <c r="F24" i="10"/>
  <c r="E24" i="10"/>
  <c r="D24" i="10"/>
  <c r="C24" i="10"/>
  <c r="B24" i="10"/>
  <c r="J19" i="10"/>
  <c r="I19" i="10"/>
  <c r="I17" i="10" s="1"/>
  <c r="H19" i="10"/>
  <c r="G19" i="10"/>
  <c r="G17" i="10" s="1"/>
  <c r="F19" i="10"/>
  <c r="E19" i="10"/>
  <c r="E17" i="10" s="1"/>
  <c r="D19" i="10"/>
  <c r="D17" i="10" s="1"/>
  <c r="C19" i="10"/>
  <c r="C17" i="10" s="1"/>
  <c r="B19" i="10"/>
  <c r="J17" i="10"/>
  <c r="H17" i="10"/>
  <c r="F17" i="10"/>
  <c r="B17" i="10"/>
  <c r="J16" i="10"/>
  <c r="J14" i="10" s="1"/>
  <c r="I16" i="10"/>
  <c r="I14" i="10" s="1"/>
  <c r="I9" i="10" s="1"/>
  <c r="H14" i="10"/>
  <c r="G14" i="10"/>
  <c r="F14" i="10"/>
  <c r="E14" i="10"/>
  <c r="D14" i="10"/>
  <c r="C14" i="10"/>
  <c r="B14" i="10"/>
  <c r="J10" i="10"/>
  <c r="I10" i="10"/>
  <c r="H10" i="10"/>
  <c r="H9" i="10" s="1"/>
  <c r="G10" i="10"/>
  <c r="F10" i="10"/>
  <c r="E10" i="10"/>
  <c r="D10" i="10"/>
  <c r="C10" i="10"/>
  <c r="B10" i="10"/>
  <c r="A5" i="10"/>
  <c r="A4" i="10"/>
  <c r="I10" i="9"/>
  <c r="D9" i="10" l="1"/>
  <c r="B9" i="10"/>
  <c r="F9" i="10"/>
  <c r="E9" i="10"/>
  <c r="C9" i="10"/>
  <c r="G9" i="10"/>
  <c r="J9" i="10"/>
  <c r="A5" i="9"/>
  <c r="A4" i="9"/>
  <c r="D64" i="12"/>
  <c r="C64" i="12"/>
  <c r="D45" i="12"/>
  <c r="C45" i="12"/>
  <c r="C44" i="12"/>
  <c r="D34" i="12"/>
  <c r="C34" i="12"/>
  <c r="D11" i="12"/>
  <c r="C11" i="12"/>
  <c r="C10" i="12" s="1"/>
  <c r="A5" i="12"/>
  <c r="A4" i="12"/>
  <c r="K85" i="46"/>
  <c r="A6" i="46"/>
  <c r="H25" i="45"/>
  <c r="G25" i="45"/>
  <c r="A5" i="44"/>
  <c r="I449" i="43"/>
  <c r="H449" i="43" s="1"/>
  <c r="I448" i="43"/>
  <c r="H448" i="43" s="1"/>
  <c r="I447" i="43"/>
  <c r="H447" i="43" s="1"/>
  <c r="I446" i="43"/>
  <c r="H446" i="43" s="1"/>
  <c r="I445" i="43"/>
  <c r="H445" i="43" s="1"/>
  <c r="I444" i="43"/>
  <c r="H444" i="43" s="1"/>
  <c r="I443" i="43"/>
  <c r="H443" i="43" s="1"/>
  <c r="I442" i="43"/>
  <c r="H442" i="43" s="1"/>
  <c r="I441" i="43"/>
  <c r="H441" i="43" s="1"/>
  <c r="I440" i="43"/>
  <c r="H440" i="43" s="1"/>
  <c r="I439" i="43"/>
  <c r="H439" i="43" s="1"/>
  <c r="I438" i="43"/>
  <c r="H438" i="43" s="1"/>
  <c r="I437" i="43"/>
  <c r="H437" i="43" s="1"/>
  <c r="I436" i="43"/>
  <c r="H436" i="43" s="1"/>
  <c r="I435" i="43"/>
  <c r="H435" i="43" s="1"/>
  <c r="I434" i="43"/>
  <c r="H434" i="43" s="1"/>
  <c r="I433" i="43"/>
  <c r="H433" i="43" s="1"/>
  <c r="I432" i="43"/>
  <c r="H432" i="43" s="1"/>
  <c r="I431" i="43"/>
  <c r="H431" i="43" s="1"/>
  <c r="I430" i="43"/>
  <c r="H430" i="43" s="1"/>
  <c r="I429" i="43"/>
  <c r="H429" i="43" s="1"/>
  <c r="I428" i="43"/>
  <c r="H428" i="43" s="1"/>
  <c r="I427" i="43"/>
  <c r="H427" i="43" s="1"/>
  <c r="I426" i="43"/>
  <c r="H426" i="43" s="1"/>
  <c r="I425" i="43"/>
  <c r="H425" i="43" s="1"/>
  <c r="I424" i="43"/>
  <c r="H424" i="43" s="1"/>
  <c r="I423" i="43"/>
  <c r="H423" i="43" s="1"/>
  <c r="I422" i="43"/>
  <c r="H422" i="43" s="1"/>
  <c r="I421" i="43"/>
  <c r="H421" i="43" s="1"/>
  <c r="I420" i="43"/>
  <c r="H420" i="43" s="1"/>
  <c r="I419" i="43"/>
  <c r="H419" i="43" s="1"/>
  <c r="I418" i="43"/>
  <c r="H418" i="43" s="1"/>
  <c r="I417" i="43"/>
  <c r="H417" i="43" s="1"/>
  <c r="I416" i="43"/>
  <c r="H416" i="43" s="1"/>
  <c r="I415" i="43"/>
  <c r="H415" i="43" s="1"/>
  <c r="I414" i="43"/>
  <c r="H414" i="43" s="1"/>
  <c r="I413" i="43"/>
  <c r="H413" i="43" s="1"/>
  <c r="I412" i="43"/>
  <c r="H412" i="43" s="1"/>
  <c r="I411" i="43"/>
  <c r="H411" i="43" s="1"/>
  <c r="I410" i="43"/>
  <c r="H410" i="43" s="1"/>
  <c r="I409" i="43"/>
  <c r="H409" i="43" s="1"/>
  <c r="I408" i="43"/>
  <c r="H408" i="43" s="1"/>
  <c r="I407" i="43"/>
  <c r="H407" i="43" s="1"/>
  <c r="I406" i="43"/>
  <c r="H406" i="43" s="1"/>
  <c r="I405" i="43"/>
  <c r="H405" i="43" s="1"/>
  <c r="I404" i="43"/>
  <c r="H404" i="43" s="1"/>
  <c r="I403" i="43"/>
  <c r="H403" i="43" s="1"/>
  <c r="I402" i="43"/>
  <c r="H402" i="43" s="1"/>
  <c r="I401" i="43"/>
  <c r="H401" i="43" s="1"/>
  <c r="I400" i="43"/>
  <c r="H400" i="43" s="1"/>
  <c r="I399" i="43"/>
  <c r="H399" i="43" s="1"/>
  <c r="I398" i="43"/>
  <c r="H398" i="43" s="1"/>
  <c r="I397" i="43"/>
  <c r="H397" i="43" s="1"/>
  <c r="I396" i="43"/>
  <c r="H396" i="43" s="1"/>
  <c r="I395" i="43"/>
  <c r="H395" i="43" s="1"/>
  <c r="I394" i="43"/>
  <c r="H394" i="43" s="1"/>
  <c r="I393" i="43"/>
  <c r="H393" i="43" s="1"/>
  <c r="I392" i="43"/>
  <c r="H392" i="43" s="1"/>
  <c r="I391" i="43"/>
  <c r="H391" i="43" s="1"/>
  <c r="I390" i="43"/>
  <c r="H390" i="43" s="1"/>
  <c r="I389" i="43"/>
  <c r="H389" i="43" s="1"/>
  <c r="I388" i="43"/>
  <c r="H388" i="43" s="1"/>
  <c r="I387" i="43"/>
  <c r="H387" i="43" s="1"/>
  <c r="I386" i="43"/>
  <c r="H386" i="43" s="1"/>
  <c r="I385" i="43"/>
  <c r="H385" i="43" s="1"/>
  <c r="I384" i="43"/>
  <c r="H384" i="43" s="1"/>
  <c r="I383" i="43"/>
  <c r="H383" i="43" s="1"/>
  <c r="I382" i="43"/>
  <c r="H382" i="43" s="1"/>
  <c r="I381" i="43"/>
  <c r="H381" i="43" s="1"/>
  <c r="I380" i="43"/>
  <c r="H380" i="43" s="1"/>
  <c r="I379" i="43"/>
  <c r="H379" i="43" s="1"/>
  <c r="I378" i="43"/>
  <c r="H378" i="43" s="1"/>
  <c r="I377" i="43"/>
  <c r="H377" i="43" s="1"/>
  <c r="I376" i="43"/>
  <c r="H376" i="43" s="1"/>
  <c r="I375" i="43"/>
  <c r="H375" i="43" s="1"/>
  <c r="I374" i="43"/>
  <c r="H374" i="43" s="1"/>
  <c r="I373" i="43"/>
  <c r="H373" i="43" s="1"/>
  <c r="I372" i="43"/>
  <c r="H372" i="43" s="1"/>
  <c r="I371" i="43"/>
  <c r="H371" i="43" s="1"/>
  <c r="I370" i="43"/>
  <c r="H370" i="43" s="1"/>
  <c r="I369" i="43"/>
  <c r="H369" i="43" s="1"/>
  <c r="I368" i="43"/>
  <c r="H368" i="43" s="1"/>
  <c r="I367" i="43"/>
  <c r="H367" i="43" s="1"/>
  <c r="I366" i="43"/>
  <c r="H366" i="43" s="1"/>
  <c r="I365" i="43"/>
  <c r="H365" i="43" s="1"/>
  <c r="I364" i="43"/>
  <c r="H364" i="43" s="1"/>
  <c r="I363" i="43"/>
  <c r="H363" i="43" s="1"/>
  <c r="I362" i="43"/>
  <c r="H362" i="43" s="1"/>
  <c r="I361" i="43"/>
  <c r="H361" i="43" s="1"/>
  <c r="I360" i="43"/>
  <c r="H360" i="43" s="1"/>
  <c r="I359" i="43"/>
  <c r="H359" i="43" s="1"/>
  <c r="I358" i="43"/>
  <c r="H358" i="43" s="1"/>
  <c r="I357" i="43"/>
  <c r="H357" i="43" s="1"/>
  <c r="I356" i="43"/>
  <c r="H356" i="43" s="1"/>
  <c r="I355" i="43"/>
  <c r="H355" i="43" s="1"/>
  <c r="I354" i="43"/>
  <c r="H354" i="43" s="1"/>
  <c r="I353" i="43"/>
  <c r="H353" i="43" s="1"/>
  <c r="I352" i="43"/>
  <c r="H352" i="43" s="1"/>
  <c r="I351" i="43"/>
  <c r="H351" i="43" s="1"/>
  <c r="I350" i="43"/>
  <c r="H350" i="43" s="1"/>
  <c r="I349" i="43"/>
  <c r="H349" i="43" s="1"/>
  <c r="I348" i="43"/>
  <c r="H348" i="43" s="1"/>
  <c r="I347" i="43"/>
  <c r="H347" i="43" s="1"/>
  <c r="I346" i="43"/>
  <c r="H346" i="43" s="1"/>
  <c r="I345" i="43"/>
  <c r="H345" i="43" s="1"/>
  <c r="I344" i="43"/>
  <c r="H344" i="43" s="1"/>
  <c r="I343" i="43"/>
  <c r="H343" i="43" s="1"/>
  <c r="I342" i="43"/>
  <c r="H342" i="43" s="1"/>
  <c r="I341" i="43"/>
  <c r="H341" i="43" s="1"/>
  <c r="I340" i="43"/>
  <c r="H340" i="43" s="1"/>
  <c r="I339" i="43"/>
  <c r="H339" i="43" s="1"/>
  <c r="I338" i="43"/>
  <c r="H338" i="43" s="1"/>
  <c r="I337" i="43"/>
  <c r="H337" i="43" s="1"/>
  <c r="I336" i="43"/>
  <c r="H336" i="43" s="1"/>
  <c r="I335" i="43"/>
  <c r="H335" i="43" s="1"/>
  <c r="I334" i="43"/>
  <c r="H334" i="43" s="1"/>
  <c r="I333" i="43"/>
  <c r="H333" i="43" s="1"/>
  <c r="I332" i="43"/>
  <c r="H332" i="43" s="1"/>
  <c r="I331" i="43"/>
  <c r="H331" i="43" s="1"/>
  <c r="I330" i="43"/>
  <c r="H330" i="43" s="1"/>
  <c r="I329" i="43"/>
  <c r="H329" i="43" s="1"/>
  <c r="I328" i="43"/>
  <c r="H328" i="43" s="1"/>
  <c r="I327" i="43"/>
  <c r="H327" i="43" s="1"/>
  <c r="I326" i="43"/>
  <c r="H326" i="43" s="1"/>
  <c r="I325" i="43"/>
  <c r="H325" i="43" s="1"/>
  <c r="I324" i="43"/>
  <c r="H324" i="43" s="1"/>
  <c r="I323" i="43"/>
  <c r="H323" i="43" s="1"/>
  <c r="I322" i="43"/>
  <c r="H322" i="43" s="1"/>
  <c r="I321" i="43"/>
  <c r="H321" i="43" s="1"/>
  <c r="I320" i="43"/>
  <c r="H320" i="43" s="1"/>
  <c r="I319" i="43"/>
  <c r="H319" i="43" s="1"/>
  <c r="I318" i="43"/>
  <c r="H318" i="43" s="1"/>
  <c r="I317" i="43"/>
  <c r="H317" i="43" s="1"/>
  <c r="I316" i="43"/>
  <c r="H316" i="43" s="1"/>
  <c r="I315" i="43"/>
  <c r="H315" i="43" s="1"/>
  <c r="I314" i="43"/>
  <c r="H314" i="43" s="1"/>
  <c r="I313" i="43"/>
  <c r="H313" i="43" s="1"/>
  <c r="I312" i="43"/>
  <c r="H312" i="43" s="1"/>
  <c r="I311" i="43"/>
  <c r="H311" i="43" s="1"/>
  <c r="I310" i="43"/>
  <c r="H310" i="43" s="1"/>
  <c r="I309" i="43"/>
  <c r="H309" i="43" s="1"/>
  <c r="I308" i="43"/>
  <c r="H308" i="43" s="1"/>
  <c r="I307" i="43"/>
  <c r="H307" i="43" s="1"/>
  <c r="I306" i="43"/>
  <c r="H306" i="43" s="1"/>
  <c r="I305" i="43"/>
  <c r="H305" i="43" s="1"/>
  <c r="I304" i="43"/>
  <c r="H304" i="43" s="1"/>
  <c r="I303" i="43"/>
  <c r="H303" i="43" s="1"/>
  <c r="I302" i="43"/>
  <c r="H302" i="43" s="1"/>
  <c r="I301" i="43"/>
  <c r="H301" i="43" s="1"/>
  <c r="I300" i="43"/>
  <c r="H300" i="43" s="1"/>
  <c r="I299" i="43"/>
  <c r="H299" i="43" s="1"/>
  <c r="I298" i="43"/>
  <c r="H298" i="43" s="1"/>
  <c r="I297" i="43"/>
  <c r="H297" i="43" s="1"/>
  <c r="I296" i="43"/>
  <c r="H296" i="43" s="1"/>
  <c r="I295" i="43"/>
  <c r="H295" i="43" s="1"/>
  <c r="I294" i="43"/>
  <c r="H294" i="43" s="1"/>
  <c r="I293" i="43"/>
  <c r="H293" i="43" s="1"/>
  <c r="I292" i="43"/>
  <c r="H292" i="43" s="1"/>
  <c r="I291" i="43"/>
  <c r="H291" i="43" s="1"/>
  <c r="I290" i="43"/>
  <c r="H290" i="43" s="1"/>
  <c r="I289" i="43"/>
  <c r="H289" i="43" s="1"/>
  <c r="I288" i="43"/>
  <c r="H288" i="43" s="1"/>
  <c r="I287" i="43"/>
  <c r="H287" i="43" s="1"/>
  <c r="I286" i="43"/>
  <c r="H286" i="43" s="1"/>
  <c r="I285" i="43"/>
  <c r="H285" i="43" s="1"/>
  <c r="I284" i="43"/>
  <c r="H284" i="43" s="1"/>
  <c r="I283" i="43"/>
  <c r="H283" i="43" s="1"/>
  <c r="I282" i="43"/>
  <c r="H282" i="43" s="1"/>
  <c r="I281" i="43"/>
  <c r="H281" i="43" s="1"/>
  <c r="I280" i="43"/>
  <c r="H280" i="43" s="1"/>
  <c r="I279" i="43"/>
  <c r="H279" i="43" s="1"/>
  <c r="I278" i="43"/>
  <c r="H278" i="43" s="1"/>
  <c r="I277" i="43"/>
  <c r="H277" i="43" s="1"/>
  <c r="I276" i="43"/>
  <c r="H276" i="43" s="1"/>
  <c r="I275" i="43"/>
  <c r="H275" i="43" s="1"/>
  <c r="I274" i="43"/>
  <c r="H274" i="43" s="1"/>
  <c r="I273" i="43"/>
  <c r="H273" i="43" s="1"/>
  <c r="I272" i="43"/>
  <c r="H272" i="43" s="1"/>
  <c r="I271" i="43"/>
  <c r="H271" i="43" s="1"/>
  <c r="I270" i="43"/>
  <c r="H270" i="43" s="1"/>
  <c r="I269" i="43"/>
  <c r="H269" i="43" s="1"/>
  <c r="I268" i="43"/>
  <c r="H268" i="43" s="1"/>
  <c r="I267" i="43"/>
  <c r="H267" i="43" s="1"/>
  <c r="I266" i="43"/>
  <c r="H266" i="43" s="1"/>
  <c r="I265" i="43"/>
  <c r="H265" i="43" s="1"/>
  <c r="I264" i="43"/>
  <c r="H264" i="43" s="1"/>
  <c r="I263" i="43"/>
  <c r="H263" i="43" s="1"/>
  <c r="I262" i="43"/>
  <c r="H262" i="43" s="1"/>
  <c r="I261" i="43"/>
  <c r="H261" i="43" s="1"/>
  <c r="I260" i="43"/>
  <c r="H260" i="43" s="1"/>
  <c r="I259" i="43"/>
  <c r="H259" i="43" s="1"/>
  <c r="I258" i="43"/>
  <c r="H258" i="43" s="1"/>
  <c r="I257" i="43"/>
  <c r="H257" i="43" s="1"/>
  <c r="I256" i="43"/>
  <c r="H256" i="43" s="1"/>
  <c r="I255" i="43"/>
  <c r="H255" i="43" s="1"/>
  <c r="I254" i="43"/>
  <c r="H254" i="43" s="1"/>
  <c r="I253" i="43"/>
  <c r="H253" i="43" s="1"/>
  <c r="I252" i="43"/>
  <c r="H252" i="43" s="1"/>
  <c r="I251" i="43"/>
  <c r="H251" i="43" s="1"/>
  <c r="I250" i="43"/>
  <c r="H250" i="43" s="1"/>
  <c r="I249" i="43"/>
  <c r="H249" i="43" s="1"/>
  <c r="I248" i="43"/>
  <c r="H248" i="43" s="1"/>
  <c r="I247" i="43"/>
  <c r="H247" i="43" s="1"/>
  <c r="I246" i="43"/>
  <c r="H246" i="43" s="1"/>
  <c r="I245" i="43"/>
  <c r="H245" i="43" s="1"/>
  <c r="I244" i="43"/>
  <c r="H244" i="43" s="1"/>
  <c r="I243" i="43"/>
  <c r="H243" i="43" s="1"/>
  <c r="I242" i="43"/>
  <c r="H242" i="43" s="1"/>
  <c r="I241" i="43"/>
  <c r="H241" i="43" s="1"/>
  <c r="I240" i="43"/>
  <c r="H240" i="43" s="1"/>
  <c r="I239" i="43"/>
  <c r="H239" i="43" s="1"/>
  <c r="I238" i="43"/>
  <c r="H238" i="43" s="1"/>
  <c r="I237" i="43"/>
  <c r="H237" i="43" s="1"/>
  <c r="I236" i="43"/>
  <c r="H236" i="43" s="1"/>
  <c r="I235" i="43"/>
  <c r="H235" i="43" s="1"/>
  <c r="I234" i="43"/>
  <c r="H234" i="43" s="1"/>
  <c r="I233" i="43"/>
  <c r="H233" i="43" s="1"/>
  <c r="I232" i="43"/>
  <c r="H232" i="43" s="1"/>
  <c r="I231" i="43"/>
  <c r="H231" i="43" s="1"/>
  <c r="I230" i="43"/>
  <c r="H230" i="43" s="1"/>
  <c r="I229" i="43"/>
  <c r="H229" i="43" s="1"/>
  <c r="I228" i="43"/>
  <c r="H228" i="43" s="1"/>
  <c r="I227" i="43"/>
  <c r="H227" i="43" s="1"/>
  <c r="I226" i="43"/>
  <c r="H226" i="43" s="1"/>
  <c r="I225" i="43"/>
  <c r="H225" i="43" s="1"/>
  <c r="I224" i="43"/>
  <c r="H224" i="43" s="1"/>
  <c r="I223" i="43"/>
  <c r="H223" i="43" s="1"/>
  <c r="I98" i="43"/>
  <c r="I97" i="43"/>
  <c r="I96" i="43"/>
  <c r="G95" i="43"/>
  <c r="I95" i="43" s="1"/>
  <c r="I94" i="43"/>
  <c r="G93" i="43"/>
  <c r="I93" i="43" s="1"/>
  <c r="G92" i="43"/>
  <c r="I92" i="43" s="1"/>
  <c r="G91" i="43"/>
  <c r="I91" i="43" s="1"/>
  <c r="I90" i="43"/>
  <c r="G90" i="43"/>
  <c r="I89" i="43"/>
  <c r="G88" i="43"/>
  <c r="I88" i="43" s="1"/>
  <c r="G87" i="43"/>
  <c r="I87" i="43" s="1"/>
  <c r="I86" i="43"/>
  <c r="G85" i="43"/>
  <c r="I85" i="43" s="1"/>
  <c r="I84" i="43"/>
  <c r="I83" i="43"/>
  <c r="G82" i="43"/>
  <c r="I82" i="43" s="1"/>
  <c r="I81" i="43"/>
  <c r="G80" i="43"/>
  <c r="I80" i="43" s="1"/>
  <c r="G76" i="43"/>
  <c r="I76" i="43" s="1"/>
  <c r="G75" i="43"/>
  <c r="I75" i="43" s="1"/>
  <c r="G74" i="43"/>
  <c r="I74" i="43" s="1"/>
  <c r="G73" i="43"/>
  <c r="I73" i="43" s="1"/>
  <c r="G72" i="43"/>
  <c r="I72" i="43" s="1"/>
  <c r="G71" i="43"/>
  <c r="I71" i="43" s="1"/>
  <c r="G70" i="43"/>
  <c r="I70" i="43" s="1"/>
  <c r="G69" i="43"/>
  <c r="I69" i="43" s="1"/>
  <c r="G68" i="43"/>
  <c r="I68" i="43" s="1"/>
  <c r="G67" i="43"/>
  <c r="I67" i="43" s="1"/>
  <c r="G66" i="43"/>
  <c r="I66" i="43" s="1"/>
  <c r="G65" i="43"/>
  <c r="I65" i="43" s="1"/>
  <c r="G64" i="43"/>
  <c r="I64" i="43" s="1"/>
  <c r="G63" i="43"/>
  <c r="I63" i="43" s="1"/>
  <c r="G62" i="43"/>
  <c r="I62" i="43" s="1"/>
  <c r="G61" i="43"/>
  <c r="I61" i="43" s="1"/>
  <c r="G60" i="43"/>
  <c r="I60" i="43" s="1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G29" i="43"/>
  <c r="I29" i="43" s="1"/>
  <c r="G28" i="43"/>
  <c r="I28" i="43" s="1"/>
  <c r="G27" i="43"/>
  <c r="I27" i="43" s="1"/>
  <c r="G26" i="43"/>
  <c r="I26" i="43" s="1"/>
  <c r="G25" i="43"/>
  <c r="I25" i="43" s="1"/>
  <c r="G24" i="43"/>
  <c r="I24" i="43" s="1"/>
  <c r="G23" i="43"/>
  <c r="I23" i="43" s="1"/>
  <c r="G22" i="43"/>
  <c r="I22" i="43" s="1"/>
  <c r="G21" i="43"/>
  <c r="I21" i="43" s="1"/>
  <c r="G20" i="43"/>
  <c r="I20" i="43" s="1"/>
  <c r="G19" i="43"/>
  <c r="I19" i="43" s="1"/>
  <c r="G18" i="43"/>
  <c r="I18" i="43" s="1"/>
  <c r="G17" i="43"/>
  <c r="I17" i="43" s="1"/>
  <c r="G16" i="43"/>
  <c r="I16" i="43" s="1"/>
  <c r="G15" i="43"/>
  <c r="I15" i="43" s="1"/>
  <c r="G14" i="43"/>
  <c r="I14" i="43" s="1"/>
  <c r="G13" i="43"/>
  <c r="I13" i="43" s="1"/>
  <c r="G12" i="43"/>
  <c r="I12" i="43" s="1"/>
  <c r="G11" i="43"/>
  <c r="I11" i="43" s="1"/>
  <c r="G10" i="43"/>
  <c r="I10" i="43" s="1"/>
  <c r="G9" i="43"/>
  <c r="I9" i="43" s="1"/>
  <c r="G8" i="43"/>
  <c r="I8" i="43" s="1"/>
  <c r="A5" i="43"/>
  <c r="D35" i="27"/>
  <c r="C35" i="27"/>
  <c r="A6" i="27"/>
  <c r="A5" i="27"/>
  <c r="J75" i="47"/>
  <c r="I75" i="47"/>
  <c r="J74" i="47"/>
  <c r="I74" i="47"/>
  <c r="J73" i="47"/>
  <c r="I73" i="47"/>
  <c r="H72" i="47"/>
  <c r="G72" i="47"/>
  <c r="F72" i="47"/>
  <c r="J72" i="47" s="1"/>
  <c r="E72" i="47"/>
  <c r="D72" i="47"/>
  <c r="C72" i="47"/>
  <c r="J71" i="47"/>
  <c r="I71" i="47"/>
  <c r="J70" i="47"/>
  <c r="I70" i="47"/>
  <c r="J69" i="47"/>
  <c r="I69" i="47"/>
  <c r="J68" i="47"/>
  <c r="I68" i="47"/>
  <c r="J67" i="47"/>
  <c r="I67" i="47"/>
  <c r="J66" i="47"/>
  <c r="I66" i="47"/>
  <c r="J65" i="47"/>
  <c r="I65" i="47"/>
  <c r="I64" i="47"/>
  <c r="H64" i="47"/>
  <c r="F64" i="47"/>
  <c r="D64" i="47"/>
  <c r="J64" i="47" s="1"/>
  <c r="J63" i="47"/>
  <c r="I63" i="47"/>
  <c r="J62" i="47"/>
  <c r="I62" i="47"/>
  <c r="J61" i="47"/>
  <c r="I61" i="47"/>
  <c r="J60" i="47"/>
  <c r="I60" i="47"/>
  <c r="J59" i="47"/>
  <c r="I59" i="47"/>
  <c r="H58" i="47"/>
  <c r="G58" i="47"/>
  <c r="F58" i="47"/>
  <c r="E58" i="47"/>
  <c r="D58" i="47"/>
  <c r="J58" i="47" s="1"/>
  <c r="C58" i="47"/>
  <c r="I58" i="47" s="1"/>
  <c r="J57" i="47"/>
  <c r="I57" i="47"/>
  <c r="J56" i="47"/>
  <c r="I56" i="47"/>
  <c r="J55" i="47"/>
  <c r="I55" i="47"/>
  <c r="R54" i="47"/>
  <c r="K54" i="47"/>
  <c r="I54" i="47"/>
  <c r="F53" i="47"/>
  <c r="E53" i="47"/>
  <c r="D53" i="47"/>
  <c r="C53" i="47"/>
  <c r="J52" i="47"/>
  <c r="I52" i="47"/>
  <c r="J51" i="47"/>
  <c r="I51" i="47"/>
  <c r="J50" i="47"/>
  <c r="I50" i="47"/>
  <c r="J49" i="47"/>
  <c r="I49" i="47"/>
  <c r="J48" i="47"/>
  <c r="I48" i="47"/>
  <c r="H47" i="47"/>
  <c r="G47" i="47"/>
  <c r="F47" i="47"/>
  <c r="E47" i="47"/>
  <c r="D47" i="47"/>
  <c r="J47" i="47" s="1"/>
  <c r="C47" i="47"/>
  <c r="J46" i="47"/>
  <c r="I46" i="47"/>
  <c r="J45" i="47"/>
  <c r="I45" i="47"/>
  <c r="J44" i="47"/>
  <c r="I44" i="47"/>
  <c r="N43" i="47"/>
  <c r="J42" i="47"/>
  <c r="I42" i="47"/>
  <c r="J41" i="47"/>
  <c r="I41" i="47"/>
  <c r="J40" i="47"/>
  <c r="I40" i="47"/>
  <c r="J39" i="47"/>
  <c r="I39" i="47"/>
  <c r="J38" i="47"/>
  <c r="I38" i="47"/>
  <c r="J37" i="47"/>
  <c r="I37" i="47"/>
  <c r="H36" i="47"/>
  <c r="G36" i="47"/>
  <c r="F36" i="47"/>
  <c r="E36" i="47"/>
  <c r="D36" i="47"/>
  <c r="C36" i="47"/>
  <c r="M35" i="47"/>
  <c r="L35" i="47"/>
  <c r="J34" i="47"/>
  <c r="I34" i="47"/>
  <c r="J33" i="47"/>
  <c r="I33" i="47"/>
  <c r="H32" i="47"/>
  <c r="G32" i="47"/>
  <c r="F32" i="47"/>
  <c r="E32" i="47"/>
  <c r="I32" i="47" s="1"/>
  <c r="D32" i="47"/>
  <c r="C32" i="47"/>
  <c r="J31" i="47"/>
  <c r="I31" i="47"/>
  <c r="J30" i="47"/>
  <c r="I30" i="47"/>
  <c r="J29" i="47"/>
  <c r="I29" i="47"/>
  <c r="J28" i="47"/>
  <c r="I28" i="47"/>
  <c r="J27" i="47"/>
  <c r="I27" i="47"/>
  <c r="J26" i="47"/>
  <c r="I26" i="47"/>
  <c r="J25" i="47"/>
  <c r="I25" i="47"/>
  <c r="J24" i="47"/>
  <c r="I24" i="47"/>
  <c r="H23" i="47"/>
  <c r="G23" i="47"/>
  <c r="F23" i="47"/>
  <c r="E23" i="47"/>
  <c r="E17" i="47" s="1"/>
  <c r="D23" i="47"/>
  <c r="D17" i="47" s="1"/>
  <c r="C23" i="47"/>
  <c r="C17" i="47" s="1"/>
  <c r="C13" i="47" s="1"/>
  <c r="J22" i="47"/>
  <c r="I22" i="47"/>
  <c r="J21" i="47"/>
  <c r="I21" i="47"/>
  <c r="J20" i="47"/>
  <c r="I20" i="47"/>
  <c r="J19" i="47"/>
  <c r="I19" i="47"/>
  <c r="J18" i="47"/>
  <c r="I18" i="47"/>
  <c r="H17" i="47"/>
  <c r="H13" i="47" s="1"/>
  <c r="H9" i="47" s="1"/>
  <c r="G17" i="47"/>
  <c r="G13" i="47" s="1"/>
  <c r="G9" i="47" s="1"/>
  <c r="F17" i="47"/>
  <c r="J16" i="47"/>
  <c r="I16" i="47"/>
  <c r="J15" i="47"/>
  <c r="I15" i="47"/>
  <c r="I14" i="47"/>
  <c r="H14" i="47"/>
  <c r="F14" i="47"/>
  <c r="E14" i="47"/>
  <c r="D14" i="47"/>
  <c r="J14" i="47" s="1"/>
  <c r="C14" i="47"/>
  <c r="F13" i="47"/>
  <c r="J12" i="47"/>
  <c r="I12" i="47"/>
  <c r="J11" i="47"/>
  <c r="I11" i="47"/>
  <c r="F10" i="47"/>
  <c r="E10" i="47"/>
  <c r="D10" i="47"/>
  <c r="C10" i="47"/>
  <c r="I10" i="47" s="1"/>
  <c r="A5" i="47"/>
  <c r="J17" i="47" l="1"/>
  <c r="D13" i="47"/>
  <c r="J13" i="47" s="1"/>
  <c r="E13" i="47"/>
  <c r="E9" i="47" s="1"/>
  <c r="I36" i="47"/>
  <c r="S36" i="47" s="1"/>
  <c r="I72" i="47"/>
  <c r="D44" i="12"/>
  <c r="F9" i="47"/>
  <c r="J23" i="47"/>
  <c r="J32" i="47"/>
  <c r="J36" i="47"/>
  <c r="I47" i="47"/>
  <c r="I53" i="47"/>
  <c r="D10" i="12"/>
  <c r="C9" i="47"/>
  <c r="I13" i="47"/>
  <c r="J10" i="47"/>
  <c r="J9" i="47" s="1"/>
  <c r="I23" i="47"/>
  <c r="I17" i="47"/>
  <c r="D9" i="47" l="1"/>
  <c r="D82" i="47" s="1"/>
  <c r="C10" i="7"/>
  <c r="D12" i="7"/>
  <c r="C12" i="7"/>
  <c r="C16" i="7"/>
  <c r="D16" i="7"/>
  <c r="D10" i="7" s="1"/>
  <c r="D9" i="7" s="1"/>
  <c r="C19" i="7"/>
  <c r="D19" i="7"/>
  <c r="D26" i="7"/>
  <c r="C27" i="7"/>
  <c r="C26" i="7" s="1"/>
  <c r="D27" i="7"/>
  <c r="C31" i="7"/>
  <c r="D31" i="7"/>
  <c r="C12" i="3"/>
  <c r="C9" i="7" l="1"/>
  <c r="K35" i="55" l="1"/>
  <c r="A6" i="55"/>
  <c r="A5" i="41" l="1"/>
  <c r="A5" i="25"/>
  <c r="A5" i="17"/>
  <c r="A5" i="16"/>
  <c r="A5" i="18"/>
  <c r="A6" i="28"/>
  <c r="A6" i="5"/>
  <c r="A5" i="34"/>
  <c r="A5" i="30"/>
  <c r="A5" i="29"/>
  <c r="A6" i="26"/>
  <c r="A7" i="40"/>
  <c r="A5" i="7"/>
  <c r="A5" i="3"/>
  <c r="D31" i="3" l="1"/>
  <c r="C31" i="3"/>
  <c r="D27" i="3" l="1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4" i="34" l="1"/>
  <c r="G34" i="34"/>
  <c r="A4" i="34"/>
  <c r="I34" i="30" l="1"/>
  <c r="H34" i="30"/>
  <c r="A4" i="30"/>
  <c r="H25" i="29"/>
  <c r="G25" i="29"/>
  <c r="A4" i="29"/>
  <c r="A5" i="28" l="1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5" i="5"/>
  <c r="A4" i="7"/>
  <c r="D17" i="5" l="1"/>
  <c r="C17" i="5"/>
  <c r="D14" i="5"/>
  <c r="C14" i="5"/>
  <c r="D11" i="5"/>
  <c r="C11" i="5"/>
  <c r="D19" i="3"/>
  <c r="C19" i="3"/>
  <c r="D16" i="3"/>
  <c r="C16" i="3"/>
  <c r="C10" i="3" s="1"/>
  <c r="D10" i="5" l="1"/>
  <c r="C10" i="5"/>
  <c r="C26" i="3"/>
  <c r="D10" i="3"/>
  <c r="D26" i="3"/>
  <c r="C9" i="3" l="1"/>
  <c r="D9" i="3"/>
</calcChain>
</file>

<file path=xl/sharedStrings.xml><?xml version="1.0" encoding="utf-8"?>
<sst xmlns="http://schemas.openxmlformats.org/spreadsheetml/2006/main" count="6463" uniqueCount="3226">
  <si>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</si>
  <si>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</si>
  <si>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</si>
  <si>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</si>
  <si>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</si>
  <si>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</si>
  <si>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</si>
  <si>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</si>
  <si>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</si>
  <si>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</si>
  <si>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</si>
  <si>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</si>
  <si>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</si>
  <si>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</si>
  <si>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</si>
  <si>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</si>
  <si>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</si>
  <si>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</si>
  <si>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</si>
  <si>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</si>
  <si>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</si>
  <si>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</si>
  <si>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</si>
  <si>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</si>
  <si>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</si>
  <si>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</si>
  <si>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</si>
  <si>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</si>
  <si>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</si>
  <si>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</si>
  <si>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</si>
  <si>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</si>
  <si>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</si>
  <si>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</si>
  <si>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</si>
  <si>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</si>
  <si>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</si>
  <si>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</si>
  <si>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</si>
  <si>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</si>
  <si>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</si>
  <si>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</si>
  <si>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</si>
  <si>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</si>
  <si>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</si>
  <si>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</si>
  <si>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</si>
  <si>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</si>
  <si>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</si>
  <si>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</si>
  <si>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</si>
  <si>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</si>
  <si>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</si>
  <si>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</si>
  <si>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</si>
  <si>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</si>
  <si>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</si>
  <si>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</si>
  <si>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</si>
  <si>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</si>
  <si>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</si>
  <si>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</si>
  <si>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</si>
  <si>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</si>
  <si>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</si>
  <si>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</si>
  <si>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</si>
  <si>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</si>
  <si>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</si>
  <si>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</si>
  <si>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</si>
  <si>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</si>
  <si>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</si>
  <si>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</si>
  <si>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</si>
  <si>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</si>
  <si>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</si>
  <si>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</si>
  <si>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</si>
  <si>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</si>
  <si>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</si>
  <si>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</si>
  <si>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</si>
  <si>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</si>
  <si>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</si>
  <si>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</si>
  <si>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</si>
  <si>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</si>
  <si>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</si>
  <si>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</si>
  <si>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</si>
  <si>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</si>
  <si>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</si>
  <si>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</si>
  <si>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</si>
  <si>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</si>
  <si>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</si>
  <si>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</si>
  <si>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</si>
  <si>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</si>
  <si>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</si>
  <si>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</si>
  <si>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</si>
  <si>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</si>
  <si>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</si>
  <si>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</si>
  <si>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</si>
  <si>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</si>
  <si>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</si>
  <si>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</si>
  <si>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</si>
  <si>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</si>
  <si>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</si>
  <si>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</si>
  <si>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</si>
  <si>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</si>
  <si>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</si>
  <si>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</si>
  <si>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</si>
  <si>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</si>
  <si>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</si>
  <si>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</si>
  <si>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</si>
  <si>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</si>
  <si>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</si>
  <si>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</si>
  <si>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</si>
  <si>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</si>
  <si>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</si>
  <si>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</si>
  <si>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</si>
  <si>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</si>
  <si>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</si>
  <si>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</si>
  <si>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</si>
  <si>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</si>
  <si>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</si>
  <si>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</si>
  <si>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</si>
  <si>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</si>
  <si>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</si>
  <si>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</si>
  <si>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</si>
  <si>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</si>
  <si>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</si>
  <si>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</si>
  <si>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</si>
  <si>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</si>
  <si>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</si>
  <si>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</si>
  <si>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</si>
  <si>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</si>
  <si>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</si>
  <si>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</si>
  <si>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</si>
  <si>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</si>
  <si>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</si>
  <si>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</si>
  <si>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</si>
  <si>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</si>
  <si>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</si>
  <si>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</si>
  <si>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</si>
  <si>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</si>
  <si>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</si>
  <si>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</si>
  <si>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</si>
  <si>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</si>
  <si>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</si>
  <si>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</si>
  <si>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</si>
  <si>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</si>
  <si>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</si>
  <si>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</si>
  <si>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</si>
  <si>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</si>
  <si>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</si>
  <si>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</si>
  <si>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</si>
  <si>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</si>
  <si>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</si>
  <si>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</si>
  <si>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</si>
  <si>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</si>
  <si>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</si>
  <si>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</si>
  <si>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</si>
  <si>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</si>
  <si>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</si>
  <si>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</si>
  <si>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</si>
  <si>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</si>
  <si>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</si>
  <si>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</si>
  <si>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</si>
  <si>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</si>
  <si>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</si>
  <si>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</si>
  <si>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</si>
  <si>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</si>
  <si>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</si>
  <si>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</si>
  <si>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</si>
  <si>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</si>
  <si>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</si>
  <si>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</si>
  <si>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</si>
  <si>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</si>
  <si>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</si>
  <si>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</si>
  <si>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</si>
  <si>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</si>
  <si>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</si>
  <si>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</si>
  <si>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</si>
  <si>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</si>
  <si>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</si>
  <si>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</si>
  <si>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</si>
  <si>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</si>
  <si>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</si>
  <si>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</si>
  <si>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</si>
  <si>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</si>
  <si>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</si>
  <si>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</si>
  <si>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</si>
  <si>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</si>
  <si>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</si>
  <si>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</si>
  <si>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</si>
  <si>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</si>
  <si>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</si>
  <si>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</si>
  <si>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</si>
  <si>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</si>
  <si>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</si>
  <si>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</si>
  <si>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</si>
  <si>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</si>
  <si>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</si>
  <si>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</si>
  <si>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</si>
  <si>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</si>
  <si>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</si>
  <si>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</si>
  <si>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</si>
  <si>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</si>
  <si>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</si>
  <si>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</si>
  <si>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</si>
  <si>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</si>
  <si>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</si>
  <si>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</si>
  <si>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</si>
  <si>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</si>
  <si>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</si>
  <si>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</si>
  <si>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</si>
  <si>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</si>
  <si>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</si>
  <si>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</si>
  <si>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</si>
  <si>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</si>
  <si>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</si>
  <si>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</si>
  <si>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</si>
  <si>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</si>
  <si>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</si>
  <si>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</si>
  <si>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</si>
  <si>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</si>
  <si>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</si>
  <si>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</si>
  <si>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</si>
  <si>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</si>
  <si>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</si>
  <si>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</si>
  <si>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</si>
  <si>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</si>
  <si>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</si>
  <si>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</si>
  <si>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</si>
  <si>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</si>
  <si>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</si>
  <si>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</si>
  <si>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</si>
  <si>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</si>
  <si>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</si>
  <si>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</si>
  <si>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</si>
  <si>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</si>
  <si>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</si>
  <si>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</si>
  <si>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</si>
  <si>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</si>
  <si>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</si>
  <si>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</si>
  <si>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</si>
  <si>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</si>
  <si>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</si>
  <si>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</si>
  <si>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</si>
  <si>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</si>
  <si>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</si>
  <si>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</si>
  <si>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</si>
  <si>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</si>
  <si>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</si>
  <si>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</si>
  <si>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</si>
  <si>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</si>
  <si>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</si>
  <si>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</si>
  <si>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</si>
  <si>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</si>
  <si>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</si>
  <si>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</si>
  <si>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</si>
  <si>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</si>
  <si>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</si>
  <si>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</si>
  <si>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</si>
  <si>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</si>
  <si>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</si>
  <si>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</si>
  <si>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</si>
  <si>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</si>
  <si>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</si>
  <si>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</si>
  <si>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</si>
  <si>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</si>
  <si>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</si>
  <si>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</si>
  <si>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</si>
  <si>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</si>
  <si>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</si>
  <si>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</si>
  <si>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</si>
  <si>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</si>
  <si>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</si>
  <si>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</si>
  <si>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</si>
  <si>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</si>
  <si>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</si>
  <si>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</si>
  <si>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</si>
  <si>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</si>
  <si>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</si>
  <si>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</si>
  <si>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</si>
  <si>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</si>
  <si>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</si>
  <si>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</si>
  <si>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</si>
  <si>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</si>
  <si>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</si>
  <si>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</si>
  <si>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</si>
  <si>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</si>
  <si>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</si>
  <si>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</si>
  <si>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</si>
  <si>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</si>
  <si>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</si>
  <si>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</si>
  <si>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</si>
  <si>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</si>
  <si>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</si>
  <si>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</si>
  <si>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</si>
  <si>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</si>
  <si>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</si>
  <si>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</si>
  <si>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</si>
  <si>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</si>
  <si>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</si>
  <si>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</si>
  <si>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</si>
  <si>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</si>
  <si>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</si>
  <si>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</si>
  <si>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</si>
  <si>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</si>
  <si>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</si>
  <si>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</si>
  <si>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</si>
  <si>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</si>
  <si>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</si>
  <si>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</si>
  <si>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</si>
  <si>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</si>
  <si>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</si>
  <si>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</si>
  <si>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</si>
  <si>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</si>
  <si>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</si>
  <si>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</si>
  <si>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</si>
  <si>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</si>
  <si>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</si>
  <si>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</si>
  <si>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</si>
  <si>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</si>
  <si>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</si>
  <si>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</si>
  <si>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</si>
  <si>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</si>
  <si>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</si>
  <si>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</si>
  <si>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</si>
  <si>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</si>
  <si>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</si>
  <si>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</si>
  <si>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</si>
  <si>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</si>
  <si>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</si>
  <si>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</si>
  <si>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</si>
  <si>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</si>
  <si>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</si>
  <si>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</si>
  <si>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</si>
  <si>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</si>
  <si>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</si>
  <si>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</si>
  <si>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</si>
  <si>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</si>
  <si>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</si>
  <si>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</si>
  <si>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</si>
  <si>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</si>
  <si>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</si>
  <si>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</si>
  <si>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</si>
  <si>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</si>
  <si>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</si>
  <si>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</si>
  <si>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</si>
  <si>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</si>
  <si>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</si>
  <si>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</si>
  <si>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</si>
  <si>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</si>
  <si>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</si>
  <si>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</si>
  <si>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</si>
  <si>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</si>
  <si>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</si>
  <si>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</si>
  <si>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</si>
  <si>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</si>
  <si>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</si>
  <si>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</si>
  <si>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</si>
  <si>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</si>
  <si>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</si>
  <si>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</si>
  <si>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</si>
  <si>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</si>
  <si>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</si>
  <si>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</si>
  <si>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</si>
  <si>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</si>
  <si>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</si>
  <si>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</si>
  <si>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</si>
  <si>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</si>
  <si>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</si>
  <si>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</si>
  <si>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</si>
  <si>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</si>
  <si>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</si>
  <si>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</si>
  <si>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</si>
  <si>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</si>
  <si>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</si>
  <si>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</si>
  <si>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</si>
  <si>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</si>
  <si>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</si>
  <si>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</si>
  <si>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</si>
  <si>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</si>
  <si>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</si>
  <si>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</si>
  <si>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</si>
  <si>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</si>
  <si>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</si>
  <si>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</si>
  <si>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</si>
  <si>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</si>
  <si>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</si>
  <si>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</si>
  <si>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</si>
  <si>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</si>
  <si>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</si>
  <si>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</si>
  <si>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</si>
  <si>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</si>
  <si>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</si>
  <si>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</si>
  <si>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</si>
  <si>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</si>
  <si>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</si>
  <si>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</si>
  <si>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</si>
  <si>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</si>
  <si>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</si>
  <si>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</si>
  <si>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</si>
  <si>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</si>
  <si>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გაერთანება სახელმწიფო ხალხისთვის</t>
  </si>
  <si>
    <t>ფულადი შემოწირულობა</t>
  </si>
  <si>
    <t>ზურაბ წკრიალაშვილი</t>
  </si>
  <si>
    <t>59001001611</t>
  </si>
  <si>
    <t>GE44TB4307145064322343</t>
  </si>
  <si>
    <t>სს  თიბისი  ბანკი</t>
  </si>
  <si>
    <t>გიორგი თურქია</t>
  </si>
  <si>
    <t>01026001349</t>
  </si>
  <si>
    <t>GE70TB7384636010100021</t>
  </si>
  <si>
    <t>გიორგი შოშიაშვილი</t>
  </si>
  <si>
    <t>01011087975</t>
  </si>
  <si>
    <t>GE81TB7572736010100021</t>
  </si>
  <si>
    <t>ზურაბი ნაცარაშვილი</t>
  </si>
  <si>
    <t>20001005675</t>
  </si>
  <si>
    <t>GE98TB7350745061100014</t>
  </si>
  <si>
    <t xml:space="preserve">შოთა წკრიალაშვილი </t>
  </si>
  <si>
    <t>59001024467</t>
  </si>
  <si>
    <t>GE79TB1100000300179533</t>
  </si>
  <si>
    <t>გიორგი ბერიანიძე,</t>
  </si>
  <si>
    <t>59001017683</t>
  </si>
  <si>
    <t>GE62TB7220045061100019</t>
  </si>
  <si>
    <t>ზურაბ თეთრუაშვილი</t>
  </si>
  <si>
    <t>59001074959</t>
  </si>
  <si>
    <t>GE04TB7936436010300017</t>
  </si>
  <si>
    <t>თორნიკე მჭედლიძე</t>
  </si>
  <si>
    <t>01031004369</t>
  </si>
  <si>
    <t>GE09TB1182845063622484</t>
  </si>
  <si>
    <t>ლაშა ლობჯანიძე</t>
  </si>
  <si>
    <t>01024075734</t>
  </si>
  <si>
    <t>GE14TB7426945063600025</t>
  </si>
  <si>
    <t>კახაბერ ხაჩიშვილი</t>
  </si>
  <si>
    <t>59001003376</t>
  </si>
  <si>
    <t>GE63TB7187836010300010</t>
  </si>
  <si>
    <t>ალექსი მიხანაშვილი</t>
  </si>
  <si>
    <t>59001002914</t>
  </si>
  <si>
    <t>GE94TB7734836010300038</t>
  </si>
  <si>
    <t>გიორგი ლომოური</t>
  </si>
  <si>
    <t>59001048128</t>
  </si>
  <si>
    <t>GE39TB7953645061100031</t>
  </si>
  <si>
    <t>პაატა გამგებელი</t>
  </si>
  <si>
    <t>59001018679</t>
  </si>
  <si>
    <t>GE66TB7222345061100026</t>
  </si>
  <si>
    <t>მიხეილ კვაღინიძე</t>
  </si>
  <si>
    <t>59001019372</t>
  </si>
  <si>
    <t>GE37TB7387036010100010</t>
  </si>
  <si>
    <t>ალექსანდრე ახვლედიანი</t>
  </si>
  <si>
    <t>35001031494</t>
  </si>
  <si>
    <t>GE23TB7271045061100014</t>
  </si>
  <si>
    <t>მედეა აბაშიძე</t>
  </si>
  <si>
    <t>59001008059</t>
  </si>
  <si>
    <t>GE16TB7195845061100020</t>
  </si>
  <si>
    <t>გიორგი ქართველიშვილი</t>
  </si>
  <si>
    <t>59001013125</t>
  </si>
  <si>
    <t>GE22TB7393345061100028</t>
  </si>
  <si>
    <t>დავით მეზვრიშვილი</t>
  </si>
  <si>
    <t>59001034657</t>
  </si>
  <si>
    <t>GE17TB4335045063622452</t>
  </si>
  <si>
    <t>ი/მ ნუგზარ წკრიალაშვილი</t>
  </si>
  <si>
    <t>59001009684</t>
  </si>
  <si>
    <t>GE43TB7138536010100008</t>
  </si>
  <si>
    <t>გივი დუდაშვილი</t>
  </si>
  <si>
    <t>59001034143</t>
  </si>
  <si>
    <t>GE85TB7061136010100115</t>
  </si>
  <si>
    <t>ილია მუზაშვილი</t>
  </si>
  <si>
    <t>59001025446</t>
  </si>
  <si>
    <t>GE78TB7206345061100028</t>
  </si>
  <si>
    <t>არაფულადი შემოწირულობა</t>
  </si>
  <si>
    <t>ბესიკ თოდუა</t>
  </si>
  <si>
    <t>საიტზე ბანერის განთავსება</t>
  </si>
  <si>
    <t>სანოტარო მოქმედება</t>
  </si>
  <si>
    <t>ედუარდ კიკნაძე</t>
  </si>
  <si>
    <t>47001038610</t>
  </si>
  <si>
    <t>თეიმურაზ ნარიმანიშვილი</t>
  </si>
  <si>
    <t>03001000465</t>
  </si>
  <si>
    <t>კახაბერ ბერიძე</t>
  </si>
  <si>
    <t>რაულ ფატლაძე</t>
  </si>
  <si>
    <t>61001001130</t>
  </si>
  <si>
    <t>ოფისის საიჯარო ქირა</t>
  </si>
  <si>
    <t>ირაკლი მოდებაძე</t>
  </si>
  <si>
    <t>01019049248</t>
  </si>
  <si>
    <t>სასამართლო განხილვისათვის</t>
  </si>
  <si>
    <t>საფოსტო მომსახურეობა</t>
  </si>
  <si>
    <t>ალექსანდრე ახვლედიანი, 35001031494</t>
  </si>
  <si>
    <t>დიანა ხალვაში, 61004005940</t>
  </si>
  <si>
    <t>61004005940</t>
  </si>
  <si>
    <t>GE94TB7183445061100012</t>
  </si>
  <si>
    <t>ლევან ტაბიძე, 01008026176</t>
  </si>
  <si>
    <t>01008026176</t>
  </si>
  <si>
    <t>GE29TB7659745061600003</t>
  </si>
  <si>
    <t>შალვა შოშიაშვილი, 01001030170</t>
  </si>
  <si>
    <t>01001030170</t>
  </si>
  <si>
    <t>GE19TB7669645063600022</t>
  </si>
  <si>
    <t>ლევან ლომაშვილი, 20001015480</t>
  </si>
  <si>
    <t>20001015480</t>
  </si>
  <si>
    <t>GE79TB7421745061100007</t>
  </si>
  <si>
    <t>ნინო მეგრელიშვილი, 20001028696</t>
  </si>
  <si>
    <t>20001028696</t>
  </si>
  <si>
    <t>GE33TB7180345061100004</t>
  </si>
  <si>
    <t>გიორგი მეგრელიშვილი, 20001011662</t>
  </si>
  <si>
    <t>20001011662</t>
  </si>
  <si>
    <t>GE69TB7287345061100020</t>
  </si>
  <si>
    <t>რომანი მეგრელიშვილი, 20001006182</t>
  </si>
  <si>
    <t>20001006182</t>
  </si>
  <si>
    <t>GE71TB7042045061100027</t>
  </si>
  <si>
    <t>თამარი ვარადაშვილი, 45001017523</t>
  </si>
  <si>
    <t>45001017523</t>
  </si>
  <si>
    <t>GE83TB7831245061100024</t>
  </si>
  <si>
    <t>რამაზ ცუცქირიძე, 01013013175</t>
  </si>
  <si>
    <t>01013013175</t>
  </si>
  <si>
    <t>GE41TB7520345063600010</t>
  </si>
  <si>
    <t>ზურაბ ძაგნიძე, 35001019663</t>
  </si>
  <si>
    <t>35001019663</t>
  </si>
  <si>
    <t>GE03TB7459636010300013</t>
  </si>
  <si>
    <t>ზვიადი ბაშარული, 62001003089</t>
  </si>
  <si>
    <t>62001003089</t>
  </si>
  <si>
    <t>GE97TB7273845068100002</t>
  </si>
  <si>
    <t>ნოდარ ღვამბერია, 35001006749</t>
  </si>
  <si>
    <t>35001006749</t>
  </si>
  <si>
    <t>GE60TB7356245061100035</t>
  </si>
  <si>
    <t>ბესიკი დევნოზაშვილი, 35001105349</t>
  </si>
  <si>
    <t>35001105349</t>
  </si>
  <si>
    <t>GE62TB7796145061100023</t>
  </si>
  <si>
    <t>კახაბერი ბერიძე, 47001006737</t>
  </si>
  <si>
    <t>47001006737</t>
  </si>
  <si>
    <t>GE74TB7367145061100014</t>
  </si>
  <si>
    <t>ნანული წკრიალაშვილი, 59001005991</t>
  </si>
  <si>
    <t>59001005991</t>
  </si>
  <si>
    <t>GE47TB7550945063600021</t>
  </si>
  <si>
    <t>მარიკა ნიჟარაძე, 59001077199</t>
  </si>
  <si>
    <t>59001077199</t>
  </si>
  <si>
    <t>GE77TB7460336010300004</t>
  </si>
  <si>
    <t>გელა ჩხეიძე, 59001011184</t>
  </si>
  <si>
    <t>59001011184</t>
  </si>
  <si>
    <t>GE34TB7720745061100029</t>
  </si>
  <si>
    <t>დავით ჯანდიერი, 60002000568</t>
  </si>
  <si>
    <t>60002000568</t>
  </si>
  <si>
    <t>GE74TB7264645068100003</t>
  </si>
  <si>
    <t>ზურაბ ოტიაშვილი, 08001005680</t>
  </si>
  <si>
    <t>08001005680</t>
  </si>
  <si>
    <t>GE81TB7934945061100016</t>
  </si>
  <si>
    <t>მერაბ ტყეშელაშვილი, 01008006565</t>
  </si>
  <si>
    <t>01008006565</t>
  </si>
  <si>
    <t>GE38TB1125145066522334</t>
  </si>
  <si>
    <t>დავით კოპაძე (შპს 'სამეგობრო'), 59001025844</t>
  </si>
  <si>
    <t>59001025844</t>
  </si>
  <si>
    <t>GE67TB4390545063622463</t>
  </si>
  <si>
    <t>თეონა პავლიაშვილი, 59001012427</t>
  </si>
  <si>
    <t>59001012427</t>
  </si>
  <si>
    <t>GE32TB4369845064322334</t>
  </si>
  <si>
    <t>ჰამლეტ სამადალაშვილი, 59001006057</t>
  </si>
  <si>
    <t>59001006057</t>
  </si>
  <si>
    <t>GE37TB4397236010100023</t>
  </si>
  <si>
    <t>ხათუნა დარჩიაშვილი, 35001003108</t>
  </si>
  <si>
    <t>35001003108</t>
  </si>
  <si>
    <t>GE45TB7623945061100015</t>
  </si>
  <si>
    <t>ი/მ ინგა წულაია, 35001007456</t>
  </si>
  <si>
    <t>35001007456</t>
  </si>
  <si>
    <t>GE47TB7296236010100005</t>
  </si>
  <si>
    <t>კიაზო ციხისელი, 35001020650</t>
  </si>
  <si>
    <t>35001020650</t>
  </si>
  <si>
    <t>GE46TB7811545061100026</t>
  </si>
  <si>
    <t>იმედა ვარდიაშვილი, 35001025743</t>
  </si>
  <si>
    <t>35001025743</t>
  </si>
  <si>
    <t>GE63TB7206245061100012</t>
  </si>
  <si>
    <t>მანუჩარ ბალაძე, 61001023196</t>
  </si>
  <si>
    <t>61001023196</t>
  </si>
  <si>
    <t>GE62TB7599345061600004</t>
  </si>
  <si>
    <t>ივაჩიძე ალექსანდრე</t>
  </si>
  <si>
    <t>35001055242</t>
  </si>
  <si>
    <t>GE69BG0000000484248400</t>
  </si>
  <si>
    <t>სს "საქართველოს ბანკი"</t>
  </si>
  <si>
    <t>გიორგი არაბული, 01001047113</t>
  </si>
  <si>
    <t>01001047113</t>
  </si>
  <si>
    <t>GE23TB7370345068100001</t>
  </si>
  <si>
    <t>კობა ძლიერიშვილი, 35001005358</t>
  </si>
  <si>
    <t>35001005358</t>
  </si>
  <si>
    <t>GE29TB7478745068100002</t>
  </si>
  <si>
    <t>მედეა აბაშიძე, 59001008059</t>
  </si>
  <si>
    <t>ვახტანგ ცხადაია, 19001002777</t>
  </si>
  <si>
    <t>19001002777</t>
  </si>
  <si>
    <t>GE79TB7509836010100001</t>
  </si>
  <si>
    <t>დავით დარჩიაშვილი, 35001096138</t>
  </si>
  <si>
    <t>35001096138</t>
  </si>
  <si>
    <t>GE16BR0000010483125848</t>
  </si>
  <si>
    <t>სს "ბანკი რესპუბლიკა"</t>
  </si>
  <si>
    <t>გიორგი პაპავა, 01008019088</t>
  </si>
  <si>
    <t>01008019088</t>
  </si>
  <si>
    <t>GE72TB7102445068100001</t>
  </si>
  <si>
    <t>ირაკლი ყიფიანი, 60001045677</t>
  </si>
  <si>
    <t>60001045677</t>
  </si>
  <si>
    <t>GE89TB7872045061100010</t>
  </si>
  <si>
    <t>ლევანი გურგენიძე, 01030017487</t>
  </si>
  <si>
    <t>01030017487</t>
  </si>
  <si>
    <t>GE67TB7249145066300002</t>
  </si>
  <si>
    <t>ამირან ჟღენტი, 35001010198</t>
  </si>
  <si>
    <t>35001010198</t>
  </si>
  <si>
    <t>GE29TB7367345063600019</t>
  </si>
  <si>
    <t>დავით გამყრელიძე, 01008001307</t>
  </si>
  <si>
    <t>01008001307</t>
  </si>
  <si>
    <t>GE36TB1100000182701182</t>
  </si>
  <si>
    <t>მამუკა კაციტაძე (საკრედიტო ბარათი), 01027009137</t>
  </si>
  <si>
    <t>01027009137</t>
  </si>
  <si>
    <t>GE67TB0800000301179299</t>
  </si>
  <si>
    <t>მანანა ნაჭყებია, 01006007065</t>
  </si>
  <si>
    <t>01006007065</t>
  </si>
  <si>
    <t>GE25TB7125736010300016</t>
  </si>
  <si>
    <t>მზია ბერიაშვილი, 35001006182</t>
  </si>
  <si>
    <t>35001006182</t>
  </si>
  <si>
    <t>GE17TB7995245068100001</t>
  </si>
  <si>
    <t>გიორგი ასათიანი, 60002006014</t>
  </si>
  <si>
    <t>60002006014</t>
  </si>
  <si>
    <t>GE81TB7941536010300025</t>
  </si>
  <si>
    <t>კონსტანტინე კემულარია, 01024013292</t>
  </si>
  <si>
    <t>01024013292</t>
  </si>
  <si>
    <t>GE69TB7960745166300001</t>
  </si>
  <si>
    <t>ლაშა მორგოშია, 19001033411</t>
  </si>
  <si>
    <t>19001033411</t>
  </si>
  <si>
    <t>GE34TB7965445061100016</t>
  </si>
  <si>
    <t>მალხაზ მუზაშვილი, 35001015930</t>
  </si>
  <si>
    <t>35001015930</t>
  </si>
  <si>
    <t>GE15TB7773545063600040</t>
  </si>
  <si>
    <t>GE10TB7995245066300001</t>
  </si>
  <si>
    <t>ინგა ქუტიძე, 33001066276</t>
  </si>
  <si>
    <t>33001066276</t>
  </si>
  <si>
    <t>GE63TB7358136010100017</t>
  </si>
  <si>
    <t>ხაბეიშვილი ლევან</t>
  </si>
  <si>
    <t>01026015755</t>
  </si>
  <si>
    <t>GE53BG0000000688287800</t>
  </si>
  <si>
    <t>ელენე გვათუა, 01005026913</t>
  </si>
  <si>
    <t>01005026913</t>
  </si>
  <si>
    <t>GE17TB7376045061100013</t>
  </si>
  <si>
    <t>ნინო გვენეტაძე, 01024058376</t>
  </si>
  <si>
    <t>01024058376</t>
  </si>
  <si>
    <t>GE89TB7778945061100009</t>
  </si>
  <si>
    <t>ირაკლი გვენეტაძე, 01024066420</t>
  </si>
  <si>
    <t>01024066420</t>
  </si>
  <si>
    <t>GE49TB7689336010300019</t>
  </si>
  <si>
    <t>ლევან მირცხულავა, 19001091570</t>
  </si>
  <si>
    <t>19001091570</t>
  </si>
  <si>
    <t>GE12TB7127445061100020</t>
  </si>
  <si>
    <t>შალვა შოშიაშვილი(მიმდინარე ანგარიში სესხის დასაფარად), 01001030170</t>
  </si>
  <si>
    <t>GE81TB0569636010300020</t>
  </si>
  <si>
    <t>სულხან ნადირაშვილი</t>
  </si>
  <si>
    <t>01008010015</t>
  </si>
  <si>
    <t>GE97PC0263600100017203</t>
  </si>
  <si>
    <t>სს "პროკრედიტ ბანკი, საქართველო"</t>
  </si>
  <si>
    <t>ვლადიმერი ნიქაცაძე (აფხაზეთის რეგიონალური მართვის სამინის, 35001033617</t>
  </si>
  <si>
    <t>35001033617</t>
  </si>
  <si>
    <t>GE90TB1997645064322336</t>
  </si>
  <si>
    <t>ლევან ჩოლოყაშვილი, 01009000691</t>
  </si>
  <si>
    <t>01009000691</t>
  </si>
  <si>
    <t>GE92TB7228845166300001</t>
  </si>
  <si>
    <t>მერაბი გადელია, 58001009355</t>
  </si>
  <si>
    <t>58001009355</t>
  </si>
  <si>
    <t>GE60TB7973445061100021</t>
  </si>
  <si>
    <t>ვახტანგ ამაშუკელი (რკინაბეტონის,შპალის ქარხ.), 01010016737</t>
  </si>
  <si>
    <t>01010016737</t>
  </si>
  <si>
    <t>GE09TB7209845063600009</t>
  </si>
  <si>
    <t>ელენე კვირკველია, 01001070192</t>
  </si>
  <si>
    <t>01001070192</t>
  </si>
  <si>
    <t>GE28TB7336445063600030</t>
  </si>
  <si>
    <t>თორნიკე მარგველანი (შპს 'მიქსორი'), 53001009453</t>
  </si>
  <si>
    <t>53001009453</t>
  </si>
  <si>
    <t>GE28TB1141745061600001</t>
  </si>
  <si>
    <t>დავით ხუციშვილი, 01025005129</t>
  </si>
  <si>
    <t>01025005129</t>
  </si>
  <si>
    <t>GE56TB7668845068100002</t>
  </si>
  <si>
    <t>გიორგი კობახიძე, 01024010609</t>
  </si>
  <si>
    <t>01024010609</t>
  </si>
  <si>
    <t>GE30TB7162845063600041</t>
  </si>
  <si>
    <t>ვანო გალახვარიძე, 20001008562</t>
  </si>
  <si>
    <t>20001008562</t>
  </si>
  <si>
    <t>GE71TB7521445061100016</t>
  </si>
  <si>
    <t>ნოდარი ეჟიშვილი, 20001062684</t>
  </si>
  <si>
    <t>20001062684</t>
  </si>
  <si>
    <t>GE24TB7053345061100017</t>
  </si>
  <si>
    <t>ირინე ტურაშვილი, 45001005126</t>
  </si>
  <si>
    <t>45001005126</t>
  </si>
  <si>
    <t>GE32TB7822945165100004</t>
  </si>
  <si>
    <t>გიორგი ეგრისელაშვილი, 01022008261</t>
  </si>
  <si>
    <t>01022008261</t>
  </si>
  <si>
    <t>GE81TB7822345061100020</t>
  </si>
  <si>
    <t>ბერდი გამყრელიძე</t>
  </si>
  <si>
    <t>01006018745</t>
  </si>
  <si>
    <t>ფეისბუქ მომსახურეობა</t>
  </si>
  <si>
    <t>ინტერნეტის გაყვანა</t>
  </si>
  <si>
    <t xml:space="preserve">ავთანდილ კვანტალიანი, </t>
  </si>
  <si>
    <t>62001007576</t>
  </si>
  <si>
    <t>GE11TB0658436010100027</t>
  </si>
  <si>
    <t xml:space="preserve">ზინაიდა კაპანაძე </t>
  </si>
  <si>
    <t>01005006414</t>
  </si>
  <si>
    <t>GE46TB1146645063622464</t>
  </si>
  <si>
    <t>გოჩა ჭელიძე,</t>
  </si>
  <si>
    <t>01026000832</t>
  </si>
  <si>
    <t>GE07TB7391145061100020</t>
  </si>
  <si>
    <t>ზინაიდა კაპანაძე</t>
  </si>
  <si>
    <t>გიორგი პაპავა</t>
  </si>
  <si>
    <t>პაატა ლაფერაძე</t>
  </si>
  <si>
    <t>65002011706</t>
  </si>
  <si>
    <t>GE69TB7283245061100031</t>
  </si>
  <si>
    <t>ნინო დარსაველიძე</t>
  </si>
  <si>
    <t>01026008823</t>
  </si>
  <si>
    <t>GE36TB7726836010100013</t>
  </si>
  <si>
    <t>კონსტანტინე ომიაძე</t>
  </si>
  <si>
    <t>01031003605</t>
  </si>
  <si>
    <t>GE77TB0628345068122334</t>
  </si>
  <si>
    <t>კონსტანტინე კირვალიძე</t>
  </si>
  <si>
    <t>01008013916</t>
  </si>
  <si>
    <t>GE75TB7862336010300019</t>
  </si>
  <si>
    <t>თამილა აბუთიძე</t>
  </si>
  <si>
    <t>01028003685</t>
  </si>
  <si>
    <t>GE59TB7391145161600008</t>
  </si>
  <si>
    <t>გიორგი ხარჩილავა</t>
  </si>
  <si>
    <t>51001000453</t>
  </si>
  <si>
    <t>GE62TB7627345061100024</t>
  </si>
  <si>
    <t>დავით წკრიალაშვილი,</t>
  </si>
  <si>
    <t>59001096358</t>
  </si>
  <si>
    <t>GE43TB7120936010100015</t>
  </si>
  <si>
    <t>ანა იაშვილი</t>
  </si>
  <si>
    <t>59001112899</t>
  </si>
  <si>
    <t>GE17TB7954836010100013</t>
  </si>
  <si>
    <t>ინდიანა გოგიჩაიშვილი</t>
  </si>
  <si>
    <t>42001007027</t>
  </si>
  <si>
    <t>GE26TB7814445161600001</t>
  </si>
  <si>
    <t>ნინო ლაღიძე</t>
  </si>
  <si>
    <t>42001005876</t>
  </si>
  <si>
    <t>GE26TB7426445161600001</t>
  </si>
  <si>
    <t>ი/მ ზეზვა ახალკაცი,</t>
  </si>
  <si>
    <t>59001114935</t>
  </si>
  <si>
    <t>GE77TB7106736010100016</t>
  </si>
  <si>
    <t>მიხეილ ჭანჭალეიშვილი</t>
  </si>
  <si>
    <t>37001022435</t>
  </si>
  <si>
    <t>GE94LB0711196991074000</t>
  </si>
  <si>
    <t>სს "ლიბერთიბანკი"</t>
  </si>
  <si>
    <t xml:space="preserve">ლევან კუკუტარია </t>
  </si>
  <si>
    <t>42001005677</t>
  </si>
  <si>
    <t>GE40TB7227745063600011</t>
  </si>
  <si>
    <t>რევაზ ჩხეიძე</t>
  </si>
  <si>
    <t>59001034267</t>
  </si>
  <si>
    <t>GE70TB7605836010100019</t>
  </si>
  <si>
    <t xml:space="preserve">ინდიანა გოგიჩაიშვილი, </t>
  </si>
  <si>
    <t>ინდიანა გოგიჩაიშვილი,</t>
  </si>
  <si>
    <t>მარინა მანჯავიძე</t>
  </si>
  <si>
    <t>61001013914</t>
  </si>
  <si>
    <t>GE30TB7877045063600027</t>
  </si>
  <si>
    <t xml:space="preserve">გიორგი ხარჩილავა, </t>
  </si>
  <si>
    <t xml:space="preserve">ელგუჯა ფიფია, </t>
  </si>
  <si>
    <t>51002000037</t>
  </si>
  <si>
    <t>GE88TB7191245065100010</t>
  </si>
  <si>
    <t xml:space="preserve">ჯემალ ბერიძე, </t>
  </si>
  <si>
    <t>61006014385</t>
  </si>
  <si>
    <t>GE20TB1090045164322335</t>
  </si>
  <si>
    <t xml:space="preserve">დავით სვანიძე, </t>
  </si>
  <si>
    <t>01010013812</t>
  </si>
  <si>
    <t>GE95TB7288745061600002</t>
  </si>
  <si>
    <t xml:space="preserve">გია კუბლაშვილი, </t>
  </si>
  <si>
    <t>25001000041</t>
  </si>
  <si>
    <t>GE66TB7975245061100017</t>
  </si>
  <si>
    <t xml:space="preserve">ნოდარ ხაჩიძე, </t>
  </si>
  <si>
    <t>25001004239</t>
  </si>
  <si>
    <t>GE64TB7793445061100025</t>
  </si>
  <si>
    <t xml:space="preserve">ალექსანდრე ქარცივაძე, </t>
  </si>
  <si>
    <t>01005022633</t>
  </si>
  <si>
    <t>GE92TB7519945061100004</t>
  </si>
  <si>
    <t xml:space="preserve">ლევან გირკელიძე, </t>
  </si>
  <si>
    <t>01008023948</t>
  </si>
  <si>
    <t>GE73TB7822336010300018</t>
  </si>
  <si>
    <t>ჟვანია ირაკლი</t>
  </si>
  <si>
    <t>01024008625</t>
  </si>
  <si>
    <t>GE81BG0000000907995400</t>
  </si>
  <si>
    <t xml:space="preserve">ალექსანდრე გირკელიძე, </t>
  </si>
  <si>
    <t>01008063259</t>
  </si>
  <si>
    <t>GE72TB7513045061100030</t>
  </si>
  <si>
    <t xml:space="preserve">თენგიზ ბურჭულაძე, </t>
  </si>
  <si>
    <t>01010009059</t>
  </si>
  <si>
    <t>GE63TB0692145061622336</t>
  </si>
  <si>
    <t xml:space="preserve">მირიან ჯოჯუა, </t>
  </si>
  <si>
    <t>62001040423</t>
  </si>
  <si>
    <t>GE78TB7436036010300037</t>
  </si>
  <si>
    <t>მაკა გორგაძე</t>
  </si>
  <si>
    <t>01010006918</t>
  </si>
  <si>
    <t>GE19TB7680845061600001</t>
  </si>
  <si>
    <t xml:space="preserve">ეკატერინე გვარაძე, </t>
  </si>
  <si>
    <t>01030007742</t>
  </si>
  <si>
    <t>GE89TB7169145061100041</t>
  </si>
  <si>
    <t xml:space="preserve">გივი ჟვანია, </t>
  </si>
  <si>
    <t>01024008624</t>
  </si>
  <si>
    <t>GE56TB7687445061100037</t>
  </si>
  <si>
    <t>ჟანეტა გევორქიანი</t>
  </si>
  <si>
    <t>01019028400</t>
  </si>
  <si>
    <t>GE40TB0515945061622345</t>
  </si>
  <si>
    <t xml:space="preserve">დარეჯან პავლიაშვილი, </t>
  </si>
  <si>
    <t>01009008526</t>
  </si>
  <si>
    <t>GE63TB7814845061100040</t>
  </si>
  <si>
    <t xml:space="preserve">დავით ძნელაძე, </t>
  </si>
  <si>
    <t>01024011088</t>
  </si>
  <si>
    <t>GE35TB7372645063600034</t>
  </si>
  <si>
    <t xml:space="preserve">ნუგზარ ბასილაია, </t>
  </si>
  <si>
    <t>29001004247</t>
  </si>
  <si>
    <t>GE14TB7104436010300018</t>
  </si>
  <si>
    <t xml:space="preserve">მაია ბაბილოძე, </t>
  </si>
  <si>
    <t>01008015354</t>
  </si>
  <si>
    <t>GE15TB7253545061600001</t>
  </si>
  <si>
    <t>ნინო პაპაშვილი</t>
  </si>
  <si>
    <t>01021011968</t>
  </si>
  <si>
    <t>GE71TB1747145060622334</t>
  </si>
  <si>
    <t xml:space="preserve">კონსტანტინე ყაზარაშვილი, </t>
  </si>
  <si>
    <t>35001003173</t>
  </si>
  <si>
    <t>GE17TB7289236010300036</t>
  </si>
  <si>
    <t xml:space="preserve">გელა გიგოლაშვილი, </t>
  </si>
  <si>
    <t>01024002614</t>
  </si>
  <si>
    <t>GE05TB7077545061100022</t>
  </si>
  <si>
    <t xml:space="preserve">სოფიო ჯანიაშვილი, </t>
  </si>
  <si>
    <t>01009017128</t>
  </si>
  <si>
    <t>GE47TB7240745061100030</t>
  </si>
  <si>
    <t xml:space="preserve">ალექსანდრე მუჯირი, </t>
  </si>
  <si>
    <t>01005003205</t>
  </si>
  <si>
    <t>GE20TB7059845063600036</t>
  </si>
  <si>
    <t xml:space="preserve">თეიმურაზ მათითაიშვილი, </t>
  </si>
  <si>
    <t>33001038297</t>
  </si>
  <si>
    <t>GE63TB7378545061100030</t>
  </si>
  <si>
    <t xml:space="preserve">ვანდა მუჯირი, </t>
  </si>
  <si>
    <t>01005000058</t>
  </si>
  <si>
    <t>GE71TB7947136010100008</t>
  </si>
  <si>
    <t xml:space="preserve">ბაგდასარ ავეტისიანი, </t>
  </si>
  <si>
    <t>01024049135</t>
  </si>
  <si>
    <t>GE06TB7723045061100030</t>
  </si>
  <si>
    <t xml:space="preserve">ნინო ასათიანი, </t>
  </si>
  <si>
    <t>01010005146</t>
  </si>
  <si>
    <t>GE48TB1177245063622353</t>
  </si>
  <si>
    <t xml:space="preserve">ნათია კანაშვილი, </t>
  </si>
  <si>
    <t>13001068076</t>
  </si>
  <si>
    <t>GE17TB7727045061100020</t>
  </si>
  <si>
    <t xml:space="preserve">შორენა გოლეთიანი, </t>
  </si>
  <si>
    <t>29001004616</t>
  </si>
  <si>
    <t>GE20TB7471945061100014</t>
  </si>
  <si>
    <t xml:space="preserve">მარინე ლომინაშვილი, </t>
  </si>
  <si>
    <t>01019061619</t>
  </si>
  <si>
    <t>GE30TB7726045061100030</t>
  </si>
  <si>
    <t xml:space="preserve">გიორგი ქობულაძე, </t>
  </si>
  <si>
    <t>60001124342</t>
  </si>
  <si>
    <t>GE20TB7531945061100021</t>
  </si>
  <si>
    <t xml:space="preserve">დიმიტრი ჩორბაჩიძე, </t>
  </si>
  <si>
    <t>01024042508</t>
  </si>
  <si>
    <t>GE87TB7236145066300001</t>
  </si>
  <si>
    <t xml:space="preserve">ნოდარ ცომაია, </t>
  </si>
  <si>
    <t>01024036691</t>
  </si>
  <si>
    <t>GE02TB7150045063600021</t>
  </si>
  <si>
    <t xml:space="preserve">დავით ჯანდიერი, </t>
  </si>
  <si>
    <t xml:space="preserve">დავით გველუკაშვილი, </t>
  </si>
  <si>
    <t>01019030203</t>
  </si>
  <si>
    <t>GE24TB7106736010300014</t>
  </si>
  <si>
    <t xml:space="preserve">გიორგი ბაბალაშვილი, </t>
  </si>
  <si>
    <t>01019057933</t>
  </si>
  <si>
    <t>GE44TB7347636010300025</t>
  </si>
  <si>
    <t xml:space="preserve">ქეთევან კოტეტიშვილი </t>
  </si>
  <si>
    <t>01024003522</t>
  </si>
  <si>
    <t>GE98TB0600000333201263</t>
  </si>
  <si>
    <t xml:space="preserve">ნინო გირკელიძე </t>
  </si>
  <si>
    <t>01025004962</t>
  </si>
  <si>
    <t>GE82TB7773345063600008</t>
  </si>
  <si>
    <t xml:space="preserve">ტარიელ ჭულუხაძე, </t>
  </si>
  <si>
    <t>01031005533</t>
  </si>
  <si>
    <t>GE47TB7070645068100004</t>
  </si>
  <si>
    <t xml:space="preserve">დავით ყიფიანი, </t>
  </si>
  <si>
    <t>60001040643</t>
  </si>
  <si>
    <t>GE84TB7993345063600030</t>
  </si>
  <si>
    <t xml:space="preserve">ნუნუ ლაბაძე, </t>
  </si>
  <si>
    <t>01019042842</t>
  </si>
  <si>
    <t>GE85BR0000010481688327</t>
  </si>
  <si>
    <t>წიქარიშვილი ვახტანგი</t>
  </si>
  <si>
    <t>01034002158</t>
  </si>
  <si>
    <t>GE40BG0000000818372600</t>
  </si>
  <si>
    <t xml:space="preserve">ცოტნე გლოველი, </t>
  </si>
  <si>
    <t>01019053551</t>
  </si>
  <si>
    <t>GE79TB7070245061100025</t>
  </si>
  <si>
    <t xml:space="preserve">ვაჟა პაპიაშვილი, </t>
  </si>
  <si>
    <t>14001004802</t>
  </si>
  <si>
    <t>GE22TB7851936010100024</t>
  </si>
  <si>
    <t xml:space="preserve">გუტა ვაშაძე, </t>
  </si>
  <si>
    <t>01021000800</t>
  </si>
  <si>
    <t>GE88TB7641245066300001</t>
  </si>
  <si>
    <t xml:space="preserve">უჩა დამენია, </t>
  </si>
  <si>
    <t>01017018869</t>
  </si>
  <si>
    <t>GE51TB7252745063600018</t>
  </si>
  <si>
    <t>გურამ ჩალაგაშვილი</t>
  </si>
  <si>
    <t>01009006734</t>
  </si>
  <si>
    <t>GE70TB7194845064300001</t>
  </si>
  <si>
    <t xml:space="preserve">ამირან ინასარიძე, </t>
  </si>
  <si>
    <t>01010013761</t>
  </si>
  <si>
    <t>GE22TB7828545068100001</t>
  </si>
  <si>
    <t xml:space="preserve">გურამ გიორგაძე, </t>
  </si>
  <si>
    <t>01024010125</t>
  </si>
  <si>
    <t>GE32TB7487145061100008</t>
  </si>
  <si>
    <t xml:space="preserve">ნინო გეგუჩაძე, </t>
  </si>
  <si>
    <t>01009011282</t>
  </si>
  <si>
    <t>GE14TB1976636010100023</t>
  </si>
  <si>
    <t xml:space="preserve">მიხეილ სარალიძე, </t>
  </si>
  <si>
    <t>54001013084</t>
  </si>
  <si>
    <t>GE80TB7628545061100028</t>
  </si>
  <si>
    <t xml:space="preserve">დინარა ნოვრუზოვა, </t>
  </si>
  <si>
    <t>01024040321</t>
  </si>
  <si>
    <t>GE97TB7443236010300014</t>
  </si>
  <si>
    <t xml:space="preserve">მარიამი კადომცევა, </t>
  </si>
  <si>
    <t>01024024983</t>
  </si>
  <si>
    <t>GE37TB7233945061600003</t>
  </si>
  <si>
    <t xml:space="preserve">გიორგი მარტაშვილი, </t>
  </si>
  <si>
    <t>01024035390</t>
  </si>
  <si>
    <t>GE08TB7109145061100037</t>
  </si>
  <si>
    <t xml:space="preserve">პაატა კვარაცხელია, </t>
  </si>
  <si>
    <t>51001031058</t>
  </si>
  <si>
    <t>GE08TB7058845061100030</t>
  </si>
  <si>
    <t xml:space="preserve">ლევან კობალაძე </t>
  </si>
  <si>
    <t>01017000087</t>
  </si>
  <si>
    <t>GE88TB7602545063600001</t>
  </si>
  <si>
    <t xml:space="preserve">თორნიკე ბენიძე, </t>
  </si>
  <si>
    <t>53001022312</t>
  </si>
  <si>
    <t>GE51TB7338345063600006</t>
  </si>
  <si>
    <t xml:space="preserve">ლევანი ყიფიანი, </t>
  </si>
  <si>
    <t>60002003155</t>
  </si>
  <si>
    <t>GE67TB7624645064300002</t>
  </si>
  <si>
    <t xml:space="preserve">გიორგი ცაავა, </t>
  </si>
  <si>
    <t>09001009553</t>
  </si>
  <si>
    <t>GE51TB7522145063600031</t>
  </si>
  <si>
    <t>ვაშაძე დავით</t>
  </si>
  <si>
    <t>01005008798</t>
  </si>
  <si>
    <t>GE50BG0000000664592500</t>
  </si>
  <si>
    <t>გასანოვი რანა</t>
  </si>
  <si>
    <t>01025007876</t>
  </si>
  <si>
    <t>GE17BG0000000303694700</t>
  </si>
  <si>
    <t xml:space="preserve">მერაბ მანჩხაშვილი, </t>
  </si>
  <si>
    <t>01010015726</t>
  </si>
  <si>
    <t>GE34TB7376645061600003</t>
  </si>
  <si>
    <t>ვერონიკა გობრონიძე</t>
  </si>
  <si>
    <t>01017010502</t>
  </si>
  <si>
    <t>GE13TB7190945063600009</t>
  </si>
  <si>
    <t xml:space="preserve">ელენე ქირია, </t>
  </si>
  <si>
    <t>01024030860</t>
  </si>
  <si>
    <t>GE96TB7961745063600036</t>
  </si>
  <si>
    <t xml:space="preserve">ჯენარო ქრისტესაშვილი, </t>
  </si>
  <si>
    <t>01017000442</t>
  </si>
  <si>
    <t>GE26TB7730645061600004</t>
  </si>
  <si>
    <t xml:space="preserve">გვანცა ერისთავი, </t>
  </si>
  <si>
    <t>01024073594</t>
  </si>
  <si>
    <t>GE33TB7662845061100032</t>
  </si>
  <si>
    <t>გივი ნატროშვილი</t>
  </si>
  <si>
    <t>13001013429</t>
  </si>
  <si>
    <t>GE12PC0133600100047058</t>
  </si>
  <si>
    <t xml:space="preserve">სოფიო კუპრაძე, </t>
  </si>
  <si>
    <t>01024018877</t>
  </si>
  <si>
    <t>GE10TB7774645068100002</t>
  </si>
  <si>
    <t xml:space="preserve">ლექსო სვიმონიშვილი, </t>
  </si>
  <si>
    <t>01019070705</t>
  </si>
  <si>
    <t>GE33TB7949945061100033</t>
  </si>
  <si>
    <t xml:space="preserve">ირაკლი დემეტრაძე, </t>
  </si>
  <si>
    <t>01006013520</t>
  </si>
  <si>
    <t>GE33TB7438145061100015</t>
  </si>
  <si>
    <t xml:space="preserve">გიორგი ქევხიშვილი, </t>
  </si>
  <si>
    <t>01012016697</t>
  </si>
  <si>
    <t>GE04TB7937445061100016</t>
  </si>
  <si>
    <t xml:space="preserve">დიანა ხალვაში, </t>
  </si>
  <si>
    <t xml:space="preserve">გიორგი პაპავა, </t>
  </si>
  <si>
    <t xml:space="preserve">ვაგარშაკ ბალოიანი, </t>
  </si>
  <si>
    <t>01011024743</t>
  </si>
  <si>
    <t>GE30TB7063636010300121</t>
  </si>
  <si>
    <t xml:space="preserve">თორნიკე მჭედლიძე </t>
  </si>
  <si>
    <t xml:space="preserve">მერაბ ტყეშელაშვილი, </t>
  </si>
  <si>
    <t xml:space="preserve">არჩილ გამყრელიძე, </t>
  </si>
  <si>
    <t>01020006786</t>
  </si>
  <si>
    <t>GE51TB7376845061100040</t>
  </si>
  <si>
    <t>გიორგი ჩხაიძე</t>
  </si>
  <si>
    <t>35001027755</t>
  </si>
  <si>
    <t>GE24BR0000010357347550</t>
  </si>
  <si>
    <t>სს რესპუბლიკა ბანკი</t>
  </si>
  <si>
    <t>01/01/016</t>
  </si>
  <si>
    <t>19001011630</t>
  </si>
  <si>
    <t>GE85TB7520145061100023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</si>
  <si>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</si>
  <si>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</si>
  <si>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</si>
  <si>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</si>
  <si>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</si>
  <si>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ბუღა;ტერი</t>
  </si>
  <si>
    <t xml:space="preserve">გიორგი </t>
  </si>
  <si>
    <t>თურქია</t>
  </si>
  <si>
    <t>თანაშემზე</t>
  </si>
  <si>
    <t>თემური</t>
  </si>
  <si>
    <t>ცქიმანაური</t>
  </si>
  <si>
    <t>სატრანსპორტო მომსახურეობა</t>
  </si>
  <si>
    <t>დეკემბერი</t>
  </si>
  <si>
    <t>გურამ</t>
  </si>
  <si>
    <t>დათებაშვილი</t>
  </si>
  <si>
    <t>საბანკო ხარჯი</t>
  </si>
  <si>
    <t>კარტრიჯების დატენვა შპს</t>
  </si>
  <si>
    <t>საინფორმაციო  მომსახურეობა ახალი ამბები</t>
  </si>
  <si>
    <t>1.2.15.3</t>
  </si>
  <si>
    <t>ჰიგიენური საშუალებები</t>
  </si>
  <si>
    <t>1.2.15.4</t>
  </si>
  <si>
    <t>საინფორმაციო მომსახურეობა</t>
  </si>
  <si>
    <t>1.2.15.5</t>
  </si>
  <si>
    <t>დაცვის სამსახური ალგანი</t>
  </si>
  <si>
    <t>1.2.15.6</t>
  </si>
  <si>
    <t>რადიოკომპანია პირველი რადიო</t>
  </si>
  <si>
    <t>1.2.15.7</t>
  </si>
  <si>
    <t>ნიუ პოსტი საინფორმაციო მომსახურეობა</t>
  </si>
  <si>
    <t>მაგისტრი დაცვის სამსახური</t>
  </si>
  <si>
    <t>საინფორმაციო მომსახურეობა ახალი ამბები</t>
  </si>
  <si>
    <t>I &amp; k   კარტრიჯების დატენვის საფასური</t>
  </si>
  <si>
    <t>ავიაბილეთეიბის საფასური თრეველ სერვისი</t>
  </si>
  <si>
    <t>სატრანსპორტო მომსახურეობა კახაბერ წაქაძე</t>
  </si>
  <si>
    <t>საინფორმაციო მომსახურეობა ნიუს ჯი</t>
  </si>
  <si>
    <t>საინფორმაციო მომსახურეობა რადიო 1</t>
  </si>
  <si>
    <t>ტვ ინტერნეიშენალი პლატფორმის დავალიანება რეკლამის დაგეგმარება</t>
  </si>
  <si>
    <t>პაატა</t>
  </si>
  <si>
    <t>ბურჭულაძე</t>
  </si>
  <si>
    <t>01010004060</t>
  </si>
  <si>
    <t>დირექტორი</t>
  </si>
  <si>
    <t>პლატფორმა</t>
  </si>
  <si>
    <t>გვანცა</t>
  </si>
  <si>
    <t xml:space="preserve">იობიძე </t>
  </si>
  <si>
    <t>01401102358</t>
  </si>
  <si>
    <t>ოფისმენეჯერი</t>
  </si>
  <si>
    <t>დიანა</t>
  </si>
  <si>
    <t xml:space="preserve"> ხალვაში</t>
  </si>
  <si>
    <t>იურისტი</t>
  </si>
  <si>
    <t>რამაზ</t>
  </si>
  <si>
    <t xml:space="preserve"> ქარჩავა</t>
  </si>
  <si>
    <t>48001005360</t>
  </si>
  <si>
    <t>ოპერატორი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</si>
  <si>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</si>
  <si>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</si>
  <si>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</si>
  <si>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</si>
  <si>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</si>
  <si>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</si>
  <si>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</si>
  <si>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</si>
  <si>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</si>
  <si>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</si>
  <si>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</si>
  <si>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</si>
  <si>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</si>
  <si>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</si>
  <si>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</si>
  <si>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</si>
  <si>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</si>
  <si>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</si>
  <si>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</si>
  <si>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</si>
  <si>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</si>
  <si>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</si>
  <si>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</si>
  <si>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</si>
  <si>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>კახაბერ</t>
  </si>
  <si>
    <t xml:space="preserve"> ბერიძე</t>
  </si>
  <si>
    <t>ასპინძის ორგანიზაციის ხელმძღვანელი</t>
  </si>
  <si>
    <t xml:space="preserve">ირინე </t>
  </si>
  <si>
    <t>ტურაშვილი</t>
  </si>
  <si>
    <t>ყვარელის ოფისი ხელმძღვანელი</t>
  </si>
  <si>
    <t xml:space="preserve">ანიკო </t>
  </si>
  <si>
    <t>ნჯაფარიძე</t>
  </si>
  <si>
    <t>30001001557</t>
  </si>
  <si>
    <t>მესტიის ორგან დამლაებელი</t>
  </si>
  <si>
    <t>ნოდარ</t>
  </si>
  <si>
    <t xml:space="preserve"> ხაჩიძე</t>
  </si>
  <si>
    <t>ლაგოდეხის ხელმძღვანელი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</si>
  <si>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</si>
  <si>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</si>
  <si>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</si>
  <si>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</si>
  <si>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</si>
  <si>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</si>
  <si>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</si>
  <si>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</si>
  <si>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</si>
  <si>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</si>
  <si>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</si>
  <si>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</si>
  <si>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</si>
  <si>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</si>
  <si>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</si>
  <si>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</si>
  <si>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 xml:space="preserve"> იოსები</t>
  </si>
  <si>
    <t>ბეჟანიშვილი</t>
  </si>
  <si>
    <t>01027017686</t>
  </si>
  <si>
    <t>დედოფლისწყაროს ხელმძღვანელი</t>
  </si>
  <si>
    <t>გიორგი</t>
  </si>
  <si>
    <t xml:space="preserve">ხაზიური </t>
  </si>
  <si>
    <t>13001001184</t>
  </si>
  <si>
    <t>გურჯაანის ხელმძღვანელი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</si>
  <si>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</si>
  <si>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</si>
  <si>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</si>
  <si>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</si>
  <si>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ნანი</t>
  </si>
  <si>
    <t>სკანაძე</t>
  </si>
  <si>
    <t>57001009663</t>
  </si>
  <si>
    <t>ხაშურის დამლაგებელი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</si>
  <si>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</si>
  <si>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</si>
  <si>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</si>
  <si>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</si>
  <si>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</si>
  <si>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</si>
  <si>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</si>
  <si>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</si>
  <si>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</si>
  <si>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</si>
  <si>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ნაძალადევის წარმომადგენელი</t>
  </si>
  <si>
    <t xml:space="preserve">დავით </t>
  </si>
  <si>
    <t>მახათაძე</t>
  </si>
  <si>
    <t>01031005952</t>
  </si>
  <si>
    <t>დიდბე 1 ის წარმომადგენელი</t>
  </si>
  <si>
    <t xml:space="preserve">ზურაბ 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</si>
  <si>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</si>
  <si>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</si>
  <si>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</si>
  <si>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</si>
  <si>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</si>
  <si>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</si>
  <si>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</si>
  <si>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</si>
  <si>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</si>
  <si>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</si>
  <si>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</si>
  <si>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</si>
  <si>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გურჩიანი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</si>
  <si>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</si>
  <si>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</si>
  <si>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</si>
  <si>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</si>
  <si>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</si>
  <si>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</si>
  <si>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</si>
  <si>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</si>
  <si>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</si>
  <si>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</si>
  <si>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</si>
  <si>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</si>
  <si>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</si>
  <si>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>გაგუა</t>
  </si>
  <si>
    <t>01001021454</t>
  </si>
  <si>
    <t>გლდანი 1 ის წარმომადგენელი</t>
  </si>
  <si>
    <t>ეგრისელაშვილი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</si>
  <si>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</si>
  <si>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</si>
  <si>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</si>
  <si>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</si>
  <si>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</si>
  <si>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</si>
  <si>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</si>
  <si>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01024035835</t>
  </si>
  <si>
    <t>საბურთალოს წარმომადგენელი</t>
  </si>
  <si>
    <t xml:space="preserve">ნანა </t>
  </si>
  <si>
    <t>ცინდელიანი</t>
  </si>
  <si>
    <t>01005005012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</si>
  <si>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</si>
  <si>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</si>
  <si>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</si>
  <si>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</si>
  <si>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 xml:space="preserve">თამაზ 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</si>
  <si>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</si>
  <si>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</si>
  <si>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</si>
  <si>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</si>
  <si>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</si>
  <si>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</si>
  <si>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 xml:space="preserve">ვახტანგ 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</si>
  <si>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</si>
  <si>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</si>
  <si>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</si>
  <si>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</si>
  <si>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</si>
  <si>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 xml:space="preserve">თამარ 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</si>
  <si>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</si>
  <si>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</si>
  <si>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</si>
  <si>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</si>
  <si>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</si>
  <si>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</si>
  <si>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</si>
  <si>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</si>
  <si>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</si>
  <si>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</si>
  <si>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</si>
  <si>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</si>
  <si>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</si>
  <si>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</si>
  <si>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</si>
  <si>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</si>
  <si>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</si>
  <si>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</si>
  <si>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</si>
  <si>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</si>
  <si>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</si>
  <si>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</si>
  <si>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</si>
  <si>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</si>
  <si>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>თოფურიძე</t>
  </si>
  <si>
    <t>61001022146</t>
  </si>
  <si>
    <t>ბათუმის საორგანიზაციო</t>
  </si>
  <si>
    <t>ევა</t>
  </si>
  <si>
    <t xml:space="preserve"> გიგილაშვილი</t>
  </si>
  <si>
    <t>43001014580</t>
  </si>
  <si>
    <t>ქარელის დამლაგებელი</t>
  </si>
  <si>
    <t xml:space="preserve">პაატა </t>
  </si>
  <si>
    <t>ბედიანაშვილი</t>
  </si>
  <si>
    <t>59001006498</t>
  </si>
  <si>
    <t>გორის ხელმძღვანელი</t>
  </si>
  <si>
    <t>ოდიშვილი</t>
  </si>
  <si>
    <t>44001001688</t>
  </si>
  <si>
    <t>ყაზბეგის აღმასრულებელი</t>
  </si>
  <si>
    <t>მარინე</t>
  </si>
  <si>
    <t xml:space="preserve"> მარჯანიძე</t>
  </si>
  <si>
    <t>43001002377</t>
  </si>
  <si>
    <t>ქარელის ოფისმენეჯერი</t>
  </si>
  <si>
    <t xml:space="preserve">მედეა </t>
  </si>
  <si>
    <t>აბაშიძე</t>
  </si>
  <si>
    <t>გორის აღმასრულებელი</t>
  </si>
  <si>
    <t>გივი</t>
  </si>
  <si>
    <t xml:space="preserve"> სუჯაშვილი</t>
  </si>
  <si>
    <t>44001000032</t>
  </si>
  <si>
    <t>ყაზბეგის ოფისმენეჯერი</t>
  </si>
  <si>
    <t xml:space="preserve">სანდრო </t>
  </si>
  <si>
    <t>კვირჭიშვილი</t>
  </si>
  <si>
    <t>44001001537</t>
  </si>
  <si>
    <t>ყაბეგის ხელმძღვანელი</t>
  </si>
  <si>
    <t xml:space="preserve">ზინაიდა </t>
  </si>
  <si>
    <t>ცერცვაძე</t>
  </si>
  <si>
    <t>59001105861</t>
  </si>
  <si>
    <t>გორის ოფისმენეჯერი</t>
  </si>
  <si>
    <t xml:space="preserve">გვანცა </t>
  </si>
  <si>
    <t>საბალაშვილი</t>
  </si>
  <si>
    <t>59001122255</t>
  </si>
  <si>
    <t>გორის დამლაგებელი</t>
  </si>
  <si>
    <t xml:space="preserve">მთვარისა </t>
  </si>
  <si>
    <t>ინაკავაძე</t>
  </si>
  <si>
    <t>59301129669</t>
  </si>
  <si>
    <t>თეთრუაშვილი</t>
  </si>
  <si>
    <t xml:space="preserve">ცისმარი </t>
  </si>
  <si>
    <t>მჭედლიშვილი</t>
  </si>
  <si>
    <t>59701136939</t>
  </si>
  <si>
    <t>გორის ოფისის დამლაგებელი</t>
  </si>
  <si>
    <t>თეიმურაზ</t>
  </si>
  <si>
    <t xml:space="preserve"> ნარიმანიშვილი</t>
  </si>
  <si>
    <t>ადიგენის ოფისის ხელმძღვანელი</t>
  </si>
  <si>
    <t>ანი</t>
  </si>
  <si>
    <t xml:space="preserve"> ბალხამიშვილი</t>
  </si>
  <si>
    <t>24001046278</t>
  </si>
  <si>
    <t>კასპის მენეჯერი</t>
  </si>
  <si>
    <t xml:space="preserve">თინათინ </t>
  </si>
  <si>
    <t>გიგიტაშვილი</t>
  </si>
  <si>
    <t>45001004226</t>
  </si>
  <si>
    <t>ყვარელის ოფისმენეჯერი</t>
  </si>
  <si>
    <t xml:space="preserve">ზოია </t>
  </si>
  <si>
    <t>მუმლაური</t>
  </si>
  <si>
    <t>27001038374</t>
  </si>
  <si>
    <t>კასპის დამლაგებელი</t>
  </si>
  <si>
    <t>დავით</t>
  </si>
  <si>
    <t>ნაროუშვილი</t>
  </si>
  <si>
    <t>ექსპერტი ევროპული თანამშრომლობის ახალაგზრდულ საკითხებში</t>
  </si>
  <si>
    <t>დიმიტრი</t>
  </si>
  <si>
    <t>ბლუაშვილი</t>
  </si>
  <si>
    <t>01017042400</t>
  </si>
  <si>
    <t>მელაშვილი</t>
  </si>
  <si>
    <t>01005029974</t>
  </si>
  <si>
    <t xml:space="preserve">ნინო </t>
  </si>
  <si>
    <t>გოშაძე</t>
  </si>
  <si>
    <t>10001005401</t>
  </si>
  <si>
    <t>ბოლნისის ოფისმენეჯერი</t>
  </si>
  <si>
    <t>პარტია ივლისი აგვისტო</t>
  </si>
  <si>
    <t xml:space="preserve">შოშიაშვილი </t>
  </si>
  <si>
    <t>მთ ბუღალტერი</t>
  </si>
  <si>
    <t xml:space="preserve"> თურქია</t>
  </si>
  <si>
    <t>თავჯდომარის თანაშემწე</t>
  </si>
  <si>
    <t xml:space="preserve">გვარამაძე </t>
  </si>
  <si>
    <t>01017039570</t>
  </si>
  <si>
    <t>დირექტორის მძღოლი</t>
  </si>
  <si>
    <t xml:space="preserve"> ჯანდიერი</t>
  </si>
  <si>
    <t>დირექტორის მრჩეველი იურიდიულ ს</t>
  </si>
  <si>
    <t>ელენე</t>
  </si>
  <si>
    <t xml:space="preserve">ფანჩულიძე </t>
  </si>
  <si>
    <t>დირექტორის მდივანი</t>
  </si>
  <si>
    <t>მამუკა</t>
  </si>
  <si>
    <t xml:space="preserve"> თოიძე</t>
  </si>
  <si>
    <t>01019005951</t>
  </si>
  <si>
    <t>დაცვის უფროსი</t>
  </si>
  <si>
    <t>სალომე</t>
  </si>
  <si>
    <t xml:space="preserve"> გოგსაძე</t>
  </si>
  <si>
    <t>60001053445</t>
  </si>
  <si>
    <t>აღმაშენებლის იურისტი სახ აუდიტ</t>
  </si>
  <si>
    <t>სამსონ</t>
  </si>
  <si>
    <t xml:space="preserve"> გოგიბედაშვილი</t>
  </si>
  <si>
    <t>01007005566</t>
  </si>
  <si>
    <t>დაცვის თანამშრომელი</t>
  </si>
  <si>
    <t>ირინა</t>
  </si>
  <si>
    <t xml:space="preserve"> ზურაბოვა</t>
  </si>
  <si>
    <t>01017013216</t>
  </si>
  <si>
    <t>დამლაგებელი</t>
  </si>
  <si>
    <t xml:space="preserve"> ალფაიზე</t>
  </si>
  <si>
    <t>01030031129</t>
  </si>
  <si>
    <t>მომმარაგებელი</t>
  </si>
  <si>
    <t xml:space="preserve"> ხუციშვილი</t>
  </si>
  <si>
    <t>44001000678</t>
  </si>
  <si>
    <t>დაცვის სამსახურის წევრი</t>
  </si>
  <si>
    <t>მირიან</t>
  </si>
  <si>
    <t xml:space="preserve"> მაჭავარიანი</t>
  </si>
  <si>
    <t>56001001467</t>
  </si>
  <si>
    <t>აღმაშ.დაცვის თანამშრომელი</t>
  </si>
  <si>
    <t xml:space="preserve"> დალბაშვილი</t>
  </si>
  <si>
    <t>01024047554</t>
  </si>
  <si>
    <t>ირაკლი</t>
  </si>
  <si>
    <t xml:space="preserve"> მოდებაძე</t>
  </si>
  <si>
    <t>აღმაშენებლის იურისრი</t>
  </si>
  <si>
    <t>მარიამ</t>
  </si>
  <si>
    <t xml:space="preserve"> ლორთქიფანიძე</t>
  </si>
  <si>
    <t>01026010825</t>
  </si>
  <si>
    <t>აღმაშენებლის ფოტოგრაფი</t>
  </si>
  <si>
    <t>პარტია</t>
  </si>
  <si>
    <t>შენგელი ტოხოსაშვილი</t>
  </si>
  <si>
    <t>08001005598</t>
  </si>
  <si>
    <t>ახალგაზრდული ფრთს წევრი</t>
  </si>
  <si>
    <t>კახაძე ვლადიმერ</t>
  </si>
  <si>
    <t>01015002510</t>
  </si>
  <si>
    <t>ქალაქის ხელმძღვანელი</t>
  </si>
  <si>
    <t>პაპუნა რევიშვილი</t>
  </si>
  <si>
    <t>21001042700</t>
  </si>
  <si>
    <t>გიორგი გოგიძე</t>
  </si>
  <si>
    <t>60001144209</t>
  </si>
  <si>
    <t>გიორგი გიორგიძე</t>
  </si>
  <si>
    <t>09001027378</t>
  </si>
  <si>
    <t>აკაკი კირკიტაძე</t>
  </si>
  <si>
    <t>21001013162</t>
  </si>
  <si>
    <t>არჩილ გიორგაძე</t>
  </si>
  <si>
    <t>13001033281</t>
  </si>
  <si>
    <t>დილებაშვილი ირაკლი</t>
  </si>
  <si>
    <t>12001097104</t>
  </si>
  <si>
    <t>გიგიტაშვილი ნიკოლოზი</t>
  </si>
  <si>
    <t>01021014875</t>
  </si>
  <si>
    <t>ნეფარიძე მარიამი</t>
  </si>
  <si>
    <t>54001051761</t>
  </si>
  <si>
    <t>კაპანაძე მარიამი</t>
  </si>
  <si>
    <t>01027075405</t>
  </si>
  <si>
    <t>ვაშაკიძე თემური</t>
  </si>
  <si>
    <t>01001078029</t>
  </si>
  <si>
    <t>ბარბაქაძე ქრისტინე</t>
  </si>
  <si>
    <t>01001085812</t>
  </si>
  <si>
    <t>დვალი თინათინ</t>
  </si>
  <si>
    <t>56001021751</t>
  </si>
  <si>
    <t>მეშველიანი თორნიკე</t>
  </si>
  <si>
    <t>27001007904</t>
  </si>
  <si>
    <t>ახობაძე გიორგი</t>
  </si>
  <si>
    <t>01008048062</t>
  </si>
  <si>
    <t>ქამუშაძე სალომე</t>
  </si>
  <si>
    <t>38001040816</t>
  </si>
  <si>
    <t>არდია ფიქრია</t>
  </si>
  <si>
    <t>51001007456</t>
  </si>
  <si>
    <t>გამეზარდაშვილი გიორგი</t>
  </si>
  <si>
    <t>01024034747</t>
  </si>
  <si>
    <t>ვარდოსანიძე გიორგი</t>
  </si>
  <si>
    <t>01417061204</t>
  </si>
  <si>
    <t>სარჯველაძე ბექა</t>
  </si>
  <si>
    <t>01008046385</t>
  </si>
  <si>
    <t>სიხარულიძე ალექსანდრე</t>
  </si>
  <si>
    <t>01005021591</t>
  </si>
  <si>
    <t>დადეშქელიანი ბექა</t>
  </si>
  <si>
    <t>62001042477</t>
  </si>
  <si>
    <t>ონიანი კახი</t>
  </si>
  <si>
    <t>01031005819</t>
  </si>
  <si>
    <t>თამოიანი დიმიტრი</t>
  </si>
  <si>
    <t>20001067605</t>
  </si>
  <si>
    <t>ტყეშელაძე ლაშა</t>
  </si>
  <si>
    <t>01024091328</t>
  </si>
  <si>
    <t>ანთია საბა</t>
  </si>
  <si>
    <t>62001041227</t>
  </si>
  <si>
    <t>ქაჯაია გიორგი</t>
  </si>
  <si>
    <t>01005027834</t>
  </si>
  <si>
    <t>აფრასიძე ბექა</t>
  </si>
  <si>
    <t>15001022387</t>
  </si>
  <si>
    <t>ხაჩიძე გიორგი</t>
  </si>
  <si>
    <t>62002007164</t>
  </si>
  <si>
    <t>ჩხეიძე ოთარი</t>
  </si>
  <si>
    <t>59001127715</t>
  </si>
  <si>
    <t>თამაზაშვილი პავლე</t>
  </si>
  <si>
    <t>05001007844</t>
  </si>
  <si>
    <t>გვარამაძე ბექა</t>
  </si>
  <si>
    <t>03001020708</t>
  </si>
  <si>
    <t>ტუშური სანდრო</t>
  </si>
  <si>
    <t>31001042525</t>
  </si>
  <si>
    <t>აბრამიშვილი მადონა</t>
  </si>
  <si>
    <t>54001061556</t>
  </si>
  <si>
    <t>ტალახაძე ავთანდილი</t>
  </si>
  <si>
    <t>38001047162</t>
  </si>
  <si>
    <t>ხაჭვანი ბაქარი</t>
  </si>
  <si>
    <t>10001068210</t>
  </si>
  <si>
    <t>გოგოლაძე ერეკლე</t>
  </si>
  <si>
    <t>46001019437</t>
  </si>
  <si>
    <t>კვირიკაშვილი ნიკა</t>
  </si>
  <si>
    <t>49001015208</t>
  </si>
  <si>
    <t>გოგოლაშვილი ნინო</t>
  </si>
  <si>
    <t>40001033168</t>
  </si>
  <si>
    <t>აბაშიძე ლევანი</t>
  </si>
  <si>
    <t>25001039632</t>
  </si>
  <si>
    <t>ფანგანი მარიამი</t>
  </si>
  <si>
    <t>30901010500</t>
  </si>
  <si>
    <t>ბაღსოლიანი ვალიკო</t>
  </si>
  <si>
    <t>45401037558</t>
  </si>
  <si>
    <t>თაბუაშვილი შალვა</t>
  </si>
  <si>
    <t>24001044661</t>
  </si>
  <si>
    <t>ხურცილავა დავითი</t>
  </si>
  <si>
    <t>37001059229</t>
  </si>
  <si>
    <t>მებონია რამინი</t>
  </si>
  <si>
    <t>48001024631</t>
  </si>
  <si>
    <t>წულაია დიმიტრი</t>
  </si>
  <si>
    <t>29001033305</t>
  </si>
  <si>
    <t>ლომთათიძე მარიამი</t>
  </si>
  <si>
    <t>52001025834</t>
  </si>
  <si>
    <t>ჟვანია დავით</t>
  </si>
  <si>
    <t>02001022406</t>
  </si>
  <si>
    <t>კვარაცხელია ნუკრი</t>
  </si>
  <si>
    <t>51001030125</t>
  </si>
  <si>
    <t>ლელაძე გიორგი</t>
  </si>
  <si>
    <t>18001063518</t>
  </si>
  <si>
    <t>შენგელია იოსები</t>
  </si>
  <si>
    <t>17001023224</t>
  </si>
  <si>
    <t>გვარამია გიგა</t>
  </si>
  <si>
    <t>39001039466</t>
  </si>
  <si>
    <t>ქოჩიაშვილი დავითი</t>
  </si>
  <si>
    <t>41001030213</t>
  </si>
  <si>
    <t>ალეკო ჭელიძე</t>
  </si>
  <si>
    <t>01019080893</t>
  </si>
  <si>
    <t>დავით მახათაძე</t>
  </si>
  <si>
    <t>უფისის საორგანიზაციო</t>
  </si>
  <si>
    <t>ზაზა რევიშვილი</t>
  </si>
  <si>
    <t>შალვა ჯოხაძე</t>
  </si>
  <si>
    <t>01017037521</t>
  </si>
  <si>
    <t>ცოტნე გლოველი</t>
  </si>
  <si>
    <t>აკაკი კვინტლაძე</t>
  </si>
  <si>
    <t>კონსტანტონე ლობჟანიძე</t>
  </si>
  <si>
    <t>ლუკა სახიტაშვილი</t>
  </si>
  <si>
    <t>01017048648</t>
  </si>
  <si>
    <t>ქსელის მართვა</t>
  </si>
  <si>
    <t>ირაკლი გელხვიიძე</t>
  </si>
  <si>
    <t>09001025004</t>
  </si>
  <si>
    <t>ირაკლი ჟოლიძე</t>
  </si>
  <si>
    <t>54001015637</t>
  </si>
  <si>
    <t>გიორგი ბეზარაშვილი</t>
  </si>
  <si>
    <t>გიორგი შერვაშიძე</t>
  </si>
  <si>
    <t>გიორგი არევაძე</t>
  </si>
  <si>
    <t>ნიკო აფციაური</t>
  </si>
  <si>
    <t>01001099038</t>
  </si>
  <si>
    <t>ლევან ნუცუბიძე</t>
  </si>
  <si>
    <t>კახაბერ ქურციკიძე</t>
  </si>
  <si>
    <t>მიხეილ შოშიაშვილი</t>
  </si>
  <si>
    <t>01022004368</t>
  </si>
  <si>
    <t>გიორგი პეტრიაშვილი</t>
  </si>
  <si>
    <t>გრიგოლ ლაბარტყავა</t>
  </si>
  <si>
    <t>ზაზა ბერელიძე</t>
  </si>
  <si>
    <t>01005009603</t>
  </si>
  <si>
    <t>მზია ქადაგიშვილი</t>
  </si>
  <si>
    <t>01024041602</t>
  </si>
  <si>
    <t>გიორგი ეგრისელაშვილი</t>
  </si>
  <si>
    <t>ირაკლი შეთეკაური</t>
  </si>
  <si>
    <t>01004011610</t>
  </si>
  <si>
    <t>გურამ გურჩიანი</t>
  </si>
  <si>
    <t>ნიკო გვიდიანი</t>
  </si>
  <si>
    <t>01017045220</t>
  </si>
  <si>
    <t>რამაზ მანდარია</t>
  </si>
  <si>
    <t>01024024823</t>
  </si>
  <si>
    <t>ნატო მაისურაძე</t>
  </si>
  <si>
    <t>34001008709</t>
  </si>
  <si>
    <t>შოთა გონაძე</t>
  </si>
  <si>
    <t>04001015192</t>
  </si>
  <si>
    <t>ვალერიანი მეშველიანი</t>
  </si>
  <si>
    <t>01008051103</t>
  </si>
  <si>
    <t>თენგიზ ჩიტაშვილი</t>
  </si>
  <si>
    <t>20001051035</t>
  </si>
  <si>
    <t>ზურაბი ოძელაშვილი</t>
  </si>
  <si>
    <t>01010003669</t>
  </si>
  <si>
    <t>თორნიკე ჩუნთშვილი</t>
  </si>
  <si>
    <t>36001044535</t>
  </si>
  <si>
    <t>ირაკლი კიკალია</t>
  </si>
  <si>
    <t>62006064219</t>
  </si>
  <si>
    <t>გიორგი გაიხარაშვილი</t>
  </si>
  <si>
    <t>12001053970</t>
  </si>
  <si>
    <t>სოფიო გიორგაძე</t>
  </si>
  <si>
    <t>თამაზ ხიზანიშვილი</t>
  </si>
  <si>
    <t>ნათია თვალაბეიშვილი</t>
  </si>
  <si>
    <t>26001033556</t>
  </si>
  <si>
    <t>ბექა მიდელაური</t>
  </si>
  <si>
    <t>01005026323</t>
  </si>
  <si>
    <t>ლიანა კუტალაძე</t>
  </si>
  <si>
    <t>01017051934</t>
  </si>
  <si>
    <t>ნიკა გიგაური</t>
  </si>
  <si>
    <t>01001091865</t>
  </si>
  <si>
    <t>კახაბერ მაისურაძე</t>
  </si>
  <si>
    <t>01019059983</t>
  </si>
  <si>
    <t>ოთარ ნადირაძე</t>
  </si>
  <si>
    <t>01017011684</t>
  </si>
  <si>
    <t>ეკა თევზაძე</t>
  </si>
  <si>
    <t>37001047416</t>
  </si>
  <si>
    <t>მარეხი გვარამაძე</t>
  </si>
  <si>
    <t>35001103053</t>
  </si>
  <si>
    <t>ივერ ხმალაძე</t>
  </si>
  <si>
    <t>01017035464</t>
  </si>
  <si>
    <t>მადონა თურმანიძე</t>
  </si>
  <si>
    <t>01015007870</t>
  </si>
  <si>
    <t>რამაზ ჯაფიაშვილი</t>
  </si>
  <si>
    <t>43001040238</t>
  </si>
  <si>
    <t>მინდია შაინიძე</t>
  </si>
  <si>
    <t>03901022629</t>
  </si>
  <si>
    <t>ლაშა შამუგია</t>
  </si>
  <si>
    <t>62009001101</t>
  </si>
  <si>
    <t>შოთა ქველაძე</t>
  </si>
  <si>
    <t>56001023774</t>
  </si>
  <si>
    <t>ბექა ბენდელიანი</t>
  </si>
  <si>
    <t>53001050597</t>
  </si>
  <si>
    <t>ანა რაზმაძე</t>
  </si>
  <si>
    <t>60001137940</t>
  </si>
  <si>
    <t>გრიგორ ჰამბარცუმიან</t>
  </si>
  <si>
    <t>07001014698</t>
  </si>
  <si>
    <t>გაგიკ გაბრიელიან</t>
  </si>
  <si>
    <t>07001001907</t>
  </si>
  <si>
    <t>ანა ახლოური</t>
  </si>
  <si>
    <t>01011084891</t>
  </si>
  <si>
    <t>ნუგზარ ჯაში</t>
  </si>
  <si>
    <t>თამარი ბენდელიანი</t>
  </si>
  <si>
    <t>55001022714</t>
  </si>
  <si>
    <t>თორნიკე გურაშვილი</t>
  </si>
  <si>
    <t>14701029679</t>
  </si>
  <si>
    <t>თეიმურაზ გაგუა</t>
  </si>
  <si>
    <t>თენგიზ ბაბაკიშვილი</t>
  </si>
  <si>
    <t>01027024934</t>
  </si>
  <si>
    <t>ნონიკაშვილის ზაზა</t>
  </si>
  <si>
    <t>01025020149</t>
  </si>
  <si>
    <t>იური მაჭავარიანი</t>
  </si>
  <si>
    <t>01024001235</t>
  </si>
  <si>
    <t>თოიძე გიორგი</t>
  </si>
  <si>
    <t>01003006289</t>
  </si>
  <si>
    <t>დავით ავალიანი</t>
  </si>
  <si>
    <t>01007014274</t>
  </si>
  <si>
    <t>ნუგზარ ღვალაძე</t>
  </si>
  <si>
    <t>ირაკლი მერებაშვილი</t>
  </si>
  <si>
    <t>ირაკლი სორდია</t>
  </si>
  <si>
    <t>01010003874</t>
  </si>
  <si>
    <t>გიორგი როსტიაშვილი</t>
  </si>
  <si>
    <t>01027052141</t>
  </si>
  <si>
    <t>ანა გუგუნავა</t>
  </si>
  <si>
    <t>61004059251</t>
  </si>
  <si>
    <t>ვლადიმერი ნიქაცაძე</t>
  </si>
  <si>
    <t>მრჩეველი</t>
  </si>
  <si>
    <t>ჯანდიერი</t>
  </si>
  <si>
    <t>მრჩეველი იურიდიულ საკითხხებში</t>
  </si>
  <si>
    <t>კიკნაველიძე</t>
  </si>
  <si>
    <t>56001004188</t>
  </si>
  <si>
    <t>ხარაგაულის ოფისის ხელმძღვანელის მოადგილე</t>
  </si>
  <si>
    <t>ღარიბაშვილი</t>
  </si>
  <si>
    <t>13001027303</t>
  </si>
  <si>
    <t>გურჯაანის ოფისის მენეჯერი</t>
  </si>
  <si>
    <t>შენგელი</t>
  </si>
  <si>
    <t xml:space="preserve"> ტოხოსაშვილი</t>
  </si>
  <si>
    <t>ახმეტის ახალგაზრდულის ხელმძღვანელი</t>
  </si>
  <si>
    <t xml:space="preserve">ხათუნა </t>
  </si>
  <si>
    <t>ხარაზიშვილი</t>
  </si>
  <si>
    <t>21001018555</t>
  </si>
  <si>
    <t>თერჯოლის ოფისის მნეჯერი</t>
  </si>
  <si>
    <t xml:space="preserve">ანნა </t>
  </si>
  <si>
    <t>ქემერტელიძე</t>
  </si>
  <si>
    <t>38001010531</t>
  </si>
  <si>
    <t>საჩხერის ოფისის მენეჯერი</t>
  </si>
  <si>
    <t>ბერიშვილი</t>
  </si>
  <si>
    <t>19001011101</t>
  </si>
  <si>
    <t>ზუგდიდის ოფისის მენეჯერი</t>
  </si>
  <si>
    <t xml:space="preserve">რუსუდან </t>
  </si>
  <si>
    <t>ენჯიბაძე</t>
  </si>
  <si>
    <t>01023002659</t>
  </si>
  <si>
    <t>ხაშურის ოფისის ხლმძღვანელი</t>
  </si>
  <si>
    <t xml:space="preserve">ლანა </t>
  </si>
  <si>
    <t>მატუა</t>
  </si>
  <si>
    <t>19001038922</t>
  </si>
  <si>
    <t>ფოთის ოფისის მენეჯერი</t>
  </si>
  <si>
    <t>ნინო</t>
  </si>
  <si>
    <t xml:space="preserve"> ვაშაკიძე</t>
  </si>
  <si>
    <t>38001040489</t>
  </si>
  <si>
    <t>ქუთაისის ოფისის მენეჯერი</t>
  </si>
  <si>
    <t>ნავერიანი</t>
  </si>
  <si>
    <t>10001013598</t>
  </si>
  <si>
    <t>ბოლნისის ოფისის ხელმძღვანელი</t>
  </si>
  <si>
    <t xml:space="preserve">მაგული </t>
  </si>
  <si>
    <t>გეგეშიძე</t>
  </si>
  <si>
    <t>42001013350</t>
  </si>
  <si>
    <t>ფოთის ოფისის დამლაგებელი</t>
  </si>
  <si>
    <t>ონიანი</t>
  </si>
  <si>
    <t>27001001056</t>
  </si>
  <si>
    <t>გარდაბნის ოფისის ხელმძღვანელი</t>
  </si>
  <si>
    <t xml:space="preserve">ელგუჯა </t>
  </si>
  <si>
    <t>ჯაფარიძე</t>
  </si>
  <si>
    <t>10001001333</t>
  </si>
  <si>
    <t>ბოლნისის ოფისის აღმასრულებელი</t>
  </si>
  <si>
    <t xml:space="preserve">ლევან </t>
  </si>
  <si>
    <t>ბალანჩივაძე</t>
  </si>
  <si>
    <t>37001026261</t>
  </si>
  <si>
    <t>სამტრედიის ორგანიზაციის ხელმძღვანელი</t>
  </si>
  <si>
    <t>ყვარელის ოფისის ხელმძღვანელი</t>
  </si>
  <si>
    <t>გოჩა</t>
  </si>
  <si>
    <t xml:space="preserve"> მურვანიძე</t>
  </si>
  <si>
    <t>33001025771</t>
  </si>
  <si>
    <t>ოზურგეთის ოფის მენეჯერი</t>
  </si>
  <si>
    <t xml:space="preserve"> კარინე</t>
  </si>
  <si>
    <t>პოღოსიანი</t>
  </si>
  <si>
    <t>47001006302</t>
  </si>
  <si>
    <t>ახალციხის ოფისის დამლაგებელი</t>
  </si>
  <si>
    <t xml:space="preserve"> საბანაძე</t>
  </si>
  <si>
    <t>30001000638</t>
  </si>
  <si>
    <t>მესტიის ოფისის მენეჯერი</t>
  </si>
  <si>
    <t>კახაძე</t>
  </si>
  <si>
    <t xml:space="preserve"> ვლადიმერ</t>
  </si>
  <si>
    <t>თბილისის ხელმძღვანელი</t>
  </si>
  <si>
    <t xml:space="preserve"> წერეთელი</t>
  </si>
  <si>
    <t>54001003594</t>
  </si>
  <si>
    <t>ჭიათურის ოფისის ხელმძღვანელი</t>
  </si>
  <si>
    <t xml:space="preserve"> ინგა</t>
  </si>
  <si>
    <t>ტაბატაძე</t>
  </si>
  <si>
    <t>01024039239</t>
  </si>
  <si>
    <t>ხაშურის ოფისის მენეჯერი</t>
  </si>
  <si>
    <t>მესტიის ოფისის დამლაგებელი</t>
  </si>
  <si>
    <t xml:space="preserve"> ღავთაძე</t>
  </si>
  <si>
    <t>54001051735</t>
  </si>
  <si>
    <t>ჭიათურის ოფისის მენეჯერი</t>
  </si>
  <si>
    <t>მინდია</t>
  </si>
  <si>
    <t xml:space="preserve">გურჩიანი </t>
  </si>
  <si>
    <t>15001022607</t>
  </si>
  <si>
    <t>დმანისის ოფისის ხელმძღვანელი</t>
  </si>
  <si>
    <t xml:space="preserve"> რუსუდანი</t>
  </si>
  <si>
    <t>ესტატიშვილის</t>
  </si>
  <si>
    <t>08001007102</t>
  </si>
  <si>
    <t>ახმეტის ოფისის მენეჯერი</t>
  </si>
  <si>
    <t xml:space="preserve">კობა </t>
  </si>
  <si>
    <t>ძაგანძე</t>
  </si>
  <si>
    <t>17001021695</t>
  </si>
  <si>
    <t>ვანის ოფისის ხელმძღვანელ</t>
  </si>
  <si>
    <t xml:space="preserve">ლალი </t>
  </si>
  <si>
    <t>ხვედელიძე</t>
  </si>
  <si>
    <t>54001023465</t>
  </si>
  <si>
    <t>ჭიათურის ოფისის დამლაგებელი</t>
  </si>
  <si>
    <t xml:space="preserve"> თოფურია</t>
  </si>
  <si>
    <t>41001007489</t>
  </si>
  <si>
    <t>ტყიბულის ოფისის აღმასრულებელი</t>
  </si>
  <si>
    <t xml:space="preserve">პაპუნა </t>
  </si>
  <si>
    <t>ქუთაისის ოფისის ახალგაზრდულის ხელმძღვანელი</t>
  </si>
  <si>
    <t>გულქანი</t>
  </si>
  <si>
    <t xml:space="preserve"> გუგავა</t>
  </si>
  <si>
    <t>27001000180</t>
  </si>
  <si>
    <t>ლენტეხის ორგანიზაციის აღმასრულებელი</t>
  </si>
  <si>
    <t>ნუგზარ</t>
  </si>
  <si>
    <t xml:space="preserve"> გოგიძე</t>
  </si>
  <si>
    <t>60001011286</t>
  </si>
  <si>
    <t>წყალტუბოს ორგანიზაციის ხელმძღვანელი</t>
  </si>
  <si>
    <t xml:space="preserve">ციალა </t>
  </si>
  <si>
    <t>უდესიანი</t>
  </si>
  <si>
    <t>62005011779</t>
  </si>
  <si>
    <t>გარდაბნის ოფისის დამლაგებელი</t>
  </si>
  <si>
    <t xml:space="preserve">ელზა </t>
  </si>
  <si>
    <t>ხაჭაპური</t>
  </si>
  <si>
    <t>41001017917</t>
  </si>
  <si>
    <t>ტყიბულის ოფისის მენეჯერი</t>
  </si>
  <si>
    <t>გოგიძე</t>
  </si>
  <si>
    <t>ქუთაისის ახალგაზრდულის მონიტ</t>
  </si>
  <si>
    <t xml:space="preserve"> ედიბერიძე</t>
  </si>
  <si>
    <t>18001003991</t>
  </si>
  <si>
    <t>ზესტაფონის საორგანიზაციო</t>
  </si>
  <si>
    <t>გიორგიძე</t>
  </si>
  <si>
    <t>ბაღდათის ახალგაზრდულის ხელმძღვანელი</t>
  </si>
  <si>
    <t>კირკიტაძე</t>
  </si>
  <si>
    <t>თერჯოლის ახა ხელმძღვანელი</t>
  </si>
  <si>
    <t>არჩილ</t>
  </si>
  <si>
    <t xml:space="preserve"> გიორგაძე</t>
  </si>
  <si>
    <t>გურჯაანის ახ ხელმძღვანელი</t>
  </si>
  <si>
    <t>ლიპარტელიანი</t>
  </si>
  <si>
    <t>17001006208</t>
  </si>
  <si>
    <t>ვანის ოფისის მენეჯერი</t>
  </si>
  <si>
    <t xml:space="preserve">ნელი </t>
  </si>
  <si>
    <t>კოხრეიძე</t>
  </si>
  <si>
    <t>37001001716</t>
  </si>
  <si>
    <t>სამტრედიის ოფისის მენეჯერი</t>
  </si>
  <si>
    <t xml:space="preserve">გია </t>
  </si>
  <si>
    <t>კუბლაშვილი</t>
  </si>
  <si>
    <t>ლაგოდეხის ოფისის აღმასრულებელი</t>
  </si>
  <si>
    <t>მაია</t>
  </si>
  <si>
    <t xml:space="preserve"> კობახიძე</t>
  </si>
  <si>
    <t>04001004952</t>
  </si>
  <si>
    <t>ამბროლაურის ოფისის მენეჯერი</t>
  </si>
  <si>
    <t xml:space="preserve">ნოდარ </t>
  </si>
  <si>
    <t>ხაჩიძე</t>
  </si>
  <si>
    <t>ლაგოდეხის ოფისის ხელმძღვანელი</t>
  </si>
  <si>
    <t xml:space="preserve">ნანული </t>
  </si>
  <si>
    <t>მუკვანი</t>
  </si>
  <si>
    <t>49001005394</t>
  </si>
  <si>
    <t>ცაგერის ოფისის დამლაგებელი</t>
  </si>
  <si>
    <t>მზია</t>
  </si>
  <si>
    <t xml:space="preserve"> ჭიპაშვილი</t>
  </si>
  <si>
    <t>56001016850</t>
  </si>
  <si>
    <t>ხარაგაულის რაიონის დამლაგებელი</t>
  </si>
  <si>
    <t xml:space="preserve">დილებაშვილი </t>
  </si>
  <si>
    <t>თბილისის ახალგაზრდულის საორგანიზაციო</t>
  </si>
  <si>
    <t xml:space="preserve"> ნიკოლოზი</t>
  </si>
  <si>
    <t>ნაძალადევის ახალ ხელმძღვანელი</t>
  </si>
  <si>
    <t xml:space="preserve"> მარიამი</t>
  </si>
  <si>
    <t>ნეფარიძე</t>
  </si>
  <si>
    <t>სოციალური მედია და კომუნიკაცია</t>
  </si>
  <si>
    <t xml:space="preserve"> ფახურიძე</t>
  </si>
  <si>
    <t>თეონა</t>
  </si>
  <si>
    <t>09001006011</t>
  </si>
  <si>
    <t>ბაღდათის ოფისის მენეჯერი</t>
  </si>
  <si>
    <t>ხათუნა</t>
  </si>
  <si>
    <t xml:space="preserve"> ბუხრაშვილი</t>
  </si>
  <si>
    <t>41001010397</t>
  </si>
  <si>
    <t>ტყიბულის ოფისის დამლაგებელი</t>
  </si>
  <si>
    <t>მარიამი</t>
  </si>
  <si>
    <t xml:space="preserve">კაპანაძე </t>
  </si>
  <si>
    <t xml:space="preserve">ვაშაკიძე </t>
  </si>
  <si>
    <t>გლდანის ახალგაზ ხელმძღ</t>
  </si>
  <si>
    <t xml:space="preserve">ვარდიკო </t>
  </si>
  <si>
    <t>ორბეთიშვილი</t>
  </si>
  <si>
    <t>ახმეტის ოფისი დამლ</t>
  </si>
  <si>
    <t xml:space="preserve">ვიოლეტა </t>
  </si>
  <si>
    <t>უგულავა</t>
  </si>
  <si>
    <t>ამბროლაურის ოფისის დამლ</t>
  </si>
  <si>
    <t xml:space="preserve"> ქრისტინე</t>
  </si>
  <si>
    <t>ბარბაქაძე</t>
  </si>
  <si>
    <t xml:space="preserve">ქეთევან </t>
  </si>
  <si>
    <t>ტოროტაძე</t>
  </si>
  <si>
    <t>33001035507</t>
  </si>
  <si>
    <t>ოზურგეთის ოფისის დამლაგებელი</t>
  </si>
  <si>
    <t>თინათინ</t>
  </si>
  <si>
    <t xml:space="preserve">დვალი </t>
  </si>
  <si>
    <t xml:space="preserve"> თორნიკე</t>
  </si>
  <si>
    <t>მეშველიანი</t>
  </si>
  <si>
    <t>საჯარო პოლიტიკური მონიტორინგი</t>
  </si>
  <si>
    <t xml:space="preserve"> გიორგი</t>
  </si>
  <si>
    <t>ახობაძე</t>
  </si>
  <si>
    <t>ვაკის ახალგაზრდულის ხელმძღ</t>
  </si>
  <si>
    <t xml:space="preserve"> სალომე</t>
  </si>
  <si>
    <t>ქამუშაძე</t>
  </si>
  <si>
    <t>ისნის ახალგაზრდულის ხელმძღ</t>
  </si>
  <si>
    <t xml:space="preserve"> ფიქრია</t>
  </si>
  <si>
    <t>არდია</t>
  </si>
  <si>
    <t>თემატური მიმართულების მდივანი</t>
  </si>
  <si>
    <t>გამეზარდაშვილი</t>
  </si>
  <si>
    <t>დიდუბის ახალგაზრდულის ხელმძღვანელი</t>
  </si>
  <si>
    <t xml:space="preserve">ვარდოსანიძე </t>
  </si>
  <si>
    <t>მთაწმინდის ახალ ხელმძღ</t>
  </si>
  <si>
    <t xml:space="preserve"> ბექა</t>
  </si>
  <si>
    <t>სარჯველაძე</t>
  </si>
  <si>
    <t>საბურთალოს ახა ხელმძღვა</t>
  </si>
  <si>
    <t xml:space="preserve"> ალექსანდრე</t>
  </si>
  <si>
    <t>სიხარულიძე</t>
  </si>
  <si>
    <t>ჩუღურეთის ახალგაზრდულის ხელმძღ</t>
  </si>
  <si>
    <t>დადეშქელიანი</t>
  </si>
  <si>
    <t>კრწანისის ახალგაზრდულის ხელმძღვანელი</t>
  </si>
  <si>
    <t xml:space="preserve"> კახი</t>
  </si>
  <si>
    <t xml:space="preserve">თამოიანი </t>
  </si>
  <si>
    <t>სამგორის ახალ ხელმძღ</t>
  </si>
  <si>
    <t xml:space="preserve"> ლაშა</t>
  </si>
  <si>
    <t>ტყეშელაძე</t>
  </si>
  <si>
    <t xml:space="preserve"> საბა</t>
  </si>
  <si>
    <t>ანთია</t>
  </si>
  <si>
    <t>ქაჯაია</t>
  </si>
  <si>
    <t>ბექა</t>
  </si>
  <si>
    <t xml:space="preserve">აფრასიძე </t>
  </si>
  <si>
    <t>დმანისის ახალგა ხელმძღვანელი</t>
  </si>
  <si>
    <t>გარდაბნის ახალ ხელმძღვანელი</t>
  </si>
  <si>
    <t xml:space="preserve"> ოთარი</t>
  </si>
  <si>
    <t>ჩხეიძე</t>
  </si>
  <si>
    <t>გორის ახალგაზრდულის ხელმძღვანელი</t>
  </si>
  <si>
    <t xml:space="preserve"> პავლე</t>
  </si>
  <si>
    <t>თამაზაშვილი</t>
  </si>
  <si>
    <t>ასპინძის ახალგაზრდულის ხელმძღვანელი</t>
  </si>
  <si>
    <t xml:space="preserve"> სანდრო</t>
  </si>
  <si>
    <t>ტუშური</t>
  </si>
  <si>
    <t>მცხეთის ახალგაზრდულის ხელმძღვანელი</t>
  </si>
  <si>
    <t>მადონა</t>
  </si>
  <si>
    <t xml:space="preserve">აბრამიშვილი </t>
  </si>
  <si>
    <t>ჭიათურის ახალგაზრდულის ხელმძღვანელი</t>
  </si>
  <si>
    <t xml:space="preserve"> ავთანდილი</t>
  </si>
  <si>
    <t>ტალახაძე</t>
  </si>
  <si>
    <t>საჩხერის ახალგაზრდულის ხელმძღვანელი</t>
  </si>
  <si>
    <t xml:space="preserve"> ბაქარი</t>
  </si>
  <si>
    <t>ხაჭვანი</t>
  </si>
  <si>
    <t>ბოლნისის ახალგაზრდულის ხელმძღვანელი</t>
  </si>
  <si>
    <t xml:space="preserve"> ერეკლე</t>
  </si>
  <si>
    <t>გოგოლაძე</t>
  </si>
  <si>
    <t>ჩოხატაურის ახალგაზრდულის ხელმძღვან;ლეკი</t>
  </si>
  <si>
    <t xml:space="preserve"> ნიკა</t>
  </si>
  <si>
    <t>კვირიკაშვილი</t>
  </si>
  <si>
    <t>ცაგერის ახალგაზრდულის ხელმძღვანელი</t>
  </si>
  <si>
    <t xml:space="preserve"> ნინო</t>
  </si>
  <si>
    <t>გოგოლაშვილი</t>
  </si>
  <si>
    <t>სიღნაღის ახალგაზრდულის ხელმძღვანელი</t>
  </si>
  <si>
    <t xml:space="preserve"> ლევანი</t>
  </si>
  <si>
    <t>ლაგოდეხის ახალგაზრდულის ხელმძღვანელი</t>
  </si>
  <si>
    <t>ფანგანი</t>
  </si>
  <si>
    <t>მესტიის ახალგაზრდულის ხელმძღვა</t>
  </si>
  <si>
    <t>ვალიკო</t>
  </si>
  <si>
    <t>ბაღსოლიან</t>
  </si>
  <si>
    <t>ყვარელის ახალგაზრდულის ხელმძღვანელი</t>
  </si>
  <si>
    <t xml:space="preserve"> შალვა</t>
  </si>
  <si>
    <t>თაბუაშვილი</t>
  </si>
  <si>
    <t>კასპის ახალგაზრდულის ხელმძღვანელი</t>
  </si>
  <si>
    <t>დავითი</t>
  </si>
  <si>
    <t xml:space="preserve">ხურცილავა </t>
  </si>
  <si>
    <t>სამტრედიის ახალგაზრდულის ხელმძღვანელი</t>
  </si>
  <si>
    <t>რამინი</t>
  </si>
  <si>
    <t>მებონია</t>
  </si>
  <si>
    <t>ჩხოროწყუს ახალგაზრდულის ხელმძღვანელი</t>
  </si>
  <si>
    <t xml:space="preserve">წულაია </t>
  </si>
  <si>
    <t>მარტვილის ახალგაზრდულის ხელმძღვანელი</t>
  </si>
  <si>
    <t xml:space="preserve">ჟვანია </t>
  </si>
  <si>
    <t>აბასის ახალგაზრდულის ხელმძღვანელი</t>
  </si>
  <si>
    <t xml:space="preserve"> ნუკრი</t>
  </si>
  <si>
    <t>კვარაცხელია</t>
  </si>
  <si>
    <t>წალენჯიხის ახალგაზრდულის ხელმძღვანელი</t>
  </si>
  <si>
    <t xml:space="preserve">ლელაძე </t>
  </si>
  <si>
    <t>ზესტაფონის ახალგაზრდულის ხელმძღვანელი</t>
  </si>
  <si>
    <t>იოსები</t>
  </si>
  <si>
    <t xml:space="preserve">შენგელია </t>
  </si>
  <si>
    <t>ვანის ახალგაზრდულის ხელმძღვანელი</t>
  </si>
  <si>
    <t xml:space="preserve"> გიგა</t>
  </si>
  <si>
    <t>გვარამია</t>
  </si>
  <si>
    <t>სენაკის ახალგაზრდული ხელმ</t>
  </si>
  <si>
    <t xml:space="preserve"> ირაკლი</t>
  </si>
  <si>
    <t>გიუაშვილი</t>
  </si>
  <si>
    <t>11001001258</t>
  </si>
  <si>
    <t>ბორჯომის ოფისის აღმასრულებელი</t>
  </si>
  <si>
    <t xml:space="preserve">იოსებ </t>
  </si>
  <si>
    <t>პაპიტაშვილი</t>
  </si>
  <si>
    <t>59001028214</t>
  </si>
  <si>
    <t>გორის ოფისის ხელმძღვანელი</t>
  </si>
  <si>
    <t>ლევანი</t>
  </si>
  <si>
    <t xml:space="preserve">ქავთარაძე </t>
  </si>
  <si>
    <t>22001003529</t>
  </si>
  <si>
    <t>თეთრიწყაროს ოფისის ხელმძღვანელი</t>
  </si>
  <si>
    <t xml:space="preserve"> ემზარი</t>
  </si>
  <si>
    <t>გორგილაძე</t>
  </si>
  <si>
    <t>საგარეჯოს ოფისის ხელმძღვანელი</t>
  </si>
  <si>
    <t>რობერტი</t>
  </si>
  <si>
    <t xml:space="preserve">ბოსტაშვილი </t>
  </si>
  <si>
    <t>14001020582</t>
  </si>
  <si>
    <t>დედოფლისწყაროს ოფისის აღმასრულებელი</t>
  </si>
  <si>
    <t xml:space="preserve">ბეჟანიშვილი </t>
  </si>
  <si>
    <t>დედოფლისწყაროს ოფისის ხელმძღვანელი</t>
  </si>
  <si>
    <t xml:space="preserve"> ზურაბი</t>
  </si>
  <si>
    <t>ნინიაშვილი</t>
  </si>
  <si>
    <t>45001000553</t>
  </si>
  <si>
    <t>ყვარელის ოფისის აღმასრულებელი</t>
  </si>
  <si>
    <t>ზუროშვილი</t>
  </si>
  <si>
    <t>20031004797</t>
  </si>
  <si>
    <t>თელავის ოფისის აღმასრულებელი</t>
  </si>
  <si>
    <t xml:space="preserve"> გივი</t>
  </si>
  <si>
    <t>40001006636</t>
  </si>
  <si>
    <t>სიღნაღის ოფისის აღმაშენებელი</t>
  </si>
  <si>
    <t xml:space="preserve"> დესპინე</t>
  </si>
  <si>
    <t>ქევხიშვილი</t>
  </si>
  <si>
    <t>36001045274</t>
  </si>
  <si>
    <t>საგარეჯოს ოფისის მენეჯერი</t>
  </si>
  <si>
    <t xml:space="preserve">კრიხელი </t>
  </si>
  <si>
    <t>36001003603</t>
  </si>
  <si>
    <t>საგარეჯოს ოფისის აღმასრულებელი</t>
  </si>
  <si>
    <t xml:space="preserve"> ჯუმბერი</t>
  </si>
  <si>
    <t>ბახუნტარაძე</t>
  </si>
  <si>
    <t>61009000041</t>
  </si>
  <si>
    <t>წალკის ოფის ხელმძღვანელი</t>
  </si>
  <si>
    <t xml:space="preserve"> ანა</t>
  </si>
  <si>
    <t>ადეიშვილი</t>
  </si>
  <si>
    <t>17001032069</t>
  </si>
  <si>
    <t>ვანის ოფისის დამლაგებელი</t>
  </si>
  <si>
    <t>ელისო</t>
  </si>
  <si>
    <t xml:space="preserve">კაკაჩია </t>
  </si>
  <si>
    <t>51001003395</t>
  </si>
  <si>
    <t>წალენჯიხის ოფისის დამლაგებელი</t>
  </si>
  <si>
    <t>ლანა</t>
  </si>
  <si>
    <t xml:space="preserve">შანავა </t>
  </si>
  <si>
    <t>62001040386</t>
  </si>
  <si>
    <t>წალენჯიხის ოფისის მენეჯერი</t>
  </si>
  <si>
    <t>ზაზა</t>
  </si>
  <si>
    <t xml:space="preserve">გუგავა </t>
  </si>
  <si>
    <t>55001002884</t>
  </si>
  <si>
    <t>ლენტეხის ოფისის ხელმძღვანელი</t>
  </si>
  <si>
    <t xml:space="preserve"> პლატონი</t>
  </si>
  <si>
    <t>იარალაშვილი</t>
  </si>
  <si>
    <t>01023008200</t>
  </si>
  <si>
    <t>ონის ოფისის ხელმძღვანელი</t>
  </si>
  <si>
    <t xml:space="preserve">მებონია </t>
  </si>
  <si>
    <t>51001007194</t>
  </si>
  <si>
    <t>წალენჯიხის ოფისის აღმასრულებელი</t>
  </si>
  <si>
    <t xml:space="preserve">ჩიგოგიძე </t>
  </si>
  <si>
    <t>46001000429</t>
  </si>
  <si>
    <t>ჩოხატაურის ოფისის მენეჯერი</t>
  </si>
  <si>
    <t>დარეჯანი</t>
  </si>
  <si>
    <t xml:space="preserve">კვარაცხელია </t>
  </si>
  <si>
    <t>48001020521</t>
  </si>
  <si>
    <t>ჩხოროწყუს ოფისის დამლაგებელი</t>
  </si>
  <si>
    <t xml:space="preserve">ჯანაშია </t>
  </si>
  <si>
    <t>26001009054</t>
  </si>
  <si>
    <t>ლანჩხუთის ოფისის აღმასრულებელი</t>
  </si>
  <si>
    <t>დიტო</t>
  </si>
  <si>
    <t xml:space="preserve">კვირკველია </t>
  </si>
  <si>
    <t>ლანჩხუთის ოფისის მენეჯერი</t>
  </si>
  <si>
    <t xml:space="preserve"> მუხრანი</t>
  </si>
  <si>
    <t>ტვილდიანი</t>
  </si>
  <si>
    <t>27001007321</t>
  </si>
  <si>
    <t>ლენტეხის ოფისის მენეჯერი</t>
  </si>
  <si>
    <t>21001007466</t>
  </si>
  <si>
    <t>თერჯოლის ოფისის აღმასრულებელი</t>
  </si>
  <si>
    <t xml:space="preserve"> დავითი</t>
  </si>
  <si>
    <t>ქოჩიაშვილი</t>
  </si>
  <si>
    <t>ტყიბულის ახალგაზრდულის ხელმძღვანელი</t>
  </si>
  <si>
    <t xml:space="preserve"> ლანა</t>
  </si>
  <si>
    <t>წურწუმია</t>
  </si>
  <si>
    <t>48001003395</t>
  </si>
  <si>
    <t>ჩხოროწყუს ოფისის მენეჯერი</t>
  </si>
  <si>
    <t xml:space="preserve">ზაბახიძე </t>
  </si>
  <si>
    <t>38001006136</t>
  </si>
  <si>
    <t>საჩხერის დამლაგებელი</t>
  </si>
  <si>
    <t>ნუგზარი</t>
  </si>
  <si>
    <t xml:space="preserve">ჯაფარიძე </t>
  </si>
  <si>
    <t>34001001732</t>
  </si>
  <si>
    <t>ონის ოფისის აღმასრულებელი</t>
  </si>
  <si>
    <t>ნონა</t>
  </si>
  <si>
    <t xml:space="preserve">სირტლაძე </t>
  </si>
  <si>
    <t>34001008970</t>
  </si>
  <si>
    <t>ონის ოფისის მენეჯერი</t>
  </si>
  <si>
    <t xml:space="preserve">ქალდანი </t>
  </si>
  <si>
    <t>აქსანა</t>
  </si>
  <si>
    <t>19001106414</t>
  </si>
  <si>
    <t>ვლადიმერი</t>
  </si>
  <si>
    <t xml:space="preserve">ბრეგვაძე </t>
  </si>
  <si>
    <t>49001000556</t>
  </si>
  <si>
    <t>ცაგერის აღმასრულებელი</t>
  </si>
  <si>
    <t>ნესტანი</t>
  </si>
  <si>
    <t xml:space="preserve">გაბისონია </t>
  </si>
  <si>
    <t>58001007536</t>
  </si>
  <si>
    <t>ხობის ოფისის მენეჯერი</t>
  </si>
  <si>
    <t xml:space="preserve"> მერაბი</t>
  </si>
  <si>
    <t>გადელია</t>
  </si>
  <si>
    <t>ხობის ოფისის აღმასრულებელი</t>
  </si>
  <si>
    <t xml:space="preserve"> კახა</t>
  </si>
  <si>
    <t>ბუკია</t>
  </si>
  <si>
    <t>58001011900</t>
  </si>
  <si>
    <t>ხობის ოფისის ხელმძღვანელი</t>
  </si>
  <si>
    <t>ხვიჩა</t>
  </si>
  <si>
    <t xml:space="preserve">ჭანტურია </t>
  </si>
  <si>
    <t>02001002305</t>
  </si>
  <si>
    <t>აბაშის ოფისის ხელმძღვანელი</t>
  </si>
  <si>
    <t xml:space="preserve">მესხიშვილი </t>
  </si>
  <si>
    <t>39001032167</t>
  </si>
  <si>
    <t>სენაკის ოფისის მენეჯერი</t>
  </si>
  <si>
    <t>ვალერი</t>
  </si>
  <si>
    <t xml:space="preserve">კუჭავა </t>
  </si>
  <si>
    <t>39001017287</t>
  </si>
  <si>
    <t>სენაკის ოფისის აღმასრულებელი</t>
  </si>
  <si>
    <t xml:space="preserve">კუპრეიშვილი </t>
  </si>
  <si>
    <t>42001008529</t>
  </si>
  <si>
    <t>ფოთის ოფისის ხელმძღვანელი</t>
  </si>
  <si>
    <t>თინათინი</t>
  </si>
  <si>
    <t xml:space="preserve">ნარმანია </t>
  </si>
  <si>
    <t>19001081741</t>
  </si>
  <si>
    <t>ზუგდიდის ოფისის დამლაგებელი</t>
  </si>
  <si>
    <t>ნანი</t>
  </si>
  <si>
    <t xml:space="preserve">სკანაძე </t>
  </si>
  <si>
    <t>ხაშურის ოფისის დამლაგებელი</t>
  </si>
  <si>
    <t xml:space="preserve"> ირმა</t>
  </si>
  <si>
    <t>49001004990</t>
  </si>
  <si>
    <t>ცაგერის ოფისის მენეჯერი</t>
  </si>
  <si>
    <t xml:space="preserve"> ია</t>
  </si>
  <si>
    <t>ჯანიაშვილი</t>
  </si>
  <si>
    <t>56001023154</t>
  </si>
  <si>
    <t>ხარაგაულის ოფისის მენეჯერი</t>
  </si>
  <si>
    <t>მერაბი</t>
  </si>
  <si>
    <t xml:space="preserve">შელია </t>
  </si>
  <si>
    <t>48001004930</t>
  </si>
  <si>
    <t>ჩხოროწყუს ოფისის ხელმძღვანელი</t>
  </si>
  <si>
    <t xml:space="preserve">გურგენიძე </t>
  </si>
  <si>
    <t>04001001779</t>
  </si>
  <si>
    <t>ამბროლაურის ოფისის აღმასრულებელი</t>
  </si>
  <si>
    <t>ლაშა</t>
  </si>
  <si>
    <t xml:space="preserve">ნებიერიძე </t>
  </si>
  <si>
    <t>18001013360</t>
  </si>
  <si>
    <t>ზესტაფონის ოფისის აღმასრულებელი</t>
  </si>
  <si>
    <t>აკაკი</t>
  </si>
  <si>
    <t>წერეთელი</t>
  </si>
  <si>
    <t>01029017195</t>
  </si>
  <si>
    <t>ვანის ოფისის აღმასრულებეელი</t>
  </si>
  <si>
    <t xml:space="preserve">სევილ </t>
  </si>
  <si>
    <t>ამირასლანოვა</t>
  </si>
  <si>
    <t>28001102939</t>
  </si>
  <si>
    <t>მარნეულის ოფისის მენეჯერი</t>
  </si>
  <si>
    <t>ალეკო</t>
  </si>
  <si>
    <t xml:space="preserve"> ჭელიძე</t>
  </si>
  <si>
    <t>სანზონის ახალგაზრდულის ხელმძღ</t>
  </si>
  <si>
    <t>გელხვიიძე</t>
  </si>
  <si>
    <t>თბილისის ახალგაზრდულის ხელ</t>
  </si>
  <si>
    <t>ჟოლიძე</t>
  </si>
  <si>
    <t>ნაძალადევის ოფისის ახალგაზრდული</t>
  </si>
  <si>
    <t xml:space="preserve">მანანა </t>
  </si>
  <si>
    <t>პაპავა</t>
  </si>
  <si>
    <t>58001022582</t>
  </si>
  <si>
    <t>ხობის ოფისის დამლაგებელი</t>
  </si>
  <si>
    <t xml:space="preserve">ნიკო </t>
  </si>
  <si>
    <t>აფციაური</t>
  </si>
  <si>
    <t>თბილისი გლდანის აღმასრულებელი</t>
  </si>
  <si>
    <t xml:space="preserve"> ბედიანაშვილი</t>
  </si>
  <si>
    <t xml:space="preserve">მარინე </t>
  </si>
  <si>
    <t>მარჯანიძე</t>
  </si>
  <si>
    <t>ქარელის ოფისის მენეჯერი</t>
  </si>
  <si>
    <t xml:space="preserve">ანი </t>
  </si>
  <si>
    <t>ბალხამიშვილი</t>
  </si>
  <si>
    <t>კასპის ოფისის მენეჯერი</t>
  </si>
  <si>
    <t>ზინაიდა</t>
  </si>
  <si>
    <t xml:space="preserve"> ცერცვაძე</t>
  </si>
  <si>
    <t>გორის ოფისი მენეჯერი</t>
  </si>
  <si>
    <t>ხაბალაშვილი</t>
  </si>
  <si>
    <t xml:space="preserve">კამო </t>
  </si>
  <si>
    <t>ბერიანიძე</t>
  </si>
  <si>
    <t>24001001966</t>
  </si>
  <si>
    <t>გორის ოფისის მენეჯერი</t>
  </si>
  <si>
    <t>გორის ოფისის აღმაშრულებელი</t>
  </si>
  <si>
    <t xml:space="preserve">მერი </t>
  </si>
  <si>
    <t>შუბითიძე</t>
  </si>
  <si>
    <t>57001012247</t>
  </si>
  <si>
    <t>შიდა ქართლის აღმასრულებელი</t>
  </si>
  <si>
    <t xml:space="preserve">გოჩა </t>
  </si>
  <si>
    <t>ბუნტური</t>
  </si>
  <si>
    <t>24001035242</t>
  </si>
  <si>
    <t>კასპის ოფისის აღმასრულებელი</t>
  </si>
  <si>
    <t>ბოლნისის ოფისის მენეჯერი</t>
  </si>
  <si>
    <t xml:space="preserve">ლია </t>
  </si>
  <si>
    <t>მეხრიშვილი</t>
  </si>
  <si>
    <t>12001082359</t>
  </si>
  <si>
    <t>გარდაბნის ოფის მენეჯერი</t>
  </si>
  <si>
    <t xml:space="preserve">ივანე </t>
  </si>
  <si>
    <t>გვარამაძე</t>
  </si>
  <si>
    <t>47001005184</t>
  </si>
  <si>
    <t>ახალციხის ოფისის აღმასრულებელი</t>
  </si>
  <si>
    <t>გერლიანი</t>
  </si>
  <si>
    <t>52001024257</t>
  </si>
  <si>
    <t>წალკის ოფისის მენეჯერი</t>
  </si>
  <si>
    <t>მუშკუდიანი</t>
  </si>
  <si>
    <t>30001001776</t>
  </si>
  <si>
    <t>თეთრიწყაროს ოფისის მენეჯერი</t>
  </si>
  <si>
    <t>ყვარელის ოფისის მენეჯერი</t>
  </si>
  <si>
    <t>კასპის ოფისის დამლაგაბელი</t>
  </si>
  <si>
    <t>გვიდიანი</t>
  </si>
  <si>
    <t>თეთრიწყაროს ოფისი ახალგაზრ</t>
  </si>
  <si>
    <t xml:space="preserve">ნატო </t>
  </si>
  <si>
    <t>მაისურაძე</t>
  </si>
  <si>
    <t>შოთა</t>
  </si>
  <si>
    <t xml:space="preserve"> გონაძე</t>
  </si>
  <si>
    <t>ამბროლაურის ოფისის ახალგაზრდულის ხელმძღვანელი</t>
  </si>
  <si>
    <t xml:space="preserve">ვალერიანი </t>
  </si>
  <si>
    <t>ლენტეხის ოფისის ახალგაზრდული</t>
  </si>
  <si>
    <t xml:space="preserve">თენგიზ </t>
  </si>
  <si>
    <t>ჩიტაშვილი</t>
  </si>
  <si>
    <t>თელავის ოფისის ახალგაზრდული</t>
  </si>
  <si>
    <t xml:space="preserve">თორნიკე </t>
  </si>
  <si>
    <t>ჩუნთიშვილი</t>
  </si>
  <si>
    <t>საგარეჯოს ოფისის ახალგაზრდული ხელმძღვანელი</t>
  </si>
  <si>
    <t>თვალაბეიშვილი</t>
  </si>
  <si>
    <t>ლანჩხუთის ოფისის ახალგაზრდული</t>
  </si>
  <si>
    <t xml:space="preserve">ბექა </t>
  </si>
  <si>
    <t>მიდელაური</t>
  </si>
  <si>
    <t>ახალგაზრდულის კოორდინატორი</t>
  </si>
  <si>
    <t xml:space="preserve">ლიანა </t>
  </si>
  <si>
    <t>კუტალაძე</t>
  </si>
  <si>
    <t xml:space="preserve">ნიკა </t>
  </si>
  <si>
    <t>გიგაური</t>
  </si>
  <si>
    <t xml:space="preserve">ოთარ </t>
  </si>
  <si>
    <t>ნადირაძე</t>
  </si>
  <si>
    <t>ახალგაზრდულის თანამშრომელი აღმაშენებელზე</t>
  </si>
  <si>
    <t xml:space="preserve">ეკა </t>
  </si>
  <si>
    <t>თევზაძე</t>
  </si>
  <si>
    <t xml:space="preserve">მარეხი </t>
  </si>
  <si>
    <t>ახალგაზრდულის აღმასრულებელი</t>
  </si>
  <si>
    <t>პართენიშვილი</t>
  </si>
  <si>
    <t>45001001035</t>
  </si>
  <si>
    <t>ყვარელის ოფისის დამლაგებელი</t>
  </si>
  <si>
    <t xml:space="preserve">რამაზ </t>
  </si>
  <si>
    <t>ჯაფიაშვილი</t>
  </si>
  <si>
    <t>ქარელის ოფისის ახალგაზრდული</t>
  </si>
  <si>
    <t xml:space="preserve"> შაინიძე</t>
  </si>
  <si>
    <t>სამცხე ჯავახეთის ახალგაზრდულის ხელმძღვანელი</t>
  </si>
  <si>
    <t xml:space="preserve">გრიგორი </t>
  </si>
  <si>
    <t>62001012444</t>
  </si>
  <si>
    <t>ახალქალაქის ოფისის მდივანი</t>
  </si>
  <si>
    <t xml:space="preserve">მკრტიჩ </t>
  </si>
  <si>
    <t>მღდესიან</t>
  </si>
  <si>
    <t>07001005875</t>
  </si>
  <si>
    <t>ახალქალაქის შტაბის უფროსი</t>
  </si>
  <si>
    <t xml:space="preserve">ლაშა </t>
  </si>
  <si>
    <t>შამუგია</t>
  </si>
  <si>
    <t>ხობის ახალგაზრდულის ხელმძღვანელი</t>
  </si>
  <si>
    <t xml:space="preserve">შოთა </t>
  </si>
  <si>
    <t>ქველაძე</t>
  </si>
  <si>
    <t>ხარაგაულის ახალგაზრდულის</t>
  </si>
  <si>
    <t>ბენდელიანი</t>
  </si>
  <si>
    <t>წყალტუბოს ახალგაზრდულის ხელმძღვანელი</t>
  </si>
  <si>
    <t xml:space="preserve">ანა </t>
  </si>
  <si>
    <t>რაზმაძე</t>
  </si>
  <si>
    <t xml:space="preserve">გაგიკ </t>
  </si>
  <si>
    <t>გაბრიელიან</t>
  </si>
  <si>
    <t xml:space="preserve">ახალქალაქის ახალგაზრდულის </t>
  </si>
  <si>
    <t>ახლოური</t>
  </si>
  <si>
    <t>ბორჯომის ახალგაზრდულის</t>
  </si>
  <si>
    <t xml:space="preserve">არმენ </t>
  </si>
  <si>
    <t>07001035958</t>
  </si>
  <si>
    <t>ახალქალაქის ოფისის მენეჯერი</t>
  </si>
  <si>
    <t xml:space="preserve">ალინა </t>
  </si>
  <si>
    <t>ბდოიანი</t>
  </si>
  <si>
    <t>32001002183</t>
  </si>
  <si>
    <t>ნინოწმინდის ოფისის დამლაგებელი</t>
  </si>
  <si>
    <t xml:space="preserve">ლიპარიტ </t>
  </si>
  <si>
    <t>ღარაგულიან</t>
  </si>
  <si>
    <t>32001006104</t>
  </si>
  <si>
    <t>ნინოწმინდის ოფისის მენეჯერი</t>
  </si>
  <si>
    <t xml:space="preserve">ვაღინაკ </t>
  </si>
  <si>
    <t>ღაზარიან</t>
  </si>
  <si>
    <t>32001002476</t>
  </si>
  <si>
    <t>ნინოწმინდის აღმასრულებელი</t>
  </si>
  <si>
    <t>მუსაევი</t>
  </si>
  <si>
    <t>15001021339</t>
  </si>
  <si>
    <t>დმანისის აღმასრულებელი</t>
  </si>
  <si>
    <t xml:space="preserve">სულეიმან </t>
  </si>
  <si>
    <t>ჩობანოვი</t>
  </si>
  <si>
    <t>10001050471</t>
  </si>
  <si>
    <t>ბოლნისის აღმასრულებელი</t>
  </si>
  <si>
    <t xml:space="preserve">კონსტანტინე </t>
  </si>
  <si>
    <t>ბუცხრიკიძე</t>
  </si>
  <si>
    <t>05001000804</t>
  </si>
  <si>
    <t>ასპინძის ოფისის აღმასრულებელი</t>
  </si>
  <si>
    <t xml:space="preserve">მარიამ </t>
  </si>
  <si>
    <t>გაგნიძე</t>
  </si>
  <si>
    <t>20001041656</t>
  </si>
  <si>
    <t>ასპინძის ოფისის მენეჯერი</t>
  </si>
  <si>
    <t xml:space="preserve">ლერი </t>
  </si>
  <si>
    <t>30001000696</t>
  </si>
  <si>
    <t>კალაიჯიშვილი</t>
  </si>
  <si>
    <t>05001006413</t>
  </si>
  <si>
    <t>ასპინძის ოფისის დამლაგებელი</t>
  </si>
  <si>
    <t xml:space="preserve">ალექსანდრე </t>
  </si>
  <si>
    <t>ჭიჭინაძე</t>
  </si>
  <si>
    <t>22001006402</t>
  </si>
  <si>
    <t>თეთრიწყაროს ოფისის აღმასრულებელი</t>
  </si>
  <si>
    <t>ბერიძე</t>
  </si>
  <si>
    <t>61009003028</t>
  </si>
  <si>
    <t>წალკის ოფისის აღმასრულებელი</t>
  </si>
  <si>
    <t>ხითარიშვილი</t>
  </si>
  <si>
    <t>47001012060</t>
  </si>
  <si>
    <t>ახალციხის ოფისის მენეჯერი</t>
  </si>
  <si>
    <t>მანანა</t>
  </si>
  <si>
    <t xml:space="preserve"> ლომიძე</t>
  </si>
  <si>
    <t>01014000574</t>
  </si>
  <si>
    <t>ბორჯომის ოფისის დამლაგებელი</t>
  </si>
  <si>
    <t>ცუცქირიძე ვეტერანი</t>
  </si>
  <si>
    <t>აღმოსავლეთ საქა საორგანიზაციო</t>
  </si>
  <si>
    <t xml:space="preserve"> თეიმურაზი</t>
  </si>
  <si>
    <t>ასათიანი</t>
  </si>
  <si>
    <t>09001008156</t>
  </si>
  <si>
    <t>ბაღდათის საორგანიზაციო</t>
  </si>
  <si>
    <t>ლოლაძე</t>
  </si>
  <si>
    <t>09001005893</t>
  </si>
  <si>
    <t>ბაღდათის აღმასრულებელი</t>
  </si>
  <si>
    <t>მახაშვილი</t>
  </si>
  <si>
    <t>40001039435</t>
  </si>
  <si>
    <t>სიღნაღის ოფისის მენეჯერი</t>
  </si>
  <si>
    <t>ზმანაშვილი</t>
  </si>
  <si>
    <t>40001013215</t>
  </si>
  <si>
    <t>სიღნღის ოფისის დამლაგებელი</t>
  </si>
  <si>
    <t xml:space="preserve">თამილა </t>
  </si>
  <si>
    <t>გურაშვილი</t>
  </si>
  <si>
    <t>14001015752</t>
  </si>
  <si>
    <t>დედოფლის წყაროს შეხვედრების კოორდინატორი</t>
  </si>
  <si>
    <t xml:space="preserve">თამარი </t>
  </si>
  <si>
    <t>ხონის ახალგაზრდულის ხელმძღვანელი</t>
  </si>
  <si>
    <t>დედოფლისწყაროს ახალ ხელმძღვანელი</t>
  </si>
  <si>
    <t xml:space="preserve">ლუდმილა </t>
  </si>
  <si>
    <t>სტეფანიშვილი</t>
  </si>
  <si>
    <t>25001016875</t>
  </si>
  <si>
    <t>ლაგოდეხის ოფისის დამლაგებელი</t>
  </si>
  <si>
    <t xml:space="preserve">იზოლდი </t>
  </si>
  <si>
    <t>ფხალაძე</t>
  </si>
  <si>
    <t>13001015788</t>
  </si>
  <si>
    <t>გურჯაანის ოფისის დამლაგებელი</t>
  </si>
  <si>
    <t xml:space="preserve">მაყვალა </t>
  </si>
  <si>
    <t>როსტიაშვილი</t>
  </si>
  <si>
    <t>36001029152</t>
  </si>
  <si>
    <t>საგარეჯოს ოფისის დამლაგებელი</t>
  </si>
  <si>
    <t xml:space="preserve">მაკა </t>
  </si>
  <si>
    <t>იობაშვილი</t>
  </si>
  <si>
    <t>25001031883</t>
  </si>
  <si>
    <t>ლაგოდეხის ოფიფის მენეჯერი</t>
  </si>
  <si>
    <t>ოქრიაშვილი</t>
  </si>
  <si>
    <t>15001011226</t>
  </si>
  <si>
    <t>დმანისის ოფისის მენეჯერი</t>
  </si>
  <si>
    <t>გუგუნავა</t>
  </si>
  <si>
    <t>ქობულეთის ოფისის ახალგაზრდული</t>
  </si>
  <si>
    <t>ბახუნატარაძე</t>
  </si>
  <si>
    <t>61009024280</t>
  </si>
  <si>
    <t>წალკის ოფისის დამლაგებელი</t>
  </si>
  <si>
    <t xml:space="preserve">ვლადიმერი </t>
  </si>
  <si>
    <t>ნიქაცაძე</t>
  </si>
  <si>
    <t xml:space="preserve">ოკუპირებულ ტერიტორია აფხაზეთის </t>
  </si>
  <si>
    <t>ეკა</t>
  </si>
  <si>
    <t xml:space="preserve"> სომხიშვილი წიკლაური</t>
  </si>
  <si>
    <t>22001025054</t>
  </si>
  <si>
    <t>თეთრიწყაროს დამლაგებელი</t>
  </si>
  <si>
    <t xml:space="preserve">გელა </t>
  </si>
  <si>
    <t>გორის ოფისის აღმასრულებელი</t>
  </si>
  <si>
    <t>ჯირკველიშვილი</t>
  </si>
  <si>
    <t>59001002258</t>
  </si>
  <si>
    <t>კასპის ოფისის ხელმძღვანელი</t>
  </si>
  <si>
    <t>თამარა</t>
  </si>
  <si>
    <t xml:space="preserve"> სანოძე</t>
  </si>
  <si>
    <t>55001010886</t>
  </si>
  <si>
    <t>ი/მ თეონა</t>
  </si>
  <si>
    <t xml:space="preserve"> სტეფანოვი</t>
  </si>
  <si>
    <t>60101163809</t>
  </si>
  <si>
    <t>წვერავა</t>
  </si>
  <si>
    <t>55001004959</t>
  </si>
  <si>
    <t>იმედაძე</t>
  </si>
  <si>
    <t>55001009092</t>
  </si>
  <si>
    <t>კუხარიძე</t>
  </si>
  <si>
    <t>57001007197</t>
  </si>
  <si>
    <t>კასპის ოფისის ოფის მენეჯერი</t>
  </si>
  <si>
    <t>ლუკა</t>
  </si>
  <si>
    <t xml:space="preserve"> სუხიტაშვილი</t>
  </si>
  <si>
    <t xml:space="preserve">ხელმძღვანელი                                                  ბუღალტერი (ან საამისოდ უფლებამოსილი </t>
  </si>
  <si>
    <t>ა(ა)იპ. "პლატფორმა ახალი პოლიტიკური მოძრაობა-სახელმწიფო ხალხისთვის"</t>
  </si>
  <si>
    <t>შეხვედრა</t>
  </si>
  <si>
    <t>ვაშინგტონი</t>
  </si>
  <si>
    <t>საარჩევნო მასალის გავრცელება</t>
  </si>
  <si>
    <t>სექტემბერი / ბლოკი</t>
  </si>
  <si>
    <t>წაქაძე</t>
  </si>
  <si>
    <t>სატრანსპორტო მომსახურება</t>
  </si>
  <si>
    <t xml:space="preserve">სექტემბერი / ბლოკი </t>
  </si>
  <si>
    <t>სვეტლანა</t>
  </si>
  <si>
    <t>მეჟდოიანი</t>
  </si>
  <si>
    <t>01003013900</t>
  </si>
  <si>
    <t>თარგმანი</t>
  </si>
  <si>
    <t>აგვისტო /პარტია</t>
  </si>
  <si>
    <t>გულნარა</t>
  </si>
  <si>
    <t>პოპიაშვილი</t>
  </si>
  <si>
    <t>01030029313</t>
  </si>
  <si>
    <t>პროექტის კორექტირება</t>
  </si>
  <si>
    <t>აგვისტო/პარტია</t>
  </si>
  <si>
    <t>კახაბერი</t>
  </si>
  <si>
    <t>18001018735</t>
  </si>
  <si>
    <t xml:space="preserve">აგვისტო/სექტემბერი/ </t>
  </si>
  <si>
    <t>სექტემბერი</t>
  </si>
  <si>
    <t>ილია</t>
  </si>
  <si>
    <t>ჩავაშვილი</t>
  </si>
  <si>
    <t>სატრანსპორტო საშუალების იჯარა</t>
  </si>
  <si>
    <t>ჯონდო</t>
  </si>
  <si>
    <t>გულბანი</t>
  </si>
  <si>
    <t>ავთანდილი</t>
  </si>
  <si>
    <t>ნანობაშვილი</t>
  </si>
  <si>
    <t>სატელევიზიო რეკლამის ხარჯი</t>
  </si>
  <si>
    <t>ინტერ მედია პლიუსი</t>
  </si>
  <si>
    <t>საარჩევნო ბლოკი "პაატა ბურჭულაძე -სახელმწიფო ხალხისთვის"</t>
  </si>
  <si>
    <t>წამი</t>
  </si>
  <si>
    <t>შპს ტელეკომპანია პირველი</t>
  </si>
  <si>
    <t>შპს ბიზნეს ცენტრი სასტუმრო რუსთავი</t>
  </si>
  <si>
    <t>90კვ.მ</t>
  </si>
  <si>
    <t>ინტერნეტ-რეკლამს ხრჯი</t>
  </si>
  <si>
    <t>შპს გაზეთი ბათუმელები</t>
  </si>
  <si>
    <t>90X728</t>
  </si>
  <si>
    <t>შპს ბიზნეს ცენტრო ოკეანე</t>
  </si>
  <si>
    <t>ბეჭდური რეკლამი ხარჯი</t>
  </si>
  <si>
    <t>შპს ინტელიჯენტ მედია</t>
  </si>
  <si>
    <t>fecebook</t>
  </si>
  <si>
    <t>შპს მაპი</t>
  </si>
  <si>
    <t>ცალი</t>
  </si>
  <si>
    <t>შპს ტორი პლიუსი</t>
  </si>
  <si>
    <t xml:space="preserve">მამუკა კაციტაძე </t>
  </si>
  <si>
    <t>შპს ფორმა</t>
  </si>
  <si>
    <t>შპს ასტილი</t>
  </si>
  <si>
    <t>ი/მ კახაბერ კვარაცხელია</t>
  </si>
  <si>
    <t>დღე</t>
  </si>
  <si>
    <t>შპს ემ ეს ჯგუფი</t>
  </si>
  <si>
    <t>კვ.მ</t>
  </si>
  <si>
    <t>შპს გურია ნიუსი</t>
  </si>
  <si>
    <t>შპს ჰო და არა</t>
  </si>
  <si>
    <t>ბილბორდი</t>
  </si>
  <si>
    <t xml:space="preserve">შპს ალმა </t>
  </si>
  <si>
    <t>09.09.2016-07.10.2016</t>
  </si>
  <si>
    <t>32 კვ.მ (8X4)</t>
  </si>
  <si>
    <t>09.09.2016-07.10.2017</t>
  </si>
  <si>
    <t>33 კვ.მ (8X4)</t>
  </si>
  <si>
    <t>მაჟორიტარობის კანდიდატი ვახტანგ ცხადაია</t>
  </si>
  <si>
    <t>ი.მ გია საკანდელიძე</t>
  </si>
  <si>
    <t>11.09.2016-09.10.2016</t>
  </si>
  <si>
    <t>18 კვ.მ</t>
  </si>
  <si>
    <t>მაჟორიტარობის კანდიდატი ზვიად ბაღდავაძე</t>
  </si>
  <si>
    <t>2 ცალი</t>
  </si>
  <si>
    <t>ასოციაცია ათინათი</t>
  </si>
  <si>
    <t>19.09.2016 - 09.10.2016</t>
  </si>
  <si>
    <t>180X290 px</t>
  </si>
  <si>
    <t>ბრენდირებული აქსესუარებით რკლამის ხარჯი</t>
  </si>
  <si>
    <t>შპს ბუსტი</t>
  </si>
  <si>
    <t>230 ცალი</t>
  </si>
  <si>
    <t>ბრენდირებული მაისურები</t>
  </si>
  <si>
    <t>შპს თავისუფალი გაზეთი +</t>
  </si>
  <si>
    <t>14.09.2016 - 14.10.2016</t>
  </si>
  <si>
    <t>მაჟოროტარი კანდიდატის ვახტანგ ცხადაია</t>
  </si>
  <si>
    <t xml:space="preserve">ა(ა)იპ "სამეგრელოს მედია ორგანიზაცია" </t>
  </si>
  <si>
    <t>1 თვე</t>
  </si>
  <si>
    <t xml:space="preserve">მაჟორიტარობის კანდიდატის ვახტან ცხადაიას </t>
  </si>
  <si>
    <t>შპს სტილი</t>
  </si>
  <si>
    <t>3X6</t>
  </si>
  <si>
    <t>მაჟორიტარობის კანდიდატი ზურაბ ჯაფარიძე</t>
  </si>
  <si>
    <t>3X4</t>
  </si>
  <si>
    <t>ზურაბ ჯაფარიძე</t>
  </si>
  <si>
    <t>3X5</t>
  </si>
  <si>
    <t>ჯეომედიატივი / GeoMediaTV</t>
  </si>
  <si>
    <t>მაჟორიტარი კანდიდატის ზურაბ ოტიაშვილი</t>
  </si>
  <si>
    <t>7 ცალი</t>
  </si>
  <si>
    <t>შპს ალმა ტრანსპორტი</t>
  </si>
  <si>
    <t>აუთდორ ჯი</t>
  </si>
  <si>
    <t>16.24 კვ.მ</t>
  </si>
  <si>
    <t>ი/მ თეა სალუქაშვილი</t>
  </si>
  <si>
    <t>პაატა ბურჭულაძე</t>
  </si>
  <si>
    <t>შპს ედვაიზ ჯგუფი</t>
  </si>
  <si>
    <t>თეიმურაზ გვალია ტრიპლეტები</t>
  </si>
  <si>
    <t>ი/მ კახაბერ მაისურაძე</t>
  </si>
  <si>
    <t>01019059983 </t>
  </si>
  <si>
    <t>მაჟორიტარობის კანდიდატი გიორგი ხარჩილავა</t>
  </si>
  <si>
    <t>შპს კოლორპაკი</t>
  </si>
  <si>
    <t>შპს ფრანი</t>
  </si>
  <si>
    <t>შპს პროლუკი</t>
  </si>
  <si>
    <t>აიპ მედია ფონდი</t>
  </si>
  <si>
    <t>ბესიკ თოდუა  პ/ნ 19001011630</t>
  </si>
  <si>
    <t>პაატა ბურჭულაძე -სახელმწიფო ხალხისთვის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</si>
  <si>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</si>
  <si>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</si>
  <si>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</si>
  <si>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</si>
  <si>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</si>
  <si>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</si>
  <si>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</si>
  <si>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</si>
  <si>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</si>
  <si>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</si>
  <si>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</si>
  <si>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</si>
  <si>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თბილისი რუსთაველის 24</t>
  </si>
  <si>
    <t>4თვე</t>
  </si>
  <si>
    <t>გამყრელიძე</t>
  </si>
  <si>
    <t>ქუთაისი ,თ.მეფის 21</t>
  </si>
  <si>
    <t>60001001049</t>
  </si>
  <si>
    <t>რუსუდან</t>
  </si>
  <si>
    <t>მინაძე</t>
  </si>
  <si>
    <t xml:space="preserve">ფოთი დ . აღმაშენებლის </t>
  </si>
  <si>
    <t>42001003756</t>
  </si>
  <si>
    <t>ქეთევან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</si>
  <si>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</si>
  <si>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</si>
  <si>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</si>
  <si>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</si>
  <si>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</si>
  <si>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</si>
  <si>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ჩანქსელიანი</t>
  </si>
  <si>
    <t>ახმეტა რუსთაველის 60</t>
  </si>
  <si>
    <t>08001025021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</si>
  <si>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</si>
  <si>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</si>
  <si>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</si>
  <si>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</si>
  <si>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</si>
  <si>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თელავი სააკაძის მოედანი  2</t>
  </si>
  <si>
    <t>20001006939</t>
  </si>
  <si>
    <t>სიმონიშვილი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</si>
  <si>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</si>
  <si>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</si>
  <si>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</si>
  <si>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</si>
  <si>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</si>
  <si>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</si>
  <si>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</si>
  <si>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</si>
  <si>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</si>
  <si>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</si>
  <si>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</si>
  <si>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</si>
  <si>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</si>
  <si>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</si>
  <si>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</si>
  <si>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</si>
  <si>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</si>
  <si>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</si>
  <si>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</si>
  <si>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</si>
  <si>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</si>
  <si>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</si>
  <si>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</si>
  <si>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>აბრამიშვილი</t>
  </si>
  <si>
    <t>ზუგდიდი კიკალიშვილის 3</t>
  </si>
  <si>
    <t>19001003131</t>
  </si>
  <si>
    <t>მურმან</t>
  </si>
  <si>
    <t>მირცხულავა</t>
  </si>
  <si>
    <t>მცხეთა აღმაშენებლის 13</t>
  </si>
  <si>
    <t>შპს ბი ემ პი მენეჯმენტ</t>
  </si>
  <si>
    <t>ჭიათურა ნინოშვილის 5</t>
  </si>
  <si>
    <t>შპს იმედი 2011</t>
  </si>
  <si>
    <t>საჩხერე დურმიშიძის 4</t>
  </si>
  <si>
    <t>ზაბახიძე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</si>
  <si>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</si>
  <si>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</si>
  <si>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</si>
  <si>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</si>
  <si>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</si>
  <si>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</si>
  <si>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</si>
  <si>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</si>
  <si>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</si>
  <si>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</si>
  <si>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</si>
  <si>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</si>
  <si>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</si>
  <si>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</si>
  <si>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</si>
  <si>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</si>
  <si>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</si>
  <si>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უტიაშვილი</t>
  </si>
  <si>
    <t>გარდაბანი აღმაშენებლის ქ</t>
  </si>
  <si>
    <t>შპს მერვე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</si>
  <si>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</si>
  <si>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</si>
  <si>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</si>
  <si>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</si>
  <si>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</si>
  <si>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</si>
  <si>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</si>
  <si>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</si>
  <si>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</si>
  <si>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</si>
  <si>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</si>
  <si>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</si>
  <si>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</si>
  <si>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</si>
  <si>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</si>
  <si>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</si>
  <si>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</si>
  <si>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</si>
  <si>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</si>
  <si>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</si>
  <si>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</si>
  <si>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</si>
  <si>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</si>
  <si>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</si>
  <si>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</si>
  <si>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 xml:space="preserve">სამტრედია ძმები ნინოების ქუჩა N 11 </t>
  </si>
  <si>
    <t>37001000648</t>
  </si>
  <si>
    <t xml:space="preserve">სვეტლანა 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</si>
  <si>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</si>
  <si>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</si>
  <si>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</si>
  <si>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</si>
  <si>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</si>
  <si>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</si>
  <si>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</si>
  <si>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</si>
  <si>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</si>
  <si>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</si>
  <si>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</si>
  <si>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</si>
  <si>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</si>
  <si>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</si>
  <si>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</si>
  <si>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</si>
  <si>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</si>
  <si>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</si>
  <si>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</si>
  <si>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</si>
  <si>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</si>
  <si>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</si>
  <si>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</si>
  <si>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</si>
  <si>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</si>
  <si>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</si>
  <si>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</si>
  <si>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</si>
  <si>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</si>
  <si>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</si>
  <si>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</si>
  <si>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</si>
  <si>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</si>
  <si>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</si>
  <si>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</si>
  <si>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</si>
  <si>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</si>
  <si>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</si>
  <si>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</si>
  <si>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</si>
  <si>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ზესტაფონი აღმაშენებლის ქუჩა N 29 </t>
  </si>
  <si>
    <t>შპს ალიონი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</si>
  <si>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</si>
  <si>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</si>
  <si>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</si>
  <si>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</si>
  <si>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</si>
  <si>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</si>
  <si>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</si>
  <si>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</si>
  <si>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თელავი სააკაძის მოედანი </t>
  </si>
  <si>
    <t>20001011314</t>
  </si>
  <si>
    <t>დემნა</t>
  </si>
  <si>
    <t>ხანჯალიაშვილი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</si>
  <si>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</si>
  <si>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</si>
  <si>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</si>
  <si>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</si>
  <si>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05001001681</t>
  </si>
  <si>
    <t xml:space="preserve">ვოსკან </t>
  </si>
  <si>
    <t>დარბინიანი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</si>
  <si>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</si>
  <si>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</si>
  <si>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</si>
  <si>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</si>
  <si>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</si>
  <si>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</si>
  <si>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</si>
  <si>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</si>
  <si>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</si>
  <si>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</si>
  <si>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</si>
  <si>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</si>
  <si>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</si>
  <si>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</si>
  <si>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>ჩხიკვაძე</t>
  </si>
  <si>
    <t>დმანისი წმინდანინოს 30</t>
  </si>
  <si>
    <t>15001006110</t>
  </si>
  <si>
    <t>ზურაბ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</si>
  <si>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</si>
  <si>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</si>
  <si>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</si>
  <si>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</si>
  <si>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</si>
  <si>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</si>
  <si>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</si>
  <si>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</si>
  <si>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</si>
  <si>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</si>
  <si>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</si>
  <si>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</si>
  <si>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</si>
  <si>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</si>
  <si>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</si>
  <si>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</si>
  <si>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</si>
  <si>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 xml:space="preserve">მიხეილ 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</si>
  <si>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</si>
  <si>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</si>
  <si>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</si>
  <si>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</si>
  <si>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</si>
  <si>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ვაკე ი.აბაშიძის 1</t>
  </si>
  <si>
    <t>01017025481</t>
  </si>
  <si>
    <t>ლონდა</t>
  </si>
  <si>
    <t>მონიავა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</si>
  <si>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</si>
  <si>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</si>
  <si>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</si>
  <si>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</si>
  <si>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</si>
  <si>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</si>
  <si>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ჭინჭარაძე</t>
  </si>
  <si>
    <t>ბორჯომი რუსთაველის 145</t>
  </si>
  <si>
    <t>11001027880</t>
  </si>
  <si>
    <t>ვეფხვაძე</t>
  </si>
  <si>
    <t>თბილისი დიღომი პეტრიწის 9</t>
  </si>
  <si>
    <t>01025002181</t>
  </si>
  <si>
    <t>ბასიაშვილი</t>
  </si>
  <si>
    <t>თბილისი თემქა 3-4 კორ41</t>
  </si>
  <si>
    <t>01024021417</t>
  </si>
  <si>
    <t>კაკაბაძე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</si>
  <si>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</si>
  <si>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</si>
  <si>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</si>
  <si>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</si>
  <si>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</si>
  <si>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</si>
  <si>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</si>
  <si>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</si>
  <si>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თბილისი აღმაშენებლის 150</t>
  </si>
  <si>
    <t>7 თვე</t>
  </si>
  <si>
    <t>კასპი სააკაძის 10ა</t>
  </si>
  <si>
    <t xml:space="preserve"> ბერიძე  </t>
  </si>
  <si>
    <t>თბილისი შუამთის 20</t>
  </si>
  <si>
    <t>თენგიზ</t>
  </si>
  <si>
    <t>ბაბაკიშვილი</t>
  </si>
  <si>
    <t>ახალქალაქი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</si>
  <si>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</si>
  <si>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</si>
  <si>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</si>
  <si>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</si>
  <si>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</si>
  <si>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</si>
  <si>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</si>
  <si>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</si>
  <si>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</si>
  <si>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</si>
  <si>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</si>
  <si>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</si>
  <si>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დედოფლისწყარო რუსთაველის 36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</si>
  <si>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</si>
  <si>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</si>
  <si>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</si>
  <si>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</si>
  <si>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</si>
  <si>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</si>
  <si>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</si>
  <si>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ქობულეთი აღმაშენებლის 112ა</t>
  </si>
  <si>
    <t>61004008339</t>
  </si>
  <si>
    <t>გოგიტიძე</t>
  </si>
  <si>
    <t>თბილისი ისანი</t>
  </si>
  <si>
    <t>01015014860</t>
  </si>
  <si>
    <t>ყაველაშვილი</t>
  </si>
  <si>
    <t>თბილისი დიდუბე თამარ მეფის 12</t>
  </si>
  <si>
    <t>01008009067</t>
  </si>
  <si>
    <t>ცისკარიშვილი</t>
  </si>
  <si>
    <t>თბილისიგლდანი ხიზანიშვილის 2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</si>
  <si>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</si>
  <si>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</si>
  <si>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</si>
  <si>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</si>
  <si>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</si>
  <si>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</si>
  <si>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 ჩუბინიშვილის 68</t>
  </si>
  <si>
    <t>01026003629</t>
  </si>
  <si>
    <t xml:space="preserve">მერაბ </t>
  </si>
  <si>
    <t>ღავთაძე</t>
  </si>
  <si>
    <t>ქარელი ნინოშვილის 21</t>
  </si>
  <si>
    <t>43001028583</t>
  </si>
  <si>
    <t>კაცელაშვილი</t>
  </si>
  <si>
    <t>თბილისი ნადარეიშვილის 3</t>
  </si>
  <si>
    <t>საწყობი</t>
  </si>
  <si>
    <t>შპს ბურჯი</t>
  </si>
  <si>
    <t>ვანი  თავისუფლების 4</t>
  </si>
  <si>
    <t>სიმონეიშვილი</t>
  </si>
  <si>
    <t>ბათუმი მელაშვილის 14</t>
  </si>
  <si>
    <t>დობორჯგინიძე</t>
  </si>
  <si>
    <t>ბათუმი გრიშაშვილის ქ</t>
  </si>
  <si>
    <t>დარეჯან</t>
  </si>
  <si>
    <t>ართმელაძე</t>
  </si>
  <si>
    <t>ბათუმი დასახლება ანგისა აღმაშენებლის 2 ბ</t>
  </si>
  <si>
    <t>მურად</t>
  </si>
  <si>
    <t>დიასამიძე</t>
  </si>
  <si>
    <t>ისანი ნავთლუღის 9</t>
  </si>
  <si>
    <t>0101106570</t>
  </si>
  <si>
    <t>ბასილაშვილი</t>
  </si>
  <si>
    <t>ვარკეთლი 3  3 მკ/რ  კორ 304</t>
  </si>
  <si>
    <t>01011029634</t>
  </si>
  <si>
    <t>ვაშაკიძე</t>
  </si>
  <si>
    <t>თემქა 3/4 კორპუსი 41 მიმდ</t>
  </si>
  <si>
    <t>სურამი ლესია უკრაინკას 2</t>
  </si>
  <si>
    <t>57001035191</t>
  </si>
  <si>
    <t>გრძელიშვილი</t>
  </si>
  <si>
    <t>ქუთაისი თაბუკაშვილი 117</t>
  </si>
  <si>
    <t>60001055051</t>
  </si>
  <si>
    <t>ინგა</t>
  </si>
  <si>
    <t>იოსავა</t>
  </si>
  <si>
    <t xml:space="preserve">ვანი სოფ  შუამთა </t>
  </si>
  <si>
    <t>17001011615</t>
  </si>
  <si>
    <t>ბესარიონ</t>
  </si>
  <si>
    <t>კორძაძე</t>
  </si>
  <si>
    <t>ზუგდიდი ჩიქობავას 23</t>
  </si>
  <si>
    <t>19001030986</t>
  </si>
  <si>
    <t>ყურაშვილი</t>
  </si>
  <si>
    <t>ქუთაისი წერეთელი 98</t>
  </si>
  <si>
    <t>60001000016</t>
  </si>
  <si>
    <t xml:space="preserve">რობერტ </t>
  </si>
  <si>
    <t>გოლეთიანი</t>
  </si>
  <si>
    <t>ქუთაისი ავტომშენებელის 15</t>
  </si>
  <si>
    <t>60001041633</t>
  </si>
  <si>
    <t>ანა</t>
  </si>
  <si>
    <t>გოშხეთელიანი</t>
  </si>
  <si>
    <t>ქუთაისი რუსთაველის 92</t>
  </si>
  <si>
    <t>60002002447</t>
  </si>
  <si>
    <t>გრიგორაშვილი</t>
  </si>
  <si>
    <t>თემქა ანაპის 414 ე</t>
  </si>
  <si>
    <t>01022012675</t>
  </si>
  <si>
    <t>ტოკლიკიშვილი</t>
  </si>
  <si>
    <t>ლილო საქსოფმანქანა 2</t>
  </si>
  <si>
    <t>ქელდიშვილი</t>
  </si>
  <si>
    <t>აბაშა თავისუფლების N48</t>
  </si>
  <si>
    <t>02001001024</t>
  </si>
  <si>
    <t>კაჭარავა</t>
  </si>
  <si>
    <t>ქუთაისი(საწყობი) ფოთის ქ N3</t>
  </si>
  <si>
    <t>ნარგიზა</t>
  </si>
  <si>
    <t>ღვინეფაძე</t>
  </si>
  <si>
    <t>ქუთაისი სულხან-საბას N21</t>
  </si>
  <si>
    <t>36,40</t>
  </si>
  <si>
    <t>ციხელაშვილი</t>
  </si>
  <si>
    <t>მუხიანი 1 მ/რ,კორ 5ა-5ბ</t>
  </si>
  <si>
    <t>189,2</t>
  </si>
  <si>
    <t>შპს ''მა ლუ ილ ''</t>
  </si>
  <si>
    <t>ბათუმი მარჯანიშვილის N2</t>
  </si>
  <si>
    <t>71,4</t>
  </si>
  <si>
    <t xml:space="preserve">ავთანდილ </t>
  </si>
  <si>
    <t>მეფარიშვილი</t>
  </si>
  <si>
    <t>ჭიათურა ყაზბეგის ქ 6</t>
  </si>
  <si>
    <t>01026001725</t>
  </si>
  <si>
    <t>ნადირაშვილი</t>
  </si>
  <si>
    <t>რუსთავი კოსტავას N23</t>
  </si>
  <si>
    <t>35001056789</t>
  </si>
  <si>
    <t>ზიზი</t>
  </si>
  <si>
    <t>მაღალ გამავლობის</t>
  </si>
  <si>
    <t>ტოიოტა</t>
  </si>
  <si>
    <t>პრადო</t>
  </si>
  <si>
    <t>2016</t>
  </si>
  <si>
    <t>DD223SS</t>
  </si>
  <si>
    <t>შპს ავტორენტ</t>
  </si>
  <si>
    <t>GGJ685</t>
  </si>
  <si>
    <t>მსუბუქი</t>
  </si>
  <si>
    <t>მერსედეს</t>
  </si>
  <si>
    <t>ეს კლასს</t>
  </si>
  <si>
    <t>GG354NN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</si>
  <si>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</si>
  <si>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</si>
  <si>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</si>
  <si>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ბილბორდის იჯარა</t>
  </si>
  <si>
    <t>01001011476</t>
  </si>
  <si>
    <t xml:space="preserve">  თეა სალუქაშვილი</t>
  </si>
  <si>
    <t>ტექნიკა</t>
  </si>
  <si>
    <t>ყავის აპარატი</t>
  </si>
  <si>
    <t>შპს ახალი ყავის კომპანია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</si>
  <si>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</si>
  <si>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</si>
  <si>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</si>
  <si>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</si>
  <si>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</si>
  <si>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</si>
  <si>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</si>
  <si>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</si>
  <si>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</si>
  <si>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</si>
  <si>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</si>
  <si>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</si>
  <si>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</si>
  <si>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</si>
  <si>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</si>
  <si>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</si>
  <si>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</si>
  <si>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</si>
  <si>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</si>
  <si>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</si>
  <si>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</si>
  <si>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რადიოკომპანია 1 რადიო</t>
  </si>
  <si>
    <t>საინფორმაციო მხარდაჭერა</t>
  </si>
  <si>
    <t>ახალი ამბები</t>
  </si>
  <si>
    <t>16.09.2016 პარტია</t>
  </si>
  <si>
    <t>ნიუპოსტი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</si>
  <si>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</si>
  <si>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</si>
  <si>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</si>
  <si>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</si>
  <si>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</si>
  <si>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</si>
  <si>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</si>
  <si>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</si>
  <si>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</si>
  <si>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</si>
  <si>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</si>
  <si>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</si>
  <si>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</si>
  <si>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</si>
  <si>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</si>
  <si>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</si>
  <si>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</si>
  <si>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</si>
  <si>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</si>
  <si>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</si>
  <si>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</si>
  <si>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</si>
  <si>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</si>
  <si>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</si>
  <si>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</si>
  <si>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</si>
  <si>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</si>
  <si>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</si>
  <si>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</si>
  <si>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</si>
  <si>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</si>
  <si>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</si>
  <si>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</si>
  <si>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</si>
  <si>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</si>
  <si>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</si>
  <si>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</si>
  <si>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</si>
  <si>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</si>
  <si>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</si>
  <si>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</si>
  <si>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</si>
  <si>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</si>
  <si>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</si>
  <si>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</si>
  <si>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ფლაერები</t>
  </si>
  <si>
    <t>27.08.2016 ბლოკი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</si>
  <si>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</si>
  <si>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</si>
  <si>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</si>
  <si>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</si>
  <si>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</si>
  <si>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</si>
  <si>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</si>
  <si>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</si>
  <si>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</si>
  <si>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</si>
  <si>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</si>
  <si>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</si>
  <si>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</si>
  <si>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</si>
  <si>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</si>
  <si>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</si>
  <si>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</si>
  <si>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</si>
  <si>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</si>
  <si>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</si>
  <si>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</si>
  <si>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</si>
  <si>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</si>
  <si>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</si>
  <si>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</si>
  <si>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</si>
  <si>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</si>
  <si>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</si>
  <si>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</si>
  <si>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</si>
  <si>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</si>
  <si>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</si>
  <si>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</si>
  <si>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</si>
  <si>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</si>
  <si>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</si>
  <si>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</si>
  <si>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</si>
  <si>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</si>
  <si>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</si>
  <si>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</si>
  <si>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</si>
  <si>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</si>
  <si>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</si>
  <si>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</si>
  <si>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</si>
  <si>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</si>
  <si>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</si>
  <si>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</si>
  <si>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</si>
  <si>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</si>
  <si>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</si>
  <si>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</si>
  <si>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</si>
  <si>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</si>
  <si>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</si>
  <si>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</si>
  <si>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</si>
  <si>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</si>
  <si>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</si>
  <si>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 xml:space="preserve">სატრანსპორტო მომსახურება </t>
  </si>
  <si>
    <t>დავით გამყრელიძე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</si>
  <si>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</si>
  <si>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</si>
  <si>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</si>
  <si>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</si>
  <si>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</si>
  <si>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</si>
  <si>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</si>
  <si>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</si>
  <si>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</si>
  <si>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</si>
  <si>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</si>
  <si>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</si>
  <si>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</si>
  <si>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</si>
  <si>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</si>
  <si>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</si>
  <si>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</si>
  <si>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</si>
  <si>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</si>
  <si>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</si>
  <si>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</si>
  <si>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</si>
  <si>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</si>
  <si>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</si>
  <si>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</si>
  <si>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</si>
  <si>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</si>
  <si>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</si>
  <si>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</si>
  <si>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</si>
  <si>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</si>
  <si>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</si>
  <si>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</si>
  <si>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</si>
  <si>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</si>
  <si>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</si>
  <si>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</si>
  <si>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</si>
  <si>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</si>
  <si>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</si>
  <si>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</si>
  <si>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</si>
  <si>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</si>
  <si>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</si>
  <si>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</si>
  <si>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</si>
  <si>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</si>
  <si>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</si>
  <si>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</si>
  <si>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</si>
  <si>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</si>
  <si>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</si>
  <si>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</si>
  <si>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</si>
  <si>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</si>
  <si>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იამზე გაბისონია</t>
  </si>
  <si>
    <t>მარტვილის საიჯარო ქირა</t>
  </si>
  <si>
    <t>ნანა დოღონაძე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</si>
  <si>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</si>
  <si>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</si>
  <si>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</si>
  <si>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</si>
  <si>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</si>
  <si>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</si>
  <si>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</si>
  <si>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</si>
  <si>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</si>
  <si>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</si>
  <si>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</si>
  <si>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</si>
  <si>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</si>
  <si>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</si>
  <si>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</si>
  <si>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</si>
  <si>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</si>
  <si>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</si>
  <si>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</si>
  <si>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</si>
  <si>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</si>
  <si>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</si>
  <si>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საიჯარო ქირა - თემქა</t>
  </si>
  <si>
    <t>ვახტანგ ყურაშვილი</t>
  </si>
  <si>
    <t>ანა გოშხეთელიანი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</si>
  <si>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</si>
  <si>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</si>
  <si>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</si>
  <si>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</si>
  <si>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</si>
  <si>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</si>
  <si>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</si>
  <si>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</si>
  <si>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</si>
  <si>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</si>
  <si>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</si>
  <si>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</si>
  <si>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</si>
  <si>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</si>
  <si>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</si>
  <si>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</si>
  <si>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</si>
  <si>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</si>
  <si>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</si>
  <si>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</si>
  <si>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</si>
  <si>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</si>
  <si>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</si>
  <si>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</si>
  <si>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</si>
  <si>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</si>
  <si>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</si>
  <si>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</si>
  <si>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</si>
  <si>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</si>
  <si>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</si>
  <si>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იჯარა - დმანისი</t>
  </si>
  <si>
    <t>მიხეილ დობორჯგინიძე</t>
  </si>
  <si>
    <t>ნელი ჩხიკვაძე</t>
  </si>
  <si>
    <t>დუშეთი საიჯარო ქირა</t>
  </si>
  <si>
    <t>ცისანა ზექალაშვილი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</si>
  <si>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</si>
  <si>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</si>
  <si>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</si>
  <si>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</si>
  <si>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</si>
  <si>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</si>
  <si>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</si>
  <si>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</si>
  <si>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</si>
  <si>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</si>
  <si>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</si>
  <si>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</si>
  <si>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</si>
  <si>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</si>
  <si>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</si>
  <si>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</si>
  <si>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იჯარა -სურამი</t>
  </si>
  <si>
    <t>მარიკა ჯაფარიძე</t>
  </si>
  <si>
    <t>იჯარა-მესტია</t>
  </si>
  <si>
    <t>ლერი ტყეშელაშვილი</t>
  </si>
  <si>
    <t>იჯარა -ვანი</t>
  </si>
  <si>
    <t>მურად დიასამიძე</t>
  </si>
  <si>
    <t>61006033294</t>
  </si>
  <si>
    <t>იჯარა - ბათუმი</t>
  </si>
  <si>
    <t>მელს ბდოიანი</t>
  </si>
  <si>
    <t>იჯარა - ნინოწმინდა</t>
  </si>
  <si>
    <t xml:space="preserve">ნოდარ ნადირაშვილი </t>
  </si>
  <si>
    <t>იჯარა -ჭიათურა</t>
  </si>
  <si>
    <t>ტარიელ მეტრეველი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</si>
  <si>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</si>
  <si>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</si>
  <si>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</si>
  <si>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</si>
  <si>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</si>
  <si>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</si>
  <si>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</si>
  <si>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</si>
  <si>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</si>
  <si>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</si>
  <si>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</si>
  <si>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</si>
  <si>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</si>
  <si>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</si>
  <si>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</si>
  <si>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</si>
  <si>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</si>
  <si>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</si>
  <si>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</si>
  <si>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</si>
  <si>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</si>
  <si>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</si>
  <si>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</si>
  <si>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</si>
  <si>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</si>
  <si>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</si>
  <si>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</si>
  <si>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</si>
  <si>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</si>
  <si>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</si>
  <si>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შალვა შოშიაშვილი</t>
  </si>
  <si>
    <t>შალვა გვარამაძე</t>
  </si>
  <si>
    <t>დავით ჯანდიერი</t>
  </si>
  <si>
    <t>ელენე ფანჩულიძე</t>
  </si>
  <si>
    <t>მამუკა თოიძე</t>
  </si>
  <si>
    <t>ლევან ხუციშვილი</t>
  </si>
  <si>
    <t>გიორგი დალბაშვილი</t>
  </si>
  <si>
    <t>სამსონ გოგიბედაშვილი</t>
  </si>
  <si>
    <t>ირინა ზურაბოვა</t>
  </si>
  <si>
    <t>ელენე ალფაიძე</t>
  </si>
  <si>
    <t>მარიამ ლორთქიფანიძე</t>
  </si>
  <si>
    <t>სალომე გოგსაძე</t>
  </si>
  <si>
    <t>მირიან მაჭავარიანი</t>
  </si>
  <si>
    <t>გვანცა იობიძე</t>
  </si>
  <si>
    <t>დიანა ხალვაში</t>
  </si>
  <si>
    <t>29.06.2016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</si>
  <si>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</si>
  <si>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</si>
  <si>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</si>
  <si>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</si>
  <si>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</si>
  <si>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</si>
  <si>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</si>
  <si>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</si>
  <si>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</si>
  <si>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</si>
  <si>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</si>
  <si>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</si>
  <si>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</si>
  <si>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</si>
  <si>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</si>
  <si>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</si>
  <si>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</si>
  <si>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</si>
  <si>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</si>
  <si>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</si>
  <si>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ზურაბ პინაიშვილი</t>
  </si>
  <si>
    <t>ზურაბ კიკვაძე</t>
  </si>
  <si>
    <t>ირაკლი მერაბაშვილი</t>
  </si>
  <si>
    <t>მაია ტაბიძე</t>
  </si>
  <si>
    <t>ნანა ცინდელიანი</t>
  </si>
  <si>
    <t>რევაზ სახვაძე</t>
  </si>
  <si>
    <t>სოფიო ბაღდავაძე</t>
  </si>
  <si>
    <t>ვახტანგ პეტრიაშვილი</t>
  </si>
  <si>
    <t>თამარ ჯიშკარიანი</t>
  </si>
  <si>
    <t>გიორგი სტეფანაშვილი</t>
  </si>
  <si>
    <t>სალომე მეტონიძე</t>
  </si>
  <si>
    <t>13.06.2016</t>
  </si>
  <si>
    <t>ანი ბალხამიშვილი</t>
  </si>
  <si>
    <t>დავით თოფურიძე</t>
  </si>
  <si>
    <t>08.06.2016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</si>
  <si>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</si>
  <si>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</si>
  <si>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</si>
  <si>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</si>
  <si>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გივი სუჯაშვილი</t>
  </si>
  <si>
    <t>სანდრო კვირჭიშვილი</t>
  </si>
  <si>
    <t>ზინაიდა ცერცვაძე</t>
  </si>
  <si>
    <t>გვანცა ხაბალაშვილი</t>
  </si>
  <si>
    <t>მთვარისა ინაკავაძე</t>
  </si>
  <si>
    <t>ცისმარი მჭედლიშვილი</t>
  </si>
  <si>
    <t>ნინო გოშაძე</t>
  </si>
  <si>
    <t>თინათინ გიგიტაშვილი</t>
  </si>
  <si>
    <t>ზოია მუმლაური</t>
  </si>
  <si>
    <t>ნინო პეტრიაშვილი</t>
  </si>
  <si>
    <t>01001025507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</si>
</sst>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6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9"/>
      <name val="Arial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12"/>
      <name val="Sylfaen"/>
      <family val="1"/>
    </font>
    <font>
      <sz val="12"/>
      <name val="Arial"/>
      <family val="2"/>
    </font>
    <font>
      <sz val="12"/>
      <color indexed="8"/>
      <name val="fmgm"/>
      <family val="1"/>
    </font>
    <font>
      <sz val="11"/>
      <color indexed="8"/>
      <name val="fmgm"/>
      <family val="1"/>
    </font>
    <font>
      <sz val="11"/>
      <name val="Sylfaen"/>
      <family val="1"/>
    </font>
    <font>
      <sz val="11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Sylfaen"/>
      <family val="1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Sylfaen"/>
      <family val="1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b/>
      <sz val="16"/>
      <color rgb="FF002060"/>
      <name val="Sylfae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  <xf numFmtId="0" fontId="1" fillId="0" borderId="0"/>
  </cellStyleXfs>
  <cellXfs count="91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2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5" xfId="9" applyFont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2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vertical="center"/>
      <protection locked="0"/>
    </xf>
    <xf numFmtId="14" fontId="34" fillId="0" borderId="21" xfId="9" applyNumberFormat="1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36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8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9" xfId="9" applyFont="1" applyFill="1" applyBorder="1" applyAlignment="1" applyProtection="1">
      <alignment vertical="center"/>
    </xf>
    <xf numFmtId="0" fontId="19" fillId="5" borderId="38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9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9" xfId="9" applyFont="1" applyFill="1" applyBorder="1" applyAlignment="1" applyProtection="1">
      <alignment vertical="center"/>
    </xf>
    <xf numFmtId="14" fontId="19" fillId="0" borderId="38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9" xfId="0" applyFont="1" applyFill="1" applyBorder="1" applyAlignment="1" applyProtection="1">
      <alignment vertical="center"/>
    </xf>
    <xf numFmtId="0" fontId="19" fillId="5" borderId="38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9" xfId="0" applyFont="1" applyFill="1" applyBorder="1" applyAlignment="1" applyProtection="1">
      <alignment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8" xfId="9" applyFont="1" applyFill="1" applyBorder="1" applyAlignment="1" applyProtection="1">
      <alignment vertical="center"/>
      <protection locked="0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9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34" fillId="0" borderId="0" xfId="9" applyFont="1" applyBorder="1" applyAlignment="1" applyProtection="1">
      <alignment horizontal="center" vertical="center"/>
      <protection locked="0"/>
    </xf>
    <xf numFmtId="14" fontId="34" fillId="0" borderId="0" xfId="9" applyNumberFormat="1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vertical="center"/>
      <protection locked="0"/>
    </xf>
    <xf numFmtId="49" fontId="34" fillId="0" borderId="0" xfId="9" applyNumberFormat="1" applyFont="1" applyBorder="1" applyAlignment="1" applyProtection="1">
      <alignment vertical="center"/>
      <protection locked="0"/>
    </xf>
    <xf numFmtId="0" fontId="34" fillId="4" borderId="0" xfId="9" applyFont="1" applyFill="1" applyBorder="1" applyAlignment="1" applyProtection="1">
      <alignment vertical="center" wrapText="1"/>
      <protection locked="0"/>
    </xf>
    <xf numFmtId="0" fontId="34" fillId="4" borderId="0" xfId="9" applyFont="1" applyFill="1" applyBorder="1" applyAlignment="1" applyProtection="1">
      <alignment vertical="center"/>
      <protection locked="0"/>
    </xf>
    <xf numFmtId="14" fontId="19" fillId="0" borderId="0" xfId="9" applyNumberFormat="1" applyFont="1" applyAlignment="1" applyProtection="1">
      <alignment vertical="center"/>
      <protection locked="0"/>
    </xf>
    <xf numFmtId="0" fontId="29" fillId="5" borderId="40" xfId="9" applyFont="1" applyFill="1" applyBorder="1" applyAlignment="1" applyProtection="1">
      <alignment horizontal="center" vertical="center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34" fillId="0" borderId="1" xfId="9" applyFont="1" applyBorder="1" applyAlignment="1" applyProtection="1">
      <alignment horizontal="center" vertical="center"/>
      <protection locked="0"/>
    </xf>
    <xf numFmtId="14" fontId="36" fillId="0" borderId="1" xfId="0" applyNumberFormat="1" applyFont="1" applyBorder="1" applyAlignment="1">
      <alignment horizontal="left"/>
    </xf>
    <xf numFmtId="0" fontId="34" fillId="0" borderId="1" xfId="9" applyFont="1" applyBorder="1" applyAlignment="1" applyProtection="1">
      <alignment vertical="center" wrapText="1"/>
      <protection locked="0"/>
    </xf>
    <xf numFmtId="4" fontId="36" fillId="0" borderId="1" xfId="0" applyNumberFormat="1" applyFont="1" applyBorder="1" applyAlignment="1">
      <alignment horizontal="right"/>
    </xf>
    <xf numFmtId="0" fontId="37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4" fillId="4" borderId="43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0" fontId="34" fillId="4" borderId="44" xfId="9" applyFont="1" applyFill="1" applyBorder="1" applyAlignment="1" applyProtection="1">
      <alignment vertical="center" wrapText="1"/>
      <protection locked="0"/>
    </xf>
    <xf numFmtId="0" fontId="34" fillId="4" borderId="33" xfId="9" applyFont="1" applyFill="1" applyBorder="1" applyAlignment="1" applyProtection="1">
      <alignment vertical="center" wrapText="1"/>
      <protection locked="0"/>
    </xf>
    <xf numFmtId="0" fontId="34" fillId="4" borderId="45" xfId="9" applyFont="1" applyFill="1" applyBorder="1" applyAlignment="1" applyProtection="1">
      <alignment vertical="center"/>
      <protection locked="0"/>
    </xf>
    <xf numFmtId="0" fontId="34" fillId="0" borderId="46" xfId="9" applyFont="1" applyBorder="1" applyAlignment="1" applyProtection="1">
      <alignment vertical="center" wrapText="1"/>
      <protection locked="0"/>
    </xf>
    <xf numFmtId="49" fontId="38" fillId="0" borderId="1" xfId="0" applyNumberFormat="1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14" fontId="34" fillId="0" borderId="1" xfId="9" applyNumberFormat="1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vertical="center"/>
      <protection locked="0"/>
    </xf>
    <xf numFmtId="0" fontId="34" fillId="0" borderId="47" xfId="9" applyFont="1" applyBorder="1" applyAlignment="1" applyProtection="1">
      <alignment vertical="center"/>
      <protection locked="0"/>
    </xf>
    <xf numFmtId="49" fontId="34" fillId="0" borderId="33" xfId="9" applyNumberFormat="1" applyFont="1" applyBorder="1" applyAlignment="1" applyProtection="1">
      <alignment vertical="center"/>
      <protection locked="0"/>
    </xf>
    <xf numFmtId="14" fontId="34" fillId="0" borderId="33" xfId="9" applyNumberFormat="1" applyFont="1" applyBorder="1" applyAlignment="1" applyProtection="1">
      <alignment vertical="center" wrapText="1"/>
      <protection locked="0"/>
    </xf>
    <xf numFmtId="0" fontId="34" fillId="0" borderId="44" xfId="9" applyFont="1" applyBorder="1" applyAlignment="1" applyProtection="1">
      <alignment vertical="center" wrapText="1"/>
      <protection locked="0"/>
    </xf>
    <xf numFmtId="14" fontId="36" fillId="0" borderId="33" xfId="0" applyNumberFormat="1" applyFont="1" applyBorder="1" applyAlignment="1">
      <alignment horizontal="left"/>
    </xf>
    <xf numFmtId="0" fontId="34" fillId="0" borderId="33" xfId="9" applyFont="1" applyBorder="1" applyAlignment="1" applyProtection="1">
      <alignment vertical="center" wrapText="1"/>
      <protection locked="0"/>
    </xf>
    <xf numFmtId="49" fontId="39" fillId="0" borderId="0" xfId="0" applyNumberFormat="1" applyFont="1"/>
    <xf numFmtId="0" fontId="34" fillId="4" borderId="48" xfId="9" applyFont="1" applyFill="1" applyBorder="1" applyAlignment="1" applyProtection="1">
      <alignment vertical="center" wrapText="1"/>
      <protection locked="0"/>
    </xf>
    <xf numFmtId="49" fontId="40" fillId="0" borderId="0" xfId="0" applyNumberFormat="1" applyFont="1"/>
    <xf numFmtId="14" fontId="19" fillId="0" borderId="38" xfId="9" applyNumberFormat="1" applyFont="1" applyBorder="1" applyAlignment="1" applyProtection="1">
      <alignment horizontal="right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left" vertical="top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3" fontId="22" fillId="2" borderId="1" xfId="0" applyNumberFormat="1" applyFont="1" applyFill="1" applyBorder="1" applyProtection="1"/>
    <xf numFmtId="0" fontId="22" fillId="2" borderId="1" xfId="0" applyFont="1" applyFill="1" applyBorder="1" applyProtection="1"/>
    <xf numFmtId="0" fontId="17" fillId="2" borderId="4" xfId="0" applyFont="1" applyFill="1" applyBorder="1" applyProtection="1">
      <protection locked="0"/>
    </xf>
    <xf numFmtId="0" fontId="17" fillId="2" borderId="1" xfId="0" applyFont="1" applyFill="1" applyBorder="1" applyProtection="1"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0" fontId="17" fillId="2" borderId="0" xfId="3" applyFont="1" applyFill="1" applyBorder="1" applyProtection="1">
      <protection locked="0"/>
    </xf>
    <xf numFmtId="14" fontId="19" fillId="2" borderId="38" xfId="9" applyNumberFormat="1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2" borderId="0" xfId="1" applyFont="1" applyFill="1" applyBorder="1" applyProtection="1">
      <protection locked="0"/>
    </xf>
    <xf numFmtId="3" fontId="22" fillId="2" borderId="5" xfId="1" applyNumberFormat="1" applyFont="1" applyFill="1" applyBorder="1" applyAlignment="1" applyProtection="1">
      <alignment horizontal="center" vertical="center" wrapText="1"/>
    </xf>
    <xf numFmtId="0" fontId="22" fillId="8" borderId="1" xfId="1" applyFont="1" applyFill="1" applyBorder="1" applyAlignment="1" applyProtection="1">
      <alignment horizontal="left" vertical="center" wrapText="1"/>
    </xf>
    <xf numFmtId="3" fontId="22" fillId="8" borderId="1" xfId="1" applyNumberFormat="1" applyFont="1" applyFill="1" applyBorder="1" applyAlignment="1" applyProtection="1">
      <alignment horizontal="right" vertical="center"/>
    </xf>
    <xf numFmtId="3" fontId="22" fillId="8" borderId="5" xfId="1" applyNumberFormat="1" applyFont="1" applyFill="1" applyBorder="1" applyAlignment="1" applyProtection="1">
      <alignment horizontal="right" vertical="center"/>
    </xf>
    <xf numFmtId="3" fontId="23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8" borderId="0" xfId="1" applyFont="1" applyFill="1" applyAlignment="1" applyProtection="1">
      <alignment horizontal="center" vertical="center" wrapText="1"/>
      <protection locked="0"/>
    </xf>
    <xf numFmtId="3" fontId="23" fillId="8" borderId="0" xfId="1" applyNumberFormat="1" applyFont="1" applyFill="1" applyAlignment="1" applyProtection="1">
      <alignment horizontal="center" vertical="center" wrapText="1"/>
      <protection locked="0"/>
    </xf>
    <xf numFmtId="0" fontId="22" fillId="8" borderId="1" xfId="1" applyFont="1" applyFill="1" applyBorder="1" applyAlignment="1" applyProtection="1">
      <alignment horizontal="left" vertical="center" wrapText="1" indent="1"/>
    </xf>
    <xf numFmtId="3" fontId="22" fillId="8" borderId="1" xfId="1" applyNumberFormat="1" applyFont="1" applyFill="1" applyBorder="1" applyAlignment="1" applyProtection="1">
      <alignment horizontal="right" vertical="center" wrapText="1"/>
    </xf>
    <xf numFmtId="3" fontId="22" fillId="8" borderId="5" xfId="1" applyNumberFormat="1" applyFont="1" applyFill="1" applyBorder="1" applyAlignment="1" applyProtection="1">
      <alignment horizontal="right" vertical="center" wrapText="1"/>
    </xf>
    <xf numFmtId="3" fontId="22" fillId="2" borderId="5" xfId="1" applyNumberFormat="1" applyFont="1" applyFill="1" applyBorder="1" applyAlignment="1" applyProtection="1">
      <alignment horizontal="right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2"/>
    </xf>
    <xf numFmtId="3" fontId="17" fillId="8" borderId="1" xfId="1" applyNumberFormat="1" applyFont="1" applyFill="1" applyBorder="1" applyAlignment="1" applyProtection="1">
      <alignment horizontal="right" vertical="center" wrapText="1"/>
    </xf>
    <xf numFmtId="3" fontId="17" fillId="8" borderId="5" xfId="1" applyNumberFormat="1" applyFont="1" applyFill="1" applyBorder="1" applyAlignment="1" applyProtection="1">
      <alignment horizontal="right" vertical="center" wrapText="1"/>
    </xf>
    <xf numFmtId="0" fontId="17" fillId="8" borderId="0" xfId="3" applyFont="1" applyFill="1" applyProtection="1">
      <protection locked="0"/>
    </xf>
    <xf numFmtId="3" fontId="17" fillId="2" borderId="5" xfId="1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  <protection locked="0"/>
    </xf>
    <xf numFmtId="165" fontId="17" fillId="2" borderId="5" xfId="2" applyNumberFormat="1" applyFont="1" applyFill="1" applyBorder="1" applyAlignment="1" applyProtection="1">
      <alignment horizontal="right" vertical="center"/>
      <protection locked="0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5" xfId="15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5" xfId="2" applyNumberFormat="1" applyFont="1" applyFill="1" applyBorder="1" applyAlignment="1" applyProtection="1">
      <alignment horizontal="right" vertical="center"/>
      <protection locked="0"/>
    </xf>
    <xf numFmtId="0" fontId="17" fillId="8" borderId="1" xfId="2" applyFont="1" applyFill="1" applyBorder="1" applyAlignment="1" applyProtection="1">
      <alignment horizontal="right" vertical="top"/>
    </xf>
    <xf numFmtId="0" fontId="17" fillId="2" borderId="5" xfId="2" applyFont="1" applyFill="1" applyBorder="1" applyAlignment="1" applyProtection="1">
      <alignment horizontal="right" vertical="top"/>
    </xf>
    <xf numFmtId="0" fontId="22" fillId="8" borderId="1" xfId="2" applyFont="1" applyFill="1" applyBorder="1" applyAlignment="1" applyProtection="1">
      <alignment horizontal="right" vertical="top"/>
    </xf>
    <xf numFmtId="49" fontId="17" fillId="2" borderId="5" xfId="2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8" borderId="5" xfId="1" applyNumberFormat="1" applyFont="1" applyFill="1" applyBorder="1" applyAlignment="1" applyProtection="1">
      <alignment horizontal="right" vertical="center"/>
      <protection locked="0"/>
    </xf>
    <xf numFmtId="3" fontId="22" fillId="8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5" xfId="1" applyNumberFormat="1" applyFont="1" applyFill="1" applyBorder="1" applyAlignment="1" applyProtection="1">
      <alignment horizontal="right" vertical="center" wrapText="1"/>
    </xf>
    <xf numFmtId="0" fontId="17" fillId="8" borderId="1" xfId="1" applyFont="1" applyFill="1" applyBorder="1" applyAlignment="1" applyProtection="1">
      <alignment horizontal="left" vertical="center" wrapText="1" indent="3"/>
    </xf>
    <xf numFmtId="3" fontId="17" fillId="8" borderId="0" xfId="3" applyNumberFormat="1" applyFont="1" applyFill="1" applyProtection="1">
      <protection locked="0"/>
    </xf>
    <xf numFmtId="3" fontId="22" fillId="2" borderId="5" xfId="1" applyNumberFormat="1" applyFont="1" applyFill="1" applyBorder="1" applyAlignment="1" applyProtection="1">
      <alignment horizontal="right" vertical="center" wrapText="1"/>
      <protection locked="0"/>
    </xf>
    <xf numFmtId="3" fontId="17" fillId="0" borderId="0" xfId="3" applyNumberFormat="1" applyFont="1" applyProtection="1">
      <protection locked="0"/>
    </xf>
    <xf numFmtId="4" fontId="17" fillId="2" borderId="29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3" fontId="17" fillId="2" borderId="33" xfId="1" applyNumberFormat="1" applyFont="1" applyFill="1" applyBorder="1" applyAlignment="1" applyProtection="1">
      <alignment horizontal="right" vertical="center" wrapText="1"/>
    </xf>
    <xf numFmtId="0" fontId="22" fillId="2" borderId="29" xfId="3" applyFont="1" applyFill="1" applyBorder="1" applyAlignment="1" applyProtection="1">
      <alignment horizontal="right"/>
    </xf>
    <xf numFmtId="0" fontId="22" fillId="2" borderId="4" xfId="3" applyFont="1" applyFill="1" applyBorder="1" applyAlignment="1" applyProtection="1">
      <alignment horizontal="right"/>
    </xf>
    <xf numFmtId="0" fontId="17" fillId="2" borderId="29" xfId="3" applyFont="1" applyFill="1" applyBorder="1" applyAlignment="1" applyProtection="1">
      <alignment horizontal="right"/>
      <protection locked="0"/>
    </xf>
    <xf numFmtId="0" fontId="17" fillId="2" borderId="4" xfId="3" applyFont="1" applyFill="1" applyBorder="1" applyAlignment="1" applyProtection="1">
      <alignment horizontal="right"/>
      <protection locked="0"/>
    </xf>
    <xf numFmtId="3" fontId="17" fillId="2" borderId="31" xfId="1" applyNumberFormat="1" applyFont="1" applyFill="1" applyBorder="1" applyAlignment="1" applyProtection="1">
      <alignment horizontal="right" vertical="center" wrapText="1"/>
    </xf>
    <xf numFmtId="0" fontId="22" fillId="2" borderId="2" xfId="0" applyFont="1" applyFill="1" applyBorder="1" applyProtection="1"/>
    <xf numFmtId="0" fontId="22" fillId="2" borderId="29" xfId="0" applyFont="1" applyFill="1" applyBorder="1" applyProtection="1"/>
    <xf numFmtId="0" fontId="22" fillId="2" borderId="5" xfId="0" applyFont="1" applyFill="1" applyBorder="1" applyProtection="1"/>
    <xf numFmtId="0" fontId="17" fillId="2" borderId="5" xfId="0" applyFont="1" applyFill="1" applyBorder="1" applyProtection="1">
      <protection locked="0"/>
    </xf>
    <xf numFmtId="3" fontId="17" fillId="2" borderId="0" xfId="0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3" fontId="17" fillId="0" borderId="0" xfId="0" applyNumberFormat="1" applyFont="1" applyProtection="1">
      <protection locked="0"/>
    </xf>
    <xf numFmtId="0" fontId="17" fillId="2" borderId="0" xfId="3" applyFont="1" applyFill="1" applyProtection="1">
      <protection locked="0"/>
    </xf>
    <xf numFmtId="0" fontId="17" fillId="2" borderId="1" xfId="3" applyFont="1" applyFill="1" applyBorder="1" applyProtection="1">
      <protection locked="0"/>
    </xf>
    <xf numFmtId="0" fontId="22" fillId="0" borderId="1" xfId="0" applyFont="1" applyBorder="1" applyAlignment="1" applyProtection="1">
      <alignment horizontal="right"/>
      <protection locked="0"/>
    </xf>
    <xf numFmtId="3" fontId="22" fillId="0" borderId="1" xfId="0" applyNumberFormat="1" applyFont="1" applyBorder="1" applyProtection="1"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22" fillId="2" borderId="0" xfId="0" applyFont="1" applyFill="1" applyProtection="1"/>
    <xf numFmtId="0" fontId="0" fillId="2" borderId="0" xfId="0" applyFill="1" applyAlignment="1"/>
    <xf numFmtId="0" fontId="17" fillId="2" borderId="0" xfId="1" applyFont="1" applyFill="1" applyBorder="1" applyAlignment="1" applyProtection="1">
      <alignment vertical="center"/>
    </xf>
    <xf numFmtId="0" fontId="17" fillId="2" borderId="0" xfId="0" applyFont="1" applyFill="1" applyAlignment="1" applyProtection="1"/>
    <xf numFmtId="0" fontId="41" fillId="2" borderId="0" xfId="1" applyFont="1" applyFill="1" applyAlignment="1" applyProtection="1">
      <alignment horizontal="center" vertical="center"/>
    </xf>
    <xf numFmtId="0" fontId="41" fillId="2" borderId="0" xfId="1" applyFont="1" applyFill="1" applyAlignment="1" applyProtection="1">
      <alignment horizontal="left" vertical="center"/>
    </xf>
    <xf numFmtId="4" fontId="41" fillId="2" borderId="0" xfId="1" applyNumberFormat="1" applyFont="1" applyFill="1" applyBorder="1" applyAlignment="1" applyProtection="1">
      <alignment vertical="center"/>
    </xf>
    <xf numFmtId="0" fontId="41" fillId="2" borderId="0" xfId="1" applyFont="1" applyFill="1" applyAlignment="1" applyProtection="1">
      <alignment vertical="center"/>
    </xf>
    <xf numFmtId="3" fontId="23" fillId="2" borderId="1" xfId="1" applyNumberFormat="1" applyFont="1" applyFill="1" applyBorder="1" applyAlignment="1" applyProtection="1">
      <alignment horizontal="center" vertical="center" wrapText="1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4" fontId="23" fillId="2" borderId="1" xfId="1" applyNumberFormat="1" applyFont="1" applyFill="1" applyBorder="1" applyAlignment="1" applyProtection="1">
      <alignment vertical="center" wrapText="1"/>
    </xf>
    <xf numFmtId="3" fontId="23" fillId="2" borderId="1" xfId="1" applyNumberFormat="1" applyFont="1" applyFill="1" applyBorder="1" applyAlignment="1" applyProtection="1">
      <alignment vertical="center" wrapText="1"/>
    </xf>
    <xf numFmtId="3" fontId="41" fillId="2" borderId="1" xfId="1" applyNumberFormat="1" applyFont="1" applyFill="1" applyBorder="1" applyAlignment="1" applyProtection="1">
      <alignment horizontal="left" vertical="center" wrapText="1"/>
    </xf>
    <xf numFmtId="49" fontId="41" fillId="2" borderId="1" xfId="1" applyNumberFormat="1" applyFont="1" applyFill="1" applyBorder="1" applyAlignment="1" applyProtection="1">
      <alignment horizontal="left" vertical="center" wrapText="1"/>
    </xf>
    <xf numFmtId="0" fontId="41" fillId="2" borderId="1" xfId="1" applyFont="1" applyFill="1" applyBorder="1" applyAlignment="1" applyProtection="1">
      <alignment horizontal="left" vertical="center" wrapText="1" indent="1"/>
    </xf>
    <xf numFmtId="4" fontId="41" fillId="2" borderId="1" xfId="1" applyNumberFormat="1" applyFont="1" applyFill="1" applyBorder="1" applyAlignment="1" applyProtection="1">
      <alignment vertical="center" wrapText="1"/>
    </xf>
    <xf numFmtId="3" fontId="41" fillId="2" borderId="1" xfId="1" applyNumberFormat="1" applyFont="1" applyFill="1" applyBorder="1" applyAlignment="1" applyProtection="1">
      <alignment vertical="center" wrapText="1"/>
    </xf>
    <xf numFmtId="0" fontId="42" fillId="2" borderId="0" xfId="0" applyFont="1" applyFill="1"/>
    <xf numFmtId="3" fontId="41" fillId="2" borderId="1" xfId="1" applyNumberFormat="1" applyFont="1" applyFill="1" applyBorder="1" applyAlignment="1" applyProtection="1">
      <alignment horizontal="center" vertical="center" wrapText="1"/>
    </xf>
    <xf numFmtId="0" fontId="43" fillId="2" borderId="1" xfId="0" applyNumberFormat="1" applyFont="1" applyFill="1" applyBorder="1" applyAlignment="1">
      <alignment horizontal="left" vertical="top"/>
    </xf>
    <xf numFmtId="0" fontId="41" fillId="2" borderId="1" xfId="1" applyFont="1" applyFill="1" applyBorder="1" applyAlignment="1" applyProtection="1">
      <alignment horizontal="left" vertical="center" wrapText="1"/>
    </xf>
    <xf numFmtId="4" fontId="43" fillId="2" borderId="1" xfId="0" applyNumberFormat="1" applyFont="1" applyFill="1" applyBorder="1" applyAlignment="1">
      <alignment horizontal="center" vertical="top"/>
    </xf>
    <xf numFmtId="4" fontId="43" fillId="2" borderId="49" xfId="0" applyNumberFormat="1" applyFont="1" applyFill="1" applyBorder="1" applyAlignment="1">
      <alignment horizontal="right" vertical="top"/>
    </xf>
    <xf numFmtId="4" fontId="43" fillId="2" borderId="0" xfId="0" applyNumberFormat="1" applyFont="1" applyFill="1" applyBorder="1" applyAlignment="1">
      <alignment horizontal="right" vertical="top"/>
    </xf>
    <xf numFmtId="49" fontId="43" fillId="2" borderId="1" xfId="0" applyNumberFormat="1" applyFont="1" applyFill="1" applyBorder="1" applyAlignment="1">
      <alignment horizontal="left" vertical="top"/>
    </xf>
    <xf numFmtId="4" fontId="41" fillId="2" borderId="33" xfId="1" applyNumberFormat="1" applyFont="1" applyFill="1" applyBorder="1" applyAlignment="1" applyProtection="1">
      <alignment vertical="center" wrapText="1"/>
    </xf>
    <xf numFmtId="3" fontId="41" fillId="2" borderId="33" xfId="1" applyNumberFormat="1" applyFont="1" applyFill="1" applyBorder="1" applyAlignment="1" applyProtection="1">
      <alignment vertical="center" wrapText="1"/>
    </xf>
    <xf numFmtId="3" fontId="41" fillId="2" borderId="33" xfId="1" applyNumberFormat="1" applyFont="1" applyFill="1" applyBorder="1" applyAlignment="1" applyProtection="1">
      <alignment horizontal="center" vertical="center" wrapText="1"/>
    </xf>
    <xf numFmtId="0" fontId="43" fillId="2" borderId="1" xfId="0" applyNumberFormat="1" applyFont="1" applyFill="1" applyBorder="1" applyAlignment="1">
      <alignment horizontal="left" vertical="center"/>
    </xf>
    <xf numFmtId="0" fontId="41" fillId="2" borderId="1" xfId="0" applyFont="1" applyFill="1" applyBorder="1" applyAlignment="1" applyProtection="1">
      <alignment horizontal="left" vertical="center"/>
      <protection locked="0"/>
    </xf>
    <xf numFmtId="4" fontId="41" fillId="2" borderId="1" xfId="0" applyNumberFormat="1" applyFont="1" applyFill="1" applyBorder="1" applyAlignment="1" applyProtection="1">
      <alignment vertical="center"/>
      <protection locked="0"/>
    </xf>
    <xf numFmtId="3" fontId="41" fillId="2" borderId="1" xfId="0" applyNumberFormat="1" applyFont="1" applyFill="1" applyBorder="1" applyAlignment="1" applyProtection="1">
      <alignment vertical="center"/>
      <protection locked="0"/>
    </xf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 wrapText="1"/>
    </xf>
    <xf numFmtId="0" fontId="44" fillId="2" borderId="1" xfId="0" applyNumberFormat="1" applyFont="1" applyFill="1" applyBorder="1" applyAlignment="1">
      <alignment horizontal="left" vertical="center"/>
    </xf>
    <xf numFmtId="0" fontId="45" fillId="2" borderId="1" xfId="0" applyFont="1" applyFill="1" applyBorder="1" applyAlignment="1" applyProtection="1">
      <alignment horizontal="left" vertical="center"/>
      <protection locked="0"/>
    </xf>
    <xf numFmtId="0" fontId="45" fillId="2" borderId="1" xfId="1" applyFont="1" applyFill="1" applyBorder="1" applyAlignment="1" applyProtection="1">
      <alignment horizontal="left" vertical="center" wrapText="1"/>
    </xf>
    <xf numFmtId="4" fontId="45" fillId="2" borderId="1" xfId="0" applyNumberFormat="1" applyFont="1" applyFill="1" applyBorder="1" applyAlignment="1" applyProtection="1">
      <alignment vertical="center"/>
      <protection locked="0"/>
    </xf>
    <xf numFmtId="3" fontId="45" fillId="2" borderId="1" xfId="1" applyNumberFormat="1" applyFont="1" applyFill="1" applyBorder="1" applyAlignment="1" applyProtection="1">
      <alignment vertical="center" wrapText="1"/>
    </xf>
    <xf numFmtId="3" fontId="45" fillId="2" borderId="1" xfId="0" applyNumberFormat="1" applyFont="1" applyFill="1" applyBorder="1" applyAlignment="1" applyProtection="1">
      <alignment vertical="center"/>
      <protection locked="0"/>
    </xf>
    <xf numFmtId="0" fontId="46" fillId="2" borderId="1" xfId="0" applyFont="1" applyFill="1" applyBorder="1"/>
    <xf numFmtId="0" fontId="11" fillId="2" borderId="1" xfId="0" applyFont="1" applyFill="1" applyBorder="1"/>
    <xf numFmtId="0" fontId="1" fillId="0" borderId="1" xfId="16" applyBorder="1"/>
    <xf numFmtId="0" fontId="41" fillId="2" borderId="1" xfId="0" applyFont="1" applyFill="1" applyBorder="1" applyAlignment="1" applyProtection="1">
      <alignment horizontal="left"/>
      <protection locked="0"/>
    </xf>
    <xf numFmtId="49" fontId="1" fillId="0" borderId="1" xfId="16" applyNumberFormat="1" applyBorder="1"/>
    <xf numFmtId="0" fontId="1" fillId="0" borderId="1" xfId="16" applyBorder="1" applyAlignment="1"/>
    <xf numFmtId="0" fontId="11" fillId="0" borderId="1" xfId="0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" fontId="43" fillId="2" borderId="50" xfId="0" applyNumberFormat="1" applyFont="1" applyFill="1" applyBorder="1" applyAlignment="1">
      <alignment horizontal="left" vertical="center"/>
    </xf>
    <xf numFmtId="0" fontId="46" fillId="2" borderId="0" xfId="0" applyFont="1" applyFill="1"/>
    <xf numFmtId="4" fontId="0" fillId="2" borderId="0" xfId="0" applyNumberFormat="1" applyFill="1"/>
    <xf numFmtId="0" fontId="1" fillId="0" borderId="1" xfId="16" applyFont="1" applyBorder="1"/>
    <xf numFmtId="49" fontId="1" fillId="0" borderId="1" xfId="16" applyNumberFormat="1" applyFont="1" applyBorder="1"/>
    <xf numFmtId="0" fontId="1" fillId="0" borderId="1" xfId="16" applyFont="1" applyBorder="1" applyAlignment="1"/>
    <xf numFmtId="0" fontId="23" fillId="2" borderId="0" xfId="0" applyFont="1" applyFill="1" applyAlignment="1" applyProtection="1">
      <alignment horizontal="left"/>
      <protection locked="0"/>
    </xf>
    <xf numFmtId="0" fontId="41" fillId="2" borderId="0" xfId="0" applyFont="1" applyFill="1" applyAlignment="1" applyProtection="1">
      <alignment horizontal="left"/>
      <protection locked="0"/>
    </xf>
    <xf numFmtId="4" fontId="23" fillId="2" borderId="0" xfId="0" applyNumberFormat="1" applyFont="1" applyFill="1" applyAlignment="1" applyProtection="1">
      <protection locked="0"/>
    </xf>
    <xf numFmtId="0" fontId="41" fillId="2" borderId="0" xfId="0" applyFont="1" applyFill="1" applyAlignment="1" applyProtection="1">
      <protection locked="0"/>
    </xf>
    <xf numFmtId="0" fontId="41" fillId="2" borderId="0" xfId="0" applyFont="1" applyFill="1" applyProtection="1">
      <protection locked="0"/>
    </xf>
    <xf numFmtId="4" fontId="41" fillId="2" borderId="0" xfId="0" applyNumberFormat="1" applyFont="1" applyFill="1" applyAlignment="1" applyProtection="1">
      <protection locked="0"/>
    </xf>
    <xf numFmtId="0" fontId="23" fillId="2" borderId="0" xfId="0" applyFont="1" applyFill="1" applyProtection="1">
      <protection locked="0"/>
    </xf>
    <xf numFmtId="0" fontId="41" fillId="2" borderId="3" xfId="0" applyFont="1" applyFill="1" applyBorder="1" applyProtection="1">
      <protection locked="0"/>
    </xf>
    <xf numFmtId="4" fontId="41" fillId="2" borderId="3" xfId="0" applyNumberFormat="1" applyFont="1" applyFill="1" applyBorder="1" applyAlignment="1" applyProtection="1">
      <protection locked="0"/>
    </xf>
    <xf numFmtId="0" fontId="47" fillId="2" borderId="0" xfId="0" applyFont="1" applyFill="1"/>
    <xf numFmtId="0" fontId="42" fillId="2" borderId="0" xfId="0" applyFont="1" applyFill="1" applyAlignment="1">
      <alignment horizontal="left"/>
    </xf>
    <xf numFmtId="4" fontId="47" fillId="2" borderId="0" xfId="0" applyNumberFormat="1" applyFont="1" applyFill="1" applyAlignment="1"/>
    <xf numFmtId="0" fontId="42" fillId="2" borderId="0" xfId="0" applyFont="1" applyFill="1" applyAlignment="1"/>
    <xf numFmtId="4" fontId="42" fillId="2" borderId="0" xfId="0" applyNumberFormat="1" applyFont="1" applyFill="1" applyAlignment="1"/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49" fontId="17" fillId="5" borderId="0" xfId="1" applyNumberFormat="1" applyFont="1" applyFill="1" applyAlignment="1" applyProtection="1">
      <alignment horizontal="center"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49" fontId="22" fillId="0" borderId="1" xfId="0" applyNumberFormat="1" applyFont="1" applyFill="1" applyBorder="1" applyProtection="1"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49" fontId="22" fillId="0" borderId="0" xfId="0" applyNumberFormat="1" applyFont="1" applyProtection="1">
      <protection locked="0"/>
    </xf>
    <xf numFmtId="49" fontId="16" fillId="0" borderId="0" xfId="0" applyNumberFormat="1" applyFont="1"/>
    <xf numFmtId="49" fontId="0" fillId="0" borderId="0" xfId="0" applyNumberFormat="1"/>
    <xf numFmtId="0" fontId="48" fillId="2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0" fontId="0" fillId="9" borderId="0" xfId="0" applyFill="1"/>
    <xf numFmtId="0" fontId="1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22" fillId="0" borderId="1" xfId="1" applyFont="1" applyFill="1" applyBorder="1" applyAlignment="1" applyProtection="1">
      <alignment horizontal="center" vertical="center" wrapText="1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1" applyFont="1" applyFill="1" applyBorder="1" applyAlignment="1" applyProtection="1">
      <alignment horizontal="center" vertical="center" wrapText="1"/>
    </xf>
    <xf numFmtId="0" fontId="22" fillId="2" borderId="0" xfId="2" applyFont="1" applyFill="1" applyAlignment="1" applyProtection="1">
      <alignment horizontal="left" vertical="center"/>
    </xf>
    <xf numFmtId="0" fontId="22" fillId="2" borderId="0" xfId="2" applyFont="1" applyFill="1" applyAlignment="1" applyProtection="1">
      <alignment horizontal="center" vertical="center" wrapText="1"/>
    </xf>
    <xf numFmtId="0" fontId="17" fillId="2" borderId="0" xfId="2" applyFont="1" applyFill="1" applyBorder="1" applyProtection="1"/>
    <xf numFmtId="0" fontId="17" fillId="2" borderId="0" xfId="1" applyFont="1" applyFill="1" applyAlignment="1" applyProtection="1">
      <alignment horizontal="right" vertical="center"/>
    </xf>
    <xf numFmtId="0" fontId="11" fillId="2" borderId="0" xfId="2" applyFont="1" applyFill="1"/>
    <xf numFmtId="0" fontId="17" fillId="2" borderId="0" xfId="2" applyFont="1" applyFill="1" applyProtection="1"/>
    <xf numFmtId="0" fontId="22" fillId="2" borderId="0" xfId="2" applyFont="1" applyFill="1" applyProtection="1"/>
    <xf numFmtId="0" fontId="17" fillId="2" borderId="0" xfId="2" applyFont="1" applyFill="1" applyBorder="1" applyAlignment="1" applyProtection="1">
      <alignment horizontal="center" vertical="center" wrapText="1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 wrapText="1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68" fontId="29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 applyProtection="1">
      <alignment horizontal="center" vertical="center" wrapText="1"/>
    </xf>
    <xf numFmtId="0" fontId="21" fillId="2" borderId="0" xfId="2" applyFont="1" applyFill="1" applyAlignment="1">
      <alignment horizontal="center" vertical="center"/>
    </xf>
    <xf numFmtId="0" fontId="49" fillId="2" borderId="1" xfId="1" applyFont="1" applyFill="1" applyBorder="1" applyAlignment="1" applyProtection="1">
      <alignment horizontal="left" vertical="center" wrapText="1" indent="1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2" applyFont="1" applyFill="1"/>
    <xf numFmtId="0" fontId="16" fillId="2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22" fillId="2" borderId="1" xfId="2" applyFont="1" applyFill="1" applyBorder="1" applyAlignment="1" applyProtection="1">
      <alignment horizontal="center" vertical="center" wrapText="1"/>
      <protection locked="0"/>
    </xf>
    <xf numFmtId="0" fontId="22" fillId="2" borderId="1" xfId="2" applyFont="1" applyFill="1" applyBorder="1" applyProtection="1">
      <protection locked="0"/>
    </xf>
    <xf numFmtId="3" fontId="22" fillId="2" borderId="1" xfId="2" applyNumberFormat="1" applyFont="1" applyFill="1" applyBorder="1" applyProtection="1"/>
    <xf numFmtId="0" fontId="22" fillId="2" borderId="0" xfId="2" applyFont="1" applyFill="1" applyAlignment="1" applyProtection="1">
      <alignment horizontal="left"/>
      <protection locked="0"/>
    </xf>
    <xf numFmtId="0" fontId="22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Protection="1">
      <protection locked="0"/>
    </xf>
    <xf numFmtId="0" fontId="17" fillId="2" borderId="0" xfId="2" applyFont="1" applyFill="1" applyAlignment="1" applyProtection="1">
      <alignment horizontal="left"/>
      <protection locked="0"/>
    </xf>
    <xf numFmtId="0" fontId="17" fillId="2" borderId="0" xfId="2" applyFont="1" applyFill="1" applyAlignment="1" applyProtection="1">
      <alignment horizontal="center" vertical="center" wrapText="1"/>
      <protection locked="0"/>
    </xf>
    <xf numFmtId="0" fontId="17" fillId="2" borderId="0" xfId="2" applyFont="1" applyFill="1" applyAlignment="1" applyProtection="1">
      <alignment horizontal="left" vertical="top" wrapText="1"/>
      <protection locked="0"/>
    </xf>
    <xf numFmtId="0" fontId="17" fillId="2" borderId="0" xfId="2" applyFont="1" applyFill="1" applyAlignment="1" applyProtection="1">
      <alignment vertical="top" wrapText="1"/>
      <protection locked="0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9" fillId="2" borderId="0" xfId="10" applyFont="1" applyFill="1" applyBorder="1" applyAlignment="1" applyProtection="1">
      <alignment horizontal="center" vertical="center" wrapText="1"/>
      <protection locked="0"/>
    </xf>
    <xf numFmtId="0" fontId="11" fillId="2" borderId="0" xfId="2" applyFont="1" applyFill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/>
    </xf>
    <xf numFmtId="0" fontId="17" fillId="2" borderId="1" xfId="0" applyFont="1" applyFill="1" applyBorder="1" applyAlignment="1" applyProtection="1">
      <alignment horizontal="left" wrapText="1"/>
    </xf>
    <xf numFmtId="0" fontId="24" fillId="0" borderId="51" xfId="2" applyFont="1" applyFill="1" applyBorder="1" applyAlignment="1" applyProtection="1">
      <alignment horizontal="center" vertical="center" wrapText="1"/>
      <protection locked="0"/>
    </xf>
    <xf numFmtId="0" fontId="27" fillId="0" borderId="31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52" xfId="2" applyFont="1" applyFill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0" fontId="16" fillId="5" borderId="1" xfId="0" applyFont="1" applyFill="1" applyBorder="1" applyProtection="1"/>
    <xf numFmtId="0" fontId="0" fillId="5" borderId="1" xfId="0" applyFill="1" applyBorder="1" applyProtection="1"/>
    <xf numFmtId="0" fontId="17" fillId="5" borderId="1" xfId="1" applyFont="1" applyFill="1" applyBorder="1" applyAlignment="1" applyProtection="1">
      <alignment vertical="center"/>
    </xf>
    <xf numFmtId="14" fontId="17" fillId="5" borderId="1" xfId="1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left"/>
    </xf>
    <xf numFmtId="0" fontId="17" fillId="2" borderId="1" xfId="0" applyFont="1" applyFill="1" applyBorder="1" applyProtection="1"/>
    <xf numFmtId="0" fontId="0" fillId="2" borderId="1" xfId="0" applyFill="1" applyBorder="1" applyProtection="1"/>
    <xf numFmtId="0" fontId="21" fillId="5" borderId="1" xfId="4" applyFont="1" applyFill="1" applyBorder="1" applyAlignment="1" applyProtection="1">
      <alignment horizontal="left" vertical="center" wrapText="1"/>
    </xf>
    <xf numFmtId="0" fontId="21" fillId="5" borderId="1" xfId="4" applyFont="1" applyFill="1" applyBorder="1" applyAlignment="1" applyProtection="1">
      <alignment horizontal="right" vertical="center" wrapText="1"/>
    </xf>
    <xf numFmtId="49" fontId="21" fillId="5" borderId="1" xfId="4" applyNumberFormat="1" applyFont="1" applyFill="1" applyBorder="1" applyAlignment="1" applyProtection="1">
      <alignment horizontal="center" vertical="center" wrapText="1"/>
    </xf>
    <xf numFmtId="0" fontId="51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right" vertical="center" wrapText="1"/>
      <protection locked="0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center"/>
    </xf>
    <xf numFmtId="0" fontId="19" fillId="2" borderId="1" xfId="4" applyFont="1" applyFill="1" applyBorder="1" applyAlignment="1" applyProtection="1">
      <alignment vertical="center" wrapText="1"/>
      <protection locked="0"/>
    </xf>
    <xf numFmtId="0" fontId="19" fillId="2" borderId="1" xfId="4" applyFont="1" applyFill="1" applyBorder="1" applyAlignment="1" applyProtection="1">
      <alignment horizontal="right" vertical="center" wrapText="1"/>
      <protection locked="0"/>
    </xf>
    <xf numFmtId="49" fontId="19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1" xfId="4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vertical="center" wrapText="1"/>
      <protection locked="0"/>
    </xf>
    <xf numFmtId="0" fontId="17" fillId="2" borderId="1" xfId="4" applyFont="1" applyFill="1" applyBorder="1" applyAlignment="1" applyProtection="1">
      <alignment horizontal="right" vertical="center" wrapText="1"/>
      <protection locked="0"/>
    </xf>
    <xf numFmtId="49" fontId="17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right"/>
    </xf>
    <xf numFmtId="49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19" fillId="5" borderId="1" xfId="4" applyFont="1" applyFill="1" applyBorder="1" applyAlignment="1" applyProtection="1">
      <alignment horizontal="right" vertical="center" wrapText="1"/>
    </xf>
    <xf numFmtId="49" fontId="19" fillId="5" borderId="1" xfId="4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right"/>
    </xf>
    <xf numFmtId="49" fontId="11" fillId="0" borderId="1" xfId="0" applyNumberFormat="1" applyFont="1" applyBorder="1"/>
    <xf numFmtId="0" fontId="0" fillId="0" borderId="1" xfId="0" applyBorder="1" applyAlignment="1">
      <alignment horizontal="left"/>
    </xf>
    <xf numFmtId="0" fontId="5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1" fillId="0" borderId="1" xfId="3" applyBorder="1" applyAlignment="1" applyProtection="1">
      <alignment horizontal="left"/>
      <protection locked="0"/>
    </xf>
    <xf numFmtId="49" fontId="11" fillId="0" borderId="1" xfId="3" applyNumberFormat="1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left"/>
    </xf>
    <xf numFmtId="0" fontId="22" fillId="0" borderId="1" xfId="3" applyFont="1" applyBorder="1" applyProtection="1">
      <protection locked="0"/>
    </xf>
    <xf numFmtId="0" fontId="17" fillId="0" borderId="1" xfId="3" applyFont="1" applyBorder="1" applyProtection="1">
      <protection locked="0"/>
    </xf>
    <xf numFmtId="0" fontId="22" fillId="0" borderId="1" xfId="3" applyFont="1" applyBorder="1" applyAlignment="1" applyProtection="1">
      <alignment horizontal="left"/>
      <protection locked="0"/>
    </xf>
    <xf numFmtId="0" fontId="17" fillId="0" borderId="1" xfId="3" applyFont="1" applyBorder="1" applyAlignment="1" applyProtection="1">
      <alignment horizontal="left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14" fontId="19" fillId="0" borderId="1" xfId="9" applyNumberFormat="1" applyFont="1" applyBorder="1" applyAlignment="1" applyProtection="1">
      <alignment vertical="center"/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26" fillId="5" borderId="9" xfId="2" applyFont="1" applyFill="1" applyBorder="1" applyAlignment="1" applyProtection="1">
      <alignment horizontal="center" vertical="top" wrapText="1"/>
    </xf>
    <xf numFmtId="0" fontId="26" fillId="5" borderId="9" xfId="2" applyFont="1" applyFill="1" applyBorder="1" applyAlignment="1" applyProtection="1">
      <alignment horizontal="center" vertical="center" wrapText="1"/>
    </xf>
    <xf numFmtId="1" fontId="26" fillId="5" borderId="9" xfId="2" applyNumberFormat="1" applyFont="1" applyFill="1" applyBorder="1" applyAlignment="1" applyProtection="1">
      <alignment horizontal="center" vertical="center" wrapText="1"/>
    </xf>
    <xf numFmtId="0" fontId="52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53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53" fillId="2" borderId="24" xfId="2" applyNumberFormat="1" applyFont="1" applyFill="1" applyBorder="1" applyAlignment="1" applyProtection="1">
      <alignment horizontal="left" vertical="top" wrapText="1"/>
      <protection locked="0"/>
    </xf>
    <xf numFmtId="0" fontId="53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52" fillId="2" borderId="0" xfId="2" applyNumberFormat="1" applyFont="1" applyFill="1" applyBorder="1" applyAlignment="1" applyProtection="1">
      <alignment horizontal="left" vertical="center" wrapText="1"/>
    </xf>
    <xf numFmtId="0" fontId="17" fillId="7" borderId="0" xfId="0" applyFont="1" applyFill="1" applyProtection="1">
      <protection locked="0"/>
    </xf>
    <xf numFmtId="0" fontId="52" fillId="2" borderId="1" xfId="0" applyFont="1" applyFill="1" applyBorder="1" applyAlignment="1" applyProtection="1">
      <alignment horizontal="center" vertical="center"/>
      <protection locked="0"/>
    </xf>
    <xf numFmtId="1" fontId="53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5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53" fillId="2" borderId="6" xfId="2" applyNumberFormat="1" applyFont="1" applyFill="1" applyBorder="1" applyAlignment="1" applyProtection="1">
      <alignment horizontal="left" vertical="top" wrapText="1"/>
    </xf>
    <xf numFmtId="1" fontId="53" fillId="2" borderId="6" xfId="2" applyNumberFormat="1" applyFont="1" applyFill="1" applyBorder="1" applyAlignment="1" applyProtection="1">
      <alignment horizontal="left" vertical="center" wrapText="1"/>
    </xf>
    <xf numFmtId="0" fontId="26" fillId="2" borderId="2" xfId="2" applyFont="1" applyFill="1" applyBorder="1" applyAlignment="1" applyProtection="1">
      <alignment horizontal="center" vertical="center" wrapText="1"/>
    </xf>
    <xf numFmtId="1" fontId="53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53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52" fillId="2" borderId="0" xfId="2" applyNumberFormat="1" applyFont="1" applyFill="1" applyBorder="1" applyAlignment="1" applyProtection="1">
      <alignment horizontal="left" vertical="top" wrapText="1"/>
    </xf>
    <xf numFmtId="1" fontId="53" fillId="2" borderId="0" xfId="2" applyNumberFormat="1" applyFont="1" applyFill="1" applyBorder="1" applyAlignment="1" applyProtection="1">
      <alignment horizontal="left" vertical="center" wrapText="1"/>
    </xf>
    <xf numFmtId="1" fontId="52" fillId="2" borderId="6" xfId="2" applyNumberFormat="1" applyFont="1" applyFill="1" applyBorder="1" applyAlignment="1" applyProtection="1">
      <alignment horizontal="left" vertical="top" wrapText="1"/>
    </xf>
    <xf numFmtId="1" fontId="53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53" fillId="2" borderId="1" xfId="2" applyNumberFormat="1" applyFont="1" applyFill="1" applyBorder="1" applyAlignment="1" applyProtection="1">
      <alignment horizontal="left" vertical="center" wrapText="1"/>
    </xf>
    <xf numFmtId="1" fontId="53" fillId="2" borderId="1" xfId="2" applyNumberFormat="1" applyFont="1" applyFill="1" applyBorder="1" applyAlignment="1" applyProtection="1">
      <alignment horizontal="left" vertical="center" wrapText="1"/>
    </xf>
    <xf numFmtId="1" fontId="52" fillId="2" borderId="1" xfId="2" applyNumberFormat="1" applyFont="1" applyFill="1" applyBorder="1" applyAlignment="1" applyProtection="1">
      <alignment horizontal="left" vertical="top" wrapText="1"/>
    </xf>
    <xf numFmtId="0" fontId="54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54" fillId="2" borderId="1" xfId="0" applyNumberFormat="1" applyFont="1" applyFill="1" applyBorder="1" applyAlignment="1">
      <alignment horizontal="center" vertical="top"/>
    </xf>
    <xf numFmtId="0" fontId="52" fillId="2" borderId="1" xfId="2" applyNumberFormat="1" applyFont="1" applyFill="1" applyBorder="1" applyAlignment="1" applyProtection="1">
      <alignment horizontal="left" vertical="top" wrapText="1"/>
    </xf>
    <xf numFmtId="0" fontId="54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53" fillId="2" borderId="1" xfId="2" applyNumberFormat="1" applyFont="1" applyFill="1" applyBorder="1" applyAlignment="1" applyProtection="1">
      <alignment horizontal="left" vertical="top" wrapText="1"/>
    </xf>
    <xf numFmtId="1" fontId="55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55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56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7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5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5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9" fillId="2" borderId="1" xfId="2" applyNumberFormat="1" applyFont="1" applyFill="1" applyBorder="1" applyAlignment="1" applyProtection="1">
      <alignment horizontal="left" vertical="top" wrapText="1"/>
      <protection locked="0"/>
    </xf>
    <xf numFmtId="0" fontId="59" fillId="2" borderId="1" xfId="2" applyFont="1" applyFill="1" applyBorder="1" applyAlignment="1" applyProtection="1">
      <alignment horizontal="left" vertical="top" wrapText="1"/>
      <protection locked="0"/>
    </xf>
    <xf numFmtId="0" fontId="59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60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61" fillId="2" borderId="5" xfId="0" applyFont="1" applyFill="1" applyBorder="1" applyAlignment="1" applyProtection="1">
      <alignment horizontal="center" vertical="center"/>
      <protection locked="0"/>
    </xf>
    <xf numFmtId="14" fontId="50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61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60" fillId="2" borderId="1" xfId="2" applyNumberFormat="1" applyFont="1" applyFill="1" applyBorder="1" applyAlignment="1" applyProtection="1">
      <alignment horizontal="left" vertical="top" wrapText="1"/>
      <protection locked="0"/>
    </xf>
    <xf numFmtId="0" fontId="60" fillId="2" borderId="1" xfId="2" applyFont="1" applyFill="1" applyBorder="1" applyAlignment="1" applyProtection="1">
      <alignment horizontal="left" vertical="top" wrapText="1"/>
      <protection locked="0"/>
    </xf>
    <xf numFmtId="0" fontId="62" fillId="7" borderId="0" xfId="0" applyFont="1" applyFill="1" applyProtection="1"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5" fillId="2" borderId="1" xfId="0" applyFont="1" applyFill="1" applyBorder="1" applyAlignment="1" applyProtection="1">
      <alignment vertical="center"/>
      <protection locked="0"/>
    </xf>
    <xf numFmtId="49" fontId="27" fillId="2" borderId="1" xfId="17" applyNumberFormat="1" applyFont="1" applyFill="1" applyBorder="1" applyAlignment="1" applyProtection="1">
      <alignment horizontal="left" vertical="center" wrapText="1"/>
      <protection locked="0"/>
    </xf>
    <xf numFmtId="0" fontId="45" fillId="2" borderId="1" xfId="0" applyNumberFormat="1" applyFont="1" applyFill="1" applyBorder="1" applyAlignment="1" applyProtection="1">
      <alignment horizontal="left" vertical="center"/>
      <protection locked="0"/>
    </xf>
    <xf numFmtId="1" fontId="58" fillId="2" borderId="1" xfId="2" applyNumberFormat="1" applyFont="1" applyFill="1" applyBorder="1" applyAlignment="1" applyProtection="1">
      <alignment horizontal="center" vertical="center" wrapText="1"/>
    </xf>
    <xf numFmtId="1" fontId="45" fillId="2" borderId="1" xfId="2" applyNumberFormat="1" applyFont="1" applyFill="1" applyBorder="1" applyAlignment="1" applyProtection="1">
      <alignment horizontal="left" vertical="top" wrapText="1"/>
    </xf>
    <xf numFmtId="1" fontId="59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59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59" fillId="2" borderId="8" xfId="2" applyNumberFormat="1" applyFont="1" applyFill="1" applyBorder="1" applyAlignment="1" applyProtection="1">
      <alignment horizontal="left" vertical="top" wrapText="1"/>
      <protection locked="0"/>
    </xf>
    <xf numFmtId="0" fontId="59" fillId="2" borderId="8" xfId="2" applyFont="1" applyFill="1" applyBorder="1" applyAlignment="1" applyProtection="1">
      <alignment horizontal="left" vertical="top" wrapText="1"/>
      <protection locked="0"/>
    </xf>
    <xf numFmtId="0" fontId="59" fillId="2" borderId="8" xfId="2" applyNumberFormat="1" applyFont="1" applyFill="1" applyBorder="1" applyAlignment="1" applyProtection="1">
      <alignment horizontal="left" vertical="top" wrapText="1"/>
      <protection locked="0"/>
    </xf>
    <xf numFmtId="0" fontId="45" fillId="2" borderId="8" xfId="2" applyFont="1" applyFill="1" applyBorder="1" applyAlignment="1" applyProtection="1">
      <alignment horizontal="left" vertical="top" wrapText="1"/>
      <protection locked="0"/>
    </xf>
    <xf numFmtId="1" fontId="59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59" fillId="2" borderId="6" xfId="2" applyNumberFormat="1" applyFont="1" applyFill="1" applyBorder="1" applyAlignment="1" applyProtection="1">
      <alignment horizontal="left" vertical="top" wrapText="1"/>
      <protection locked="0"/>
    </xf>
    <xf numFmtId="0" fontId="59" fillId="2" borderId="6" xfId="2" applyFont="1" applyFill="1" applyBorder="1" applyAlignment="1" applyProtection="1">
      <alignment horizontal="left" vertical="top" wrapText="1"/>
      <protection locked="0"/>
    </xf>
    <xf numFmtId="0" fontId="59" fillId="2" borderId="6" xfId="2" applyNumberFormat="1" applyFont="1" applyFill="1" applyBorder="1" applyAlignment="1" applyProtection="1">
      <alignment horizontal="left" vertical="top" wrapText="1"/>
      <protection locked="0"/>
    </xf>
    <xf numFmtId="0" fontId="45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33" xfId="3" applyNumberFormat="1" applyFill="1" applyBorder="1" applyAlignment="1" applyProtection="1">
      <alignment horizontal="center" vertical="center" wrapText="1"/>
      <protection locked="0"/>
    </xf>
    <xf numFmtId="1" fontId="59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59" fillId="2" borderId="9" xfId="2" applyNumberFormat="1" applyFont="1" applyFill="1" applyBorder="1" applyAlignment="1" applyProtection="1">
      <alignment horizontal="left" vertical="top" wrapText="1"/>
      <protection locked="0"/>
    </xf>
    <xf numFmtId="0" fontId="59" fillId="2" borderId="9" xfId="2" applyFont="1" applyFill="1" applyBorder="1" applyAlignment="1" applyProtection="1">
      <alignment horizontal="left" vertical="top" wrapText="1"/>
      <protection locked="0"/>
    </xf>
    <xf numFmtId="0" fontId="59" fillId="2" borderId="9" xfId="2" applyNumberFormat="1" applyFont="1" applyFill="1" applyBorder="1" applyAlignment="1" applyProtection="1">
      <alignment horizontal="left" vertical="top" wrapText="1"/>
      <protection locked="0"/>
    </xf>
    <xf numFmtId="0" fontId="45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59" fillId="2" borderId="1" xfId="2" applyNumberFormat="1" applyFont="1" applyFill="1" applyBorder="1" applyAlignment="1" applyProtection="1">
      <alignment horizontal="left" vertical="center" wrapText="1"/>
    </xf>
    <xf numFmtId="0" fontId="45" fillId="2" borderId="1" xfId="2" applyNumberFormat="1" applyFont="1" applyFill="1" applyBorder="1" applyAlignment="1" applyProtection="1">
      <alignment horizontal="left" vertical="center" wrapText="1"/>
    </xf>
    <xf numFmtId="1" fontId="60" fillId="2" borderId="1" xfId="2" applyNumberFormat="1" applyFont="1" applyFill="1" applyBorder="1" applyAlignment="1" applyProtection="1">
      <alignment horizontal="center" vertical="center" wrapText="1"/>
    </xf>
    <xf numFmtId="1" fontId="60" fillId="2" borderId="1" xfId="2" applyNumberFormat="1" applyFont="1" applyFill="1" applyBorder="1" applyAlignment="1" applyProtection="1">
      <alignment horizontal="center" vertical="top" wrapText="1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5" fillId="2" borderId="1" xfId="1" applyNumberFormat="1" applyFont="1" applyFill="1" applyBorder="1" applyAlignment="1" applyProtection="1">
      <alignment horizontal="left" vertical="center" wrapText="1"/>
    </xf>
    <xf numFmtId="0" fontId="45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63" fillId="2" borderId="1" xfId="0" applyNumberFormat="1" applyFont="1" applyFill="1" applyBorder="1" applyAlignment="1">
      <alignment horizontal="left" vertical="top"/>
    </xf>
    <xf numFmtId="1" fontId="53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53" fillId="2" borderId="1" xfId="2" applyNumberFormat="1" applyFont="1" applyFill="1" applyBorder="1" applyAlignment="1" applyProtection="1">
      <alignment horizontal="center" vertical="center" wrapText="1"/>
    </xf>
    <xf numFmtId="1" fontId="53" fillId="2" borderId="1" xfId="2" applyNumberFormat="1" applyFont="1" applyFill="1" applyBorder="1" applyAlignment="1" applyProtection="1">
      <alignment horizontal="center" vertical="center" wrapText="1"/>
    </xf>
    <xf numFmtId="1" fontId="52" fillId="2" borderId="1" xfId="2" applyNumberFormat="1" applyFont="1" applyFill="1" applyBorder="1" applyAlignment="1" applyProtection="1">
      <alignment horizontal="center" vertical="top" wrapText="1"/>
    </xf>
    <xf numFmtId="0" fontId="17" fillId="10" borderId="0" xfId="0" applyFont="1" applyFill="1" applyProtection="1">
      <protection locked="0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1" fontId="58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59" fillId="2" borderId="1" xfId="2" applyFont="1" applyFill="1" applyBorder="1" applyAlignment="1" applyProtection="1">
      <alignment horizontal="center" vertical="top" wrapText="1"/>
      <protection locked="0"/>
    </xf>
    <xf numFmtId="0" fontId="59" fillId="2" borderId="1" xfId="2" applyNumberFormat="1" applyFont="1" applyFill="1" applyBorder="1" applyAlignment="1" applyProtection="1">
      <alignment horizontal="center" vertical="top" wrapText="1"/>
      <protection locked="0"/>
    </xf>
    <xf numFmtId="0" fontId="45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5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5" fillId="2" borderId="1" xfId="2" applyNumberFormat="1" applyFont="1" applyFill="1" applyBorder="1" applyAlignment="1" applyProtection="1">
      <alignment horizontal="center" vertical="top" wrapText="1"/>
      <protection locked="0"/>
    </xf>
    <xf numFmtId="1" fontId="52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53" fillId="2" borderId="1" xfId="2" applyNumberFormat="1" applyFont="1" applyFill="1" applyBorder="1" applyAlignment="1" applyProtection="1">
      <alignment horizontal="center" vertical="top" wrapText="1"/>
      <protection locked="0"/>
    </xf>
    <xf numFmtId="49" fontId="64" fillId="2" borderId="0" xfId="0" applyNumberFormat="1" applyFont="1" applyFill="1" applyAlignment="1">
      <alignment horizontal="center"/>
    </xf>
    <xf numFmtId="0" fontId="52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52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52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65" fillId="2" borderId="1" xfId="0" applyNumberFormat="1" applyFont="1" applyFill="1" applyBorder="1" applyAlignment="1">
      <alignment horizontal="right" vertical="center"/>
    </xf>
    <xf numFmtId="49" fontId="54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54" fillId="2" borderId="1" xfId="0" applyNumberFormat="1" applyFont="1" applyFill="1" applyBorder="1" applyAlignment="1">
      <alignment horizontal="right" vertical="center"/>
    </xf>
    <xf numFmtId="1" fontId="53" fillId="2" borderId="1" xfId="2" applyNumberFormat="1" applyFont="1" applyFill="1" applyBorder="1" applyAlignment="1" applyProtection="1">
      <alignment horizontal="right" vertical="center" wrapText="1"/>
    </xf>
    <xf numFmtId="0" fontId="66" fillId="2" borderId="1" xfId="0" applyNumberFormat="1" applyFont="1" applyFill="1" applyBorder="1" applyAlignment="1">
      <alignment horizontal="right" vertical="center"/>
    </xf>
    <xf numFmtId="0" fontId="53" fillId="2" borderId="1" xfId="2" applyNumberFormat="1" applyFont="1" applyFill="1" applyBorder="1" applyAlignment="1" applyProtection="1">
      <alignment horizontal="right" vertical="center" wrapText="1"/>
    </xf>
    <xf numFmtId="4" fontId="66" fillId="2" borderId="1" xfId="0" applyNumberFormat="1" applyFont="1" applyFill="1" applyBorder="1" applyAlignment="1">
      <alignment horizontal="right" vertical="center"/>
    </xf>
    <xf numFmtId="0" fontId="52" fillId="2" borderId="9" xfId="0" applyFont="1" applyFill="1" applyBorder="1" applyAlignment="1" applyProtection="1">
      <alignment horizontal="right" vertical="center"/>
      <protection locked="0"/>
    </xf>
    <xf numFmtId="49" fontId="67" fillId="2" borderId="25" xfId="0" applyNumberFormat="1" applyFont="1" applyFill="1" applyBorder="1" applyAlignment="1" applyProtection="1">
      <alignment horizontal="right" vertical="center"/>
      <protection locked="0"/>
    </xf>
    <xf numFmtId="0" fontId="52" fillId="2" borderId="53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52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52" fillId="2" borderId="26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52" fillId="2" borderId="27" xfId="0" applyFont="1" applyFill="1" applyBorder="1" applyAlignment="1" applyProtection="1">
      <alignment horizontal="right" vertical="center"/>
      <protection locked="0"/>
    </xf>
    <xf numFmtId="0" fontId="52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52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54" fillId="2" borderId="1" xfId="0" applyNumberFormat="1" applyFont="1" applyFill="1" applyBorder="1" applyAlignment="1">
      <alignment horizontal="right" vertical="top"/>
    </xf>
    <xf numFmtId="0" fontId="66" fillId="2" borderId="1" xfId="0" applyNumberFormat="1" applyFont="1" applyFill="1" applyBorder="1" applyAlignment="1">
      <alignment horizontal="right" vertical="top"/>
    </xf>
    <xf numFmtId="0" fontId="41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5" fillId="2" borderId="1" xfId="1" applyNumberFormat="1" applyFont="1" applyFill="1" applyBorder="1" applyAlignment="1" applyProtection="1">
      <alignment horizontal="left" vertical="center" wrapText="1"/>
    </xf>
    <xf numFmtId="0" fontId="45" fillId="2" borderId="1" xfId="0" applyFont="1" applyFill="1" applyBorder="1" applyProtection="1">
      <protection locked="0"/>
    </xf>
    <xf numFmtId="0" fontId="45" fillId="2" borderId="1" xfId="2" applyNumberFormat="1" applyFont="1" applyFill="1" applyBorder="1" applyAlignment="1" applyProtection="1">
      <alignment horizontal="left" vertical="top" wrapText="1"/>
      <protection locked="0"/>
    </xf>
    <xf numFmtId="0" fontId="44" fillId="2" borderId="1" xfId="0" applyNumberFormat="1" applyFont="1" applyFill="1" applyBorder="1" applyAlignment="1">
      <alignment horizontal="left" vertical="top"/>
    </xf>
    <xf numFmtId="49" fontId="44" fillId="2" borderId="1" xfId="0" applyNumberFormat="1" applyFont="1" applyFill="1" applyBorder="1" applyAlignment="1">
      <alignment horizontal="left" vertical="top"/>
    </xf>
    <xf numFmtId="1" fontId="59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33" xfId="3" applyNumberFormat="1" applyFill="1" applyBorder="1" applyProtection="1">
      <protection locked="0"/>
    </xf>
    <xf numFmtId="49" fontId="44" fillId="2" borderId="33" xfId="0" applyNumberFormat="1" applyFont="1" applyFill="1" applyBorder="1" applyAlignment="1">
      <alignment horizontal="left" vertical="top"/>
    </xf>
    <xf numFmtId="1" fontId="59" fillId="2" borderId="1" xfId="2" applyNumberFormat="1" applyFont="1" applyFill="1" applyBorder="1" applyAlignment="1" applyProtection="1">
      <alignment horizontal="left" vertical="top" wrapText="1"/>
      <protection locked="0"/>
    </xf>
    <xf numFmtId="0" fontId="45" fillId="2" borderId="33" xfId="0" applyFont="1" applyFill="1" applyBorder="1" applyProtection="1">
      <protection locked="0"/>
    </xf>
    <xf numFmtId="0" fontId="27" fillId="2" borderId="33" xfId="2" applyNumberFormat="1" applyFont="1" applyFill="1" applyBorder="1" applyAlignment="1" applyProtection="1">
      <alignment horizontal="left" vertical="top" wrapText="1"/>
      <protection locked="0"/>
    </xf>
    <xf numFmtId="0" fontId="27" fillId="2" borderId="33" xfId="0" applyFont="1" applyFill="1" applyBorder="1" applyAlignment="1" applyProtection="1">
      <alignment horizontal="left"/>
      <protection locked="0"/>
    </xf>
    <xf numFmtId="0" fontId="27" fillId="2" borderId="33" xfId="2" applyFont="1" applyFill="1" applyBorder="1" applyAlignment="1" applyProtection="1">
      <alignment horizontal="left" vertical="top" wrapText="1"/>
      <protection locked="0"/>
    </xf>
    <xf numFmtId="0" fontId="45" fillId="2" borderId="33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59" fillId="2" borderId="25" xfId="2" applyNumberFormat="1" applyFont="1" applyFill="1" applyBorder="1" applyAlignment="1" applyProtection="1">
      <alignment horizontal="left" vertical="top" wrapText="1"/>
      <protection locked="0"/>
    </xf>
    <xf numFmtId="49" fontId="44" fillId="2" borderId="2" xfId="0" applyNumberFormat="1" applyFont="1" applyFill="1" applyBorder="1" applyAlignment="1">
      <alignment horizontal="left" vertical="top"/>
    </xf>
    <xf numFmtId="0" fontId="45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5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59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59" fillId="0" borderId="1" xfId="2" applyNumberFormat="1" applyFont="1" applyFill="1" applyBorder="1" applyAlignment="1" applyProtection="1">
      <alignment horizontal="left" vertical="top" wrapText="1"/>
      <protection locked="0"/>
    </xf>
    <xf numFmtId="1" fontId="59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68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58" fillId="0" borderId="1" xfId="2" applyFont="1" applyFill="1" applyBorder="1" applyAlignment="1" applyProtection="1">
      <alignment horizontal="left" vertical="top" wrapText="1"/>
      <protection locked="0"/>
    </xf>
    <xf numFmtId="2" fontId="58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54" xfId="2" applyNumberFormat="1" applyFont="1" applyFill="1" applyBorder="1" applyAlignment="1" applyProtection="1">
      <alignment horizontal="left" vertical="top" wrapText="1"/>
      <protection locked="0"/>
    </xf>
    <xf numFmtId="49" fontId="24" fillId="0" borderId="55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49" fillId="0" borderId="2" xfId="2" applyNumberFormat="1" applyFont="1" applyFill="1" applyBorder="1" applyAlignment="1" applyProtection="1">
      <alignment horizontal="left" vertical="top" wrapText="1"/>
      <protection locked="0"/>
    </xf>
    <xf numFmtId="1" fontId="45" fillId="2" borderId="1" xfId="2" applyNumberFormat="1" applyFont="1" applyFill="1" applyBorder="1" applyAlignment="1" applyProtection="1">
      <alignment horizontal="left" vertical="top" wrapText="1"/>
      <protection locked="0"/>
    </xf>
    <xf numFmtId="1" fontId="52" fillId="2" borderId="6" xfId="0" applyNumberFormat="1" applyFont="1" applyFill="1" applyBorder="1" applyAlignment="1" applyProtection="1">
      <alignment horizontal="left" vertical="top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2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</cellXfs>
  <cellStyles count="18">
    <cellStyle name="Comma" xfId="15" builtinId="3"/>
    <cellStyle name="Normal" xfId="0" builtinId="0"/>
    <cellStyle name="Normal 2" xfId="2"/>
    <cellStyle name="Normal 3" xfId="3"/>
    <cellStyle name="Normal 4" xfId="4"/>
    <cellStyle name="Normal 4 2" xfId="17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 2" xfId="16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454</xdr:row>
      <xdr:rowOff>171450</xdr:rowOff>
    </xdr:from>
    <xdr:to>
      <xdr:col>2</xdr:col>
      <xdr:colOff>1495425</xdr:colOff>
      <xdr:row>454</xdr:row>
      <xdr:rowOff>171450</xdr:rowOff>
    </xdr:to>
    <xdr:cxnSp macro="">
      <xdr:nvCxnSpPr>
        <xdr:cNvPr id="3" name="Straight Connector 1"/>
        <xdr:cNvCxnSpPr/>
      </xdr:nvCxnSpPr>
      <xdr:spPr>
        <a:xfrm>
          <a:off x="2209800" y="12117705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295275" y="6457950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876675" y="6467475"/>
          <a:ext cx="3638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1"/>
        <xdr:cNvCxnSpPr/>
      </xdr:nvCxnSpPr>
      <xdr:spPr>
        <a:xfrm>
          <a:off x="1438275" y="91535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5" name="Straight Connector 2"/>
        <xdr:cNvCxnSpPr/>
      </xdr:nvCxnSpPr>
      <xdr:spPr>
        <a:xfrm>
          <a:off x="4600575" y="914400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6" name="Straight Connector 1"/>
        <xdr:cNvCxnSpPr/>
      </xdr:nvCxnSpPr>
      <xdr:spPr>
        <a:xfrm>
          <a:off x="1438275" y="107727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7" name="Straight Connector 2"/>
        <xdr:cNvCxnSpPr/>
      </xdr:nvCxnSpPr>
      <xdr:spPr>
        <a:xfrm>
          <a:off x="4600575" y="107632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8" name="Straight Connector 1"/>
        <xdr:cNvCxnSpPr/>
      </xdr:nvCxnSpPr>
      <xdr:spPr>
        <a:xfrm>
          <a:off x="1438275" y="13544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9" name="Straight Connector 2"/>
        <xdr:cNvCxnSpPr/>
      </xdr:nvCxnSpPr>
      <xdr:spPr>
        <a:xfrm>
          <a:off x="4600575" y="13535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10" name="Straight Connector 1"/>
        <xdr:cNvCxnSpPr/>
      </xdr:nvCxnSpPr>
      <xdr:spPr>
        <a:xfrm>
          <a:off x="1438275" y="5553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11" name="Straight Connector 2"/>
        <xdr:cNvCxnSpPr/>
      </xdr:nvCxnSpPr>
      <xdr:spPr>
        <a:xfrm>
          <a:off x="4600575" y="5534025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12" name="Straight Connector 1"/>
        <xdr:cNvCxnSpPr/>
      </xdr:nvCxnSpPr>
      <xdr:spPr>
        <a:xfrm>
          <a:off x="1438275" y="7620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152400</xdr:rowOff>
    </xdr:from>
    <xdr:to>
      <xdr:col>7</xdr:col>
      <xdr:colOff>9525</xdr:colOff>
      <xdr:row>33</xdr:row>
      <xdr:rowOff>152400</xdr:rowOff>
    </xdr:to>
    <xdr:cxnSp macro="">
      <xdr:nvCxnSpPr>
        <xdr:cNvPr id="13" name="Straight Connector 2"/>
        <xdr:cNvCxnSpPr/>
      </xdr:nvCxnSpPr>
      <xdr:spPr>
        <a:xfrm>
          <a:off x="4600575" y="7600950"/>
          <a:ext cx="422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1"/>
        <xdr:cNvCxnSpPr/>
      </xdr:nvCxnSpPr>
      <xdr:spPr>
        <a:xfrm>
          <a:off x="775607" y="198501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2"/>
        <xdr:cNvCxnSpPr/>
      </xdr:nvCxnSpPr>
      <xdr:spPr>
        <a:xfrm>
          <a:off x="3134245" y="19859625"/>
          <a:ext cx="21977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4" name="Straight Connector 1"/>
        <xdr:cNvCxnSpPr/>
      </xdr:nvCxnSpPr>
      <xdr:spPr>
        <a:xfrm>
          <a:off x="590550" y="10477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5" name="Straight Connector 2"/>
        <xdr:cNvCxnSpPr/>
      </xdr:nvCxnSpPr>
      <xdr:spPr>
        <a:xfrm>
          <a:off x="3343794" y="1048702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08;&#4321;%20&#4304;&#4320;&#4312;&#4321;%20&#4329;&#4304;&#4321;&#4304;&#4305;&#4304;&#4320;&#4308;&#4305;&#4308;&#4314;&#4312;%20PARTIA%2010.08.2016%20%20%2023,10,2016&#4306;&#4304;&#4307;&#4304;&#4321;&#4304;&#4306;&#4310;&#4304;&#4309;&#4316;&#4312;%20&#4304;&#4323;&#4307;&#4312;&#4322;&#4328;&#4312;%20saarchevno-periodis_deklaraciis_formebi%20(8)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316;&#4312;&#4315;&#4323;&#4328;&#4312;%20&#4306;&#4304;&#4307;&#4304;&#4321;&#4304;&#4306;&#4310;&#4304;&#4309;&#4316;&#4312;%20&#4304;&#4323;&#4307;&#4312;&#4322;&#4328;&#4312;%20saarchevno-periodis_deklaraciis_formebi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304;&#4323;&#4307;&#4312;&#4322;&#4312;/Chabarebuli%20deklaraciebi/&#4305;&#4314;&#4317;&#4313;&#4312;/&#4305;&#4314;&#4317;&#4313;&#4312;%2021.09-08.10.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</sheetNames>
    <sheetDataSet>
      <sheetData sheetId="0">
        <row r="4">
          <cell r="D4" t="str">
            <v>მოქალაქეთა პოლიტიკური გაერთანება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42">
          <cell r="K142">
            <v>293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საარჩევნო ბლოკი "პაატა ბურჭულაძე -სახელმწიფო ხალხისთვის"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5"/>
  <sheetViews>
    <sheetView showGridLines="0" tabSelected="1" view="pageBreakPreview" zoomScale="80" zoomScaleNormal="100" zoomScaleSheetLayoutView="80" workbookViewId="0">
      <selection activeCell="D4" sqref="D4"/>
    </sheetView>
  </sheetViews>
  <sheetFormatPr defaultColWidth="9.140625" defaultRowHeight="15"/>
  <cols>
    <col min="1" max="1" width="6.28515625" style="270" bestFit="1" customWidth="1"/>
    <col min="2" max="2" width="13.140625" style="270" customWidth="1"/>
    <col min="3" max="3" width="17.85546875" style="270" customWidth="1"/>
    <col min="4" max="4" width="15.140625" style="270" customWidth="1"/>
    <col min="5" max="5" width="23.42578125" style="270" customWidth="1"/>
    <col min="6" max="6" width="19.140625" style="271" customWidth="1"/>
    <col min="7" max="7" width="22.28515625" style="271" customWidth="1"/>
    <col min="8" max="8" width="19.140625" style="271" customWidth="1"/>
    <col min="9" max="9" width="16.42578125" style="270" bestFit="1" customWidth="1"/>
    <col min="10" max="10" width="17.42578125" style="270" customWidth="1"/>
    <col min="11" max="11" width="13.140625" style="270" bestFit="1" customWidth="1"/>
    <col min="12" max="12" width="15.28515625" style="270" customWidth="1"/>
    <col min="13" max="16384" width="9.140625" style="270"/>
  </cols>
  <sheetData>
    <row r="1" spans="1:12" s="281" customFormat="1">
      <c r="A1" s="337" t="s">
        <v>307</v>
      </c>
      <c r="B1" s="322"/>
      <c r="C1" s="322"/>
      <c r="D1" s="322"/>
      <c r="E1" s="323"/>
      <c r="F1" s="317"/>
      <c r="G1" s="323"/>
      <c r="H1" s="336"/>
      <c r="I1" s="322"/>
      <c r="J1" s="323"/>
      <c r="K1" s="323"/>
      <c r="L1" s="335" t="s">
        <v>109</v>
      </c>
    </row>
    <row r="2" spans="1:12" s="281" customFormat="1">
      <c r="A2" s="334" t="s">
        <v>140</v>
      </c>
      <c r="B2" s="322"/>
      <c r="C2" s="322"/>
      <c r="D2" s="322"/>
      <c r="E2" s="323"/>
      <c r="F2" s="317"/>
      <c r="G2" s="323"/>
      <c r="H2" s="333"/>
      <c r="I2" s="322"/>
      <c r="J2" s="323"/>
      <c r="K2" s="332">
        <v>42370</v>
      </c>
      <c r="L2" s="383">
        <v>42735</v>
      </c>
    </row>
    <row r="3" spans="1:12" s="281" customFormat="1">
      <c r="A3" s="331"/>
      <c r="B3" s="322"/>
      <c r="C3" s="330"/>
      <c r="D3" s="329"/>
      <c r="E3" s="323"/>
      <c r="F3" s="328"/>
      <c r="G3" s="323"/>
      <c r="H3" s="323"/>
      <c r="I3" s="317"/>
      <c r="J3" s="322"/>
      <c r="K3" s="322"/>
      <c r="L3" s="321"/>
    </row>
    <row r="4" spans="1:12" s="281" customFormat="1">
      <c r="A4" s="363" t="s">
        <v>274</v>
      </c>
      <c r="B4" s="317"/>
      <c r="C4" s="317"/>
      <c r="D4" s="365" t="s">
        <v>512</v>
      </c>
      <c r="E4" s="356"/>
      <c r="F4" s="280"/>
      <c r="G4" s="273"/>
      <c r="H4" s="357"/>
      <c r="I4" s="356"/>
      <c r="J4" s="358"/>
      <c r="K4" s="273"/>
      <c r="L4" s="359"/>
    </row>
    <row r="5" spans="1:12" s="281" customFormat="1" ht="15.75" thickBot="1">
      <c r="A5" s="327"/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>
      <c r="A6" s="320"/>
      <c r="B6" s="319"/>
      <c r="C6" s="318"/>
      <c r="D6" s="318"/>
      <c r="E6" s="318"/>
      <c r="F6" s="317"/>
      <c r="G6" s="317"/>
      <c r="H6" s="317"/>
      <c r="I6" s="894" t="s">
        <v>472</v>
      </c>
      <c r="J6" s="895"/>
      <c r="K6" s="896"/>
      <c r="L6" s="316"/>
    </row>
    <row r="7" spans="1:12" s="304" customFormat="1" ht="51.75" thickBot="1">
      <c r="A7" s="315" t="s">
        <v>64</v>
      </c>
      <c r="B7" s="314" t="s">
        <v>141</v>
      </c>
      <c r="C7" s="314" t="s">
        <v>471</v>
      </c>
      <c r="D7" s="313" t="s">
        <v>280</v>
      </c>
      <c r="E7" s="312" t="s">
        <v>470</v>
      </c>
      <c r="F7" s="311" t="s">
        <v>469</v>
      </c>
      <c r="G7" s="310" t="s">
        <v>228</v>
      </c>
      <c r="H7" s="309" t="s">
        <v>225</v>
      </c>
      <c r="I7" s="308" t="s">
        <v>468</v>
      </c>
      <c r="J7" s="307" t="s">
        <v>277</v>
      </c>
      <c r="K7" s="306" t="s">
        <v>229</v>
      </c>
      <c r="L7" s="305" t="s">
        <v>230</v>
      </c>
    </row>
    <row r="8" spans="1:12" s="299" customFormat="1" ht="15.75" thickBot="1">
      <c r="A8" s="384">
        <v>1</v>
      </c>
      <c r="B8" s="385">
        <v>2</v>
      </c>
      <c r="C8" s="386">
        <v>3</v>
      </c>
      <c r="D8" s="386">
        <v>4</v>
      </c>
      <c r="E8" s="384">
        <v>5</v>
      </c>
      <c r="F8" s="385">
        <v>6</v>
      </c>
      <c r="G8" s="386">
        <v>7</v>
      </c>
      <c r="H8" s="385">
        <v>8</v>
      </c>
      <c r="I8" s="303">
        <v>9</v>
      </c>
      <c r="J8" s="302">
        <v>10</v>
      </c>
      <c r="K8" s="301">
        <v>11</v>
      </c>
      <c r="L8" s="300">
        <v>12</v>
      </c>
    </row>
    <row r="9" spans="1:12" ht="25.5">
      <c r="A9" s="387">
        <v>1</v>
      </c>
      <c r="B9" s="388">
        <v>42595</v>
      </c>
      <c r="C9" s="389" t="s">
        <v>513</v>
      </c>
      <c r="D9" s="390">
        <v>40000</v>
      </c>
      <c r="E9" s="391" t="s">
        <v>514</v>
      </c>
      <c r="F9" s="392" t="s">
        <v>515</v>
      </c>
      <c r="G9" s="392" t="s">
        <v>516</v>
      </c>
      <c r="H9" s="391" t="s">
        <v>517</v>
      </c>
      <c r="I9" s="393"/>
      <c r="J9" s="298"/>
      <c r="K9" s="297"/>
      <c r="L9" s="296"/>
    </row>
    <row r="10" spans="1:12" ht="25.5">
      <c r="A10" s="387">
        <v>2</v>
      </c>
      <c r="B10" s="388">
        <v>42597</v>
      </c>
      <c r="C10" s="389" t="s">
        <v>513</v>
      </c>
      <c r="D10" s="390">
        <v>2800</v>
      </c>
      <c r="E10" s="391" t="s">
        <v>518</v>
      </c>
      <c r="F10" s="392" t="s">
        <v>519</v>
      </c>
      <c r="G10" s="392" t="s">
        <v>520</v>
      </c>
      <c r="H10" s="391" t="s">
        <v>517</v>
      </c>
      <c r="I10" s="394"/>
      <c r="J10" s="294"/>
      <c r="K10" s="293"/>
      <c r="L10" s="292"/>
    </row>
    <row r="11" spans="1:12" ht="25.5">
      <c r="A11" s="387">
        <v>3</v>
      </c>
      <c r="B11" s="388">
        <v>42598</v>
      </c>
      <c r="C11" s="389" t="s">
        <v>513</v>
      </c>
      <c r="D11" s="390">
        <v>500</v>
      </c>
      <c r="E11" s="391" t="s">
        <v>521</v>
      </c>
      <c r="F11" s="392" t="s">
        <v>522</v>
      </c>
      <c r="G11" s="392" t="s">
        <v>523</v>
      </c>
      <c r="H11" s="391" t="s">
        <v>517</v>
      </c>
      <c r="I11" s="394"/>
      <c r="J11" s="294"/>
      <c r="K11" s="293"/>
      <c r="L11" s="292"/>
    </row>
    <row r="12" spans="1:12" ht="25.5">
      <c r="A12" s="387">
        <v>4</v>
      </c>
      <c r="B12" s="388">
        <v>42601</v>
      </c>
      <c r="C12" s="389" t="s">
        <v>513</v>
      </c>
      <c r="D12" s="390">
        <v>500</v>
      </c>
      <c r="E12" s="391" t="s">
        <v>521</v>
      </c>
      <c r="F12" s="392" t="s">
        <v>522</v>
      </c>
      <c r="G12" s="392" t="s">
        <v>523</v>
      </c>
      <c r="H12" s="391" t="s">
        <v>517</v>
      </c>
      <c r="I12" s="394"/>
      <c r="J12" s="294"/>
      <c r="K12" s="293"/>
      <c r="L12" s="292"/>
    </row>
    <row r="13" spans="1:12" ht="25.5">
      <c r="A13" s="387">
        <v>5</v>
      </c>
      <c r="B13" s="388">
        <v>42602</v>
      </c>
      <c r="C13" s="389" t="s">
        <v>513</v>
      </c>
      <c r="D13" s="390">
        <v>60000</v>
      </c>
      <c r="E13" s="391" t="s">
        <v>524</v>
      </c>
      <c r="F13" s="392" t="s">
        <v>525</v>
      </c>
      <c r="G13" s="392" t="s">
        <v>526</v>
      </c>
      <c r="H13" s="391" t="s">
        <v>517</v>
      </c>
      <c r="I13" s="394"/>
      <c r="J13" s="294"/>
      <c r="K13" s="293"/>
      <c r="L13" s="292"/>
    </row>
    <row r="14" spans="1:12" ht="25.5">
      <c r="A14" s="387">
        <v>6</v>
      </c>
      <c r="B14" s="388">
        <v>42602</v>
      </c>
      <c r="C14" s="389" t="s">
        <v>513</v>
      </c>
      <c r="D14" s="390">
        <v>60000</v>
      </c>
      <c r="E14" s="391" t="s">
        <v>527</v>
      </c>
      <c r="F14" s="392" t="s">
        <v>528</v>
      </c>
      <c r="G14" s="392" t="s">
        <v>529</v>
      </c>
      <c r="H14" s="391" t="s">
        <v>517</v>
      </c>
      <c r="I14" s="394"/>
      <c r="J14" s="294"/>
      <c r="K14" s="293"/>
      <c r="L14" s="292"/>
    </row>
    <row r="15" spans="1:12" ht="25.5">
      <c r="A15" s="387">
        <v>7</v>
      </c>
      <c r="B15" s="388">
        <v>42605</v>
      </c>
      <c r="C15" s="389" t="s">
        <v>513</v>
      </c>
      <c r="D15" s="390">
        <v>500</v>
      </c>
      <c r="E15" s="391" t="s">
        <v>521</v>
      </c>
      <c r="F15" s="392" t="s">
        <v>522</v>
      </c>
      <c r="G15" s="392" t="s">
        <v>523</v>
      </c>
      <c r="H15" s="391" t="s">
        <v>517</v>
      </c>
      <c r="I15" s="394"/>
      <c r="J15" s="294"/>
      <c r="K15" s="293"/>
      <c r="L15" s="292"/>
    </row>
    <row r="16" spans="1:12" ht="25.5">
      <c r="A16" s="387">
        <v>8</v>
      </c>
      <c r="B16" s="388">
        <v>42607</v>
      </c>
      <c r="C16" s="389" t="s">
        <v>513</v>
      </c>
      <c r="D16" s="390">
        <v>60000</v>
      </c>
      <c r="E16" s="391" t="s">
        <v>530</v>
      </c>
      <c r="F16" s="392" t="s">
        <v>531</v>
      </c>
      <c r="G16" s="392" t="s">
        <v>532</v>
      </c>
      <c r="H16" s="391" t="s">
        <v>517</v>
      </c>
      <c r="I16" s="394"/>
      <c r="J16" s="294"/>
      <c r="K16" s="293"/>
      <c r="L16" s="292"/>
    </row>
    <row r="17" spans="1:12" ht="25.5">
      <c r="A17" s="387">
        <v>9</v>
      </c>
      <c r="B17" s="388">
        <v>42607</v>
      </c>
      <c r="C17" s="389" t="s">
        <v>513</v>
      </c>
      <c r="D17" s="390">
        <v>15000</v>
      </c>
      <c r="E17" s="391" t="s">
        <v>533</v>
      </c>
      <c r="F17" s="392" t="s">
        <v>534</v>
      </c>
      <c r="G17" s="392" t="s">
        <v>535</v>
      </c>
      <c r="H17" s="391" t="s">
        <v>517</v>
      </c>
      <c r="I17" s="394"/>
      <c r="J17" s="294"/>
      <c r="K17" s="293"/>
      <c r="L17" s="292"/>
    </row>
    <row r="18" spans="1:12" ht="25.5">
      <c r="A18" s="387">
        <v>10</v>
      </c>
      <c r="B18" s="388">
        <v>42608</v>
      </c>
      <c r="C18" s="389" t="s">
        <v>513</v>
      </c>
      <c r="D18" s="390">
        <v>3500</v>
      </c>
      <c r="E18" s="391" t="s">
        <v>536</v>
      </c>
      <c r="F18" s="392" t="s">
        <v>537</v>
      </c>
      <c r="G18" s="392" t="s">
        <v>538</v>
      </c>
      <c r="H18" s="391" t="s">
        <v>517</v>
      </c>
      <c r="I18" s="394"/>
      <c r="J18" s="294"/>
      <c r="K18" s="293"/>
      <c r="L18" s="292"/>
    </row>
    <row r="19" spans="1:12" ht="25.5">
      <c r="A19" s="387">
        <v>11</v>
      </c>
      <c r="B19" s="388">
        <v>42608</v>
      </c>
      <c r="C19" s="389" t="s">
        <v>513</v>
      </c>
      <c r="D19" s="390">
        <v>700</v>
      </c>
      <c r="E19" s="391" t="s">
        <v>539</v>
      </c>
      <c r="F19" s="392" t="s">
        <v>540</v>
      </c>
      <c r="G19" s="392" t="s">
        <v>541</v>
      </c>
      <c r="H19" s="391" t="s">
        <v>517</v>
      </c>
      <c r="I19" s="394"/>
      <c r="J19" s="294"/>
      <c r="K19" s="293"/>
      <c r="L19" s="292"/>
    </row>
    <row r="20" spans="1:12" ht="25.5">
      <c r="A20" s="387">
        <v>12</v>
      </c>
      <c r="B20" s="388">
        <v>42609</v>
      </c>
      <c r="C20" s="389" t="s">
        <v>513</v>
      </c>
      <c r="D20" s="390">
        <v>20000</v>
      </c>
      <c r="E20" s="391" t="s">
        <v>533</v>
      </c>
      <c r="F20" s="392" t="s">
        <v>534</v>
      </c>
      <c r="G20" s="392" t="s">
        <v>535</v>
      </c>
      <c r="H20" s="391" t="s">
        <v>517</v>
      </c>
      <c r="I20" s="394"/>
      <c r="J20" s="294"/>
      <c r="K20" s="293"/>
      <c r="L20" s="292"/>
    </row>
    <row r="21" spans="1:12" ht="25.5">
      <c r="A21" s="387">
        <v>13</v>
      </c>
      <c r="B21" s="388">
        <v>42609</v>
      </c>
      <c r="C21" s="389" t="s">
        <v>513</v>
      </c>
      <c r="D21" s="390">
        <v>40000</v>
      </c>
      <c r="E21" s="391" t="s">
        <v>542</v>
      </c>
      <c r="F21" s="392" t="s">
        <v>543</v>
      </c>
      <c r="G21" s="392" t="s">
        <v>544</v>
      </c>
      <c r="H21" s="391" t="s">
        <v>517</v>
      </c>
      <c r="I21" s="394"/>
      <c r="J21" s="294"/>
      <c r="K21" s="293"/>
      <c r="L21" s="292"/>
    </row>
    <row r="22" spans="1:12" ht="25.5">
      <c r="A22" s="387">
        <v>14</v>
      </c>
      <c r="B22" s="388">
        <v>42609</v>
      </c>
      <c r="C22" s="389" t="s">
        <v>513</v>
      </c>
      <c r="D22" s="390">
        <v>60000</v>
      </c>
      <c r="E22" s="391" t="s">
        <v>545</v>
      </c>
      <c r="F22" s="392" t="s">
        <v>546</v>
      </c>
      <c r="G22" s="392" t="s">
        <v>547</v>
      </c>
      <c r="H22" s="391" t="s">
        <v>517</v>
      </c>
      <c r="I22" s="394"/>
      <c r="J22" s="294"/>
      <c r="K22" s="293"/>
      <c r="L22" s="292"/>
    </row>
    <row r="23" spans="1:12" ht="25.5">
      <c r="A23" s="387">
        <v>15</v>
      </c>
      <c r="B23" s="388">
        <v>42609</v>
      </c>
      <c r="C23" s="389" t="s">
        <v>513</v>
      </c>
      <c r="D23" s="390">
        <v>20000</v>
      </c>
      <c r="E23" s="391" t="s">
        <v>548</v>
      </c>
      <c r="F23" s="392" t="s">
        <v>549</v>
      </c>
      <c r="G23" s="392" t="s">
        <v>550</v>
      </c>
      <c r="H23" s="391" t="s">
        <v>517</v>
      </c>
      <c r="I23" s="394"/>
      <c r="J23" s="294"/>
      <c r="K23" s="293"/>
      <c r="L23" s="292"/>
    </row>
    <row r="24" spans="1:12" ht="25.5">
      <c r="A24" s="387">
        <v>16</v>
      </c>
      <c r="B24" s="388">
        <v>42609</v>
      </c>
      <c r="C24" s="389" t="s">
        <v>513</v>
      </c>
      <c r="D24" s="390">
        <v>20000</v>
      </c>
      <c r="E24" s="391" t="s">
        <v>551</v>
      </c>
      <c r="F24" s="392" t="s">
        <v>552</v>
      </c>
      <c r="G24" s="392" t="s">
        <v>553</v>
      </c>
      <c r="H24" s="391" t="s">
        <v>517</v>
      </c>
      <c r="I24" s="394"/>
      <c r="J24" s="294"/>
      <c r="K24" s="293"/>
      <c r="L24" s="292"/>
    </row>
    <row r="25" spans="1:12" ht="25.5">
      <c r="A25" s="387">
        <v>17</v>
      </c>
      <c r="B25" s="388">
        <v>42609</v>
      </c>
      <c r="C25" s="389" t="s">
        <v>513</v>
      </c>
      <c r="D25" s="390">
        <v>20000</v>
      </c>
      <c r="E25" s="391" t="s">
        <v>554</v>
      </c>
      <c r="F25" s="392" t="s">
        <v>555</v>
      </c>
      <c r="G25" s="392" t="s">
        <v>556</v>
      </c>
      <c r="H25" s="391" t="s">
        <v>517</v>
      </c>
      <c r="I25" s="394"/>
      <c r="J25" s="294"/>
      <c r="K25" s="293"/>
      <c r="L25" s="292"/>
    </row>
    <row r="26" spans="1:12" ht="25.5">
      <c r="A26" s="387">
        <v>18</v>
      </c>
      <c r="B26" s="388">
        <v>42609</v>
      </c>
      <c r="C26" s="389" t="s">
        <v>513</v>
      </c>
      <c r="D26" s="390">
        <v>35000</v>
      </c>
      <c r="E26" s="391" t="s">
        <v>557</v>
      </c>
      <c r="F26" s="392" t="s">
        <v>558</v>
      </c>
      <c r="G26" s="392" t="s">
        <v>559</v>
      </c>
      <c r="H26" s="391" t="s">
        <v>517</v>
      </c>
      <c r="I26" s="394"/>
      <c r="J26" s="294"/>
      <c r="K26" s="293"/>
      <c r="L26" s="292"/>
    </row>
    <row r="27" spans="1:12" ht="25.5">
      <c r="A27" s="387">
        <v>19</v>
      </c>
      <c r="B27" s="388">
        <v>42609</v>
      </c>
      <c r="C27" s="389" t="s">
        <v>513</v>
      </c>
      <c r="D27" s="390">
        <v>40000</v>
      </c>
      <c r="E27" s="391" t="s">
        <v>560</v>
      </c>
      <c r="F27" s="392" t="s">
        <v>561</v>
      </c>
      <c r="G27" s="392" t="s">
        <v>562</v>
      </c>
      <c r="H27" s="391" t="s">
        <v>517</v>
      </c>
      <c r="I27" s="394"/>
      <c r="J27" s="294"/>
      <c r="K27" s="293"/>
      <c r="L27" s="292"/>
    </row>
    <row r="28" spans="1:12" ht="25.5">
      <c r="A28" s="387">
        <v>20</v>
      </c>
      <c r="B28" s="388">
        <v>42609</v>
      </c>
      <c r="C28" s="389" t="s">
        <v>513</v>
      </c>
      <c r="D28" s="390">
        <v>15000</v>
      </c>
      <c r="E28" s="391" t="s">
        <v>563</v>
      </c>
      <c r="F28" s="392" t="s">
        <v>564</v>
      </c>
      <c r="G28" s="392" t="s">
        <v>565</v>
      </c>
      <c r="H28" s="391" t="s">
        <v>517</v>
      </c>
      <c r="I28" s="395"/>
      <c r="J28" s="396"/>
      <c r="K28" s="397"/>
      <c r="L28" s="398"/>
    </row>
    <row r="29" spans="1:12" ht="25.5">
      <c r="A29" s="387">
        <v>21</v>
      </c>
      <c r="B29" s="388">
        <v>42609</v>
      </c>
      <c r="C29" s="389" t="s">
        <v>513</v>
      </c>
      <c r="D29" s="390">
        <v>15000</v>
      </c>
      <c r="E29" s="391" t="s">
        <v>566</v>
      </c>
      <c r="F29" s="392" t="s">
        <v>567</v>
      </c>
      <c r="G29" s="392" t="s">
        <v>568</v>
      </c>
      <c r="H29" s="391" t="s">
        <v>517</v>
      </c>
      <c r="I29" s="395"/>
      <c r="J29" s="396"/>
      <c r="K29" s="397"/>
      <c r="L29" s="398"/>
    </row>
    <row r="30" spans="1:12" ht="25.5">
      <c r="A30" s="387">
        <v>22</v>
      </c>
      <c r="B30" s="388">
        <v>42609</v>
      </c>
      <c r="C30" s="389" t="s">
        <v>513</v>
      </c>
      <c r="D30" s="390">
        <v>15000</v>
      </c>
      <c r="E30" s="391" t="s">
        <v>569</v>
      </c>
      <c r="F30" s="392" t="s">
        <v>570</v>
      </c>
      <c r="G30" s="392" t="s">
        <v>571</v>
      </c>
      <c r="H30" s="391" t="s">
        <v>517</v>
      </c>
      <c r="I30" s="395"/>
      <c r="J30" s="396"/>
      <c r="K30" s="397"/>
      <c r="L30" s="398"/>
    </row>
    <row r="31" spans="1:12" ht="25.5">
      <c r="A31" s="387">
        <v>23</v>
      </c>
      <c r="B31" s="388">
        <v>42609</v>
      </c>
      <c r="C31" s="389" t="s">
        <v>513</v>
      </c>
      <c r="D31" s="390">
        <v>15000</v>
      </c>
      <c r="E31" s="391" t="s">
        <v>572</v>
      </c>
      <c r="F31" s="392" t="s">
        <v>573</v>
      </c>
      <c r="G31" s="392" t="s">
        <v>574</v>
      </c>
      <c r="H31" s="391" t="s">
        <v>517</v>
      </c>
      <c r="I31" s="395"/>
      <c r="J31" s="396"/>
      <c r="K31" s="397"/>
      <c r="L31" s="398"/>
    </row>
    <row r="32" spans="1:12" ht="25.5">
      <c r="A32" s="387">
        <v>24</v>
      </c>
      <c r="B32" s="388">
        <v>42611</v>
      </c>
      <c r="C32" s="389" t="s">
        <v>513</v>
      </c>
      <c r="D32" s="390">
        <v>20000</v>
      </c>
      <c r="E32" s="391" t="s">
        <v>575</v>
      </c>
      <c r="F32" s="392" t="s">
        <v>576</v>
      </c>
      <c r="G32" s="392" t="s">
        <v>577</v>
      </c>
      <c r="H32" s="391" t="s">
        <v>517</v>
      </c>
      <c r="I32" s="395"/>
      <c r="J32" s="396"/>
      <c r="K32" s="397"/>
      <c r="L32" s="398"/>
    </row>
    <row r="33" spans="1:12" ht="25.5">
      <c r="A33" s="387">
        <v>25</v>
      </c>
      <c r="B33" s="388">
        <v>42611</v>
      </c>
      <c r="C33" s="389" t="s">
        <v>513</v>
      </c>
      <c r="D33" s="390">
        <v>15000</v>
      </c>
      <c r="E33" s="391" t="s">
        <v>533</v>
      </c>
      <c r="F33" s="392" t="s">
        <v>534</v>
      </c>
      <c r="G33" s="392" t="s">
        <v>535</v>
      </c>
      <c r="H33" s="391" t="s">
        <v>517</v>
      </c>
      <c r="I33" s="395"/>
      <c r="J33" s="396"/>
      <c r="K33" s="397"/>
      <c r="L33" s="398"/>
    </row>
    <row r="34" spans="1:12" ht="25.5">
      <c r="A34" s="387">
        <v>26</v>
      </c>
      <c r="B34" s="388">
        <v>42583</v>
      </c>
      <c r="C34" s="389" t="s">
        <v>578</v>
      </c>
      <c r="D34" s="390">
        <v>3170</v>
      </c>
      <c r="E34" s="391" t="s">
        <v>579</v>
      </c>
      <c r="F34" s="392">
        <v>19001011630</v>
      </c>
      <c r="G34" s="392"/>
      <c r="H34" s="391"/>
      <c r="I34" s="395" t="s">
        <v>580</v>
      </c>
      <c r="J34" s="396"/>
      <c r="K34" s="397"/>
      <c r="L34" s="398"/>
    </row>
    <row r="35" spans="1:12" ht="25.5">
      <c r="A35" s="387">
        <v>27</v>
      </c>
      <c r="B35" s="388">
        <v>42569</v>
      </c>
      <c r="C35" s="389" t="s">
        <v>578</v>
      </c>
      <c r="D35" s="390">
        <v>38.94</v>
      </c>
      <c r="E35" s="391" t="s">
        <v>521</v>
      </c>
      <c r="F35" s="399" t="s">
        <v>522</v>
      </c>
      <c r="G35" s="392"/>
      <c r="H35" s="391"/>
      <c r="I35" s="395" t="s">
        <v>581</v>
      </c>
      <c r="J35" s="396"/>
      <c r="K35" s="397"/>
      <c r="L35" s="398"/>
    </row>
    <row r="36" spans="1:12" ht="25.5">
      <c r="A36" s="387">
        <v>28</v>
      </c>
      <c r="B36" s="388">
        <v>42556</v>
      </c>
      <c r="C36" s="389" t="s">
        <v>578</v>
      </c>
      <c r="D36" s="390">
        <v>37.4</v>
      </c>
      <c r="E36" s="400" t="s">
        <v>518</v>
      </c>
      <c r="F36" s="399" t="s">
        <v>519</v>
      </c>
      <c r="G36" s="392"/>
      <c r="H36" s="391"/>
      <c r="I36" s="395" t="s">
        <v>581</v>
      </c>
      <c r="J36" s="396"/>
      <c r="K36" s="397"/>
      <c r="L36" s="398"/>
    </row>
    <row r="37" spans="1:12" ht="25.5">
      <c r="A37" s="387">
        <v>29</v>
      </c>
      <c r="B37" s="388">
        <v>42569</v>
      </c>
      <c r="C37" s="389" t="s">
        <v>578</v>
      </c>
      <c r="D37" s="390">
        <v>4</v>
      </c>
      <c r="E37" s="400" t="s">
        <v>582</v>
      </c>
      <c r="F37" s="399" t="s">
        <v>583</v>
      </c>
      <c r="G37" s="392"/>
      <c r="H37" s="391"/>
      <c r="I37" s="395" t="s">
        <v>581</v>
      </c>
      <c r="J37" s="396"/>
      <c r="K37" s="397"/>
      <c r="L37" s="398"/>
    </row>
    <row r="38" spans="1:12" ht="25.5">
      <c r="A38" s="387">
        <v>30</v>
      </c>
      <c r="B38" s="388">
        <v>42569</v>
      </c>
      <c r="C38" s="389" t="s">
        <v>578</v>
      </c>
      <c r="D38" s="390">
        <v>4</v>
      </c>
      <c r="E38" s="400" t="s">
        <v>582</v>
      </c>
      <c r="F38" s="399" t="s">
        <v>583</v>
      </c>
      <c r="G38" s="392"/>
      <c r="H38" s="391"/>
      <c r="I38" s="395" t="s">
        <v>581</v>
      </c>
      <c r="J38" s="396"/>
      <c r="K38" s="397"/>
      <c r="L38" s="398"/>
    </row>
    <row r="39" spans="1:12" ht="25.5">
      <c r="A39" s="387">
        <v>31</v>
      </c>
      <c r="B39" s="388">
        <v>42569</v>
      </c>
      <c r="C39" s="389" t="s">
        <v>578</v>
      </c>
      <c r="D39" s="390">
        <v>4</v>
      </c>
      <c r="E39" s="400" t="s">
        <v>584</v>
      </c>
      <c r="F39" s="399" t="s">
        <v>585</v>
      </c>
      <c r="G39" s="392"/>
      <c r="H39" s="391"/>
      <c r="I39" s="395" t="s">
        <v>581</v>
      </c>
      <c r="J39" s="396"/>
      <c r="K39" s="397"/>
      <c r="L39" s="398"/>
    </row>
    <row r="40" spans="1:12" ht="25.5">
      <c r="A40" s="387">
        <v>32</v>
      </c>
      <c r="B40" s="388">
        <v>42569</v>
      </c>
      <c r="C40" s="389" t="s">
        <v>578</v>
      </c>
      <c r="D40" s="390">
        <v>4</v>
      </c>
      <c r="E40" s="400" t="s">
        <v>584</v>
      </c>
      <c r="F40" s="399" t="s">
        <v>585</v>
      </c>
      <c r="G40" s="392"/>
      <c r="H40" s="391"/>
      <c r="I40" s="395" t="s">
        <v>581</v>
      </c>
      <c r="J40" s="396"/>
      <c r="K40" s="397"/>
      <c r="L40" s="398"/>
    </row>
    <row r="41" spans="1:12" ht="25.5">
      <c r="A41" s="387">
        <v>33</v>
      </c>
      <c r="B41" s="388">
        <v>42569</v>
      </c>
      <c r="C41" s="389" t="s">
        <v>578</v>
      </c>
      <c r="D41" s="390">
        <v>4</v>
      </c>
      <c r="E41" s="400" t="s">
        <v>586</v>
      </c>
      <c r="F41" s="392">
        <v>47001006737</v>
      </c>
      <c r="G41" s="392"/>
      <c r="H41" s="391"/>
      <c r="I41" s="395" t="s">
        <v>581</v>
      </c>
      <c r="J41" s="396"/>
      <c r="K41" s="397"/>
      <c r="L41" s="398"/>
    </row>
    <row r="42" spans="1:12" ht="25.5">
      <c r="A42" s="387">
        <v>34</v>
      </c>
      <c r="B42" s="388">
        <v>42569</v>
      </c>
      <c r="C42" s="389" t="s">
        <v>578</v>
      </c>
      <c r="D42" s="390">
        <v>4</v>
      </c>
      <c r="E42" s="400" t="s">
        <v>586</v>
      </c>
      <c r="F42" s="392">
        <v>47001006737</v>
      </c>
      <c r="G42" s="392"/>
      <c r="H42" s="391"/>
      <c r="I42" s="395" t="s">
        <v>581</v>
      </c>
      <c r="J42" s="396"/>
      <c r="K42" s="397"/>
      <c r="L42" s="398"/>
    </row>
    <row r="43" spans="1:12" ht="25.5">
      <c r="A43" s="387">
        <v>35</v>
      </c>
      <c r="B43" s="401">
        <v>42562</v>
      </c>
      <c r="C43" s="389" t="s">
        <v>578</v>
      </c>
      <c r="D43" s="402">
        <v>1500</v>
      </c>
      <c r="E43" s="389" t="s">
        <v>587</v>
      </c>
      <c r="F43" s="295" t="s">
        <v>588</v>
      </c>
      <c r="G43" s="295"/>
      <c r="H43" s="295"/>
      <c r="I43" s="395" t="s">
        <v>589</v>
      </c>
      <c r="J43" s="396"/>
      <c r="K43" s="397"/>
      <c r="L43" s="398"/>
    </row>
    <row r="44" spans="1:12" ht="25.5">
      <c r="A44" s="387">
        <v>36</v>
      </c>
      <c r="B44" s="401">
        <v>42562</v>
      </c>
      <c r="C44" s="389" t="s">
        <v>578</v>
      </c>
      <c r="D44" s="402">
        <v>1169.55</v>
      </c>
      <c r="E44" s="389" t="s">
        <v>587</v>
      </c>
      <c r="F44" s="295" t="s">
        <v>588</v>
      </c>
      <c r="G44" s="295"/>
      <c r="H44" s="295"/>
      <c r="I44" s="395" t="s">
        <v>589</v>
      </c>
      <c r="J44" s="396"/>
      <c r="K44" s="397"/>
      <c r="L44" s="398"/>
    </row>
    <row r="45" spans="1:12" ht="25.5">
      <c r="A45" s="387">
        <v>37</v>
      </c>
      <c r="B45" s="401">
        <v>42562</v>
      </c>
      <c r="C45" s="389" t="s">
        <v>578</v>
      </c>
      <c r="D45" s="403">
        <v>1900</v>
      </c>
      <c r="E45" s="389" t="s">
        <v>587</v>
      </c>
      <c r="F45" s="295" t="s">
        <v>588</v>
      </c>
      <c r="G45" s="404"/>
      <c r="H45" s="404"/>
      <c r="I45" s="395" t="s">
        <v>589</v>
      </c>
      <c r="J45" s="396"/>
      <c r="K45" s="397"/>
      <c r="L45" s="398"/>
    </row>
    <row r="46" spans="1:12" ht="25.5">
      <c r="A46" s="387">
        <v>38</v>
      </c>
      <c r="B46" s="405">
        <v>42608</v>
      </c>
      <c r="C46" s="389" t="s">
        <v>578</v>
      </c>
      <c r="D46" s="402">
        <v>101</v>
      </c>
      <c r="E46" s="406" t="s">
        <v>590</v>
      </c>
      <c r="F46" s="404" t="s">
        <v>591</v>
      </c>
      <c r="G46" s="404"/>
      <c r="H46" s="404"/>
      <c r="I46" s="395" t="s">
        <v>592</v>
      </c>
      <c r="J46" s="396"/>
      <c r="K46" s="397"/>
      <c r="L46" s="398"/>
    </row>
    <row r="47" spans="1:12" ht="25.5">
      <c r="A47" s="387">
        <v>39</v>
      </c>
      <c r="B47" s="405">
        <v>42608</v>
      </c>
      <c r="C47" s="389" t="s">
        <v>578</v>
      </c>
      <c r="D47" s="402">
        <v>3.5</v>
      </c>
      <c r="E47" s="406" t="s">
        <v>590</v>
      </c>
      <c r="F47" s="404" t="s">
        <v>591</v>
      </c>
      <c r="G47" s="404"/>
      <c r="H47" s="404"/>
      <c r="I47" s="395" t="s">
        <v>593</v>
      </c>
      <c r="J47" s="396"/>
      <c r="K47" s="397"/>
      <c r="L47" s="398"/>
    </row>
    <row r="48" spans="1:12" ht="25.5">
      <c r="A48" s="387">
        <v>40</v>
      </c>
      <c r="B48" s="388">
        <v>42613</v>
      </c>
      <c r="C48" s="389" t="s">
        <v>513</v>
      </c>
      <c r="D48" s="390">
        <v>3320</v>
      </c>
      <c r="E48" s="391" t="s">
        <v>594</v>
      </c>
      <c r="F48" s="392" t="s">
        <v>558</v>
      </c>
      <c r="G48" s="392" t="s">
        <v>559</v>
      </c>
      <c r="H48" s="391" t="s">
        <v>517</v>
      </c>
      <c r="I48" s="393"/>
      <c r="J48" s="298"/>
      <c r="K48" s="297"/>
      <c r="L48" s="296"/>
    </row>
    <row r="49" spans="1:12" ht="25.5">
      <c r="A49" s="387">
        <v>41</v>
      </c>
      <c r="B49" s="388">
        <v>42615</v>
      </c>
      <c r="C49" s="389" t="s">
        <v>513</v>
      </c>
      <c r="D49" s="390">
        <v>1230</v>
      </c>
      <c r="E49" s="391" t="s">
        <v>595</v>
      </c>
      <c r="F49" s="392" t="s">
        <v>596</v>
      </c>
      <c r="G49" s="392" t="s">
        <v>597</v>
      </c>
      <c r="H49" s="391" t="s">
        <v>517</v>
      </c>
      <c r="I49" s="394"/>
      <c r="J49" s="294"/>
      <c r="K49" s="293"/>
      <c r="L49" s="292"/>
    </row>
    <row r="50" spans="1:12" ht="25.5">
      <c r="A50" s="387">
        <v>42</v>
      </c>
      <c r="B50" s="388">
        <v>42615</v>
      </c>
      <c r="C50" s="389" t="s">
        <v>513</v>
      </c>
      <c r="D50" s="390">
        <v>1000</v>
      </c>
      <c r="E50" s="391" t="s">
        <v>598</v>
      </c>
      <c r="F50" s="392" t="s">
        <v>599</v>
      </c>
      <c r="G50" s="392" t="s">
        <v>600</v>
      </c>
      <c r="H50" s="391" t="s">
        <v>517</v>
      </c>
      <c r="I50" s="394"/>
      <c r="J50" s="294"/>
      <c r="K50" s="293"/>
      <c r="L50" s="292"/>
    </row>
    <row r="51" spans="1:12" ht="25.5">
      <c r="A51" s="387">
        <v>43</v>
      </c>
      <c r="B51" s="388">
        <v>42616</v>
      </c>
      <c r="C51" s="389" t="s">
        <v>513</v>
      </c>
      <c r="D51" s="390">
        <v>4000</v>
      </c>
      <c r="E51" s="391" t="s">
        <v>601</v>
      </c>
      <c r="F51" s="392" t="s">
        <v>602</v>
      </c>
      <c r="G51" s="392" t="s">
        <v>603</v>
      </c>
      <c r="H51" s="391" t="s">
        <v>517</v>
      </c>
      <c r="I51" s="394"/>
      <c r="J51" s="294"/>
      <c r="K51" s="293"/>
      <c r="L51" s="292"/>
    </row>
    <row r="52" spans="1:12" ht="25.5">
      <c r="A52" s="387">
        <v>44</v>
      </c>
      <c r="B52" s="388">
        <v>42616</v>
      </c>
      <c r="C52" s="389" t="s">
        <v>513</v>
      </c>
      <c r="D52" s="390">
        <v>9175</v>
      </c>
      <c r="E52" s="391" t="s">
        <v>594</v>
      </c>
      <c r="F52" s="392" t="s">
        <v>558</v>
      </c>
      <c r="G52" s="392" t="s">
        <v>559</v>
      </c>
      <c r="H52" s="391" t="s">
        <v>517</v>
      </c>
      <c r="I52" s="394"/>
      <c r="J52" s="294"/>
      <c r="K52" s="293"/>
      <c r="L52" s="292"/>
    </row>
    <row r="53" spans="1:12" ht="25.5">
      <c r="A53" s="387">
        <v>45</v>
      </c>
      <c r="B53" s="388">
        <v>42618</v>
      </c>
      <c r="C53" s="389" t="s">
        <v>513</v>
      </c>
      <c r="D53" s="390">
        <v>60000</v>
      </c>
      <c r="E53" s="391" t="s">
        <v>604</v>
      </c>
      <c r="F53" s="392" t="s">
        <v>605</v>
      </c>
      <c r="G53" s="392" t="s">
        <v>606</v>
      </c>
      <c r="H53" s="391" t="s">
        <v>517</v>
      </c>
      <c r="I53" s="394"/>
      <c r="J53" s="294"/>
      <c r="K53" s="293"/>
      <c r="L53" s="292"/>
    </row>
    <row r="54" spans="1:12" ht="25.5">
      <c r="A54" s="387">
        <v>46</v>
      </c>
      <c r="B54" s="388">
        <v>42618</v>
      </c>
      <c r="C54" s="389" t="s">
        <v>513</v>
      </c>
      <c r="D54" s="390">
        <v>400</v>
      </c>
      <c r="E54" s="391" t="s">
        <v>594</v>
      </c>
      <c r="F54" s="392" t="s">
        <v>558</v>
      </c>
      <c r="G54" s="392" t="s">
        <v>559</v>
      </c>
      <c r="H54" s="391" t="s">
        <v>517</v>
      </c>
      <c r="I54" s="394"/>
      <c r="J54" s="294"/>
      <c r="K54" s="293"/>
      <c r="L54" s="292"/>
    </row>
    <row r="55" spans="1:12" ht="25.5">
      <c r="A55" s="387">
        <v>47</v>
      </c>
      <c r="B55" s="388">
        <v>42618</v>
      </c>
      <c r="C55" s="389" t="s">
        <v>513</v>
      </c>
      <c r="D55" s="390">
        <v>20000</v>
      </c>
      <c r="E55" s="391" t="s">
        <v>607</v>
      </c>
      <c r="F55" s="392" t="s">
        <v>608</v>
      </c>
      <c r="G55" s="392" t="s">
        <v>609</v>
      </c>
      <c r="H55" s="391" t="s">
        <v>517</v>
      </c>
      <c r="I55" s="394"/>
      <c r="J55" s="294"/>
      <c r="K55" s="293"/>
      <c r="L55" s="292"/>
    </row>
    <row r="56" spans="1:12" ht="25.5">
      <c r="A56" s="387">
        <v>48</v>
      </c>
      <c r="B56" s="388">
        <v>42618</v>
      </c>
      <c r="C56" s="389" t="s">
        <v>513</v>
      </c>
      <c r="D56" s="390">
        <v>15000</v>
      </c>
      <c r="E56" s="391" t="s">
        <v>610</v>
      </c>
      <c r="F56" s="392" t="s">
        <v>611</v>
      </c>
      <c r="G56" s="392" t="s">
        <v>612</v>
      </c>
      <c r="H56" s="391" t="s">
        <v>517</v>
      </c>
      <c r="I56" s="394"/>
      <c r="J56" s="294"/>
      <c r="K56" s="293"/>
      <c r="L56" s="292"/>
    </row>
    <row r="57" spans="1:12" ht="25.5">
      <c r="A57" s="387">
        <v>49</v>
      </c>
      <c r="B57" s="388">
        <v>42618</v>
      </c>
      <c r="C57" s="389" t="s">
        <v>513</v>
      </c>
      <c r="D57" s="390">
        <v>60000</v>
      </c>
      <c r="E57" s="391" t="s">
        <v>613</v>
      </c>
      <c r="F57" s="392" t="s">
        <v>614</v>
      </c>
      <c r="G57" s="392" t="s">
        <v>615</v>
      </c>
      <c r="H57" s="391" t="s">
        <v>517</v>
      </c>
      <c r="I57" s="394"/>
      <c r="J57" s="294"/>
      <c r="K57" s="293"/>
      <c r="L57" s="292"/>
    </row>
    <row r="58" spans="1:12" ht="25.5">
      <c r="A58" s="387">
        <v>50</v>
      </c>
      <c r="B58" s="388">
        <v>42618</v>
      </c>
      <c r="C58" s="389" t="s">
        <v>513</v>
      </c>
      <c r="D58" s="390">
        <v>50000</v>
      </c>
      <c r="E58" s="391" t="s">
        <v>616</v>
      </c>
      <c r="F58" s="392" t="s">
        <v>617</v>
      </c>
      <c r="G58" s="392" t="s">
        <v>618</v>
      </c>
      <c r="H58" s="391" t="s">
        <v>517</v>
      </c>
      <c r="I58" s="394"/>
      <c r="J58" s="294"/>
      <c r="K58" s="293"/>
      <c r="L58" s="292"/>
    </row>
    <row r="59" spans="1:12" ht="25.5">
      <c r="A59" s="387">
        <v>51</v>
      </c>
      <c r="B59" s="388">
        <v>42619</v>
      </c>
      <c r="C59" s="389" t="s">
        <v>513</v>
      </c>
      <c r="D59" s="390">
        <v>30900</v>
      </c>
      <c r="E59" s="391" t="s">
        <v>619</v>
      </c>
      <c r="F59" s="392" t="s">
        <v>620</v>
      </c>
      <c r="G59" s="392" t="s">
        <v>621</v>
      </c>
      <c r="H59" s="391" t="s">
        <v>517</v>
      </c>
      <c r="I59" s="394"/>
      <c r="J59" s="294"/>
      <c r="K59" s="293"/>
      <c r="L59" s="292"/>
    </row>
    <row r="60" spans="1:12" ht="25.5">
      <c r="A60" s="387">
        <v>52</v>
      </c>
      <c r="B60" s="388">
        <v>42620</v>
      </c>
      <c r="C60" s="389" t="s">
        <v>513</v>
      </c>
      <c r="D60" s="390">
        <v>5660</v>
      </c>
      <c r="E60" s="391" t="s">
        <v>622</v>
      </c>
      <c r="F60" s="392" t="s">
        <v>623</v>
      </c>
      <c r="G60" s="392" t="s">
        <v>624</v>
      </c>
      <c r="H60" s="391" t="s">
        <v>517</v>
      </c>
      <c r="I60" s="394"/>
      <c r="J60" s="294"/>
      <c r="K60" s="293"/>
      <c r="L60" s="292"/>
    </row>
    <row r="61" spans="1:12" ht="25.5">
      <c r="A61" s="387">
        <v>53</v>
      </c>
      <c r="B61" s="388">
        <v>42620</v>
      </c>
      <c r="C61" s="389" t="s">
        <v>513</v>
      </c>
      <c r="D61" s="390">
        <v>5000</v>
      </c>
      <c r="E61" s="391" t="s">
        <v>625</v>
      </c>
      <c r="F61" s="392" t="s">
        <v>626</v>
      </c>
      <c r="G61" s="392" t="s">
        <v>627</v>
      </c>
      <c r="H61" s="391" t="s">
        <v>517</v>
      </c>
      <c r="I61" s="394"/>
      <c r="J61" s="294"/>
      <c r="K61" s="293"/>
      <c r="L61" s="292"/>
    </row>
    <row r="62" spans="1:12" ht="25.5">
      <c r="A62" s="387">
        <v>54</v>
      </c>
      <c r="B62" s="388">
        <v>42620</v>
      </c>
      <c r="C62" s="389" t="s">
        <v>513</v>
      </c>
      <c r="D62" s="390">
        <v>5000</v>
      </c>
      <c r="E62" s="391" t="s">
        <v>628</v>
      </c>
      <c r="F62" s="392" t="s">
        <v>629</v>
      </c>
      <c r="G62" s="392" t="s">
        <v>630</v>
      </c>
      <c r="H62" s="391" t="s">
        <v>517</v>
      </c>
      <c r="I62" s="394"/>
      <c r="J62" s="294"/>
      <c r="K62" s="293"/>
      <c r="L62" s="292"/>
    </row>
    <row r="63" spans="1:12" ht="25.5">
      <c r="A63" s="387">
        <v>55</v>
      </c>
      <c r="B63" s="388">
        <v>42620</v>
      </c>
      <c r="C63" s="389" t="s">
        <v>513</v>
      </c>
      <c r="D63" s="390">
        <v>5000</v>
      </c>
      <c r="E63" s="391" t="s">
        <v>631</v>
      </c>
      <c r="F63" s="392" t="s">
        <v>632</v>
      </c>
      <c r="G63" s="392" t="s">
        <v>633</v>
      </c>
      <c r="H63" s="391" t="s">
        <v>517</v>
      </c>
      <c r="I63" s="394"/>
      <c r="J63" s="294"/>
      <c r="K63" s="293"/>
      <c r="L63" s="292"/>
    </row>
    <row r="64" spans="1:12" ht="25.5">
      <c r="A64" s="387">
        <v>56</v>
      </c>
      <c r="B64" s="388">
        <v>42621</v>
      </c>
      <c r="C64" s="389" t="s">
        <v>513</v>
      </c>
      <c r="D64" s="390">
        <v>2000</v>
      </c>
      <c r="E64" s="391" t="s">
        <v>634</v>
      </c>
      <c r="F64" s="392" t="s">
        <v>635</v>
      </c>
      <c r="G64" s="392" t="s">
        <v>636</v>
      </c>
      <c r="H64" s="391" t="s">
        <v>517</v>
      </c>
      <c r="I64" s="394"/>
      <c r="J64" s="294"/>
      <c r="K64" s="293"/>
      <c r="L64" s="292"/>
    </row>
    <row r="65" spans="1:12" ht="25.5">
      <c r="A65" s="387">
        <v>57</v>
      </c>
      <c r="B65" s="388">
        <v>42621</v>
      </c>
      <c r="C65" s="389" t="s">
        <v>513</v>
      </c>
      <c r="D65" s="390">
        <v>15000</v>
      </c>
      <c r="E65" s="391" t="s">
        <v>637</v>
      </c>
      <c r="F65" s="392" t="s">
        <v>638</v>
      </c>
      <c r="G65" s="392" t="s">
        <v>639</v>
      </c>
      <c r="H65" s="391" t="s">
        <v>517</v>
      </c>
      <c r="I65" s="394"/>
      <c r="J65" s="294"/>
      <c r="K65" s="293"/>
      <c r="L65" s="292"/>
    </row>
    <row r="66" spans="1:12" ht="25.5">
      <c r="A66" s="387">
        <v>58</v>
      </c>
      <c r="B66" s="388">
        <v>42621</v>
      </c>
      <c r="C66" s="389" t="s">
        <v>513</v>
      </c>
      <c r="D66" s="390">
        <v>15000</v>
      </c>
      <c r="E66" s="391" t="s">
        <v>640</v>
      </c>
      <c r="F66" s="392" t="s">
        <v>641</v>
      </c>
      <c r="G66" s="392" t="s">
        <v>642</v>
      </c>
      <c r="H66" s="391" t="s">
        <v>517</v>
      </c>
      <c r="I66" s="394"/>
      <c r="J66" s="294"/>
      <c r="K66" s="293"/>
      <c r="L66" s="292"/>
    </row>
    <row r="67" spans="1:12" ht="25.5">
      <c r="A67" s="387">
        <v>59</v>
      </c>
      <c r="B67" s="388">
        <v>42621</v>
      </c>
      <c r="C67" s="389" t="s">
        <v>513</v>
      </c>
      <c r="D67" s="390">
        <v>20000</v>
      </c>
      <c r="E67" s="391" t="s">
        <v>643</v>
      </c>
      <c r="F67" s="392" t="s">
        <v>644</v>
      </c>
      <c r="G67" s="392" t="s">
        <v>645</v>
      </c>
      <c r="H67" s="391" t="s">
        <v>517</v>
      </c>
      <c r="I67" s="395"/>
      <c r="J67" s="396"/>
      <c r="K67" s="397"/>
      <c r="L67" s="398"/>
    </row>
    <row r="68" spans="1:12" ht="25.5">
      <c r="A68" s="387">
        <v>60</v>
      </c>
      <c r="B68" s="388">
        <v>42622</v>
      </c>
      <c r="C68" s="389" t="s">
        <v>513</v>
      </c>
      <c r="D68" s="390">
        <v>5000</v>
      </c>
      <c r="E68" s="391" t="s">
        <v>646</v>
      </c>
      <c r="F68" s="392" t="s">
        <v>647</v>
      </c>
      <c r="G68" s="392" t="s">
        <v>648</v>
      </c>
      <c r="H68" s="391" t="s">
        <v>517</v>
      </c>
      <c r="I68" s="395"/>
      <c r="J68" s="396"/>
      <c r="K68" s="397"/>
      <c r="L68" s="398"/>
    </row>
    <row r="69" spans="1:12" ht="25.5">
      <c r="A69" s="387">
        <v>61</v>
      </c>
      <c r="B69" s="388">
        <v>42622</v>
      </c>
      <c r="C69" s="389" t="s">
        <v>513</v>
      </c>
      <c r="D69" s="390">
        <v>500</v>
      </c>
      <c r="E69" s="391" t="s">
        <v>649</v>
      </c>
      <c r="F69" s="392" t="s">
        <v>650</v>
      </c>
      <c r="G69" s="392" t="s">
        <v>651</v>
      </c>
      <c r="H69" s="391" t="s">
        <v>517</v>
      </c>
      <c r="I69" s="395"/>
      <c r="J69" s="396"/>
      <c r="K69" s="397"/>
      <c r="L69" s="398"/>
    </row>
    <row r="70" spans="1:12" ht="25.5">
      <c r="A70" s="387">
        <v>62</v>
      </c>
      <c r="B70" s="388">
        <v>42622</v>
      </c>
      <c r="C70" s="389" t="s">
        <v>513</v>
      </c>
      <c r="D70" s="390">
        <v>45000</v>
      </c>
      <c r="E70" s="391" t="s">
        <v>652</v>
      </c>
      <c r="F70" s="392" t="s">
        <v>653</v>
      </c>
      <c r="G70" s="392" t="s">
        <v>654</v>
      </c>
      <c r="H70" s="391" t="s">
        <v>517</v>
      </c>
      <c r="I70" s="395"/>
      <c r="J70" s="396"/>
      <c r="K70" s="397"/>
      <c r="L70" s="398"/>
    </row>
    <row r="71" spans="1:12" ht="25.5">
      <c r="A71" s="387">
        <v>63</v>
      </c>
      <c r="B71" s="388">
        <v>42622</v>
      </c>
      <c r="C71" s="389" t="s">
        <v>513</v>
      </c>
      <c r="D71" s="390">
        <v>20000</v>
      </c>
      <c r="E71" s="391" t="s">
        <v>655</v>
      </c>
      <c r="F71" s="392" t="s">
        <v>656</v>
      </c>
      <c r="G71" s="392" t="s">
        <v>657</v>
      </c>
      <c r="H71" s="391" t="s">
        <v>517</v>
      </c>
      <c r="I71" s="395"/>
      <c r="J71" s="396"/>
      <c r="K71" s="397"/>
      <c r="L71" s="398"/>
    </row>
    <row r="72" spans="1:12" ht="25.5">
      <c r="A72" s="387">
        <v>64</v>
      </c>
      <c r="B72" s="388">
        <v>42622</v>
      </c>
      <c r="C72" s="389" t="s">
        <v>513</v>
      </c>
      <c r="D72" s="390">
        <v>20000</v>
      </c>
      <c r="E72" s="391" t="s">
        <v>658</v>
      </c>
      <c r="F72" s="392" t="s">
        <v>659</v>
      </c>
      <c r="G72" s="392" t="s">
        <v>660</v>
      </c>
      <c r="H72" s="391" t="s">
        <v>517</v>
      </c>
      <c r="I72" s="395"/>
      <c r="J72" s="396"/>
      <c r="K72" s="397"/>
      <c r="L72" s="398"/>
    </row>
    <row r="73" spans="1:12" ht="25.5">
      <c r="A73" s="387">
        <v>65</v>
      </c>
      <c r="B73" s="388">
        <v>42622</v>
      </c>
      <c r="C73" s="389" t="s">
        <v>513</v>
      </c>
      <c r="D73" s="390">
        <v>20000</v>
      </c>
      <c r="E73" s="391" t="s">
        <v>661</v>
      </c>
      <c r="F73" s="392" t="s">
        <v>662</v>
      </c>
      <c r="G73" s="392" t="s">
        <v>663</v>
      </c>
      <c r="H73" s="391" t="s">
        <v>517</v>
      </c>
      <c r="I73" s="395"/>
      <c r="J73" s="396"/>
      <c r="K73" s="397"/>
      <c r="L73" s="398"/>
    </row>
    <row r="74" spans="1:12" ht="25.5">
      <c r="A74" s="387">
        <v>66</v>
      </c>
      <c r="B74" s="388">
        <v>42622</v>
      </c>
      <c r="C74" s="389" t="s">
        <v>513</v>
      </c>
      <c r="D74" s="390">
        <v>2500</v>
      </c>
      <c r="E74" s="391" t="s">
        <v>664</v>
      </c>
      <c r="F74" s="392" t="s">
        <v>665</v>
      </c>
      <c r="G74" s="392" t="s">
        <v>666</v>
      </c>
      <c r="H74" s="391" t="s">
        <v>517</v>
      </c>
      <c r="I74" s="395"/>
      <c r="J74" s="396"/>
      <c r="K74" s="397"/>
      <c r="L74" s="398"/>
    </row>
    <row r="75" spans="1:12" ht="25.5">
      <c r="A75" s="387">
        <v>67</v>
      </c>
      <c r="B75" s="388">
        <v>42622</v>
      </c>
      <c r="C75" s="389" t="s">
        <v>513</v>
      </c>
      <c r="D75" s="390">
        <v>2000</v>
      </c>
      <c r="E75" s="391" t="s">
        <v>667</v>
      </c>
      <c r="F75" s="392" t="s">
        <v>668</v>
      </c>
      <c r="G75" s="392" t="s">
        <v>669</v>
      </c>
      <c r="H75" s="391" t="s">
        <v>517</v>
      </c>
      <c r="I75" s="395"/>
      <c r="J75" s="396"/>
      <c r="K75" s="397"/>
      <c r="L75" s="398"/>
    </row>
    <row r="76" spans="1:12" ht="25.5">
      <c r="A76" s="387">
        <v>68</v>
      </c>
      <c r="B76" s="388">
        <v>42622</v>
      </c>
      <c r="C76" s="389" t="s">
        <v>513</v>
      </c>
      <c r="D76" s="390">
        <v>1500</v>
      </c>
      <c r="E76" s="391" t="s">
        <v>670</v>
      </c>
      <c r="F76" s="392" t="s">
        <v>671</v>
      </c>
      <c r="G76" s="392" t="s">
        <v>672</v>
      </c>
      <c r="H76" s="391" t="s">
        <v>517</v>
      </c>
      <c r="I76" s="395"/>
      <c r="J76" s="396"/>
      <c r="K76" s="397"/>
      <c r="L76" s="398"/>
    </row>
    <row r="77" spans="1:12" ht="25.5">
      <c r="A77" s="387">
        <v>69</v>
      </c>
      <c r="B77" s="388">
        <v>42622</v>
      </c>
      <c r="C77" s="389" t="s">
        <v>513</v>
      </c>
      <c r="D77" s="390">
        <v>2000</v>
      </c>
      <c r="E77" s="391" t="s">
        <v>625</v>
      </c>
      <c r="F77" s="392" t="s">
        <v>626</v>
      </c>
      <c r="G77" s="392" t="s">
        <v>627</v>
      </c>
      <c r="H77" s="391" t="s">
        <v>517</v>
      </c>
      <c r="I77" s="395"/>
      <c r="J77" s="396"/>
      <c r="K77" s="397"/>
      <c r="L77" s="398"/>
    </row>
    <row r="78" spans="1:12" ht="25.5">
      <c r="A78" s="387">
        <v>70</v>
      </c>
      <c r="B78" s="388">
        <v>42622</v>
      </c>
      <c r="C78" s="389" t="s">
        <v>513</v>
      </c>
      <c r="D78" s="390">
        <v>1500</v>
      </c>
      <c r="E78" s="391" t="s">
        <v>673</v>
      </c>
      <c r="F78" s="392" t="s">
        <v>674</v>
      </c>
      <c r="G78" s="392" t="s">
        <v>675</v>
      </c>
      <c r="H78" s="391" t="s">
        <v>517</v>
      </c>
      <c r="I78" s="395"/>
      <c r="J78" s="396"/>
      <c r="K78" s="397"/>
      <c r="L78" s="398"/>
    </row>
    <row r="79" spans="1:12" ht="25.5">
      <c r="A79" s="387">
        <v>71</v>
      </c>
      <c r="B79" s="388">
        <v>42622</v>
      </c>
      <c r="C79" s="389" t="s">
        <v>513</v>
      </c>
      <c r="D79" s="390">
        <v>1700</v>
      </c>
      <c r="E79" s="391" t="s">
        <v>676</v>
      </c>
      <c r="F79" s="392" t="s">
        <v>677</v>
      </c>
      <c r="G79" s="392" t="s">
        <v>678</v>
      </c>
      <c r="H79" s="391" t="s">
        <v>517</v>
      </c>
      <c r="I79" s="395"/>
      <c r="J79" s="396"/>
      <c r="K79" s="397"/>
      <c r="L79" s="398"/>
    </row>
    <row r="80" spans="1:12" ht="25.5">
      <c r="A80" s="387">
        <v>72</v>
      </c>
      <c r="B80" s="388">
        <v>42622</v>
      </c>
      <c r="C80" s="389" t="s">
        <v>513</v>
      </c>
      <c r="D80" s="390">
        <v>2300</v>
      </c>
      <c r="E80" s="391" t="s">
        <v>679</v>
      </c>
      <c r="F80" s="392" t="s">
        <v>680</v>
      </c>
      <c r="G80" s="392" t="s">
        <v>681</v>
      </c>
      <c r="H80" s="391" t="s">
        <v>682</v>
      </c>
      <c r="I80" s="395"/>
      <c r="J80" s="396"/>
      <c r="K80" s="397"/>
      <c r="L80" s="398"/>
    </row>
    <row r="81" spans="1:12" ht="25.5">
      <c r="A81" s="387">
        <v>73</v>
      </c>
      <c r="B81" s="388">
        <v>42622</v>
      </c>
      <c r="C81" s="389" t="s">
        <v>513</v>
      </c>
      <c r="D81" s="390">
        <v>1300</v>
      </c>
      <c r="E81" s="391" t="s">
        <v>683</v>
      </c>
      <c r="F81" s="392" t="s">
        <v>684</v>
      </c>
      <c r="G81" s="392" t="s">
        <v>685</v>
      </c>
      <c r="H81" s="391" t="s">
        <v>517</v>
      </c>
      <c r="I81" s="395"/>
      <c r="J81" s="396"/>
      <c r="K81" s="397"/>
      <c r="L81" s="398"/>
    </row>
    <row r="82" spans="1:12" ht="25.5">
      <c r="A82" s="387">
        <v>74</v>
      </c>
      <c r="B82" s="388">
        <v>42622</v>
      </c>
      <c r="C82" s="389" t="s">
        <v>513</v>
      </c>
      <c r="D82" s="390">
        <v>3500</v>
      </c>
      <c r="E82" s="391" t="s">
        <v>686</v>
      </c>
      <c r="F82" s="392" t="s">
        <v>687</v>
      </c>
      <c r="G82" s="392" t="s">
        <v>688</v>
      </c>
      <c r="H82" s="391" t="s">
        <v>517</v>
      </c>
      <c r="I82" s="395"/>
      <c r="J82" s="396"/>
      <c r="K82" s="397"/>
      <c r="L82" s="398"/>
    </row>
    <row r="83" spans="1:12" ht="25.5">
      <c r="A83" s="387">
        <v>75</v>
      </c>
      <c r="B83" s="388">
        <v>42622</v>
      </c>
      <c r="C83" s="389" t="s">
        <v>513</v>
      </c>
      <c r="D83" s="390">
        <v>10520</v>
      </c>
      <c r="E83" s="391" t="s">
        <v>689</v>
      </c>
      <c r="F83" s="392" t="s">
        <v>561</v>
      </c>
      <c r="G83" s="392" t="s">
        <v>562</v>
      </c>
      <c r="H83" s="391" t="s">
        <v>517</v>
      </c>
      <c r="I83" s="395"/>
      <c r="J83" s="396"/>
      <c r="K83" s="397"/>
      <c r="L83" s="398"/>
    </row>
    <row r="84" spans="1:12" ht="25.5">
      <c r="A84" s="387">
        <v>76</v>
      </c>
      <c r="B84" s="388">
        <v>42622</v>
      </c>
      <c r="C84" s="389" t="s">
        <v>513</v>
      </c>
      <c r="D84" s="390">
        <v>2077</v>
      </c>
      <c r="E84" s="391" t="s">
        <v>690</v>
      </c>
      <c r="F84" s="392" t="s">
        <v>691</v>
      </c>
      <c r="G84" s="392" t="s">
        <v>692</v>
      </c>
      <c r="H84" s="391" t="s">
        <v>517</v>
      </c>
      <c r="I84" s="395"/>
      <c r="J84" s="396"/>
      <c r="K84" s="397"/>
      <c r="L84" s="398"/>
    </row>
    <row r="85" spans="1:12" ht="25.5">
      <c r="A85" s="387">
        <v>77</v>
      </c>
      <c r="B85" s="388">
        <v>42622</v>
      </c>
      <c r="C85" s="389" t="s">
        <v>513</v>
      </c>
      <c r="D85" s="390">
        <v>3000</v>
      </c>
      <c r="E85" s="391" t="s">
        <v>693</v>
      </c>
      <c r="F85" s="392" t="s">
        <v>694</v>
      </c>
      <c r="G85" s="392" t="s">
        <v>695</v>
      </c>
      <c r="H85" s="391" t="s">
        <v>696</v>
      </c>
      <c r="I85" s="395"/>
      <c r="J85" s="396"/>
      <c r="K85" s="397"/>
      <c r="L85" s="398"/>
    </row>
    <row r="86" spans="1:12" ht="25.5">
      <c r="A86" s="387">
        <v>78</v>
      </c>
      <c r="B86" s="388">
        <v>42622</v>
      </c>
      <c r="C86" s="389" t="s">
        <v>513</v>
      </c>
      <c r="D86" s="390">
        <v>10000</v>
      </c>
      <c r="E86" s="391" t="s">
        <v>652</v>
      </c>
      <c r="F86" s="392" t="s">
        <v>653</v>
      </c>
      <c r="G86" s="392" t="s">
        <v>654</v>
      </c>
      <c r="H86" s="391" t="s">
        <v>517</v>
      </c>
      <c r="I86" s="395"/>
      <c r="J86" s="396"/>
      <c r="K86" s="397"/>
      <c r="L86" s="398"/>
    </row>
    <row r="87" spans="1:12" ht="25.5">
      <c r="A87" s="387">
        <v>79</v>
      </c>
      <c r="B87" s="388">
        <v>42622</v>
      </c>
      <c r="C87" s="389" t="s">
        <v>513</v>
      </c>
      <c r="D87" s="390">
        <v>20000</v>
      </c>
      <c r="E87" s="391" t="s">
        <v>697</v>
      </c>
      <c r="F87" s="392" t="s">
        <v>698</v>
      </c>
      <c r="G87" s="392" t="s">
        <v>699</v>
      </c>
      <c r="H87" s="391" t="s">
        <v>517</v>
      </c>
      <c r="I87" s="395"/>
      <c r="J87" s="396"/>
      <c r="K87" s="397"/>
      <c r="L87" s="398"/>
    </row>
    <row r="88" spans="1:12" ht="25.5">
      <c r="A88" s="387">
        <v>80</v>
      </c>
      <c r="B88" s="388">
        <v>42622</v>
      </c>
      <c r="C88" s="389" t="s">
        <v>513</v>
      </c>
      <c r="D88" s="390">
        <v>10000</v>
      </c>
      <c r="E88" s="391" t="s">
        <v>700</v>
      </c>
      <c r="F88" s="392" t="s">
        <v>701</v>
      </c>
      <c r="G88" s="392" t="s">
        <v>702</v>
      </c>
      <c r="H88" s="391" t="s">
        <v>517</v>
      </c>
      <c r="I88" s="395"/>
      <c r="J88" s="396"/>
      <c r="K88" s="397"/>
      <c r="L88" s="398"/>
    </row>
    <row r="89" spans="1:12" ht="25.5">
      <c r="A89" s="387">
        <v>81</v>
      </c>
      <c r="B89" s="388">
        <v>42622</v>
      </c>
      <c r="C89" s="389" t="s">
        <v>513</v>
      </c>
      <c r="D89" s="390">
        <v>3000</v>
      </c>
      <c r="E89" s="391" t="s">
        <v>703</v>
      </c>
      <c r="F89" s="392" t="s">
        <v>704</v>
      </c>
      <c r="G89" s="392" t="s">
        <v>705</v>
      </c>
      <c r="H89" s="391" t="s">
        <v>517</v>
      </c>
      <c r="I89" s="395"/>
      <c r="J89" s="396"/>
      <c r="K89" s="397"/>
      <c r="L89" s="398"/>
    </row>
    <row r="90" spans="1:12" ht="25.5">
      <c r="A90" s="387">
        <v>82</v>
      </c>
      <c r="B90" s="388">
        <v>42623</v>
      </c>
      <c r="C90" s="389" t="s">
        <v>513</v>
      </c>
      <c r="D90" s="390">
        <v>1000</v>
      </c>
      <c r="E90" s="391" t="s">
        <v>706</v>
      </c>
      <c r="F90" s="392" t="s">
        <v>707</v>
      </c>
      <c r="G90" s="392" t="s">
        <v>708</v>
      </c>
      <c r="H90" s="391" t="s">
        <v>517</v>
      </c>
      <c r="I90" s="395"/>
      <c r="J90" s="396"/>
      <c r="K90" s="397"/>
      <c r="L90" s="398"/>
    </row>
    <row r="91" spans="1:12" ht="25.5">
      <c r="A91" s="387">
        <v>83</v>
      </c>
      <c r="B91" s="388">
        <v>42623</v>
      </c>
      <c r="C91" s="389" t="s">
        <v>513</v>
      </c>
      <c r="D91" s="390">
        <v>60000</v>
      </c>
      <c r="E91" s="391" t="s">
        <v>709</v>
      </c>
      <c r="F91" s="392" t="s">
        <v>710</v>
      </c>
      <c r="G91" s="392" t="s">
        <v>711</v>
      </c>
      <c r="H91" s="391" t="s">
        <v>517</v>
      </c>
      <c r="I91" s="395"/>
      <c r="J91" s="396"/>
      <c r="K91" s="397"/>
      <c r="L91" s="398"/>
    </row>
    <row r="92" spans="1:12" ht="25.5">
      <c r="A92" s="387">
        <v>84</v>
      </c>
      <c r="B92" s="388">
        <v>42623</v>
      </c>
      <c r="C92" s="389" t="s">
        <v>513</v>
      </c>
      <c r="D92" s="390">
        <v>10000</v>
      </c>
      <c r="E92" s="391" t="s">
        <v>712</v>
      </c>
      <c r="F92" s="392" t="s">
        <v>713</v>
      </c>
      <c r="G92" s="392" t="s">
        <v>714</v>
      </c>
      <c r="H92" s="391" t="s">
        <v>517</v>
      </c>
      <c r="I92" s="395"/>
      <c r="J92" s="396"/>
      <c r="K92" s="397"/>
      <c r="L92" s="398"/>
    </row>
    <row r="93" spans="1:12" ht="25.5">
      <c r="A93" s="387">
        <v>85</v>
      </c>
      <c r="B93" s="388">
        <v>42623</v>
      </c>
      <c r="C93" s="389" t="s">
        <v>513</v>
      </c>
      <c r="D93" s="390">
        <v>10000</v>
      </c>
      <c r="E93" s="391" t="s">
        <v>715</v>
      </c>
      <c r="F93" s="392" t="s">
        <v>716</v>
      </c>
      <c r="G93" s="392" t="s">
        <v>717</v>
      </c>
      <c r="H93" s="391" t="s">
        <v>517</v>
      </c>
      <c r="I93" s="395"/>
      <c r="J93" s="396"/>
      <c r="K93" s="397"/>
      <c r="L93" s="398"/>
    </row>
    <row r="94" spans="1:12" ht="25.5">
      <c r="A94" s="387">
        <v>86</v>
      </c>
      <c r="B94" s="388">
        <v>42623</v>
      </c>
      <c r="C94" s="389" t="s">
        <v>513</v>
      </c>
      <c r="D94" s="390">
        <v>3000</v>
      </c>
      <c r="E94" s="391" t="s">
        <v>718</v>
      </c>
      <c r="F94" s="392" t="s">
        <v>719</v>
      </c>
      <c r="G94" s="392" t="s">
        <v>720</v>
      </c>
      <c r="H94" s="391" t="s">
        <v>517</v>
      </c>
      <c r="I94" s="395"/>
      <c r="J94" s="396"/>
      <c r="K94" s="397"/>
      <c r="L94" s="398"/>
    </row>
    <row r="95" spans="1:12" ht="25.5">
      <c r="A95" s="387">
        <v>87</v>
      </c>
      <c r="B95" s="388">
        <v>42623</v>
      </c>
      <c r="C95" s="389" t="s">
        <v>513</v>
      </c>
      <c r="D95" s="390">
        <v>10000</v>
      </c>
      <c r="E95" s="391" t="s">
        <v>721</v>
      </c>
      <c r="F95" s="392" t="s">
        <v>722</v>
      </c>
      <c r="G95" s="392" t="s">
        <v>723</v>
      </c>
      <c r="H95" s="391" t="s">
        <v>517</v>
      </c>
      <c r="I95" s="395"/>
      <c r="J95" s="396"/>
      <c r="K95" s="397"/>
      <c r="L95" s="398"/>
    </row>
    <row r="96" spans="1:12" ht="25.5">
      <c r="A96" s="387">
        <v>88</v>
      </c>
      <c r="B96" s="388">
        <v>42623</v>
      </c>
      <c r="C96" s="389" t="s">
        <v>513</v>
      </c>
      <c r="D96" s="390">
        <v>7500</v>
      </c>
      <c r="E96" s="391" t="s">
        <v>724</v>
      </c>
      <c r="F96" s="392" t="s">
        <v>725</v>
      </c>
      <c r="G96" s="392" t="s">
        <v>726</v>
      </c>
      <c r="H96" s="391" t="s">
        <v>517</v>
      </c>
      <c r="I96" s="395"/>
      <c r="J96" s="396"/>
      <c r="K96" s="397"/>
      <c r="L96" s="398"/>
    </row>
    <row r="97" spans="1:12" ht="25.5">
      <c r="A97" s="387">
        <v>89</v>
      </c>
      <c r="B97" s="388">
        <v>42625</v>
      </c>
      <c r="C97" s="389" t="s">
        <v>513</v>
      </c>
      <c r="D97" s="390">
        <v>2077</v>
      </c>
      <c r="E97" s="391" t="s">
        <v>690</v>
      </c>
      <c r="F97" s="392" t="s">
        <v>691</v>
      </c>
      <c r="G97" s="392" t="s">
        <v>692</v>
      </c>
      <c r="H97" s="391" t="s">
        <v>517</v>
      </c>
      <c r="I97" s="395"/>
      <c r="J97" s="396"/>
      <c r="K97" s="397"/>
      <c r="L97" s="398"/>
    </row>
    <row r="98" spans="1:12" ht="25.5">
      <c r="A98" s="387">
        <v>90</v>
      </c>
      <c r="B98" s="388">
        <v>42626</v>
      </c>
      <c r="C98" s="389" t="s">
        <v>513</v>
      </c>
      <c r="D98" s="390">
        <v>1780</v>
      </c>
      <c r="E98" s="391" t="s">
        <v>727</v>
      </c>
      <c r="F98" s="392" t="s">
        <v>728</v>
      </c>
      <c r="G98" s="392" t="s">
        <v>729</v>
      </c>
      <c r="H98" s="391" t="s">
        <v>517</v>
      </c>
      <c r="I98" s="395"/>
      <c r="J98" s="396"/>
      <c r="K98" s="397"/>
      <c r="L98" s="398"/>
    </row>
    <row r="99" spans="1:12" ht="25.5">
      <c r="A99" s="387">
        <v>91</v>
      </c>
      <c r="B99" s="388">
        <v>42626</v>
      </c>
      <c r="C99" s="389" t="s">
        <v>513</v>
      </c>
      <c r="D99" s="390">
        <v>2000</v>
      </c>
      <c r="E99" s="391" t="s">
        <v>730</v>
      </c>
      <c r="F99" s="392" t="s">
        <v>731</v>
      </c>
      <c r="G99" s="392" t="s">
        <v>732</v>
      </c>
      <c r="H99" s="391" t="s">
        <v>517</v>
      </c>
      <c r="I99" s="395"/>
      <c r="J99" s="396"/>
      <c r="K99" s="397"/>
      <c r="L99" s="398"/>
    </row>
    <row r="100" spans="1:12" ht="25.5">
      <c r="A100" s="387">
        <v>92</v>
      </c>
      <c r="B100" s="388">
        <v>42626</v>
      </c>
      <c r="C100" s="389" t="s">
        <v>513</v>
      </c>
      <c r="D100" s="390">
        <v>2500</v>
      </c>
      <c r="E100" s="391" t="s">
        <v>718</v>
      </c>
      <c r="F100" s="392" t="s">
        <v>719</v>
      </c>
      <c r="G100" s="392" t="s">
        <v>733</v>
      </c>
      <c r="H100" s="391" t="s">
        <v>517</v>
      </c>
      <c r="I100" s="395"/>
      <c r="J100" s="396"/>
      <c r="K100" s="397"/>
      <c r="L100" s="398"/>
    </row>
    <row r="101" spans="1:12" ht="25.5">
      <c r="A101" s="387">
        <v>93</v>
      </c>
      <c r="B101" s="388">
        <v>42626</v>
      </c>
      <c r="C101" s="389" t="s">
        <v>513</v>
      </c>
      <c r="D101" s="390">
        <v>900</v>
      </c>
      <c r="E101" s="391" t="s">
        <v>734</v>
      </c>
      <c r="F101" s="392" t="s">
        <v>735</v>
      </c>
      <c r="G101" s="392" t="s">
        <v>736</v>
      </c>
      <c r="H101" s="391" t="s">
        <v>517</v>
      </c>
      <c r="I101" s="395"/>
      <c r="J101" s="396"/>
      <c r="K101" s="397"/>
      <c r="L101" s="398"/>
    </row>
    <row r="102" spans="1:12" ht="25.5">
      <c r="A102" s="387">
        <v>94</v>
      </c>
      <c r="B102" s="388">
        <v>42626</v>
      </c>
      <c r="C102" s="389" t="s">
        <v>513</v>
      </c>
      <c r="D102" s="390">
        <v>23400</v>
      </c>
      <c r="E102" s="391" t="s">
        <v>700</v>
      </c>
      <c r="F102" s="392" t="s">
        <v>701</v>
      </c>
      <c r="G102" s="392" t="s">
        <v>702</v>
      </c>
      <c r="H102" s="391" t="s">
        <v>517</v>
      </c>
      <c r="I102" s="395"/>
      <c r="J102" s="396"/>
      <c r="K102" s="397"/>
      <c r="L102" s="398"/>
    </row>
    <row r="103" spans="1:12" ht="25.5">
      <c r="A103" s="387">
        <v>95</v>
      </c>
      <c r="B103" s="388">
        <v>42627</v>
      </c>
      <c r="C103" s="389" t="s">
        <v>513</v>
      </c>
      <c r="D103" s="390">
        <v>1898.67</v>
      </c>
      <c r="E103" s="391" t="s">
        <v>737</v>
      </c>
      <c r="F103" s="392" t="s">
        <v>738</v>
      </c>
      <c r="G103" s="392" t="s">
        <v>739</v>
      </c>
      <c r="H103" s="391" t="s">
        <v>682</v>
      </c>
      <c r="I103" s="395"/>
      <c r="J103" s="396"/>
      <c r="K103" s="397"/>
      <c r="L103" s="398"/>
    </row>
    <row r="104" spans="1:12" ht="25.5">
      <c r="A104" s="387">
        <v>96</v>
      </c>
      <c r="B104" s="388">
        <v>42627</v>
      </c>
      <c r="C104" s="389" t="s">
        <v>513</v>
      </c>
      <c r="D104" s="390">
        <v>16000</v>
      </c>
      <c r="E104" s="391" t="s">
        <v>740</v>
      </c>
      <c r="F104" s="392" t="s">
        <v>741</v>
      </c>
      <c r="G104" s="392" t="s">
        <v>742</v>
      </c>
      <c r="H104" s="391" t="s">
        <v>517</v>
      </c>
      <c r="I104" s="395"/>
      <c r="J104" s="396"/>
      <c r="K104" s="397"/>
      <c r="L104" s="398"/>
    </row>
    <row r="105" spans="1:12" ht="25.5">
      <c r="A105" s="387">
        <v>97</v>
      </c>
      <c r="B105" s="388">
        <v>42627</v>
      </c>
      <c r="C105" s="389" t="s">
        <v>513</v>
      </c>
      <c r="D105" s="390">
        <v>60000</v>
      </c>
      <c r="E105" s="391" t="s">
        <v>743</v>
      </c>
      <c r="F105" s="392" t="s">
        <v>744</v>
      </c>
      <c r="G105" s="392" t="s">
        <v>745</v>
      </c>
      <c r="H105" s="391" t="s">
        <v>517</v>
      </c>
      <c r="I105" s="395"/>
      <c r="J105" s="396"/>
      <c r="K105" s="397"/>
      <c r="L105" s="398"/>
    </row>
    <row r="106" spans="1:12" ht="25.5">
      <c r="A106" s="387">
        <v>98</v>
      </c>
      <c r="B106" s="388">
        <v>42627</v>
      </c>
      <c r="C106" s="389" t="s">
        <v>513</v>
      </c>
      <c r="D106" s="390">
        <v>60000</v>
      </c>
      <c r="E106" s="391" t="s">
        <v>746</v>
      </c>
      <c r="F106" s="392" t="s">
        <v>747</v>
      </c>
      <c r="G106" s="392" t="s">
        <v>748</v>
      </c>
      <c r="H106" s="391" t="s">
        <v>517</v>
      </c>
      <c r="I106" s="395"/>
      <c r="J106" s="396"/>
      <c r="K106" s="397"/>
      <c r="L106" s="398"/>
    </row>
    <row r="107" spans="1:12" ht="25.5">
      <c r="A107" s="387">
        <v>99</v>
      </c>
      <c r="B107" s="388">
        <v>42627</v>
      </c>
      <c r="C107" s="389" t="s">
        <v>513</v>
      </c>
      <c r="D107" s="390">
        <v>1840</v>
      </c>
      <c r="E107" s="391" t="s">
        <v>749</v>
      </c>
      <c r="F107" s="392" t="s">
        <v>750</v>
      </c>
      <c r="G107" s="392" t="s">
        <v>751</v>
      </c>
      <c r="H107" s="391" t="s">
        <v>517</v>
      </c>
      <c r="I107" s="395"/>
      <c r="J107" s="396"/>
      <c r="K107" s="397"/>
      <c r="L107" s="398"/>
    </row>
    <row r="108" spans="1:12" ht="25.5">
      <c r="A108" s="387">
        <v>100</v>
      </c>
      <c r="B108" s="388">
        <v>42627</v>
      </c>
      <c r="C108" s="389" t="s">
        <v>513</v>
      </c>
      <c r="D108" s="390">
        <v>1000</v>
      </c>
      <c r="E108" s="391" t="s">
        <v>752</v>
      </c>
      <c r="F108" s="392" t="s">
        <v>602</v>
      </c>
      <c r="G108" s="392" t="s">
        <v>753</v>
      </c>
      <c r="H108" s="391" t="s">
        <v>517</v>
      </c>
      <c r="I108" s="395"/>
      <c r="J108" s="396"/>
      <c r="K108" s="397"/>
      <c r="L108" s="398"/>
    </row>
    <row r="109" spans="1:12" ht="25.5">
      <c r="A109" s="387">
        <v>101</v>
      </c>
      <c r="B109" s="388">
        <v>42627</v>
      </c>
      <c r="C109" s="389" t="s">
        <v>513</v>
      </c>
      <c r="D109" s="390">
        <v>30000</v>
      </c>
      <c r="E109" s="391" t="s">
        <v>754</v>
      </c>
      <c r="F109" s="392" t="s">
        <v>755</v>
      </c>
      <c r="G109" s="392" t="s">
        <v>756</v>
      </c>
      <c r="H109" s="391" t="s">
        <v>757</v>
      </c>
      <c r="I109" s="395"/>
      <c r="J109" s="396"/>
      <c r="K109" s="397"/>
      <c r="L109" s="398"/>
    </row>
    <row r="110" spans="1:12" ht="25.5">
      <c r="A110" s="387">
        <v>102</v>
      </c>
      <c r="B110" s="388">
        <v>42628</v>
      </c>
      <c r="C110" s="389" t="s">
        <v>513</v>
      </c>
      <c r="D110" s="390">
        <v>530</v>
      </c>
      <c r="E110" s="391" t="s">
        <v>758</v>
      </c>
      <c r="F110" s="392" t="s">
        <v>759</v>
      </c>
      <c r="G110" s="392" t="s">
        <v>760</v>
      </c>
      <c r="H110" s="391" t="s">
        <v>517</v>
      </c>
      <c r="I110" s="395"/>
      <c r="J110" s="396"/>
      <c r="K110" s="397"/>
      <c r="L110" s="398"/>
    </row>
    <row r="111" spans="1:12" ht="25.5">
      <c r="A111" s="387">
        <v>103</v>
      </c>
      <c r="B111" s="388">
        <v>42628</v>
      </c>
      <c r="C111" s="389" t="s">
        <v>513</v>
      </c>
      <c r="D111" s="390">
        <v>2342</v>
      </c>
      <c r="E111" s="391" t="s">
        <v>761</v>
      </c>
      <c r="F111" s="392" t="s">
        <v>762</v>
      </c>
      <c r="G111" s="392" t="s">
        <v>763</v>
      </c>
      <c r="H111" s="391" t="s">
        <v>517</v>
      </c>
      <c r="I111" s="395"/>
      <c r="J111" s="396"/>
      <c r="K111" s="397"/>
      <c r="L111" s="398"/>
    </row>
    <row r="112" spans="1:12" ht="25.5">
      <c r="A112" s="387">
        <v>104</v>
      </c>
      <c r="B112" s="388">
        <v>42629</v>
      </c>
      <c r="C112" s="389" t="s">
        <v>513</v>
      </c>
      <c r="D112" s="390">
        <v>450</v>
      </c>
      <c r="E112" s="391" t="s">
        <v>764</v>
      </c>
      <c r="F112" s="392" t="s">
        <v>765</v>
      </c>
      <c r="G112" s="392" t="s">
        <v>766</v>
      </c>
      <c r="H112" s="391" t="s">
        <v>517</v>
      </c>
      <c r="I112" s="395"/>
      <c r="J112" s="396"/>
      <c r="K112" s="397"/>
      <c r="L112" s="398"/>
    </row>
    <row r="113" spans="1:12" ht="25.5">
      <c r="A113" s="387">
        <v>105</v>
      </c>
      <c r="B113" s="388">
        <v>42629</v>
      </c>
      <c r="C113" s="389" t="s">
        <v>513</v>
      </c>
      <c r="D113" s="390">
        <v>15500</v>
      </c>
      <c r="E113" s="391" t="s">
        <v>767</v>
      </c>
      <c r="F113" s="392" t="s">
        <v>768</v>
      </c>
      <c r="G113" s="392" t="s">
        <v>769</v>
      </c>
      <c r="H113" s="391" t="s">
        <v>517</v>
      </c>
      <c r="I113" s="395"/>
      <c r="J113" s="396"/>
      <c r="K113" s="397"/>
      <c r="L113" s="398"/>
    </row>
    <row r="114" spans="1:12" ht="25.5">
      <c r="A114" s="387">
        <v>106</v>
      </c>
      <c r="B114" s="388">
        <v>42629</v>
      </c>
      <c r="C114" s="389" t="s">
        <v>513</v>
      </c>
      <c r="D114" s="390">
        <v>1000</v>
      </c>
      <c r="E114" s="391" t="s">
        <v>770</v>
      </c>
      <c r="F114" s="392" t="s">
        <v>771</v>
      </c>
      <c r="G114" s="392" t="s">
        <v>772</v>
      </c>
      <c r="H114" s="391" t="s">
        <v>517</v>
      </c>
      <c r="I114" s="395"/>
      <c r="J114" s="396"/>
      <c r="K114" s="397"/>
      <c r="L114" s="398"/>
    </row>
    <row r="115" spans="1:12" ht="25.5">
      <c r="A115" s="387">
        <v>107</v>
      </c>
      <c r="B115" s="388">
        <v>42629</v>
      </c>
      <c r="C115" s="389" t="s">
        <v>513</v>
      </c>
      <c r="D115" s="390">
        <v>5000</v>
      </c>
      <c r="E115" s="391" t="s">
        <v>770</v>
      </c>
      <c r="F115" s="392" t="s">
        <v>771</v>
      </c>
      <c r="G115" s="392" t="s">
        <v>772</v>
      </c>
      <c r="H115" s="391" t="s">
        <v>517</v>
      </c>
      <c r="I115" s="395"/>
      <c r="J115" s="396"/>
      <c r="K115" s="397"/>
      <c r="L115" s="398"/>
    </row>
    <row r="116" spans="1:12" ht="25.5">
      <c r="A116" s="387">
        <v>108</v>
      </c>
      <c r="B116" s="388">
        <v>42629</v>
      </c>
      <c r="C116" s="389" t="s">
        <v>513</v>
      </c>
      <c r="D116" s="390">
        <v>5000</v>
      </c>
      <c r="E116" s="391" t="s">
        <v>770</v>
      </c>
      <c r="F116" s="392" t="s">
        <v>771</v>
      </c>
      <c r="G116" s="392" t="s">
        <v>772</v>
      </c>
      <c r="H116" s="391" t="s">
        <v>517</v>
      </c>
      <c r="I116" s="395"/>
      <c r="J116" s="396"/>
      <c r="K116" s="397"/>
      <c r="L116" s="398"/>
    </row>
    <row r="117" spans="1:12" ht="25.5">
      <c r="A117" s="387">
        <v>109</v>
      </c>
      <c r="B117" s="388">
        <v>42629</v>
      </c>
      <c r="C117" s="389" t="s">
        <v>513</v>
      </c>
      <c r="D117" s="390">
        <v>1300</v>
      </c>
      <c r="E117" s="391" t="s">
        <v>770</v>
      </c>
      <c r="F117" s="392" t="s">
        <v>771</v>
      </c>
      <c r="G117" s="392" t="s">
        <v>772</v>
      </c>
      <c r="H117" s="391" t="s">
        <v>517</v>
      </c>
      <c r="I117" s="395"/>
      <c r="J117" s="396"/>
      <c r="K117" s="397"/>
      <c r="L117" s="398"/>
    </row>
    <row r="118" spans="1:12" ht="25.5">
      <c r="A118" s="387">
        <v>110</v>
      </c>
      <c r="B118" s="388">
        <v>42629</v>
      </c>
      <c r="C118" s="389" t="s">
        <v>513</v>
      </c>
      <c r="D118" s="390">
        <v>32300</v>
      </c>
      <c r="E118" s="391" t="s">
        <v>773</v>
      </c>
      <c r="F118" s="392" t="s">
        <v>774</v>
      </c>
      <c r="G118" s="392" t="s">
        <v>775</v>
      </c>
      <c r="H118" s="391" t="s">
        <v>517</v>
      </c>
      <c r="I118" s="395"/>
      <c r="J118" s="396"/>
      <c r="K118" s="397"/>
      <c r="L118" s="398"/>
    </row>
    <row r="119" spans="1:12" ht="25.5">
      <c r="A119" s="387">
        <v>111</v>
      </c>
      <c r="B119" s="388">
        <v>42629</v>
      </c>
      <c r="C119" s="389" t="s">
        <v>513</v>
      </c>
      <c r="D119" s="390">
        <v>55500</v>
      </c>
      <c r="E119" s="391" t="s">
        <v>776</v>
      </c>
      <c r="F119" s="392" t="s">
        <v>777</v>
      </c>
      <c r="G119" s="392" t="s">
        <v>778</v>
      </c>
      <c r="H119" s="391" t="s">
        <v>517</v>
      </c>
      <c r="I119" s="395"/>
      <c r="J119" s="396"/>
      <c r="K119" s="397"/>
      <c r="L119" s="398"/>
    </row>
    <row r="120" spans="1:12" ht="25.5">
      <c r="A120" s="387">
        <v>112</v>
      </c>
      <c r="B120" s="388">
        <v>42629</v>
      </c>
      <c r="C120" s="389" t="s">
        <v>513</v>
      </c>
      <c r="D120" s="390">
        <v>57400</v>
      </c>
      <c r="E120" s="391" t="s">
        <v>779</v>
      </c>
      <c r="F120" s="392" t="s">
        <v>780</v>
      </c>
      <c r="G120" s="392" t="s">
        <v>781</v>
      </c>
      <c r="H120" s="391" t="s">
        <v>517</v>
      </c>
      <c r="I120" s="395"/>
      <c r="J120" s="396"/>
      <c r="K120" s="397"/>
      <c r="L120" s="398"/>
    </row>
    <row r="121" spans="1:12" ht="25.5">
      <c r="A121" s="387">
        <v>113</v>
      </c>
      <c r="B121" s="388">
        <v>42629</v>
      </c>
      <c r="C121" s="389" t="s">
        <v>513</v>
      </c>
      <c r="D121" s="390">
        <v>2600</v>
      </c>
      <c r="E121" s="391" t="s">
        <v>773</v>
      </c>
      <c r="F121" s="392" t="s">
        <v>774</v>
      </c>
      <c r="G121" s="392" t="s">
        <v>775</v>
      </c>
      <c r="H121" s="391" t="s">
        <v>517</v>
      </c>
      <c r="I121" s="395"/>
      <c r="J121" s="396"/>
      <c r="K121" s="397"/>
      <c r="L121" s="398"/>
    </row>
    <row r="122" spans="1:12" ht="25.5">
      <c r="A122" s="387">
        <v>114</v>
      </c>
      <c r="B122" s="388">
        <v>42630</v>
      </c>
      <c r="C122" s="389" t="s">
        <v>513</v>
      </c>
      <c r="D122" s="390">
        <v>60000</v>
      </c>
      <c r="E122" s="391" t="s">
        <v>782</v>
      </c>
      <c r="F122" s="392" t="s">
        <v>783</v>
      </c>
      <c r="G122" s="392" t="s">
        <v>784</v>
      </c>
      <c r="H122" s="391" t="s">
        <v>517</v>
      </c>
      <c r="I122" s="395"/>
      <c r="J122" s="396"/>
      <c r="K122" s="397"/>
      <c r="L122" s="398"/>
    </row>
    <row r="123" spans="1:12" ht="25.5">
      <c r="A123" s="387">
        <v>115</v>
      </c>
      <c r="B123" s="388">
        <v>42630</v>
      </c>
      <c r="C123" s="389" t="s">
        <v>513</v>
      </c>
      <c r="D123" s="390">
        <v>40000</v>
      </c>
      <c r="E123" s="391" t="s">
        <v>785</v>
      </c>
      <c r="F123" s="392" t="s">
        <v>786</v>
      </c>
      <c r="G123" s="392" t="s">
        <v>787</v>
      </c>
      <c r="H123" s="391" t="s">
        <v>517</v>
      </c>
      <c r="I123" s="395"/>
      <c r="J123" s="396"/>
      <c r="K123" s="397"/>
      <c r="L123" s="398"/>
    </row>
    <row r="124" spans="1:12" ht="25.5">
      <c r="A124" s="387">
        <v>116</v>
      </c>
      <c r="B124" s="388">
        <v>42630</v>
      </c>
      <c r="C124" s="389" t="s">
        <v>513</v>
      </c>
      <c r="D124" s="390">
        <v>60000</v>
      </c>
      <c r="E124" s="391" t="s">
        <v>788</v>
      </c>
      <c r="F124" s="392" t="s">
        <v>789</v>
      </c>
      <c r="G124" s="392" t="s">
        <v>790</v>
      </c>
      <c r="H124" s="391" t="s">
        <v>517</v>
      </c>
      <c r="I124" s="395"/>
      <c r="J124" s="396"/>
      <c r="K124" s="397"/>
      <c r="L124" s="398"/>
    </row>
    <row r="125" spans="1:12" ht="25.5">
      <c r="A125" s="387">
        <v>117</v>
      </c>
      <c r="B125" s="388">
        <v>42632</v>
      </c>
      <c r="C125" s="389" t="s">
        <v>513</v>
      </c>
      <c r="D125" s="390">
        <v>3720</v>
      </c>
      <c r="E125" s="391" t="s">
        <v>791</v>
      </c>
      <c r="F125" s="392" t="s">
        <v>792</v>
      </c>
      <c r="G125" s="392" t="s">
        <v>793</v>
      </c>
      <c r="H125" s="391" t="s">
        <v>517</v>
      </c>
      <c r="I125" s="395"/>
      <c r="J125" s="396"/>
      <c r="K125" s="397"/>
      <c r="L125" s="398"/>
    </row>
    <row r="126" spans="1:12" ht="25.5">
      <c r="A126" s="387">
        <v>118</v>
      </c>
      <c r="B126" s="407">
        <v>42613</v>
      </c>
      <c r="C126" s="408" t="s">
        <v>578</v>
      </c>
      <c r="D126" s="390">
        <v>923.65</v>
      </c>
      <c r="E126" s="400" t="s">
        <v>794</v>
      </c>
      <c r="F126" s="409" t="s">
        <v>795</v>
      </c>
      <c r="G126" s="392"/>
      <c r="H126" s="391"/>
      <c r="I126" s="395" t="s">
        <v>796</v>
      </c>
      <c r="J126" s="396"/>
      <c r="K126" s="397"/>
      <c r="L126" s="398"/>
    </row>
    <row r="127" spans="1:12" ht="25.5">
      <c r="A127" s="387">
        <v>119</v>
      </c>
      <c r="B127" s="407">
        <v>42628</v>
      </c>
      <c r="C127" s="408" t="s">
        <v>578</v>
      </c>
      <c r="D127" s="390">
        <v>242</v>
      </c>
      <c r="E127" s="391" t="s">
        <v>521</v>
      </c>
      <c r="F127" s="399" t="s">
        <v>522</v>
      </c>
      <c r="G127" s="392"/>
      <c r="H127" s="391"/>
      <c r="I127" s="395" t="s">
        <v>797</v>
      </c>
      <c r="J127" s="396"/>
      <c r="K127" s="397"/>
      <c r="L127" s="398"/>
    </row>
    <row r="128" spans="1:12" ht="25.5">
      <c r="A128" s="387">
        <v>120</v>
      </c>
      <c r="B128" s="388">
        <v>42634</v>
      </c>
      <c r="C128" s="389" t="s">
        <v>513</v>
      </c>
      <c r="D128" s="390">
        <v>20000</v>
      </c>
      <c r="E128" s="391" t="s">
        <v>798</v>
      </c>
      <c r="F128" s="392" t="s">
        <v>799</v>
      </c>
      <c r="G128" s="392" t="s">
        <v>800</v>
      </c>
      <c r="H128" s="391" t="s">
        <v>517</v>
      </c>
      <c r="I128" s="393"/>
      <c r="J128" s="298"/>
      <c r="K128" s="297"/>
      <c r="L128" s="296"/>
    </row>
    <row r="129" spans="1:12" ht="25.5">
      <c r="A129" s="387">
        <v>121</v>
      </c>
      <c r="B129" s="388">
        <v>42634</v>
      </c>
      <c r="C129" s="389" t="s">
        <v>513</v>
      </c>
      <c r="D129" s="390">
        <v>5000</v>
      </c>
      <c r="E129" s="391" t="s">
        <v>801</v>
      </c>
      <c r="F129" s="392" t="s">
        <v>802</v>
      </c>
      <c r="G129" s="392" t="s">
        <v>803</v>
      </c>
      <c r="H129" s="391" t="s">
        <v>517</v>
      </c>
      <c r="I129" s="394"/>
      <c r="J129" s="294"/>
      <c r="K129" s="293"/>
      <c r="L129" s="292"/>
    </row>
    <row r="130" spans="1:12" ht="25.5">
      <c r="A130" s="387">
        <v>122</v>
      </c>
      <c r="B130" s="388">
        <v>42634</v>
      </c>
      <c r="C130" s="389" t="s">
        <v>513</v>
      </c>
      <c r="D130" s="390">
        <v>10000</v>
      </c>
      <c r="E130" s="391" t="s">
        <v>804</v>
      </c>
      <c r="F130" s="392" t="s">
        <v>805</v>
      </c>
      <c r="G130" s="392" t="s">
        <v>806</v>
      </c>
      <c r="H130" s="391" t="s">
        <v>517</v>
      </c>
      <c r="I130" s="394"/>
      <c r="J130" s="294"/>
      <c r="K130" s="293"/>
      <c r="L130" s="292"/>
    </row>
    <row r="131" spans="1:12" ht="25.5">
      <c r="A131" s="387">
        <v>123</v>
      </c>
      <c r="B131" s="388">
        <v>42634</v>
      </c>
      <c r="C131" s="389" t="s">
        <v>513</v>
      </c>
      <c r="D131" s="390">
        <v>15000</v>
      </c>
      <c r="E131" s="391" t="s">
        <v>807</v>
      </c>
      <c r="F131" s="392" t="s">
        <v>802</v>
      </c>
      <c r="G131" s="392" t="s">
        <v>803</v>
      </c>
      <c r="H131" s="391" t="s">
        <v>517</v>
      </c>
      <c r="I131" s="394"/>
      <c r="J131" s="294"/>
      <c r="K131" s="293"/>
      <c r="L131" s="292"/>
    </row>
    <row r="132" spans="1:12" ht="25.5">
      <c r="A132" s="387">
        <v>124</v>
      </c>
      <c r="B132" s="388">
        <v>42634</v>
      </c>
      <c r="C132" s="389" t="s">
        <v>513</v>
      </c>
      <c r="D132" s="390">
        <v>5000</v>
      </c>
      <c r="E132" s="391" t="s">
        <v>808</v>
      </c>
      <c r="F132" s="392" t="s">
        <v>698</v>
      </c>
      <c r="G132" s="392" t="s">
        <v>699</v>
      </c>
      <c r="H132" s="391" t="s">
        <v>517</v>
      </c>
      <c r="I132" s="394"/>
      <c r="J132" s="294"/>
      <c r="K132" s="293"/>
      <c r="L132" s="292"/>
    </row>
    <row r="133" spans="1:12" ht="25.5">
      <c r="A133" s="387">
        <v>125</v>
      </c>
      <c r="B133" s="388">
        <v>42634</v>
      </c>
      <c r="C133" s="389" t="s">
        <v>513</v>
      </c>
      <c r="D133" s="390">
        <v>60000</v>
      </c>
      <c r="E133" s="391" t="s">
        <v>809</v>
      </c>
      <c r="F133" s="392" t="s">
        <v>810</v>
      </c>
      <c r="G133" s="392" t="s">
        <v>811</v>
      </c>
      <c r="H133" s="391" t="s">
        <v>517</v>
      </c>
      <c r="I133" s="394"/>
      <c r="J133" s="294"/>
      <c r="K133" s="293"/>
      <c r="L133" s="292"/>
    </row>
    <row r="134" spans="1:12" ht="25.5">
      <c r="A134" s="387">
        <v>126</v>
      </c>
      <c r="B134" s="388">
        <v>42634</v>
      </c>
      <c r="C134" s="389" t="s">
        <v>513</v>
      </c>
      <c r="D134" s="390">
        <v>10000</v>
      </c>
      <c r="E134" s="391" t="s">
        <v>812</v>
      </c>
      <c r="F134" s="392" t="s">
        <v>813</v>
      </c>
      <c r="G134" s="392" t="s">
        <v>814</v>
      </c>
      <c r="H134" s="391" t="s">
        <v>517</v>
      </c>
      <c r="I134" s="394"/>
      <c r="J134" s="294"/>
      <c r="K134" s="293"/>
      <c r="L134" s="292"/>
    </row>
    <row r="135" spans="1:12" ht="25.5">
      <c r="A135" s="387">
        <v>127</v>
      </c>
      <c r="B135" s="388">
        <v>42634</v>
      </c>
      <c r="C135" s="389" t="s">
        <v>513</v>
      </c>
      <c r="D135" s="390">
        <v>60000</v>
      </c>
      <c r="E135" s="391" t="s">
        <v>815</v>
      </c>
      <c r="F135" s="392" t="s">
        <v>816</v>
      </c>
      <c r="G135" s="392" t="s">
        <v>817</v>
      </c>
      <c r="H135" s="391" t="s">
        <v>517</v>
      </c>
      <c r="I135" s="394"/>
      <c r="J135" s="294"/>
      <c r="K135" s="293"/>
      <c r="L135" s="292"/>
    </row>
    <row r="136" spans="1:12" ht="25.5">
      <c r="A136" s="387">
        <v>128</v>
      </c>
      <c r="B136" s="388">
        <v>42634</v>
      </c>
      <c r="C136" s="389" t="s">
        <v>513</v>
      </c>
      <c r="D136" s="390">
        <v>10000</v>
      </c>
      <c r="E136" s="391" t="s">
        <v>818</v>
      </c>
      <c r="F136" s="392" t="s">
        <v>819</v>
      </c>
      <c r="G136" s="392" t="s">
        <v>820</v>
      </c>
      <c r="H136" s="391" t="s">
        <v>517</v>
      </c>
      <c r="I136" s="394"/>
      <c r="J136" s="294"/>
      <c r="K136" s="293"/>
      <c r="L136" s="292"/>
    </row>
    <row r="137" spans="1:12" ht="25.5">
      <c r="A137" s="387">
        <v>129</v>
      </c>
      <c r="B137" s="388">
        <v>42635</v>
      </c>
      <c r="C137" s="389" t="s">
        <v>513</v>
      </c>
      <c r="D137" s="390">
        <v>10000</v>
      </c>
      <c r="E137" s="391" t="s">
        <v>821</v>
      </c>
      <c r="F137" s="392" t="s">
        <v>822</v>
      </c>
      <c r="G137" s="392" t="s">
        <v>823</v>
      </c>
      <c r="H137" s="391" t="s">
        <v>517</v>
      </c>
      <c r="I137" s="394"/>
      <c r="J137" s="294"/>
      <c r="K137" s="293"/>
      <c r="L137" s="292"/>
    </row>
    <row r="138" spans="1:12" ht="25.5">
      <c r="A138" s="387">
        <v>130</v>
      </c>
      <c r="B138" s="388">
        <v>42635</v>
      </c>
      <c r="C138" s="389" t="s">
        <v>513</v>
      </c>
      <c r="D138" s="390">
        <v>285</v>
      </c>
      <c r="E138" s="391" t="s">
        <v>824</v>
      </c>
      <c r="F138" s="392" t="s">
        <v>825</v>
      </c>
      <c r="G138" s="392" t="s">
        <v>826</v>
      </c>
      <c r="H138" s="391" t="s">
        <v>517</v>
      </c>
      <c r="I138" s="394"/>
      <c r="J138" s="294"/>
      <c r="K138" s="293"/>
      <c r="L138" s="292"/>
    </row>
    <row r="139" spans="1:12" ht="25.5">
      <c r="A139" s="387">
        <v>131</v>
      </c>
      <c r="B139" s="388">
        <v>42635</v>
      </c>
      <c r="C139" s="389" t="s">
        <v>513</v>
      </c>
      <c r="D139" s="390">
        <v>29890</v>
      </c>
      <c r="E139" s="391" t="s">
        <v>827</v>
      </c>
      <c r="F139" s="392" t="s">
        <v>828</v>
      </c>
      <c r="G139" s="392" t="s">
        <v>829</v>
      </c>
      <c r="H139" s="391" t="s">
        <v>517</v>
      </c>
      <c r="I139" s="394"/>
      <c r="J139" s="294"/>
      <c r="K139" s="293"/>
      <c r="L139" s="292"/>
    </row>
    <row r="140" spans="1:12" ht="25.5">
      <c r="A140" s="387">
        <v>132</v>
      </c>
      <c r="B140" s="388">
        <v>42635</v>
      </c>
      <c r="C140" s="389" t="s">
        <v>513</v>
      </c>
      <c r="D140" s="390">
        <v>5000</v>
      </c>
      <c r="E140" s="391" t="s">
        <v>830</v>
      </c>
      <c r="F140" s="392" t="s">
        <v>831</v>
      </c>
      <c r="G140" s="392" t="s">
        <v>832</v>
      </c>
      <c r="H140" s="391" t="s">
        <v>517</v>
      </c>
      <c r="I140" s="394"/>
      <c r="J140" s="294"/>
      <c r="K140" s="293"/>
      <c r="L140" s="292"/>
    </row>
    <row r="141" spans="1:12" ht="25.5">
      <c r="A141" s="387">
        <v>133</v>
      </c>
      <c r="B141" s="388">
        <v>42635</v>
      </c>
      <c r="C141" s="389" t="s">
        <v>513</v>
      </c>
      <c r="D141" s="390">
        <v>5000</v>
      </c>
      <c r="E141" s="391" t="s">
        <v>833</v>
      </c>
      <c r="F141" s="392" t="s">
        <v>834</v>
      </c>
      <c r="G141" s="392" t="s">
        <v>835</v>
      </c>
      <c r="H141" s="391" t="s">
        <v>517</v>
      </c>
      <c r="I141" s="394"/>
      <c r="J141" s="294"/>
      <c r="K141" s="293"/>
      <c r="L141" s="292"/>
    </row>
    <row r="142" spans="1:12" ht="25.5">
      <c r="A142" s="387">
        <v>134</v>
      </c>
      <c r="B142" s="388">
        <v>42635</v>
      </c>
      <c r="C142" s="389" t="s">
        <v>513</v>
      </c>
      <c r="D142" s="390">
        <v>10000</v>
      </c>
      <c r="E142" s="391" t="s">
        <v>836</v>
      </c>
      <c r="F142" s="392" t="s">
        <v>837</v>
      </c>
      <c r="G142" s="392" t="s">
        <v>838</v>
      </c>
      <c r="H142" s="391" t="s">
        <v>517</v>
      </c>
      <c r="I142" s="394"/>
      <c r="J142" s="294"/>
      <c r="K142" s="293"/>
      <c r="L142" s="292"/>
    </row>
    <row r="143" spans="1:12" ht="25.5">
      <c r="A143" s="387">
        <v>135</v>
      </c>
      <c r="B143" s="388">
        <v>42635</v>
      </c>
      <c r="C143" s="389" t="s">
        <v>513</v>
      </c>
      <c r="D143" s="390">
        <v>19850</v>
      </c>
      <c r="E143" s="391" t="s">
        <v>839</v>
      </c>
      <c r="F143" s="392" t="s">
        <v>840</v>
      </c>
      <c r="G143" s="392" t="s">
        <v>841</v>
      </c>
      <c r="H143" s="391" t="s">
        <v>517</v>
      </c>
      <c r="I143" s="394"/>
      <c r="J143" s="294"/>
      <c r="K143" s="293"/>
      <c r="L143" s="292"/>
    </row>
    <row r="144" spans="1:12" ht="25.5">
      <c r="A144" s="387">
        <v>136</v>
      </c>
      <c r="B144" s="388">
        <v>42635</v>
      </c>
      <c r="C144" s="389" t="s">
        <v>513</v>
      </c>
      <c r="D144" s="390">
        <v>5000</v>
      </c>
      <c r="E144" s="391" t="s">
        <v>842</v>
      </c>
      <c r="F144" s="392" t="s">
        <v>843</v>
      </c>
      <c r="G144" s="392" t="s">
        <v>844</v>
      </c>
      <c r="H144" s="391" t="s">
        <v>845</v>
      </c>
      <c r="I144" s="394"/>
      <c r="J144" s="294"/>
      <c r="K144" s="293"/>
      <c r="L144" s="292"/>
    </row>
    <row r="145" spans="1:12" ht="25.5">
      <c r="A145" s="387">
        <v>137</v>
      </c>
      <c r="B145" s="388">
        <v>42635</v>
      </c>
      <c r="C145" s="389" t="s">
        <v>513</v>
      </c>
      <c r="D145" s="390">
        <v>5000</v>
      </c>
      <c r="E145" s="391" t="s">
        <v>846</v>
      </c>
      <c r="F145" s="392" t="s">
        <v>847</v>
      </c>
      <c r="G145" s="392" t="s">
        <v>848</v>
      </c>
      <c r="H145" s="391" t="s">
        <v>517</v>
      </c>
      <c r="I145" s="394"/>
      <c r="J145" s="294"/>
      <c r="K145" s="293"/>
      <c r="L145" s="292"/>
    </row>
    <row r="146" spans="1:12" ht="25.5">
      <c r="A146" s="387">
        <v>138</v>
      </c>
      <c r="B146" s="388">
        <v>42635</v>
      </c>
      <c r="C146" s="389" t="s">
        <v>513</v>
      </c>
      <c r="D146" s="390">
        <v>10000</v>
      </c>
      <c r="E146" s="391" t="s">
        <v>849</v>
      </c>
      <c r="F146" s="392" t="s">
        <v>850</v>
      </c>
      <c r="G146" s="392" t="s">
        <v>851</v>
      </c>
      <c r="H146" s="391" t="s">
        <v>517</v>
      </c>
      <c r="I146" s="394"/>
      <c r="J146" s="294"/>
      <c r="K146" s="293"/>
      <c r="L146" s="292"/>
    </row>
    <row r="147" spans="1:12" ht="25.5">
      <c r="A147" s="387">
        <v>139</v>
      </c>
      <c r="B147" s="388">
        <v>42635</v>
      </c>
      <c r="C147" s="389" t="s">
        <v>513</v>
      </c>
      <c r="D147" s="390">
        <v>4000</v>
      </c>
      <c r="E147" s="391" t="s">
        <v>852</v>
      </c>
      <c r="F147" s="392" t="s">
        <v>834</v>
      </c>
      <c r="G147" s="392" t="s">
        <v>835</v>
      </c>
      <c r="H147" s="391" t="s">
        <v>517</v>
      </c>
      <c r="I147" s="395"/>
      <c r="J147" s="396"/>
      <c r="K147" s="397"/>
      <c r="L147" s="398"/>
    </row>
    <row r="148" spans="1:12" ht="25.5">
      <c r="A148" s="387">
        <v>140</v>
      </c>
      <c r="B148" s="388">
        <v>42635</v>
      </c>
      <c r="C148" s="389" t="s">
        <v>513</v>
      </c>
      <c r="D148" s="390">
        <v>500</v>
      </c>
      <c r="E148" s="391" t="s">
        <v>853</v>
      </c>
      <c r="F148" s="392" t="s">
        <v>834</v>
      </c>
      <c r="G148" s="392" t="s">
        <v>835</v>
      </c>
      <c r="H148" s="391" t="s">
        <v>517</v>
      </c>
      <c r="I148" s="395"/>
      <c r="J148" s="396"/>
      <c r="K148" s="397"/>
      <c r="L148" s="398"/>
    </row>
    <row r="149" spans="1:12" ht="25.5">
      <c r="A149" s="387">
        <v>141</v>
      </c>
      <c r="B149" s="388">
        <v>42635</v>
      </c>
      <c r="C149" s="389" t="s">
        <v>513</v>
      </c>
      <c r="D149" s="390">
        <v>400</v>
      </c>
      <c r="E149" s="391" t="s">
        <v>833</v>
      </c>
      <c r="F149" s="392" t="s">
        <v>834</v>
      </c>
      <c r="G149" s="392" t="s">
        <v>835</v>
      </c>
      <c r="H149" s="391" t="s">
        <v>517</v>
      </c>
      <c r="I149" s="395"/>
      <c r="J149" s="396"/>
      <c r="K149" s="397"/>
      <c r="L149" s="398"/>
    </row>
    <row r="150" spans="1:12" ht="25.5">
      <c r="A150" s="387">
        <v>142</v>
      </c>
      <c r="B150" s="388">
        <v>42635</v>
      </c>
      <c r="C150" s="389" t="s">
        <v>513</v>
      </c>
      <c r="D150" s="390">
        <v>100</v>
      </c>
      <c r="E150" s="391" t="s">
        <v>833</v>
      </c>
      <c r="F150" s="392" t="s">
        <v>834</v>
      </c>
      <c r="G150" s="392" t="s">
        <v>835</v>
      </c>
      <c r="H150" s="391" t="s">
        <v>517</v>
      </c>
      <c r="I150" s="395"/>
      <c r="J150" s="396"/>
      <c r="K150" s="397"/>
      <c r="L150" s="398"/>
    </row>
    <row r="151" spans="1:12" ht="25.5">
      <c r="A151" s="387">
        <v>143</v>
      </c>
      <c r="B151" s="388">
        <v>42636</v>
      </c>
      <c r="C151" s="389" t="s">
        <v>513</v>
      </c>
      <c r="D151" s="390">
        <v>272.86</v>
      </c>
      <c r="E151" s="391" t="s">
        <v>854</v>
      </c>
      <c r="F151" s="392" t="s">
        <v>855</v>
      </c>
      <c r="G151" s="392" t="s">
        <v>856</v>
      </c>
      <c r="H151" s="391" t="s">
        <v>517</v>
      </c>
      <c r="I151" s="395"/>
      <c r="J151" s="396"/>
      <c r="K151" s="397"/>
      <c r="L151" s="398"/>
    </row>
    <row r="152" spans="1:12" ht="25.5">
      <c r="A152" s="387">
        <v>144</v>
      </c>
      <c r="B152" s="388">
        <v>42637</v>
      </c>
      <c r="C152" s="389" t="s">
        <v>513</v>
      </c>
      <c r="D152" s="390">
        <v>150</v>
      </c>
      <c r="E152" s="391" t="s">
        <v>857</v>
      </c>
      <c r="F152" s="392" t="s">
        <v>825</v>
      </c>
      <c r="G152" s="392" t="s">
        <v>826</v>
      </c>
      <c r="H152" s="391" t="s">
        <v>517</v>
      </c>
      <c r="I152" s="395"/>
      <c r="J152" s="396"/>
      <c r="K152" s="397"/>
      <c r="L152" s="398"/>
    </row>
    <row r="153" spans="1:12" ht="25.5">
      <c r="A153" s="387">
        <v>145</v>
      </c>
      <c r="B153" s="388">
        <v>42637</v>
      </c>
      <c r="C153" s="389" t="s">
        <v>513</v>
      </c>
      <c r="D153" s="390">
        <v>282</v>
      </c>
      <c r="E153" s="391" t="s">
        <v>858</v>
      </c>
      <c r="F153" s="392" t="s">
        <v>859</v>
      </c>
      <c r="G153" s="392" t="s">
        <v>860</v>
      </c>
      <c r="H153" s="391" t="s">
        <v>517</v>
      </c>
      <c r="I153" s="395"/>
      <c r="J153" s="396"/>
      <c r="K153" s="397"/>
      <c r="L153" s="398"/>
    </row>
    <row r="154" spans="1:12" ht="25.5">
      <c r="A154" s="387">
        <v>146</v>
      </c>
      <c r="B154" s="388">
        <v>42637</v>
      </c>
      <c r="C154" s="389" t="s">
        <v>513</v>
      </c>
      <c r="D154" s="390">
        <v>3200</v>
      </c>
      <c r="E154" s="391" t="s">
        <v>861</v>
      </c>
      <c r="F154" s="392" t="s">
        <v>862</v>
      </c>
      <c r="G154" s="392" t="s">
        <v>863</v>
      </c>
      <c r="H154" s="391" t="s">
        <v>517</v>
      </c>
      <c r="I154" s="395"/>
      <c r="J154" s="396"/>
      <c r="K154" s="397"/>
      <c r="L154" s="398"/>
    </row>
    <row r="155" spans="1:12" ht="25.5">
      <c r="A155" s="387">
        <v>147</v>
      </c>
      <c r="B155" s="388">
        <v>42640</v>
      </c>
      <c r="C155" s="389" t="s">
        <v>513</v>
      </c>
      <c r="D155" s="390">
        <v>30000</v>
      </c>
      <c r="E155" s="391" t="s">
        <v>864</v>
      </c>
      <c r="F155" s="392" t="s">
        <v>865</v>
      </c>
      <c r="G155" s="392" t="s">
        <v>866</v>
      </c>
      <c r="H155" s="391" t="s">
        <v>517</v>
      </c>
      <c r="I155" s="395"/>
      <c r="J155" s="396"/>
      <c r="K155" s="397"/>
      <c r="L155" s="398"/>
    </row>
    <row r="156" spans="1:12" ht="25.5">
      <c r="A156" s="387">
        <v>148</v>
      </c>
      <c r="B156" s="388">
        <v>42640</v>
      </c>
      <c r="C156" s="389" t="s">
        <v>513</v>
      </c>
      <c r="D156" s="390">
        <v>40000</v>
      </c>
      <c r="E156" s="391" t="s">
        <v>867</v>
      </c>
      <c r="F156" s="392" t="s">
        <v>868</v>
      </c>
      <c r="G156" s="392" t="s">
        <v>869</v>
      </c>
      <c r="H156" s="391" t="s">
        <v>517</v>
      </c>
      <c r="I156" s="395"/>
      <c r="J156" s="396"/>
      <c r="K156" s="397"/>
      <c r="L156" s="398"/>
    </row>
    <row r="157" spans="1:12" ht="25.5">
      <c r="A157" s="387">
        <v>149</v>
      </c>
      <c r="B157" s="388">
        <v>42640</v>
      </c>
      <c r="C157" s="389" t="s">
        <v>513</v>
      </c>
      <c r="D157" s="390">
        <v>40000</v>
      </c>
      <c r="E157" s="391" t="s">
        <v>870</v>
      </c>
      <c r="F157" s="392" t="s">
        <v>871</v>
      </c>
      <c r="G157" s="392" t="s">
        <v>872</v>
      </c>
      <c r="H157" s="391" t="s">
        <v>517</v>
      </c>
      <c r="I157" s="395"/>
      <c r="J157" s="396"/>
      <c r="K157" s="397"/>
      <c r="L157" s="398"/>
    </row>
    <row r="158" spans="1:12" ht="25.5">
      <c r="A158" s="387">
        <v>150</v>
      </c>
      <c r="B158" s="388">
        <v>42641</v>
      </c>
      <c r="C158" s="389" t="s">
        <v>513</v>
      </c>
      <c r="D158" s="390">
        <v>10000</v>
      </c>
      <c r="E158" s="391" t="s">
        <v>873</v>
      </c>
      <c r="F158" s="392" t="s">
        <v>874</v>
      </c>
      <c r="G158" s="392" t="s">
        <v>875</v>
      </c>
      <c r="H158" s="391" t="s">
        <v>517</v>
      </c>
      <c r="I158" s="395"/>
      <c r="J158" s="396"/>
      <c r="K158" s="397"/>
      <c r="L158" s="398"/>
    </row>
    <row r="159" spans="1:12" ht="25.5">
      <c r="A159" s="387">
        <v>151</v>
      </c>
      <c r="B159" s="388">
        <v>42642</v>
      </c>
      <c r="C159" s="389" t="s">
        <v>513</v>
      </c>
      <c r="D159" s="390">
        <v>700</v>
      </c>
      <c r="E159" s="391" t="s">
        <v>876</v>
      </c>
      <c r="F159" s="392" t="s">
        <v>877</v>
      </c>
      <c r="G159" s="392" t="s">
        <v>878</v>
      </c>
      <c r="H159" s="391" t="s">
        <v>517</v>
      </c>
      <c r="I159" s="395"/>
      <c r="J159" s="396"/>
      <c r="K159" s="397"/>
      <c r="L159" s="398"/>
    </row>
    <row r="160" spans="1:12" ht="25.5">
      <c r="A160" s="387">
        <v>152</v>
      </c>
      <c r="B160" s="388">
        <v>42642</v>
      </c>
      <c r="C160" s="389" t="s">
        <v>513</v>
      </c>
      <c r="D160" s="390">
        <v>2495</v>
      </c>
      <c r="E160" s="391" t="s">
        <v>879</v>
      </c>
      <c r="F160" s="392" t="s">
        <v>880</v>
      </c>
      <c r="G160" s="392" t="s">
        <v>881</v>
      </c>
      <c r="H160" s="391" t="s">
        <v>682</v>
      </c>
      <c r="I160" s="395"/>
      <c r="J160" s="396"/>
      <c r="K160" s="397"/>
      <c r="L160" s="398"/>
    </row>
    <row r="161" spans="1:12" ht="25.5">
      <c r="A161" s="387">
        <v>153</v>
      </c>
      <c r="B161" s="388">
        <v>42642</v>
      </c>
      <c r="C161" s="389" t="s">
        <v>513</v>
      </c>
      <c r="D161" s="390">
        <v>300</v>
      </c>
      <c r="E161" s="391" t="s">
        <v>882</v>
      </c>
      <c r="F161" s="392" t="s">
        <v>883</v>
      </c>
      <c r="G161" s="392" t="s">
        <v>884</v>
      </c>
      <c r="H161" s="391" t="s">
        <v>517</v>
      </c>
      <c r="I161" s="395"/>
      <c r="J161" s="396"/>
      <c r="K161" s="397"/>
      <c r="L161" s="398"/>
    </row>
    <row r="162" spans="1:12" ht="25.5">
      <c r="A162" s="387">
        <v>154</v>
      </c>
      <c r="B162" s="388">
        <v>42642</v>
      </c>
      <c r="C162" s="389" t="s">
        <v>513</v>
      </c>
      <c r="D162" s="390">
        <v>10000</v>
      </c>
      <c r="E162" s="391" t="s">
        <v>885</v>
      </c>
      <c r="F162" s="392" t="s">
        <v>886</v>
      </c>
      <c r="G162" s="392" t="s">
        <v>887</v>
      </c>
      <c r="H162" s="391" t="s">
        <v>517</v>
      </c>
      <c r="I162" s="395"/>
      <c r="J162" s="396"/>
      <c r="K162" s="397"/>
      <c r="L162" s="398"/>
    </row>
    <row r="163" spans="1:12" ht="25.5">
      <c r="A163" s="387">
        <v>155</v>
      </c>
      <c r="B163" s="388">
        <v>42642</v>
      </c>
      <c r="C163" s="389" t="s">
        <v>513</v>
      </c>
      <c r="D163" s="390">
        <v>3000</v>
      </c>
      <c r="E163" s="391" t="s">
        <v>888</v>
      </c>
      <c r="F163" s="392" t="s">
        <v>889</v>
      </c>
      <c r="G163" s="392" t="s">
        <v>890</v>
      </c>
      <c r="H163" s="391" t="s">
        <v>517</v>
      </c>
      <c r="I163" s="395"/>
      <c r="J163" s="396"/>
      <c r="K163" s="397"/>
      <c r="L163" s="398"/>
    </row>
    <row r="164" spans="1:12" ht="25.5">
      <c r="A164" s="387">
        <v>156</v>
      </c>
      <c r="B164" s="388">
        <v>42642</v>
      </c>
      <c r="C164" s="389" t="s">
        <v>513</v>
      </c>
      <c r="D164" s="390">
        <v>15000</v>
      </c>
      <c r="E164" s="391" t="s">
        <v>891</v>
      </c>
      <c r="F164" s="392" t="s">
        <v>892</v>
      </c>
      <c r="G164" s="392" t="s">
        <v>893</v>
      </c>
      <c r="H164" s="391" t="s">
        <v>517</v>
      </c>
      <c r="I164" s="395"/>
      <c r="J164" s="396"/>
      <c r="K164" s="397"/>
      <c r="L164" s="398"/>
    </row>
    <row r="165" spans="1:12" ht="25.5">
      <c r="A165" s="387">
        <v>157</v>
      </c>
      <c r="B165" s="388">
        <v>42642</v>
      </c>
      <c r="C165" s="389" t="s">
        <v>513</v>
      </c>
      <c r="D165" s="390">
        <v>7000</v>
      </c>
      <c r="E165" s="391" t="s">
        <v>894</v>
      </c>
      <c r="F165" s="392" t="s">
        <v>895</v>
      </c>
      <c r="G165" s="392" t="s">
        <v>896</v>
      </c>
      <c r="H165" s="391" t="s">
        <v>517</v>
      </c>
      <c r="I165" s="395"/>
      <c r="J165" s="396"/>
      <c r="K165" s="397"/>
      <c r="L165" s="398"/>
    </row>
    <row r="166" spans="1:12" ht="25.5">
      <c r="A166" s="387">
        <v>158</v>
      </c>
      <c r="B166" s="388">
        <v>42642</v>
      </c>
      <c r="C166" s="389" t="s">
        <v>513</v>
      </c>
      <c r="D166" s="390">
        <v>3000</v>
      </c>
      <c r="E166" s="391" t="s">
        <v>897</v>
      </c>
      <c r="F166" s="392" t="s">
        <v>898</v>
      </c>
      <c r="G166" s="392" t="s">
        <v>899</v>
      </c>
      <c r="H166" s="391" t="s">
        <v>517</v>
      </c>
      <c r="I166" s="395"/>
      <c r="J166" s="396"/>
      <c r="K166" s="397"/>
      <c r="L166" s="398"/>
    </row>
    <row r="167" spans="1:12" ht="25.5">
      <c r="A167" s="387">
        <v>159</v>
      </c>
      <c r="B167" s="388">
        <v>42642</v>
      </c>
      <c r="C167" s="389" t="s">
        <v>513</v>
      </c>
      <c r="D167" s="390">
        <v>1000</v>
      </c>
      <c r="E167" s="391" t="s">
        <v>900</v>
      </c>
      <c r="F167" s="392" t="s">
        <v>901</v>
      </c>
      <c r="G167" s="392" t="s">
        <v>902</v>
      </c>
      <c r="H167" s="391" t="s">
        <v>517</v>
      </c>
      <c r="I167" s="395"/>
      <c r="J167" s="396"/>
      <c r="K167" s="397"/>
      <c r="L167" s="398"/>
    </row>
    <row r="168" spans="1:12" ht="25.5">
      <c r="A168" s="387">
        <v>160</v>
      </c>
      <c r="B168" s="388">
        <v>42642</v>
      </c>
      <c r="C168" s="389" t="s">
        <v>513</v>
      </c>
      <c r="D168" s="390">
        <v>1000</v>
      </c>
      <c r="E168" s="391" t="s">
        <v>903</v>
      </c>
      <c r="F168" s="392" t="s">
        <v>904</v>
      </c>
      <c r="G168" s="392" t="s">
        <v>905</v>
      </c>
      <c r="H168" s="391" t="s">
        <v>517</v>
      </c>
      <c r="I168" s="395"/>
      <c r="J168" s="396"/>
      <c r="K168" s="397"/>
      <c r="L168" s="398"/>
    </row>
    <row r="169" spans="1:12" ht="25.5">
      <c r="A169" s="387">
        <v>161</v>
      </c>
      <c r="B169" s="388">
        <v>42642</v>
      </c>
      <c r="C169" s="389" t="s">
        <v>513</v>
      </c>
      <c r="D169" s="390">
        <v>1000</v>
      </c>
      <c r="E169" s="391" t="s">
        <v>906</v>
      </c>
      <c r="F169" s="392" t="s">
        <v>907</v>
      </c>
      <c r="G169" s="392" t="s">
        <v>908</v>
      </c>
      <c r="H169" s="391" t="s">
        <v>517</v>
      </c>
      <c r="I169" s="395"/>
      <c r="J169" s="396"/>
      <c r="K169" s="397"/>
      <c r="L169" s="398"/>
    </row>
    <row r="170" spans="1:12" ht="25.5">
      <c r="A170" s="387">
        <v>162</v>
      </c>
      <c r="B170" s="388">
        <v>42642</v>
      </c>
      <c r="C170" s="389" t="s">
        <v>513</v>
      </c>
      <c r="D170" s="390">
        <v>3000</v>
      </c>
      <c r="E170" s="391" t="s">
        <v>909</v>
      </c>
      <c r="F170" s="392" t="s">
        <v>910</v>
      </c>
      <c r="G170" s="392" t="s">
        <v>911</v>
      </c>
      <c r="H170" s="391" t="s">
        <v>517</v>
      </c>
      <c r="I170" s="395"/>
      <c r="J170" s="396"/>
      <c r="K170" s="397"/>
      <c r="L170" s="398"/>
    </row>
    <row r="171" spans="1:12" ht="25.5">
      <c r="A171" s="387">
        <v>163</v>
      </c>
      <c r="B171" s="388">
        <v>42642</v>
      </c>
      <c r="C171" s="389" t="s">
        <v>513</v>
      </c>
      <c r="D171" s="390">
        <v>1500</v>
      </c>
      <c r="E171" s="391" t="s">
        <v>912</v>
      </c>
      <c r="F171" s="392" t="s">
        <v>913</v>
      </c>
      <c r="G171" s="392" t="s">
        <v>914</v>
      </c>
      <c r="H171" s="391" t="s">
        <v>517</v>
      </c>
      <c r="I171" s="395"/>
      <c r="J171" s="396"/>
      <c r="K171" s="397"/>
      <c r="L171" s="398"/>
    </row>
    <row r="172" spans="1:12" ht="25.5">
      <c r="A172" s="387">
        <v>164</v>
      </c>
      <c r="B172" s="388">
        <v>42642</v>
      </c>
      <c r="C172" s="389" t="s">
        <v>513</v>
      </c>
      <c r="D172" s="390">
        <v>3000</v>
      </c>
      <c r="E172" s="391" t="s">
        <v>915</v>
      </c>
      <c r="F172" s="392" t="s">
        <v>916</v>
      </c>
      <c r="G172" s="392" t="s">
        <v>917</v>
      </c>
      <c r="H172" s="391" t="s">
        <v>517</v>
      </c>
      <c r="I172" s="395"/>
      <c r="J172" s="396"/>
      <c r="K172" s="397"/>
      <c r="L172" s="398"/>
    </row>
    <row r="173" spans="1:12" ht="25.5">
      <c r="A173" s="387">
        <v>165</v>
      </c>
      <c r="B173" s="388">
        <v>42642</v>
      </c>
      <c r="C173" s="389" t="s">
        <v>513</v>
      </c>
      <c r="D173" s="390">
        <v>6000</v>
      </c>
      <c r="E173" s="391" t="s">
        <v>918</v>
      </c>
      <c r="F173" s="392" t="s">
        <v>919</v>
      </c>
      <c r="G173" s="392" t="s">
        <v>920</v>
      </c>
      <c r="H173" s="391" t="s">
        <v>517</v>
      </c>
      <c r="I173" s="395"/>
      <c r="J173" s="396"/>
      <c r="K173" s="397"/>
      <c r="L173" s="398"/>
    </row>
    <row r="174" spans="1:12" ht="25.5">
      <c r="A174" s="387">
        <v>166</v>
      </c>
      <c r="B174" s="388">
        <v>42642</v>
      </c>
      <c r="C174" s="389" t="s">
        <v>513</v>
      </c>
      <c r="D174" s="390">
        <v>10000</v>
      </c>
      <c r="E174" s="391" t="s">
        <v>921</v>
      </c>
      <c r="F174" s="392" t="s">
        <v>922</v>
      </c>
      <c r="G174" s="392" t="s">
        <v>923</v>
      </c>
      <c r="H174" s="391" t="s">
        <v>517</v>
      </c>
      <c r="I174" s="395"/>
      <c r="J174" s="396"/>
      <c r="K174" s="397"/>
      <c r="L174" s="398"/>
    </row>
    <row r="175" spans="1:12" ht="25.5">
      <c r="A175" s="387">
        <v>167</v>
      </c>
      <c r="B175" s="388">
        <v>42642</v>
      </c>
      <c r="C175" s="389" t="s">
        <v>513</v>
      </c>
      <c r="D175" s="390">
        <v>10000</v>
      </c>
      <c r="E175" s="391" t="s">
        <v>924</v>
      </c>
      <c r="F175" s="392" t="s">
        <v>925</v>
      </c>
      <c r="G175" s="392" t="s">
        <v>926</v>
      </c>
      <c r="H175" s="391" t="s">
        <v>517</v>
      </c>
      <c r="I175" s="395"/>
      <c r="J175" s="396"/>
      <c r="K175" s="397"/>
      <c r="L175" s="398"/>
    </row>
    <row r="176" spans="1:12" ht="25.5">
      <c r="A176" s="387">
        <v>168</v>
      </c>
      <c r="B176" s="388">
        <v>42642</v>
      </c>
      <c r="C176" s="389" t="s">
        <v>513</v>
      </c>
      <c r="D176" s="390">
        <v>5000</v>
      </c>
      <c r="E176" s="391" t="s">
        <v>927</v>
      </c>
      <c r="F176" s="392" t="s">
        <v>928</v>
      </c>
      <c r="G176" s="392" t="s">
        <v>929</v>
      </c>
      <c r="H176" s="391" t="s">
        <v>517</v>
      </c>
      <c r="I176" s="395"/>
      <c r="J176" s="396"/>
      <c r="K176" s="397"/>
      <c r="L176" s="398"/>
    </row>
    <row r="177" spans="1:12" ht="25.5">
      <c r="A177" s="387">
        <v>169</v>
      </c>
      <c r="B177" s="388">
        <v>42642</v>
      </c>
      <c r="C177" s="389" t="s">
        <v>513</v>
      </c>
      <c r="D177" s="390">
        <v>1500</v>
      </c>
      <c r="E177" s="391" t="s">
        <v>930</v>
      </c>
      <c r="F177" s="392" t="s">
        <v>931</v>
      </c>
      <c r="G177" s="392" t="s">
        <v>932</v>
      </c>
      <c r="H177" s="391" t="s">
        <v>517</v>
      </c>
      <c r="I177" s="395"/>
      <c r="J177" s="396"/>
      <c r="K177" s="397"/>
      <c r="L177" s="398"/>
    </row>
    <row r="178" spans="1:12" ht="25.5">
      <c r="A178" s="387">
        <v>170</v>
      </c>
      <c r="B178" s="388">
        <v>42642</v>
      </c>
      <c r="C178" s="389" t="s">
        <v>513</v>
      </c>
      <c r="D178" s="390">
        <v>3900</v>
      </c>
      <c r="E178" s="391" t="s">
        <v>933</v>
      </c>
      <c r="F178" s="392" t="s">
        <v>934</v>
      </c>
      <c r="G178" s="392" t="s">
        <v>935</v>
      </c>
      <c r="H178" s="391" t="s">
        <v>517</v>
      </c>
      <c r="I178" s="395"/>
      <c r="J178" s="396"/>
      <c r="K178" s="397"/>
      <c r="L178" s="398"/>
    </row>
    <row r="179" spans="1:12" ht="25.5">
      <c r="A179" s="387">
        <v>171</v>
      </c>
      <c r="B179" s="388">
        <v>42642</v>
      </c>
      <c r="C179" s="389" t="s">
        <v>513</v>
      </c>
      <c r="D179" s="390">
        <v>4000</v>
      </c>
      <c r="E179" s="391" t="s">
        <v>936</v>
      </c>
      <c r="F179" s="392" t="s">
        <v>937</v>
      </c>
      <c r="G179" s="392" t="s">
        <v>938</v>
      </c>
      <c r="H179" s="391" t="s">
        <v>517</v>
      </c>
      <c r="I179" s="395"/>
      <c r="J179" s="396"/>
      <c r="K179" s="397"/>
      <c r="L179" s="398"/>
    </row>
    <row r="180" spans="1:12" ht="25.5">
      <c r="A180" s="387">
        <v>172</v>
      </c>
      <c r="B180" s="388">
        <v>42642</v>
      </c>
      <c r="C180" s="389" t="s">
        <v>513</v>
      </c>
      <c r="D180" s="390">
        <v>1000</v>
      </c>
      <c r="E180" s="391" t="s">
        <v>939</v>
      </c>
      <c r="F180" s="392" t="s">
        <v>940</v>
      </c>
      <c r="G180" s="392" t="s">
        <v>941</v>
      </c>
      <c r="H180" s="391" t="s">
        <v>517</v>
      </c>
      <c r="I180" s="395"/>
      <c r="J180" s="396"/>
      <c r="K180" s="397"/>
      <c r="L180" s="398"/>
    </row>
    <row r="181" spans="1:12" ht="25.5">
      <c r="A181" s="387">
        <v>173</v>
      </c>
      <c r="B181" s="388">
        <v>42642</v>
      </c>
      <c r="C181" s="389" t="s">
        <v>513</v>
      </c>
      <c r="D181" s="390">
        <v>2000</v>
      </c>
      <c r="E181" s="391" t="s">
        <v>942</v>
      </c>
      <c r="F181" s="392" t="s">
        <v>943</v>
      </c>
      <c r="G181" s="392" t="s">
        <v>944</v>
      </c>
      <c r="H181" s="391" t="s">
        <v>517</v>
      </c>
      <c r="I181" s="395"/>
      <c r="J181" s="396"/>
      <c r="K181" s="397"/>
      <c r="L181" s="398"/>
    </row>
    <row r="182" spans="1:12" ht="25.5">
      <c r="A182" s="387">
        <v>174</v>
      </c>
      <c r="B182" s="388">
        <v>42642</v>
      </c>
      <c r="C182" s="389" t="s">
        <v>513</v>
      </c>
      <c r="D182" s="390">
        <v>2000</v>
      </c>
      <c r="E182" s="391" t="s">
        <v>945</v>
      </c>
      <c r="F182" s="392" t="s">
        <v>946</v>
      </c>
      <c r="G182" s="392" t="s">
        <v>947</v>
      </c>
      <c r="H182" s="391" t="s">
        <v>517</v>
      </c>
      <c r="I182" s="395"/>
      <c r="J182" s="396"/>
      <c r="K182" s="397"/>
      <c r="L182" s="398"/>
    </row>
    <row r="183" spans="1:12" ht="25.5">
      <c r="A183" s="387">
        <v>175</v>
      </c>
      <c r="B183" s="388">
        <v>42642</v>
      </c>
      <c r="C183" s="389" t="s">
        <v>513</v>
      </c>
      <c r="D183" s="390">
        <v>3000</v>
      </c>
      <c r="E183" s="391" t="s">
        <v>948</v>
      </c>
      <c r="F183" s="392" t="s">
        <v>949</v>
      </c>
      <c r="G183" s="392" t="s">
        <v>950</v>
      </c>
      <c r="H183" s="391" t="s">
        <v>517</v>
      </c>
      <c r="I183" s="395"/>
      <c r="J183" s="396"/>
      <c r="K183" s="397"/>
      <c r="L183" s="398"/>
    </row>
    <row r="184" spans="1:12" ht="25.5">
      <c r="A184" s="387">
        <v>176</v>
      </c>
      <c r="B184" s="388">
        <v>42642</v>
      </c>
      <c r="C184" s="389" t="s">
        <v>513</v>
      </c>
      <c r="D184" s="390">
        <v>1000</v>
      </c>
      <c r="E184" s="391" t="s">
        <v>951</v>
      </c>
      <c r="F184" s="392" t="s">
        <v>952</v>
      </c>
      <c r="G184" s="392" t="s">
        <v>953</v>
      </c>
      <c r="H184" s="391" t="s">
        <v>517</v>
      </c>
      <c r="I184" s="395"/>
      <c r="J184" s="396"/>
      <c r="K184" s="397"/>
      <c r="L184" s="398"/>
    </row>
    <row r="185" spans="1:12" ht="25.5">
      <c r="A185" s="387">
        <v>177</v>
      </c>
      <c r="B185" s="388">
        <v>42643</v>
      </c>
      <c r="C185" s="389" t="s">
        <v>513</v>
      </c>
      <c r="D185" s="390">
        <v>15000</v>
      </c>
      <c r="E185" s="391" t="s">
        <v>954</v>
      </c>
      <c r="F185" s="392" t="s">
        <v>955</v>
      </c>
      <c r="G185" s="392" t="s">
        <v>956</v>
      </c>
      <c r="H185" s="391" t="s">
        <v>517</v>
      </c>
      <c r="I185" s="395"/>
      <c r="J185" s="396"/>
      <c r="K185" s="397"/>
      <c r="L185" s="398"/>
    </row>
    <row r="186" spans="1:12" ht="25.5">
      <c r="A186" s="387">
        <v>178</v>
      </c>
      <c r="B186" s="388">
        <v>42643</v>
      </c>
      <c r="C186" s="389" t="s">
        <v>513</v>
      </c>
      <c r="D186" s="390">
        <v>15000</v>
      </c>
      <c r="E186" s="391" t="s">
        <v>957</v>
      </c>
      <c r="F186" s="392" t="s">
        <v>958</v>
      </c>
      <c r="G186" s="392" t="s">
        <v>959</v>
      </c>
      <c r="H186" s="391" t="s">
        <v>517</v>
      </c>
      <c r="I186" s="395"/>
      <c r="J186" s="396"/>
      <c r="K186" s="397"/>
      <c r="L186" s="398"/>
    </row>
    <row r="187" spans="1:12" ht="25.5">
      <c r="A187" s="387">
        <v>179</v>
      </c>
      <c r="B187" s="388">
        <v>42643</v>
      </c>
      <c r="C187" s="389" t="s">
        <v>513</v>
      </c>
      <c r="D187" s="390">
        <v>5000</v>
      </c>
      <c r="E187" s="391" t="s">
        <v>960</v>
      </c>
      <c r="F187" s="392" t="s">
        <v>647</v>
      </c>
      <c r="G187" s="392" t="s">
        <v>648</v>
      </c>
      <c r="H187" s="391" t="s">
        <v>517</v>
      </c>
      <c r="I187" s="395"/>
      <c r="J187" s="396"/>
      <c r="K187" s="397"/>
      <c r="L187" s="398"/>
    </row>
    <row r="188" spans="1:12" ht="25.5">
      <c r="A188" s="387">
        <v>180</v>
      </c>
      <c r="B188" s="388">
        <v>42643</v>
      </c>
      <c r="C188" s="389" t="s">
        <v>513</v>
      </c>
      <c r="D188" s="390">
        <v>5000</v>
      </c>
      <c r="E188" s="391" t="s">
        <v>960</v>
      </c>
      <c r="F188" s="392" t="s">
        <v>647</v>
      </c>
      <c r="G188" s="392" t="s">
        <v>648</v>
      </c>
      <c r="H188" s="391" t="s">
        <v>517</v>
      </c>
      <c r="I188" s="395"/>
      <c r="J188" s="396"/>
      <c r="K188" s="397"/>
      <c r="L188" s="398"/>
    </row>
    <row r="189" spans="1:12" ht="25.5">
      <c r="A189" s="387">
        <v>181</v>
      </c>
      <c r="B189" s="388">
        <v>42643</v>
      </c>
      <c r="C189" s="389" t="s">
        <v>513</v>
      </c>
      <c r="D189" s="390">
        <v>5000</v>
      </c>
      <c r="E189" s="391" t="s">
        <v>961</v>
      </c>
      <c r="F189" s="392" t="s">
        <v>962</v>
      </c>
      <c r="G189" s="392" t="s">
        <v>963</v>
      </c>
      <c r="H189" s="391" t="s">
        <v>517</v>
      </c>
      <c r="I189" s="395"/>
      <c r="J189" s="396"/>
      <c r="K189" s="397"/>
      <c r="L189" s="398"/>
    </row>
    <row r="190" spans="1:12" ht="25.5">
      <c r="A190" s="387">
        <v>182</v>
      </c>
      <c r="B190" s="388">
        <v>42643</v>
      </c>
      <c r="C190" s="389" t="s">
        <v>513</v>
      </c>
      <c r="D190" s="390">
        <v>2000</v>
      </c>
      <c r="E190" s="391" t="s">
        <v>964</v>
      </c>
      <c r="F190" s="392" t="s">
        <v>965</v>
      </c>
      <c r="G190" s="392" t="s">
        <v>966</v>
      </c>
      <c r="H190" s="391" t="s">
        <v>517</v>
      </c>
      <c r="I190" s="395"/>
      <c r="J190" s="396"/>
      <c r="K190" s="397"/>
      <c r="L190" s="398"/>
    </row>
    <row r="191" spans="1:12" ht="25.5">
      <c r="A191" s="387">
        <v>183</v>
      </c>
      <c r="B191" s="388">
        <v>42643</v>
      </c>
      <c r="C191" s="389" t="s">
        <v>513</v>
      </c>
      <c r="D191" s="390">
        <v>13133</v>
      </c>
      <c r="E191" s="391" t="s">
        <v>967</v>
      </c>
      <c r="F191" s="392" t="s">
        <v>968</v>
      </c>
      <c r="G191" s="392" t="s">
        <v>969</v>
      </c>
      <c r="H191" s="391" t="s">
        <v>517</v>
      </c>
      <c r="I191" s="395"/>
      <c r="J191" s="396"/>
      <c r="K191" s="397"/>
      <c r="L191" s="398"/>
    </row>
    <row r="192" spans="1:12" ht="25.5">
      <c r="A192" s="387">
        <v>184</v>
      </c>
      <c r="B192" s="388">
        <v>42643</v>
      </c>
      <c r="C192" s="389" t="s">
        <v>513</v>
      </c>
      <c r="D192" s="390">
        <v>500</v>
      </c>
      <c r="E192" s="391" t="s">
        <v>970</v>
      </c>
      <c r="F192" s="392" t="s">
        <v>971</v>
      </c>
      <c r="G192" s="392" t="s">
        <v>972</v>
      </c>
      <c r="H192" s="391" t="s">
        <v>517</v>
      </c>
      <c r="I192" s="395"/>
      <c r="J192" s="396"/>
      <c r="K192" s="397"/>
      <c r="L192" s="398"/>
    </row>
    <row r="193" spans="1:12" ht="25.5">
      <c r="A193" s="387">
        <v>185</v>
      </c>
      <c r="B193" s="388">
        <v>42643</v>
      </c>
      <c r="C193" s="389" t="s">
        <v>513</v>
      </c>
      <c r="D193" s="390">
        <v>19867</v>
      </c>
      <c r="E193" s="391" t="s">
        <v>973</v>
      </c>
      <c r="F193" s="392" t="s">
        <v>974</v>
      </c>
      <c r="G193" s="392" t="s">
        <v>975</v>
      </c>
      <c r="H193" s="391" t="s">
        <v>517</v>
      </c>
      <c r="I193" s="395"/>
      <c r="J193" s="396"/>
      <c r="K193" s="397"/>
      <c r="L193" s="398"/>
    </row>
    <row r="194" spans="1:12" ht="25.5">
      <c r="A194" s="387">
        <v>186</v>
      </c>
      <c r="B194" s="388">
        <v>42643</v>
      </c>
      <c r="C194" s="389" t="s">
        <v>513</v>
      </c>
      <c r="D194" s="390">
        <v>30000</v>
      </c>
      <c r="E194" s="391" t="s">
        <v>976</v>
      </c>
      <c r="F194" s="392" t="s">
        <v>977</v>
      </c>
      <c r="G194" s="392" t="s">
        <v>978</v>
      </c>
      <c r="H194" s="391" t="s">
        <v>517</v>
      </c>
      <c r="I194" s="395"/>
      <c r="J194" s="396"/>
      <c r="K194" s="397"/>
      <c r="L194" s="398"/>
    </row>
    <row r="195" spans="1:12" ht="25.5">
      <c r="A195" s="387">
        <v>187</v>
      </c>
      <c r="B195" s="388">
        <v>42643</v>
      </c>
      <c r="C195" s="389" t="s">
        <v>513</v>
      </c>
      <c r="D195" s="390">
        <v>500</v>
      </c>
      <c r="E195" s="391" t="s">
        <v>979</v>
      </c>
      <c r="F195" s="392" t="s">
        <v>980</v>
      </c>
      <c r="G195" s="392" t="s">
        <v>981</v>
      </c>
      <c r="H195" s="391" t="s">
        <v>696</v>
      </c>
      <c r="I195" s="395"/>
      <c r="J195" s="396"/>
      <c r="K195" s="397"/>
      <c r="L195" s="398"/>
    </row>
    <row r="196" spans="1:12" ht="25.5">
      <c r="A196" s="387">
        <v>188</v>
      </c>
      <c r="B196" s="388">
        <v>42643</v>
      </c>
      <c r="C196" s="389" t="s">
        <v>513</v>
      </c>
      <c r="D196" s="390">
        <v>1986</v>
      </c>
      <c r="E196" s="391" t="s">
        <v>982</v>
      </c>
      <c r="F196" s="392" t="s">
        <v>983</v>
      </c>
      <c r="G196" s="392" t="s">
        <v>984</v>
      </c>
      <c r="H196" s="391" t="s">
        <v>682</v>
      </c>
      <c r="I196" s="395"/>
      <c r="J196" s="396"/>
      <c r="K196" s="397"/>
      <c r="L196" s="398"/>
    </row>
    <row r="197" spans="1:12" ht="25.5">
      <c r="A197" s="387">
        <v>189</v>
      </c>
      <c r="B197" s="388">
        <v>42643</v>
      </c>
      <c r="C197" s="389" t="s">
        <v>513</v>
      </c>
      <c r="D197" s="390">
        <v>9000</v>
      </c>
      <c r="E197" s="391" t="s">
        <v>960</v>
      </c>
      <c r="F197" s="392" t="s">
        <v>647</v>
      </c>
      <c r="G197" s="392" t="s">
        <v>648</v>
      </c>
      <c r="H197" s="391" t="s">
        <v>517</v>
      </c>
      <c r="I197" s="395"/>
      <c r="J197" s="396"/>
      <c r="K197" s="397"/>
      <c r="L197" s="398"/>
    </row>
    <row r="198" spans="1:12" ht="25.5">
      <c r="A198" s="387">
        <v>190</v>
      </c>
      <c r="B198" s="388">
        <v>42643</v>
      </c>
      <c r="C198" s="389" t="s">
        <v>513</v>
      </c>
      <c r="D198" s="390">
        <v>5000</v>
      </c>
      <c r="E198" s="391" t="s">
        <v>985</v>
      </c>
      <c r="F198" s="392" t="s">
        <v>986</v>
      </c>
      <c r="G198" s="392" t="s">
        <v>987</v>
      </c>
      <c r="H198" s="391" t="s">
        <v>517</v>
      </c>
      <c r="I198" s="395"/>
      <c r="J198" s="396"/>
      <c r="K198" s="397"/>
      <c r="L198" s="398"/>
    </row>
    <row r="199" spans="1:12" ht="25.5">
      <c r="A199" s="387">
        <v>191</v>
      </c>
      <c r="B199" s="388">
        <v>42643</v>
      </c>
      <c r="C199" s="389" t="s">
        <v>513</v>
      </c>
      <c r="D199" s="390">
        <v>30000</v>
      </c>
      <c r="E199" s="391" t="s">
        <v>988</v>
      </c>
      <c r="F199" s="392" t="s">
        <v>989</v>
      </c>
      <c r="G199" s="392" t="s">
        <v>990</v>
      </c>
      <c r="H199" s="391" t="s">
        <v>517</v>
      </c>
      <c r="I199" s="395"/>
      <c r="J199" s="396"/>
      <c r="K199" s="397"/>
      <c r="L199" s="398"/>
    </row>
    <row r="200" spans="1:12" ht="25.5">
      <c r="A200" s="387">
        <v>192</v>
      </c>
      <c r="B200" s="388">
        <v>42643</v>
      </c>
      <c r="C200" s="389" t="s">
        <v>513</v>
      </c>
      <c r="D200" s="390">
        <v>10000</v>
      </c>
      <c r="E200" s="391" t="s">
        <v>991</v>
      </c>
      <c r="F200" s="392" t="s">
        <v>992</v>
      </c>
      <c r="G200" s="392" t="s">
        <v>993</v>
      </c>
      <c r="H200" s="391" t="s">
        <v>517</v>
      </c>
      <c r="I200" s="395"/>
      <c r="J200" s="396"/>
      <c r="K200" s="397"/>
      <c r="L200" s="398"/>
    </row>
    <row r="201" spans="1:12" ht="25.5">
      <c r="A201" s="387">
        <v>193</v>
      </c>
      <c r="B201" s="388">
        <v>42643</v>
      </c>
      <c r="C201" s="389" t="s">
        <v>513</v>
      </c>
      <c r="D201" s="390">
        <v>2000</v>
      </c>
      <c r="E201" s="391" t="s">
        <v>994</v>
      </c>
      <c r="F201" s="392" t="s">
        <v>995</v>
      </c>
      <c r="G201" s="392" t="s">
        <v>996</v>
      </c>
      <c r="H201" s="391" t="s">
        <v>517</v>
      </c>
      <c r="I201" s="395"/>
      <c r="J201" s="396"/>
      <c r="K201" s="397"/>
      <c r="L201" s="398"/>
    </row>
    <row r="202" spans="1:12" ht="25.5">
      <c r="A202" s="387">
        <v>194</v>
      </c>
      <c r="B202" s="388">
        <v>42643</v>
      </c>
      <c r="C202" s="389" t="s">
        <v>513</v>
      </c>
      <c r="D202" s="390">
        <v>5000</v>
      </c>
      <c r="E202" s="391" t="s">
        <v>997</v>
      </c>
      <c r="F202" s="392" t="s">
        <v>998</v>
      </c>
      <c r="G202" s="392" t="s">
        <v>999</v>
      </c>
      <c r="H202" s="391" t="s">
        <v>517</v>
      </c>
      <c r="I202" s="395"/>
      <c r="J202" s="396"/>
      <c r="K202" s="397"/>
      <c r="L202" s="398"/>
    </row>
    <row r="203" spans="1:12" ht="25.5">
      <c r="A203" s="387">
        <v>195</v>
      </c>
      <c r="B203" s="388">
        <v>42643</v>
      </c>
      <c r="C203" s="389" t="s">
        <v>513</v>
      </c>
      <c r="D203" s="390">
        <v>5000</v>
      </c>
      <c r="E203" s="391" t="s">
        <v>997</v>
      </c>
      <c r="F203" s="392" t="s">
        <v>998</v>
      </c>
      <c r="G203" s="392" t="s">
        <v>999</v>
      </c>
      <c r="H203" s="391" t="s">
        <v>517</v>
      </c>
      <c r="I203" s="395"/>
      <c r="J203" s="396"/>
      <c r="K203" s="397"/>
      <c r="L203" s="398"/>
    </row>
    <row r="204" spans="1:12" ht="25.5">
      <c r="A204" s="387">
        <v>196</v>
      </c>
      <c r="B204" s="388">
        <v>42643</v>
      </c>
      <c r="C204" s="389" t="s">
        <v>513</v>
      </c>
      <c r="D204" s="390">
        <v>5000</v>
      </c>
      <c r="E204" s="391" t="s">
        <v>997</v>
      </c>
      <c r="F204" s="392" t="s">
        <v>998</v>
      </c>
      <c r="G204" s="392" t="s">
        <v>999</v>
      </c>
      <c r="H204" s="391" t="s">
        <v>517</v>
      </c>
      <c r="I204" s="395"/>
      <c r="J204" s="396"/>
      <c r="K204" s="397"/>
      <c r="L204" s="398"/>
    </row>
    <row r="205" spans="1:12" ht="25.5">
      <c r="A205" s="387">
        <v>197</v>
      </c>
      <c r="B205" s="388">
        <v>42643</v>
      </c>
      <c r="C205" s="389" t="s">
        <v>513</v>
      </c>
      <c r="D205" s="390">
        <v>5000</v>
      </c>
      <c r="E205" s="391" t="s">
        <v>997</v>
      </c>
      <c r="F205" s="392" t="s">
        <v>998</v>
      </c>
      <c r="G205" s="392" t="s">
        <v>999</v>
      </c>
      <c r="H205" s="391" t="s">
        <v>517</v>
      </c>
      <c r="I205" s="395"/>
      <c r="J205" s="396"/>
      <c r="K205" s="397"/>
      <c r="L205" s="398"/>
    </row>
    <row r="206" spans="1:12" ht="25.5">
      <c r="A206" s="387">
        <v>198</v>
      </c>
      <c r="B206" s="388">
        <v>42643</v>
      </c>
      <c r="C206" s="389" t="s">
        <v>513</v>
      </c>
      <c r="D206" s="390">
        <v>2500</v>
      </c>
      <c r="E206" s="391" t="s">
        <v>1000</v>
      </c>
      <c r="F206" s="392" t="s">
        <v>1001</v>
      </c>
      <c r="G206" s="392" t="s">
        <v>1002</v>
      </c>
      <c r="H206" s="391" t="s">
        <v>517</v>
      </c>
      <c r="I206" s="395"/>
      <c r="J206" s="396"/>
      <c r="K206" s="397"/>
      <c r="L206" s="398"/>
    </row>
    <row r="207" spans="1:12" ht="25.5">
      <c r="A207" s="387">
        <v>199</v>
      </c>
      <c r="B207" s="388">
        <v>42643</v>
      </c>
      <c r="C207" s="389" t="s">
        <v>513</v>
      </c>
      <c r="D207" s="390">
        <v>2500</v>
      </c>
      <c r="E207" s="391" t="s">
        <v>1003</v>
      </c>
      <c r="F207" s="392" t="s">
        <v>1004</v>
      </c>
      <c r="G207" s="392" t="s">
        <v>1005</v>
      </c>
      <c r="H207" s="391" t="s">
        <v>517</v>
      </c>
      <c r="I207" s="395"/>
      <c r="J207" s="396"/>
      <c r="K207" s="397"/>
      <c r="L207" s="398"/>
    </row>
    <row r="208" spans="1:12" ht="26.25" thickBot="1">
      <c r="A208" s="387">
        <v>200</v>
      </c>
      <c r="B208" s="388">
        <v>42643</v>
      </c>
      <c r="C208" s="389" t="s">
        <v>513</v>
      </c>
      <c r="D208" s="390">
        <v>5000</v>
      </c>
      <c r="E208" s="391" t="s">
        <v>991</v>
      </c>
      <c r="F208" s="392" t="s">
        <v>992</v>
      </c>
      <c r="G208" s="392" t="s">
        <v>993</v>
      </c>
      <c r="H208" s="391" t="s">
        <v>517</v>
      </c>
      <c r="I208" s="410"/>
      <c r="J208" s="285"/>
      <c r="K208" s="284"/>
      <c r="L208" s="283"/>
    </row>
    <row r="209" spans="1:12" ht="25.5">
      <c r="A209" s="387">
        <v>201</v>
      </c>
      <c r="B209" s="388">
        <v>42643</v>
      </c>
      <c r="C209" s="389" t="s">
        <v>513</v>
      </c>
      <c r="D209" s="390">
        <v>60000</v>
      </c>
      <c r="E209" s="391" t="s">
        <v>1006</v>
      </c>
      <c r="F209" s="392" t="s">
        <v>1007</v>
      </c>
      <c r="G209" s="392" t="s">
        <v>1008</v>
      </c>
      <c r="H209" s="391" t="s">
        <v>517</v>
      </c>
      <c r="I209" s="395"/>
      <c r="J209" s="396"/>
      <c r="K209" s="397"/>
      <c r="L209" s="398"/>
    </row>
    <row r="210" spans="1:12" ht="26.25" thickBot="1">
      <c r="A210" s="387">
        <v>202</v>
      </c>
      <c r="B210" s="388">
        <v>42644</v>
      </c>
      <c r="C210" s="389" t="s">
        <v>513</v>
      </c>
      <c r="D210" s="390">
        <v>3650</v>
      </c>
      <c r="E210" s="391" t="s">
        <v>1009</v>
      </c>
      <c r="F210" s="392" t="s">
        <v>1010</v>
      </c>
      <c r="G210" s="392" t="s">
        <v>1011</v>
      </c>
      <c r="H210" s="391" t="s">
        <v>517</v>
      </c>
      <c r="I210" s="410"/>
      <c r="J210" s="285"/>
      <c r="K210" s="284"/>
      <c r="L210" s="283"/>
    </row>
    <row r="211" spans="1:12" ht="25.5">
      <c r="A211" s="387">
        <v>203</v>
      </c>
      <c r="B211" s="388">
        <v>42644</v>
      </c>
      <c r="C211" s="389" t="s">
        <v>513</v>
      </c>
      <c r="D211" s="390">
        <v>280</v>
      </c>
      <c r="E211" s="391" t="s">
        <v>1012</v>
      </c>
      <c r="F211" s="392" t="s">
        <v>1013</v>
      </c>
      <c r="G211" s="392" t="s">
        <v>1014</v>
      </c>
      <c r="H211" s="391" t="s">
        <v>517</v>
      </c>
      <c r="I211" s="395"/>
      <c r="J211" s="396"/>
      <c r="K211" s="397"/>
      <c r="L211" s="398"/>
    </row>
    <row r="212" spans="1:12" ht="25.5">
      <c r="A212" s="387">
        <v>204</v>
      </c>
      <c r="B212" s="388">
        <v>42644</v>
      </c>
      <c r="C212" s="389" t="s">
        <v>513</v>
      </c>
      <c r="D212" s="390">
        <v>5000</v>
      </c>
      <c r="E212" s="391" t="s">
        <v>1015</v>
      </c>
      <c r="F212" s="392" t="s">
        <v>1016</v>
      </c>
      <c r="G212" s="392" t="s">
        <v>1017</v>
      </c>
      <c r="H212" s="391" t="s">
        <v>517</v>
      </c>
      <c r="I212" s="395"/>
      <c r="J212" s="396"/>
      <c r="K212" s="397"/>
      <c r="L212" s="398"/>
    </row>
    <row r="213" spans="1:12" ht="25.5">
      <c r="A213" s="387">
        <v>205</v>
      </c>
      <c r="B213" s="388">
        <v>42644</v>
      </c>
      <c r="C213" s="389" t="s">
        <v>513</v>
      </c>
      <c r="D213" s="390">
        <v>1455</v>
      </c>
      <c r="E213" s="391" t="s">
        <v>1018</v>
      </c>
      <c r="F213" s="392" t="s">
        <v>1019</v>
      </c>
      <c r="G213" s="392" t="s">
        <v>1020</v>
      </c>
      <c r="H213" s="391" t="s">
        <v>517</v>
      </c>
      <c r="I213" s="395"/>
      <c r="J213" s="396"/>
      <c r="K213" s="397"/>
      <c r="L213" s="398"/>
    </row>
    <row r="214" spans="1:12" ht="25.5">
      <c r="A214" s="387">
        <v>206</v>
      </c>
      <c r="B214" s="388">
        <v>42644</v>
      </c>
      <c r="C214" s="389" t="s">
        <v>513</v>
      </c>
      <c r="D214" s="390">
        <v>1500</v>
      </c>
      <c r="E214" s="391" t="s">
        <v>1021</v>
      </c>
      <c r="F214" s="392" t="s">
        <v>1022</v>
      </c>
      <c r="G214" s="392" t="s">
        <v>1023</v>
      </c>
      <c r="H214" s="391" t="s">
        <v>517</v>
      </c>
      <c r="I214" s="395"/>
      <c r="J214" s="396"/>
      <c r="K214" s="397"/>
      <c r="L214" s="398"/>
    </row>
    <row r="215" spans="1:12" ht="25.5">
      <c r="A215" s="387">
        <v>207</v>
      </c>
      <c r="B215" s="388">
        <v>42644</v>
      </c>
      <c r="C215" s="389" t="s">
        <v>513</v>
      </c>
      <c r="D215" s="390">
        <v>140</v>
      </c>
      <c r="E215" s="391" t="s">
        <v>1021</v>
      </c>
      <c r="F215" s="392" t="s">
        <v>1022</v>
      </c>
      <c r="G215" s="392" t="s">
        <v>1023</v>
      </c>
      <c r="H215" s="391" t="s">
        <v>517</v>
      </c>
      <c r="I215" s="395"/>
      <c r="J215" s="396"/>
      <c r="K215" s="397"/>
      <c r="L215" s="398"/>
    </row>
    <row r="216" spans="1:12" ht="25.5">
      <c r="A216" s="387">
        <v>208</v>
      </c>
      <c r="B216" s="388">
        <v>42646</v>
      </c>
      <c r="C216" s="389" t="s">
        <v>513</v>
      </c>
      <c r="D216" s="390">
        <v>4000</v>
      </c>
      <c r="E216" s="391" t="s">
        <v>1024</v>
      </c>
      <c r="F216" s="392" t="s">
        <v>1025</v>
      </c>
      <c r="G216" s="392" t="s">
        <v>1026</v>
      </c>
      <c r="H216" s="391" t="s">
        <v>517</v>
      </c>
      <c r="I216" s="395"/>
      <c r="J216" s="396"/>
      <c r="K216" s="397"/>
      <c r="L216" s="398"/>
    </row>
    <row r="217" spans="1:12" ht="25.5">
      <c r="A217" s="387">
        <v>209</v>
      </c>
      <c r="B217" s="388">
        <v>42646</v>
      </c>
      <c r="C217" s="389" t="s">
        <v>513</v>
      </c>
      <c r="D217" s="390">
        <v>30000</v>
      </c>
      <c r="E217" s="391" t="s">
        <v>1027</v>
      </c>
      <c r="F217" s="392" t="s">
        <v>1028</v>
      </c>
      <c r="G217" s="392" t="s">
        <v>1029</v>
      </c>
      <c r="H217" s="391" t="s">
        <v>517</v>
      </c>
      <c r="I217" s="395"/>
      <c r="J217" s="396"/>
      <c r="K217" s="397"/>
      <c r="L217" s="398"/>
    </row>
    <row r="218" spans="1:12" ht="25.5">
      <c r="A218" s="387">
        <v>210</v>
      </c>
      <c r="B218" s="388">
        <v>42646</v>
      </c>
      <c r="C218" s="389" t="s">
        <v>513</v>
      </c>
      <c r="D218" s="390">
        <v>30000</v>
      </c>
      <c r="E218" s="391" t="s">
        <v>1030</v>
      </c>
      <c r="F218" s="392" t="s">
        <v>1031</v>
      </c>
      <c r="G218" s="392" t="s">
        <v>1032</v>
      </c>
      <c r="H218" s="391" t="s">
        <v>517</v>
      </c>
      <c r="I218" s="395"/>
      <c r="J218" s="396"/>
      <c r="K218" s="397"/>
      <c r="L218" s="398"/>
    </row>
    <row r="219" spans="1:12" ht="25.5">
      <c r="A219" s="387">
        <v>211</v>
      </c>
      <c r="B219" s="388">
        <v>42646</v>
      </c>
      <c r="C219" s="389" t="s">
        <v>513</v>
      </c>
      <c r="D219" s="390">
        <v>40000</v>
      </c>
      <c r="E219" s="391" t="s">
        <v>1033</v>
      </c>
      <c r="F219" s="392" t="s">
        <v>1034</v>
      </c>
      <c r="G219" s="392" t="s">
        <v>1035</v>
      </c>
      <c r="H219" s="391" t="s">
        <v>517</v>
      </c>
      <c r="I219" s="395"/>
      <c r="J219" s="396"/>
      <c r="K219" s="397"/>
      <c r="L219" s="398"/>
    </row>
    <row r="220" spans="1:12" ht="25.5">
      <c r="A220" s="387">
        <v>212</v>
      </c>
      <c r="B220" s="388">
        <v>42646</v>
      </c>
      <c r="C220" s="389" t="s">
        <v>513</v>
      </c>
      <c r="D220" s="390">
        <v>3500</v>
      </c>
      <c r="E220" s="391" t="s">
        <v>1036</v>
      </c>
      <c r="F220" s="392" t="s">
        <v>1037</v>
      </c>
      <c r="G220" s="392" t="s">
        <v>1038</v>
      </c>
      <c r="H220" s="391" t="s">
        <v>682</v>
      </c>
      <c r="I220" s="395"/>
      <c r="J220" s="396"/>
      <c r="K220" s="397"/>
      <c r="L220" s="398"/>
    </row>
    <row r="221" spans="1:12" ht="25.5">
      <c r="A221" s="387">
        <v>213</v>
      </c>
      <c r="B221" s="388">
        <v>42646</v>
      </c>
      <c r="C221" s="389" t="s">
        <v>513</v>
      </c>
      <c r="D221" s="390">
        <v>1000</v>
      </c>
      <c r="E221" s="391" t="s">
        <v>1039</v>
      </c>
      <c r="F221" s="392" t="s">
        <v>1040</v>
      </c>
      <c r="G221" s="392" t="s">
        <v>1041</v>
      </c>
      <c r="H221" s="391" t="s">
        <v>682</v>
      </c>
      <c r="I221" s="395"/>
      <c r="J221" s="396"/>
      <c r="K221" s="397"/>
      <c r="L221" s="398"/>
    </row>
    <row r="222" spans="1:12" ht="25.5">
      <c r="A222" s="387">
        <v>214</v>
      </c>
      <c r="B222" s="388">
        <v>42646</v>
      </c>
      <c r="C222" s="389" t="s">
        <v>513</v>
      </c>
      <c r="D222" s="390">
        <v>10000</v>
      </c>
      <c r="E222" s="391" t="s">
        <v>1042</v>
      </c>
      <c r="F222" s="392" t="s">
        <v>1043</v>
      </c>
      <c r="G222" s="392" t="s">
        <v>1044</v>
      </c>
      <c r="H222" s="391" t="s">
        <v>517</v>
      </c>
      <c r="I222" s="395"/>
      <c r="J222" s="396"/>
      <c r="K222" s="397"/>
      <c r="L222" s="398"/>
    </row>
    <row r="223" spans="1:12" ht="26.25" thickBot="1">
      <c r="A223" s="387">
        <v>215</v>
      </c>
      <c r="B223" s="388">
        <v>42646</v>
      </c>
      <c r="C223" s="389" t="s">
        <v>513</v>
      </c>
      <c r="D223" s="390">
        <v>10000</v>
      </c>
      <c r="E223" s="391" t="s">
        <v>1045</v>
      </c>
      <c r="F223" s="392" t="s">
        <v>1046</v>
      </c>
      <c r="G223" s="392" t="s">
        <v>1047</v>
      </c>
      <c r="H223" s="391" t="s">
        <v>517</v>
      </c>
      <c r="I223" s="410"/>
      <c r="J223" s="285"/>
      <c r="K223" s="284"/>
      <c r="L223" s="283"/>
    </row>
    <row r="224" spans="1:12" ht="25.5">
      <c r="A224" s="387">
        <v>216</v>
      </c>
      <c r="B224" s="388">
        <v>42646</v>
      </c>
      <c r="C224" s="389" t="s">
        <v>513</v>
      </c>
      <c r="D224" s="390">
        <v>10000</v>
      </c>
      <c r="E224" s="391" t="s">
        <v>1048</v>
      </c>
      <c r="F224" s="392" t="s">
        <v>1049</v>
      </c>
      <c r="G224" s="392" t="s">
        <v>1050</v>
      </c>
      <c r="H224" s="391" t="s">
        <v>517</v>
      </c>
      <c r="I224" s="395"/>
      <c r="J224" s="396"/>
      <c r="K224" s="397"/>
      <c r="L224" s="398"/>
    </row>
    <row r="225" spans="1:12" ht="26.25" thickBot="1">
      <c r="A225" s="387">
        <v>217</v>
      </c>
      <c r="B225" s="388">
        <v>42646</v>
      </c>
      <c r="C225" s="389" t="s">
        <v>513</v>
      </c>
      <c r="D225" s="390">
        <v>6000</v>
      </c>
      <c r="E225" s="391" t="s">
        <v>1051</v>
      </c>
      <c r="F225" s="392" t="s">
        <v>1052</v>
      </c>
      <c r="G225" s="392" t="s">
        <v>1053</v>
      </c>
      <c r="H225" s="391" t="s">
        <v>517</v>
      </c>
      <c r="I225" s="410"/>
      <c r="J225" s="285"/>
      <c r="K225" s="284"/>
      <c r="L225" s="283"/>
    </row>
    <row r="226" spans="1:12" ht="25.5">
      <c r="A226" s="387">
        <v>218</v>
      </c>
      <c r="B226" s="388">
        <v>42646</v>
      </c>
      <c r="C226" s="389" t="s">
        <v>513</v>
      </c>
      <c r="D226" s="390">
        <v>5000</v>
      </c>
      <c r="E226" s="391" t="s">
        <v>1054</v>
      </c>
      <c r="F226" s="392" t="s">
        <v>1055</v>
      </c>
      <c r="G226" s="392" t="s">
        <v>1056</v>
      </c>
      <c r="H226" s="391" t="s">
        <v>517</v>
      </c>
      <c r="I226" s="395"/>
      <c r="J226" s="396"/>
      <c r="K226" s="397"/>
      <c r="L226" s="398"/>
    </row>
    <row r="227" spans="1:12" ht="25.5">
      <c r="A227" s="387">
        <v>219</v>
      </c>
      <c r="B227" s="388">
        <v>42646</v>
      </c>
      <c r="C227" s="389" t="s">
        <v>513</v>
      </c>
      <c r="D227" s="390">
        <v>2500</v>
      </c>
      <c r="E227" s="391" t="s">
        <v>1057</v>
      </c>
      <c r="F227" s="392" t="s">
        <v>1058</v>
      </c>
      <c r="G227" s="392" t="s">
        <v>1059</v>
      </c>
      <c r="H227" s="391" t="s">
        <v>757</v>
      </c>
      <c r="I227" s="395"/>
      <c r="J227" s="396"/>
      <c r="K227" s="397"/>
      <c r="L227" s="398"/>
    </row>
    <row r="228" spans="1:12" ht="25.5">
      <c r="A228" s="387">
        <v>220</v>
      </c>
      <c r="B228" s="388">
        <v>42646</v>
      </c>
      <c r="C228" s="389" t="s">
        <v>513</v>
      </c>
      <c r="D228" s="390">
        <v>17000</v>
      </c>
      <c r="E228" s="391" t="s">
        <v>1060</v>
      </c>
      <c r="F228" s="392" t="s">
        <v>1061</v>
      </c>
      <c r="G228" s="392" t="s">
        <v>1062</v>
      </c>
      <c r="H228" s="391" t="s">
        <v>517</v>
      </c>
      <c r="I228" s="395"/>
      <c r="J228" s="396"/>
      <c r="K228" s="397"/>
      <c r="L228" s="398"/>
    </row>
    <row r="229" spans="1:12" ht="25.5">
      <c r="A229" s="387">
        <v>221</v>
      </c>
      <c r="B229" s="388">
        <v>42646</v>
      </c>
      <c r="C229" s="389" t="s">
        <v>513</v>
      </c>
      <c r="D229" s="390">
        <v>60000</v>
      </c>
      <c r="E229" s="391" t="s">
        <v>1063</v>
      </c>
      <c r="F229" s="392" t="s">
        <v>1064</v>
      </c>
      <c r="G229" s="392" t="s">
        <v>1065</v>
      </c>
      <c r="H229" s="391" t="s">
        <v>517</v>
      </c>
      <c r="I229" s="395"/>
      <c r="J229" s="396"/>
      <c r="K229" s="397"/>
      <c r="L229" s="398"/>
    </row>
    <row r="230" spans="1:12" ht="25.5">
      <c r="A230" s="387">
        <v>222</v>
      </c>
      <c r="B230" s="388">
        <v>42647</v>
      </c>
      <c r="C230" s="389" t="s">
        <v>513</v>
      </c>
      <c r="D230" s="390">
        <v>1100</v>
      </c>
      <c r="E230" s="391" t="s">
        <v>1066</v>
      </c>
      <c r="F230" s="392" t="s">
        <v>1067</v>
      </c>
      <c r="G230" s="392" t="s">
        <v>1068</v>
      </c>
      <c r="H230" s="391" t="s">
        <v>517</v>
      </c>
      <c r="I230" s="395"/>
      <c r="J230" s="396"/>
      <c r="K230" s="397"/>
      <c r="L230" s="398"/>
    </row>
    <row r="231" spans="1:12" ht="25.5">
      <c r="A231" s="387">
        <v>223</v>
      </c>
      <c r="B231" s="388">
        <v>42647</v>
      </c>
      <c r="C231" s="389" t="s">
        <v>513</v>
      </c>
      <c r="D231" s="390">
        <v>1200</v>
      </c>
      <c r="E231" s="391" t="s">
        <v>1069</v>
      </c>
      <c r="F231" s="392" t="s">
        <v>1070</v>
      </c>
      <c r="G231" s="392" t="s">
        <v>1071</v>
      </c>
      <c r="H231" s="391" t="s">
        <v>517</v>
      </c>
      <c r="I231" s="395"/>
      <c r="J231" s="396"/>
      <c r="K231" s="397"/>
      <c r="L231" s="398"/>
    </row>
    <row r="232" spans="1:12" ht="25.5">
      <c r="A232" s="387">
        <v>224</v>
      </c>
      <c r="B232" s="388">
        <v>42647</v>
      </c>
      <c r="C232" s="389" t="s">
        <v>513</v>
      </c>
      <c r="D232" s="390">
        <v>2000</v>
      </c>
      <c r="E232" s="391" t="s">
        <v>1072</v>
      </c>
      <c r="F232" s="392" t="s">
        <v>596</v>
      </c>
      <c r="G232" s="392" t="s">
        <v>597</v>
      </c>
      <c r="H232" s="391" t="s">
        <v>517</v>
      </c>
      <c r="I232" s="395"/>
      <c r="J232" s="396"/>
      <c r="K232" s="397"/>
      <c r="L232" s="398"/>
    </row>
    <row r="233" spans="1:12" ht="25.5">
      <c r="A233" s="387">
        <v>225</v>
      </c>
      <c r="B233" s="388">
        <v>42647</v>
      </c>
      <c r="C233" s="389" t="s">
        <v>513</v>
      </c>
      <c r="D233" s="390">
        <v>2700</v>
      </c>
      <c r="E233" s="391" t="s">
        <v>1073</v>
      </c>
      <c r="F233" s="392" t="s">
        <v>698</v>
      </c>
      <c r="G233" s="392" t="s">
        <v>699</v>
      </c>
      <c r="H233" s="391" t="s">
        <v>517</v>
      </c>
      <c r="I233" s="395"/>
      <c r="J233" s="396"/>
      <c r="K233" s="397"/>
      <c r="L233" s="398"/>
    </row>
    <row r="234" spans="1:12" ht="26.25" thickBot="1">
      <c r="A234" s="387">
        <v>226</v>
      </c>
      <c r="B234" s="388">
        <v>42647</v>
      </c>
      <c r="C234" s="389" t="s">
        <v>513</v>
      </c>
      <c r="D234" s="390">
        <v>1000</v>
      </c>
      <c r="E234" s="391" t="s">
        <v>1074</v>
      </c>
      <c r="F234" s="392" t="s">
        <v>1075</v>
      </c>
      <c r="G234" s="392" t="s">
        <v>1076</v>
      </c>
      <c r="H234" s="391" t="s">
        <v>517</v>
      </c>
      <c r="I234" s="410"/>
      <c r="J234" s="285"/>
      <c r="K234" s="284"/>
      <c r="L234" s="283"/>
    </row>
    <row r="235" spans="1:12" ht="25.5">
      <c r="A235" s="387">
        <v>227</v>
      </c>
      <c r="B235" s="388">
        <v>42647</v>
      </c>
      <c r="C235" s="389" t="s">
        <v>513</v>
      </c>
      <c r="D235" s="390">
        <v>13400</v>
      </c>
      <c r="E235" s="391" t="s">
        <v>1077</v>
      </c>
      <c r="F235" s="392" t="s">
        <v>537</v>
      </c>
      <c r="G235" s="392" t="s">
        <v>538</v>
      </c>
      <c r="H235" s="391" t="s">
        <v>517</v>
      </c>
      <c r="I235" s="395"/>
      <c r="J235" s="396"/>
      <c r="K235" s="397"/>
      <c r="L235" s="398"/>
    </row>
    <row r="236" spans="1:12" ht="25.5">
      <c r="A236" s="387">
        <v>228</v>
      </c>
      <c r="B236" s="388">
        <v>42648</v>
      </c>
      <c r="C236" s="389" t="s">
        <v>513</v>
      </c>
      <c r="D236" s="390">
        <v>850</v>
      </c>
      <c r="E236" s="391" t="s">
        <v>1078</v>
      </c>
      <c r="F236" s="392" t="s">
        <v>653</v>
      </c>
      <c r="G236" s="392" t="s">
        <v>654</v>
      </c>
      <c r="H236" s="391" t="s">
        <v>517</v>
      </c>
      <c r="I236" s="395"/>
      <c r="J236" s="396"/>
      <c r="K236" s="397"/>
      <c r="L236" s="398"/>
    </row>
    <row r="237" spans="1:12" ht="39" customHeight="1" thickBot="1">
      <c r="A237" s="387">
        <v>229</v>
      </c>
      <c r="B237" s="388">
        <v>42650</v>
      </c>
      <c r="C237" s="389" t="s">
        <v>513</v>
      </c>
      <c r="D237" s="390">
        <v>1500</v>
      </c>
      <c r="E237" s="391" t="s">
        <v>1079</v>
      </c>
      <c r="F237" s="392" t="s">
        <v>1080</v>
      </c>
      <c r="G237" s="392" t="s">
        <v>1081</v>
      </c>
      <c r="H237" s="391" t="s">
        <v>517</v>
      </c>
      <c r="I237" s="410"/>
      <c r="J237" s="285"/>
      <c r="K237" s="284"/>
      <c r="L237" s="283"/>
    </row>
    <row r="238" spans="1:12" ht="26.25" thickBot="1">
      <c r="A238" s="387">
        <v>230</v>
      </c>
      <c r="B238" s="388">
        <v>42641</v>
      </c>
      <c r="C238" s="389" t="s">
        <v>578</v>
      </c>
      <c r="D238" s="390">
        <v>1586.4</v>
      </c>
      <c r="E238" s="391" t="s">
        <v>794</v>
      </c>
      <c r="F238" s="411" t="s">
        <v>795</v>
      </c>
      <c r="G238" s="392"/>
      <c r="H238" s="391"/>
      <c r="I238" s="410" t="s">
        <v>796</v>
      </c>
      <c r="J238" s="285"/>
      <c r="K238" s="284"/>
      <c r="L238" s="283"/>
    </row>
    <row r="239" spans="1:12" ht="26.25" thickBot="1">
      <c r="A239" s="291">
        <v>231</v>
      </c>
      <c r="B239" s="290">
        <v>42655</v>
      </c>
      <c r="C239" s="389" t="s">
        <v>513</v>
      </c>
      <c r="D239" s="289">
        <v>6300</v>
      </c>
      <c r="E239" s="288" t="s">
        <v>1082</v>
      </c>
      <c r="F239" s="287" t="s">
        <v>1083</v>
      </c>
      <c r="G239" s="287" t="s">
        <v>1084</v>
      </c>
      <c r="H239" s="287" t="s">
        <v>1085</v>
      </c>
      <c r="I239" s="286"/>
      <c r="J239" s="285"/>
      <c r="K239" s="284"/>
      <c r="L239" s="283"/>
    </row>
    <row r="240" spans="1:12" ht="26.25" thickBot="1">
      <c r="A240" s="291">
        <v>232</v>
      </c>
      <c r="B240" s="290">
        <v>42682</v>
      </c>
      <c r="C240" s="389" t="s">
        <v>513</v>
      </c>
      <c r="D240" s="289">
        <v>3180</v>
      </c>
      <c r="E240" s="288" t="s">
        <v>579</v>
      </c>
      <c r="F240" s="287" t="s">
        <v>1087</v>
      </c>
      <c r="G240" s="287" t="s">
        <v>1088</v>
      </c>
      <c r="H240" s="391" t="s">
        <v>517</v>
      </c>
      <c r="I240" s="286"/>
      <c r="J240" s="285"/>
      <c r="K240" s="284"/>
      <c r="L240" s="283"/>
    </row>
    <row r="241" spans="1:12" ht="26.25" thickBot="1">
      <c r="A241" s="291">
        <v>233</v>
      </c>
      <c r="B241" s="290">
        <v>42699</v>
      </c>
      <c r="C241" s="389" t="s">
        <v>513</v>
      </c>
      <c r="D241" s="289">
        <v>350</v>
      </c>
      <c r="E241" s="288" t="s">
        <v>579</v>
      </c>
      <c r="F241" s="287" t="s">
        <v>1087</v>
      </c>
      <c r="G241" s="287" t="s">
        <v>1088</v>
      </c>
      <c r="H241" s="391" t="s">
        <v>517</v>
      </c>
      <c r="I241" s="286"/>
      <c r="J241" s="285"/>
      <c r="K241" s="284"/>
      <c r="L241" s="283"/>
    </row>
    <row r="242" spans="1:12">
      <c r="A242" s="376"/>
      <c r="B242" s="377"/>
      <c r="C242" s="378"/>
      <c r="D242" s="379"/>
      <c r="E242" s="378"/>
      <c r="F242" s="380"/>
      <c r="G242" s="380"/>
      <c r="H242" s="380"/>
      <c r="I242" s="381"/>
      <c r="J242" s="381"/>
      <c r="K242" s="382"/>
      <c r="L242" s="378"/>
    </row>
    <row r="243" spans="1:12">
      <c r="A243" s="376"/>
      <c r="B243" s="377"/>
      <c r="C243" s="378"/>
      <c r="D243" s="379"/>
      <c r="E243" s="378"/>
      <c r="F243" s="380"/>
      <c r="G243" s="380"/>
      <c r="H243" s="380"/>
      <c r="I243" s="381"/>
      <c r="J243" s="381"/>
      <c r="K243" s="382"/>
      <c r="L243" s="378"/>
    </row>
    <row r="244" spans="1:12">
      <c r="A244" s="273"/>
      <c r="B244" s="274"/>
      <c r="C244" s="273"/>
      <c r="D244" s="274"/>
      <c r="E244" s="273"/>
      <c r="F244" s="274"/>
      <c r="G244" s="273"/>
      <c r="H244" s="274"/>
      <c r="I244" s="273"/>
      <c r="J244" s="274"/>
      <c r="K244" s="273"/>
      <c r="L244" s="274"/>
    </row>
    <row r="245" spans="1:12">
      <c r="A245" s="273"/>
      <c r="B245" s="280"/>
      <c r="C245" s="273"/>
      <c r="D245" s="280"/>
      <c r="E245" s="273"/>
      <c r="F245" s="280"/>
      <c r="G245" s="273"/>
      <c r="H245" s="280"/>
      <c r="I245" s="273"/>
      <c r="J245" s="280"/>
      <c r="K245" s="273"/>
      <c r="L245" s="280"/>
    </row>
    <row r="246" spans="1:12" s="281" customFormat="1">
      <c r="A246" s="900" t="s">
        <v>431</v>
      </c>
      <c r="B246" s="900"/>
      <c r="C246" s="900"/>
      <c r="D246" s="900"/>
      <c r="E246" s="900"/>
      <c r="F246" s="900"/>
      <c r="G246" s="900"/>
      <c r="H246" s="900"/>
      <c r="I246" s="900"/>
      <c r="J246" s="900"/>
      <c r="K246" s="900"/>
      <c r="L246" s="900"/>
    </row>
    <row r="247" spans="1:12" s="282" customFormat="1" ht="12.75">
      <c r="A247" s="900" t="s">
        <v>467</v>
      </c>
      <c r="B247" s="900"/>
      <c r="C247" s="900"/>
      <c r="D247" s="900"/>
      <c r="E247" s="900"/>
      <c r="F247" s="900"/>
      <c r="G247" s="900"/>
      <c r="H247" s="900"/>
      <c r="I247" s="900"/>
      <c r="J247" s="900"/>
      <c r="K247" s="900"/>
      <c r="L247" s="900"/>
    </row>
    <row r="248" spans="1:12" s="282" customFormat="1" ht="12.75">
      <c r="A248" s="900"/>
      <c r="B248" s="900"/>
      <c r="C248" s="900"/>
      <c r="D248" s="900"/>
      <c r="E248" s="900"/>
      <c r="F248" s="900"/>
      <c r="G248" s="900"/>
      <c r="H248" s="900"/>
      <c r="I248" s="900"/>
      <c r="J248" s="900"/>
      <c r="K248" s="900"/>
      <c r="L248" s="900"/>
    </row>
    <row r="249" spans="1:12" s="281" customFormat="1">
      <c r="A249" s="900" t="s">
        <v>466</v>
      </c>
      <c r="B249" s="900"/>
      <c r="C249" s="900"/>
      <c r="D249" s="900"/>
      <c r="E249" s="900"/>
      <c r="F249" s="900"/>
      <c r="G249" s="900"/>
      <c r="H249" s="900"/>
      <c r="I249" s="900"/>
      <c r="J249" s="900"/>
      <c r="K249" s="900"/>
      <c r="L249" s="900"/>
    </row>
    <row r="250" spans="1:12" s="281" customFormat="1">
      <c r="A250" s="900"/>
      <c r="B250" s="900"/>
      <c r="C250" s="900"/>
      <c r="D250" s="900"/>
      <c r="E250" s="900"/>
      <c r="F250" s="900"/>
      <c r="G250" s="900"/>
      <c r="H250" s="900"/>
      <c r="I250" s="900"/>
      <c r="J250" s="900"/>
      <c r="K250" s="900"/>
      <c r="L250" s="900"/>
    </row>
    <row r="251" spans="1:12" s="281" customFormat="1">
      <c r="A251" s="900" t="s">
        <v>465</v>
      </c>
      <c r="B251" s="900"/>
      <c r="C251" s="900"/>
      <c r="D251" s="900"/>
      <c r="E251" s="900"/>
      <c r="F251" s="900"/>
      <c r="G251" s="900"/>
      <c r="H251" s="900"/>
      <c r="I251" s="900"/>
      <c r="J251" s="900"/>
      <c r="K251" s="900"/>
      <c r="L251" s="900"/>
    </row>
    <row r="252" spans="1:12" s="281" customFormat="1">
      <c r="A252" s="273"/>
      <c r="B252" s="274"/>
      <c r="C252" s="273"/>
      <c r="D252" s="274"/>
      <c r="E252" s="273"/>
      <c r="F252" s="274"/>
      <c r="G252" s="273"/>
      <c r="H252" s="274"/>
      <c r="I252" s="273"/>
      <c r="J252" s="274"/>
      <c r="K252" s="273"/>
      <c r="L252" s="274"/>
    </row>
    <row r="253" spans="1:12" s="281" customFormat="1">
      <c r="A253" s="273"/>
      <c r="B253" s="280"/>
      <c r="C253" s="273"/>
      <c r="D253" s="280"/>
      <c r="E253" s="273"/>
      <c r="F253" s="280"/>
      <c r="G253" s="273"/>
      <c r="H253" s="280"/>
      <c r="I253" s="273"/>
      <c r="J253" s="280"/>
      <c r="K253" s="273"/>
      <c r="L253" s="280"/>
    </row>
    <row r="254" spans="1:12" s="281" customFormat="1">
      <c r="A254" s="273"/>
      <c r="B254" s="274"/>
      <c r="C254" s="273"/>
      <c r="D254" s="274"/>
      <c r="E254" s="273"/>
      <c r="F254" s="274"/>
      <c r="G254" s="273"/>
      <c r="H254" s="274"/>
      <c r="I254" s="273"/>
      <c r="J254" s="274"/>
      <c r="K254" s="273"/>
      <c r="L254" s="274"/>
    </row>
    <row r="255" spans="1:12">
      <c r="A255" s="273"/>
      <c r="B255" s="280"/>
      <c r="C255" s="273"/>
      <c r="D255" s="280"/>
      <c r="E255" s="273"/>
      <c r="F255" s="280"/>
      <c r="G255" s="273"/>
      <c r="H255" s="280"/>
      <c r="I255" s="273"/>
      <c r="J255" s="280"/>
      <c r="K255" s="273"/>
      <c r="L255" s="280"/>
    </row>
    <row r="256" spans="1:12" s="275" customFormat="1">
      <c r="A256" s="901" t="s">
        <v>107</v>
      </c>
      <c r="B256" s="901"/>
      <c r="C256" s="274"/>
      <c r="D256" s="273"/>
      <c r="E256" s="274"/>
      <c r="F256" s="274"/>
      <c r="G256" s="273"/>
      <c r="H256" s="274"/>
      <c r="I256" s="274"/>
      <c r="J256" s="273"/>
      <c r="K256" s="274"/>
      <c r="L256" s="273"/>
    </row>
    <row r="257" spans="1:12" s="275" customFormat="1">
      <c r="A257" s="274"/>
      <c r="B257" s="273"/>
      <c r="C257" s="278"/>
      <c r="D257" s="279"/>
      <c r="E257" s="278"/>
      <c r="F257" s="274"/>
      <c r="G257" s="273"/>
      <c r="H257" s="277"/>
      <c r="I257" s="274"/>
      <c r="J257" s="273"/>
      <c r="K257" s="274"/>
      <c r="L257" s="273"/>
    </row>
    <row r="258" spans="1:12" s="275" customFormat="1" ht="15" customHeight="1">
      <c r="A258" s="274"/>
      <c r="B258" s="273"/>
      <c r="C258" s="897" t="s">
        <v>268</v>
      </c>
      <c r="D258" s="897"/>
      <c r="E258" s="897"/>
      <c r="F258" s="274"/>
      <c r="G258" s="273"/>
      <c r="H258" s="898" t="s">
        <v>464</v>
      </c>
      <c r="I258" s="276"/>
      <c r="J258" s="273"/>
      <c r="K258" s="274"/>
      <c r="L258" s="273"/>
    </row>
    <row r="259" spans="1:12" s="275" customFormat="1">
      <c r="A259" s="274"/>
      <c r="B259" s="273"/>
      <c r="C259" s="274"/>
      <c r="D259" s="273"/>
      <c r="E259" s="274"/>
      <c r="F259" s="274"/>
      <c r="G259" s="273"/>
      <c r="H259" s="899"/>
      <c r="I259" s="276"/>
      <c r="J259" s="273"/>
      <c r="K259" s="274"/>
      <c r="L259" s="273"/>
    </row>
    <row r="260" spans="1:12" s="272" customFormat="1">
      <c r="A260" s="274"/>
      <c r="B260" s="273"/>
      <c r="C260" s="897" t="s">
        <v>139</v>
      </c>
      <c r="D260" s="897"/>
      <c r="E260" s="897"/>
      <c r="F260" s="274"/>
      <c r="G260" s="273"/>
      <c r="H260" s="274"/>
      <c r="I260" s="274"/>
      <c r="J260" s="273"/>
      <c r="K260" s="274"/>
      <c r="L260" s="273"/>
    </row>
    <row r="261" spans="1:12" s="272" customFormat="1">
      <c r="E261" s="270"/>
    </row>
    <row r="262" spans="1:12" s="272" customFormat="1">
      <c r="E262" s="270"/>
    </row>
    <row r="263" spans="1:12" s="272" customFormat="1">
      <c r="E263" s="270"/>
    </row>
    <row r="264" spans="1:12" s="272" customFormat="1">
      <c r="E264" s="270"/>
    </row>
    <row r="265" spans="1:12" s="272" customFormat="1"/>
  </sheetData>
  <autoFilter ref="A8:L241"/>
  <mergeCells count="9">
    <mergeCell ref="I6:K6"/>
    <mergeCell ref="C258:E258"/>
    <mergeCell ref="H258:H259"/>
    <mergeCell ref="C260:E260"/>
    <mergeCell ref="A246:L246"/>
    <mergeCell ref="A247:L248"/>
    <mergeCell ref="A249:L250"/>
    <mergeCell ref="A251:L251"/>
    <mergeCell ref="A256:B25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3 F15:F49 F54:F125 F51:F52 F127:F129 F233:F237 F131:F132 F134:F205 F207:F220 F222:F231 F239:F24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4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43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showGridLines="0" view="pageBreakPreview" topLeftCell="A4" zoomScale="80" zoomScaleSheetLayoutView="80" workbookViewId="0">
      <selection activeCell="I11" sqref="I11"/>
    </sheetView>
  </sheetViews>
  <sheetFormatPr defaultColWidth="9.140625" defaultRowHeight="15"/>
  <cols>
    <col min="1" max="1" width="15.7109375" style="21" customWidth="1"/>
    <col min="2" max="2" width="64.28515625" style="21" customWidth="1"/>
    <col min="3" max="3" width="14.85546875" style="489" hidden="1" customWidth="1"/>
    <col min="4" max="4" width="13.28515625" style="489" hidden="1" customWidth="1"/>
    <col min="5" max="5" width="16.42578125" style="490" hidden="1" customWidth="1"/>
    <col min="6" max="6" width="16.28515625" style="490" hidden="1" customWidth="1"/>
    <col min="7" max="7" width="11" style="490" hidden="1" customWidth="1"/>
    <col min="8" max="8" width="12.42578125" style="490" hidden="1" customWidth="1"/>
    <col min="9" max="9" width="13.85546875" style="490" customWidth="1"/>
    <col min="10" max="10" width="13.7109375" style="490" bestFit="1" customWidth="1"/>
    <col min="11" max="11" width="10" style="21" hidden="1" customWidth="1"/>
    <col min="12" max="12" width="11.7109375" style="21" hidden="1" customWidth="1"/>
    <col min="13" max="13" width="10.28515625" style="21" hidden="1" customWidth="1"/>
    <col min="14" max="17" width="0" style="21" hidden="1" customWidth="1"/>
    <col min="18" max="18" width="10.28515625" style="21" hidden="1" customWidth="1"/>
    <col min="19" max="22" width="0" style="21" hidden="1" customWidth="1"/>
    <col min="23" max="16384" width="9.140625" style="21"/>
  </cols>
  <sheetData>
    <row r="1" spans="1:19">
      <c r="A1" s="68" t="s">
        <v>302</v>
      </c>
      <c r="B1" s="108"/>
      <c r="C1" s="911" t="s">
        <v>109</v>
      </c>
      <c r="D1" s="911"/>
      <c r="E1" s="428"/>
      <c r="F1" s="428"/>
      <c r="G1" s="428"/>
      <c r="H1" s="428"/>
      <c r="I1" s="911" t="s">
        <v>109</v>
      </c>
      <c r="J1" s="911"/>
    </row>
    <row r="2" spans="1:19">
      <c r="A2" s="70" t="s">
        <v>140</v>
      </c>
      <c r="B2" s="108"/>
      <c r="C2" s="429">
        <v>42529</v>
      </c>
      <c r="D2" s="430">
        <v>42666</v>
      </c>
      <c r="E2" s="428"/>
      <c r="F2" s="428"/>
      <c r="G2" s="428"/>
      <c r="H2" s="428"/>
      <c r="I2" s="429">
        <v>42370</v>
      </c>
      <c r="J2" s="430">
        <v>42735</v>
      </c>
    </row>
    <row r="3" spans="1:19">
      <c r="A3" s="70"/>
      <c r="B3" s="108"/>
      <c r="C3" s="431"/>
      <c r="D3" s="431"/>
      <c r="E3" s="428"/>
      <c r="F3" s="428"/>
      <c r="G3" s="428"/>
      <c r="H3" s="428"/>
      <c r="I3" s="428"/>
      <c r="J3" s="428"/>
    </row>
    <row r="4" spans="1:19" s="2" customFormat="1">
      <c r="A4" s="71" t="s">
        <v>274</v>
      </c>
      <c r="B4" s="71"/>
      <c r="C4" s="75"/>
      <c r="D4" s="75"/>
      <c r="E4" s="432"/>
      <c r="F4" s="180"/>
      <c r="G4" s="180"/>
      <c r="H4" s="180"/>
      <c r="I4" s="180"/>
      <c r="J4" s="180"/>
      <c r="L4" s="21"/>
    </row>
    <row r="5" spans="1:19" s="2" customFormat="1">
      <c r="A5" s="111" t="str">
        <f>'[2]ფორმა N1'!D4</f>
        <v>მოქალაქეთა პოლიტიკური გაერთანება სახელმწიფო ხალხისთვის</v>
      </c>
      <c r="B5" s="105"/>
      <c r="C5" s="75"/>
      <c r="D5" s="75"/>
      <c r="E5" s="432"/>
      <c r="F5" s="180"/>
      <c r="G5" s="180"/>
      <c r="H5" s="180"/>
      <c r="I5" s="180"/>
      <c r="J5" s="180"/>
    </row>
    <row r="6" spans="1:19" s="2" customFormat="1">
      <c r="A6" s="71"/>
      <c r="B6" s="71"/>
      <c r="C6" s="75"/>
      <c r="D6" s="75"/>
      <c r="E6" s="432"/>
      <c r="F6" s="180"/>
      <c r="G6" s="180"/>
      <c r="H6" s="180"/>
      <c r="I6" s="180"/>
      <c r="J6" s="180"/>
    </row>
    <row r="7" spans="1:19" s="6" customFormat="1">
      <c r="A7" s="366"/>
      <c r="B7" s="366"/>
      <c r="C7" s="433"/>
      <c r="D7" s="433"/>
      <c r="E7" s="434"/>
      <c r="F7" s="434"/>
      <c r="G7" s="434"/>
      <c r="H7" s="434"/>
      <c r="I7" s="434"/>
      <c r="J7" s="434"/>
    </row>
    <row r="8" spans="1:19" s="6" customFormat="1" ht="45">
      <c r="A8" s="100" t="s">
        <v>64</v>
      </c>
      <c r="B8" s="73" t="s">
        <v>11</v>
      </c>
      <c r="C8" s="413" t="s">
        <v>10</v>
      </c>
      <c r="D8" s="435" t="s">
        <v>9</v>
      </c>
      <c r="E8" s="413" t="s">
        <v>10</v>
      </c>
      <c r="F8" s="413" t="s">
        <v>9</v>
      </c>
      <c r="G8" s="413" t="s">
        <v>10</v>
      </c>
      <c r="H8" s="413" t="s">
        <v>9</v>
      </c>
      <c r="I8" s="413" t="s">
        <v>10</v>
      </c>
      <c r="J8" s="413" t="s">
        <v>9</v>
      </c>
    </row>
    <row r="9" spans="1:19" s="440" customFormat="1" ht="18">
      <c r="A9" s="436">
        <v>1</v>
      </c>
      <c r="B9" s="436" t="s">
        <v>57</v>
      </c>
      <c r="C9" s="437">
        <f>SUM(C10,C13,C53,C56,C57,C58,C75)</f>
        <v>388209.23</v>
      </c>
      <c r="D9" s="438">
        <f>SUM(D10,D13,D53,D56,D57,D58,D64,D71,D72)</f>
        <v>578706.14</v>
      </c>
      <c r="E9" s="437">
        <f>SUM(E10,E13,E53,E56,E57,E58,E75)</f>
        <v>1454899.1099999999</v>
      </c>
      <c r="F9" s="437">
        <f>SUM(F10,F13,F53,F56,F57,F58,F64,F71,F72)</f>
        <v>1177393.92</v>
      </c>
      <c r="G9" s="437">
        <f>SUM(G10,G13,G53,G56,G57,G58,G75)</f>
        <v>1004211.88</v>
      </c>
      <c r="H9" s="437">
        <f>SUM(H10,H13,H53,H56,H57,H58,H64,H71,H72)</f>
        <v>1047555.7</v>
      </c>
      <c r="I9" s="439">
        <v>2848760</v>
      </c>
      <c r="J9" s="439">
        <f>J10+J14+J17+J30+J33+J35+J36+J43+J44+J47+J52+J53</f>
        <v>2812895.6399999997</v>
      </c>
      <c r="L9" s="441"/>
      <c r="N9" s="441"/>
      <c r="P9" s="441"/>
      <c r="S9" s="441"/>
    </row>
    <row r="10" spans="1:19" s="440" customFormat="1" ht="18">
      <c r="A10" s="442">
        <v>1.1000000000000001</v>
      </c>
      <c r="B10" s="442" t="s">
        <v>58</v>
      </c>
      <c r="C10" s="443">
        <f>SUM(C11:C12)</f>
        <v>183187.5</v>
      </c>
      <c r="D10" s="444">
        <f>SUM(D11:D12)</f>
        <v>88562.5</v>
      </c>
      <c r="E10" s="443">
        <f>SUM(E11:E12)</f>
        <v>127175</v>
      </c>
      <c r="F10" s="443">
        <f>SUM(F11:F12)</f>
        <v>127175</v>
      </c>
      <c r="G10" s="443">
        <v>1000</v>
      </c>
      <c r="H10" s="443">
        <v>800</v>
      </c>
      <c r="I10" s="439">
        <f t="shared" ref="I10:J73" si="0">C10+E10+G10</f>
        <v>311362.5</v>
      </c>
      <c r="J10" s="439">
        <f t="shared" si="0"/>
        <v>216537.5</v>
      </c>
    </row>
    <row r="11" spans="1:19" s="9" customFormat="1" ht="16.5" customHeight="1">
      <c r="A11" s="16" t="s">
        <v>30</v>
      </c>
      <c r="B11" s="16" t="s">
        <v>59</v>
      </c>
      <c r="C11" s="32">
        <v>183187.5</v>
      </c>
      <c r="D11" s="445">
        <v>88562.5</v>
      </c>
      <c r="E11" s="32">
        <v>127175</v>
      </c>
      <c r="F11" s="33">
        <v>127175</v>
      </c>
      <c r="G11" s="32">
        <v>1000</v>
      </c>
      <c r="H11" s="33">
        <v>800</v>
      </c>
      <c r="I11" s="446">
        <f t="shared" si="0"/>
        <v>311362.5</v>
      </c>
      <c r="J11" s="446">
        <f t="shared" si="0"/>
        <v>216537.5</v>
      </c>
    </row>
    <row r="12" spans="1:19" ht="16.5" customHeight="1">
      <c r="A12" s="16" t="s">
        <v>31</v>
      </c>
      <c r="B12" s="16" t="s">
        <v>0</v>
      </c>
      <c r="C12" s="32"/>
      <c r="D12" s="445"/>
      <c r="E12" s="32"/>
      <c r="F12" s="33"/>
      <c r="G12" s="32"/>
      <c r="H12" s="33"/>
      <c r="I12" s="446">
        <f t="shared" si="0"/>
        <v>0</v>
      </c>
      <c r="J12" s="446">
        <f t="shared" si="0"/>
        <v>0</v>
      </c>
    </row>
    <row r="13" spans="1:19" ht="18">
      <c r="A13" s="14">
        <v>1.2</v>
      </c>
      <c r="B13" s="14" t="s">
        <v>60</v>
      </c>
      <c r="C13" s="416">
        <f t="shared" ref="C13:H13" si="1">SUM(C14,C17,C29:C32,C35,C36,C43,C44,C45,C46,C47,C51,C52)</f>
        <v>201195.72999999998</v>
      </c>
      <c r="D13" s="447">
        <f t="shared" si="1"/>
        <v>340143.64</v>
      </c>
      <c r="E13" s="416">
        <f t="shared" si="1"/>
        <v>1152197.1099999999</v>
      </c>
      <c r="F13" s="416">
        <f t="shared" si="1"/>
        <v>1003768.9199999999</v>
      </c>
      <c r="G13" s="416">
        <f t="shared" si="1"/>
        <v>969746.37</v>
      </c>
      <c r="H13" s="416">
        <f t="shared" si="1"/>
        <v>880935.7</v>
      </c>
      <c r="I13" s="446">
        <f t="shared" si="0"/>
        <v>2323139.21</v>
      </c>
      <c r="J13" s="446">
        <f t="shared" si="0"/>
        <v>2224848.2599999998</v>
      </c>
    </row>
    <row r="14" spans="1:19" s="451" customFormat="1" ht="18">
      <c r="A14" s="448" t="s">
        <v>32</v>
      </c>
      <c r="B14" s="448" t="s">
        <v>1</v>
      </c>
      <c r="C14" s="449">
        <f>SUM(C15:C16)</f>
        <v>0</v>
      </c>
      <c r="D14" s="450">
        <f>SUM(D15:D16)</f>
        <v>0</v>
      </c>
      <c r="E14" s="449">
        <f>SUM(E15:E16)</f>
        <v>494.5</v>
      </c>
      <c r="F14" s="449">
        <f>SUM(F15:F16)</f>
        <v>0</v>
      </c>
      <c r="G14" s="449"/>
      <c r="H14" s="449">
        <f>SUM(H15:H16)</f>
        <v>0</v>
      </c>
      <c r="I14" s="439">
        <f t="shared" si="0"/>
        <v>494.5</v>
      </c>
      <c r="J14" s="439">
        <f t="shared" si="0"/>
        <v>0</v>
      </c>
    </row>
    <row r="15" spans="1:19" ht="17.25" customHeight="1">
      <c r="A15" s="17" t="s">
        <v>98</v>
      </c>
      <c r="B15" s="17" t="s">
        <v>61</v>
      </c>
      <c r="C15" s="34"/>
      <c r="D15" s="452"/>
      <c r="E15" s="34"/>
      <c r="F15" s="35"/>
      <c r="G15" s="34"/>
      <c r="H15" s="35"/>
      <c r="I15" s="446">
        <f t="shared" si="0"/>
        <v>0</v>
      </c>
      <c r="J15" s="446">
        <f t="shared" si="0"/>
        <v>0</v>
      </c>
    </row>
    <row r="16" spans="1:19" ht="17.25" customHeight="1">
      <c r="A16" s="17" t="s">
        <v>99</v>
      </c>
      <c r="B16" s="17" t="s">
        <v>62</v>
      </c>
      <c r="C16" s="34"/>
      <c r="D16" s="452"/>
      <c r="E16" s="34">
        <v>494.5</v>
      </c>
      <c r="F16" s="35"/>
      <c r="G16" s="34"/>
      <c r="H16" s="35"/>
      <c r="I16" s="446">
        <f t="shared" si="0"/>
        <v>494.5</v>
      </c>
      <c r="J16" s="446">
        <f t="shared" si="0"/>
        <v>0</v>
      </c>
    </row>
    <row r="17" spans="1:10" s="451" customFormat="1" ht="18">
      <c r="A17" s="448" t="s">
        <v>33</v>
      </c>
      <c r="B17" s="448" t="s">
        <v>2</v>
      </c>
      <c r="C17" s="449">
        <f t="shared" ref="C17:H17" si="2">SUM(C18:C23,C28)</f>
        <v>21952.55</v>
      </c>
      <c r="D17" s="450">
        <f t="shared" si="2"/>
        <v>69524.28</v>
      </c>
      <c r="E17" s="449">
        <f t="shared" si="2"/>
        <v>6170.47</v>
      </c>
      <c r="F17" s="449">
        <f t="shared" si="2"/>
        <v>26057.98</v>
      </c>
      <c r="G17" s="449">
        <f t="shared" si="2"/>
        <v>5734.73</v>
      </c>
      <c r="H17" s="449">
        <f t="shared" si="2"/>
        <v>4897.6600000000008</v>
      </c>
      <c r="I17" s="439">
        <f t="shared" si="0"/>
        <v>33857.75</v>
      </c>
      <c r="J17" s="439">
        <f t="shared" si="0"/>
        <v>100479.92</v>
      </c>
    </row>
    <row r="18" spans="1:10" ht="30">
      <c r="A18" s="17" t="s">
        <v>12</v>
      </c>
      <c r="B18" s="17" t="s">
        <v>250</v>
      </c>
      <c r="C18" s="453">
        <v>15380</v>
      </c>
      <c r="D18" s="454">
        <v>45817.1</v>
      </c>
      <c r="E18" s="453">
        <v>1236.8699999999999</v>
      </c>
      <c r="F18" s="417">
        <v>23613.18</v>
      </c>
      <c r="G18" s="453">
        <v>201.5</v>
      </c>
      <c r="H18" s="455">
        <v>500</v>
      </c>
      <c r="I18" s="446">
        <f t="shared" si="0"/>
        <v>16818.37</v>
      </c>
      <c r="J18" s="446">
        <f t="shared" si="0"/>
        <v>69930.28</v>
      </c>
    </row>
    <row r="19" spans="1:10" ht="18">
      <c r="A19" s="17" t="s">
        <v>13</v>
      </c>
      <c r="B19" s="17" t="s">
        <v>14</v>
      </c>
      <c r="C19" s="453"/>
      <c r="D19" s="456">
        <v>15727</v>
      </c>
      <c r="E19" s="453"/>
      <c r="F19" s="457"/>
      <c r="G19" s="453"/>
      <c r="H19" s="457"/>
      <c r="I19" s="446">
        <f t="shared" si="0"/>
        <v>0</v>
      </c>
      <c r="J19" s="446">
        <f t="shared" si="0"/>
        <v>15727</v>
      </c>
    </row>
    <row r="20" spans="1:10" ht="30">
      <c r="A20" s="17" t="s">
        <v>281</v>
      </c>
      <c r="B20" s="17" t="s">
        <v>22</v>
      </c>
      <c r="C20" s="453">
        <v>4900</v>
      </c>
      <c r="D20" s="458">
        <v>4900</v>
      </c>
      <c r="E20" s="453"/>
      <c r="F20" s="419"/>
      <c r="G20" s="453"/>
      <c r="H20" s="419"/>
      <c r="I20" s="446">
        <f t="shared" si="0"/>
        <v>4900</v>
      </c>
      <c r="J20" s="446">
        <f t="shared" si="0"/>
        <v>4900</v>
      </c>
    </row>
    <row r="21" spans="1:10" ht="18">
      <c r="A21" s="17" t="s">
        <v>282</v>
      </c>
      <c r="B21" s="17" t="s">
        <v>15</v>
      </c>
      <c r="C21" s="453">
        <v>340</v>
      </c>
      <c r="D21" s="458">
        <v>1834</v>
      </c>
      <c r="E21" s="453">
        <v>966.77</v>
      </c>
      <c r="F21" s="419">
        <v>606.11</v>
      </c>
      <c r="G21" s="453">
        <v>3184.09</v>
      </c>
      <c r="H21" s="419">
        <v>3398</v>
      </c>
      <c r="I21" s="446">
        <f t="shared" si="0"/>
        <v>4490.8600000000006</v>
      </c>
      <c r="J21" s="446">
        <f t="shared" si="0"/>
        <v>5838.1100000000006</v>
      </c>
    </row>
    <row r="22" spans="1:10" ht="18">
      <c r="A22" s="17" t="s">
        <v>283</v>
      </c>
      <c r="B22" s="17" t="s">
        <v>16</v>
      </c>
      <c r="C22" s="453">
        <v>3.5</v>
      </c>
      <c r="D22" s="458"/>
      <c r="E22" s="453">
        <v>77.5</v>
      </c>
      <c r="F22" s="419"/>
      <c r="G22" s="453">
        <v>322.38</v>
      </c>
      <c r="H22" s="419"/>
      <c r="I22" s="446">
        <f t="shared" si="0"/>
        <v>403.38</v>
      </c>
      <c r="J22" s="446">
        <f t="shared" si="0"/>
        <v>0</v>
      </c>
    </row>
    <row r="23" spans="1:10" s="451" customFormat="1" ht="18">
      <c r="A23" s="17" t="s">
        <v>284</v>
      </c>
      <c r="B23" s="17" t="s">
        <v>17</v>
      </c>
      <c r="C23" s="459">
        <f>C24+C27</f>
        <v>1274.05</v>
      </c>
      <c r="D23" s="460">
        <f>SUM(D24:D27)</f>
        <v>1246.18</v>
      </c>
      <c r="E23" s="459">
        <f>E24+E27</f>
        <v>2439.19</v>
      </c>
      <c r="F23" s="459">
        <f>SUM(F24:F27)</f>
        <v>1138.69</v>
      </c>
      <c r="G23" s="461">
        <f>G24+G25+G26+G27</f>
        <v>2026.7599999999998</v>
      </c>
      <c r="H23" s="461">
        <f>H24+H25+H26+H27</f>
        <v>249.52</v>
      </c>
      <c r="I23" s="446">
        <f t="shared" si="0"/>
        <v>5740</v>
      </c>
      <c r="J23" s="446">
        <f t="shared" si="0"/>
        <v>2634.39</v>
      </c>
    </row>
    <row r="24" spans="1:10" ht="16.5" customHeight="1">
      <c r="A24" s="18" t="s">
        <v>285</v>
      </c>
      <c r="B24" s="18" t="s">
        <v>18</v>
      </c>
      <c r="C24" s="453">
        <v>1274.05</v>
      </c>
      <c r="D24" s="458">
        <v>1235.3800000000001</v>
      </c>
      <c r="E24" s="453">
        <v>2294.5500000000002</v>
      </c>
      <c r="F24" s="419">
        <v>949.53</v>
      </c>
      <c r="G24" s="453">
        <v>1448.11</v>
      </c>
      <c r="H24" s="419">
        <v>167.52</v>
      </c>
      <c r="I24" s="446">
        <f t="shared" si="0"/>
        <v>5016.71</v>
      </c>
      <c r="J24" s="446">
        <f t="shared" si="0"/>
        <v>2352.4299999999998</v>
      </c>
    </row>
    <row r="25" spans="1:10" ht="16.5" customHeight="1">
      <c r="A25" s="18" t="s">
        <v>286</v>
      </c>
      <c r="B25" s="18" t="s">
        <v>19</v>
      </c>
      <c r="C25" s="453"/>
      <c r="D25" s="458">
        <v>10.8</v>
      </c>
      <c r="E25" s="453">
        <v>189.16</v>
      </c>
      <c r="F25" s="419">
        <v>189.16</v>
      </c>
      <c r="G25" s="453">
        <v>434.01</v>
      </c>
      <c r="H25" s="419">
        <v>82</v>
      </c>
      <c r="I25" s="446">
        <f t="shared" si="0"/>
        <v>623.16999999999996</v>
      </c>
      <c r="J25" s="446">
        <f t="shared" si="0"/>
        <v>281.96000000000004</v>
      </c>
    </row>
    <row r="26" spans="1:10" ht="16.5" customHeight="1">
      <c r="A26" s="18" t="s">
        <v>287</v>
      </c>
      <c r="B26" s="18" t="s">
        <v>20</v>
      </c>
      <c r="C26" s="453"/>
      <c r="D26" s="458"/>
      <c r="E26" s="453"/>
      <c r="F26" s="419"/>
      <c r="G26" s="453"/>
      <c r="H26" s="419"/>
      <c r="I26" s="446">
        <f t="shared" si="0"/>
        <v>0</v>
      </c>
      <c r="J26" s="446">
        <f t="shared" si="0"/>
        <v>0</v>
      </c>
    </row>
    <row r="27" spans="1:10" ht="16.5" customHeight="1">
      <c r="A27" s="18" t="s">
        <v>288</v>
      </c>
      <c r="B27" s="18" t="s">
        <v>23</v>
      </c>
      <c r="C27" s="453"/>
      <c r="D27" s="462"/>
      <c r="E27" s="453">
        <v>144.63999999999999</v>
      </c>
      <c r="F27" s="455"/>
      <c r="G27" s="453">
        <v>144.63999999999999</v>
      </c>
      <c r="H27" s="455"/>
      <c r="I27" s="446">
        <f t="shared" si="0"/>
        <v>289.27999999999997</v>
      </c>
      <c r="J27" s="446">
        <f t="shared" si="0"/>
        <v>0</v>
      </c>
    </row>
    <row r="28" spans="1:10" ht="18">
      <c r="A28" s="17" t="s">
        <v>289</v>
      </c>
      <c r="B28" s="17" t="s">
        <v>21</v>
      </c>
      <c r="C28" s="453">
        <v>55</v>
      </c>
      <c r="D28" s="456"/>
      <c r="E28" s="453">
        <v>1450.14</v>
      </c>
      <c r="F28" s="457">
        <v>700</v>
      </c>
      <c r="G28" s="453"/>
      <c r="H28" s="457">
        <v>750.14</v>
      </c>
      <c r="I28" s="446">
        <f t="shared" si="0"/>
        <v>1505.14</v>
      </c>
      <c r="J28" s="446">
        <f t="shared" si="0"/>
        <v>1450.1399999999999</v>
      </c>
    </row>
    <row r="29" spans="1:10" ht="18">
      <c r="A29" s="16" t="s">
        <v>34</v>
      </c>
      <c r="B29" s="16" t="s">
        <v>3</v>
      </c>
      <c r="C29" s="32"/>
      <c r="D29" s="445">
        <v>0</v>
      </c>
      <c r="E29" s="32"/>
      <c r="F29" s="33">
        <v>0</v>
      </c>
      <c r="G29" s="32"/>
      <c r="H29" s="33">
        <v>0</v>
      </c>
      <c r="I29" s="446">
        <f t="shared" si="0"/>
        <v>0</v>
      </c>
      <c r="J29" s="446">
        <f t="shared" si="0"/>
        <v>0</v>
      </c>
    </row>
    <row r="30" spans="1:10" s="451" customFormat="1" ht="18">
      <c r="A30" s="448" t="s">
        <v>35</v>
      </c>
      <c r="B30" s="448" t="s">
        <v>4</v>
      </c>
      <c r="C30" s="463">
        <v>308.8</v>
      </c>
      <c r="D30" s="464">
        <v>1357.3</v>
      </c>
      <c r="E30" s="463">
        <v>804.8</v>
      </c>
      <c r="F30" s="465">
        <v>280</v>
      </c>
      <c r="G30" s="463">
        <v>544</v>
      </c>
      <c r="H30" s="465">
        <v>596</v>
      </c>
      <c r="I30" s="439">
        <f t="shared" si="0"/>
        <v>1657.6</v>
      </c>
      <c r="J30" s="439">
        <f t="shared" si="0"/>
        <v>2233.3000000000002</v>
      </c>
    </row>
    <row r="31" spans="1:10" ht="18">
      <c r="A31" s="16" t="s">
        <v>36</v>
      </c>
      <c r="B31" s="16" t="s">
        <v>5</v>
      </c>
      <c r="C31" s="32"/>
      <c r="D31" s="445"/>
      <c r="E31" s="32"/>
      <c r="F31" s="33"/>
      <c r="G31" s="32"/>
      <c r="H31" s="33"/>
      <c r="I31" s="446">
        <f t="shared" si="0"/>
        <v>0</v>
      </c>
      <c r="J31" s="446">
        <f t="shared" si="0"/>
        <v>0</v>
      </c>
    </row>
    <row r="32" spans="1:10" ht="30">
      <c r="A32" s="16" t="s">
        <v>37</v>
      </c>
      <c r="B32" s="16" t="s">
        <v>63</v>
      </c>
      <c r="C32" s="415">
        <f t="shared" ref="C32:H32" si="3">SUM(C33:C34)</f>
        <v>2166</v>
      </c>
      <c r="D32" s="466">
        <f t="shared" si="3"/>
        <v>2166</v>
      </c>
      <c r="E32" s="415">
        <f t="shared" si="3"/>
        <v>4440.3</v>
      </c>
      <c r="F32" s="415">
        <f t="shared" si="3"/>
        <v>4440</v>
      </c>
      <c r="G32" s="415">
        <f t="shared" si="3"/>
        <v>1567.5</v>
      </c>
      <c r="H32" s="415">
        <f t="shared" si="3"/>
        <v>1567.5</v>
      </c>
      <c r="I32" s="446">
        <f t="shared" si="0"/>
        <v>8173.8</v>
      </c>
      <c r="J32" s="446">
        <f t="shared" si="0"/>
        <v>8173.5</v>
      </c>
    </row>
    <row r="33" spans="1:20" s="451" customFormat="1" ht="18">
      <c r="A33" s="467" t="s">
        <v>290</v>
      </c>
      <c r="B33" s="467" t="s">
        <v>56</v>
      </c>
      <c r="C33" s="463">
        <v>2166</v>
      </c>
      <c r="D33" s="464">
        <v>2166</v>
      </c>
      <c r="E33" s="463">
        <v>4440.3</v>
      </c>
      <c r="F33" s="465">
        <v>4440</v>
      </c>
      <c r="G33" s="463">
        <v>1567.5</v>
      </c>
      <c r="H33" s="465">
        <v>1567.5</v>
      </c>
      <c r="I33" s="439">
        <f t="shared" si="0"/>
        <v>8173.8</v>
      </c>
      <c r="J33" s="439">
        <f t="shared" si="0"/>
        <v>8173.5</v>
      </c>
    </row>
    <row r="34" spans="1:20" ht="18">
      <c r="A34" s="17" t="s">
        <v>291</v>
      </c>
      <c r="B34" s="17" t="s">
        <v>55</v>
      </c>
      <c r="C34" s="32">
        <v>0</v>
      </c>
      <c r="D34" s="445"/>
      <c r="E34" s="32">
        <v>0</v>
      </c>
      <c r="F34" s="33"/>
      <c r="G34" s="32">
        <v>0</v>
      </c>
      <c r="H34" s="33"/>
      <c r="I34" s="446">
        <f t="shared" si="0"/>
        <v>0</v>
      </c>
      <c r="J34" s="446">
        <f t="shared" si="0"/>
        <v>0</v>
      </c>
    </row>
    <row r="35" spans="1:20" s="451" customFormat="1" ht="18">
      <c r="A35" s="448" t="s">
        <v>38</v>
      </c>
      <c r="B35" s="448" t="s">
        <v>49</v>
      </c>
      <c r="C35" s="463">
        <v>230.52</v>
      </c>
      <c r="D35" s="464"/>
      <c r="E35" s="463">
        <v>156.51</v>
      </c>
      <c r="F35" s="465">
        <v>156.51</v>
      </c>
      <c r="G35" s="463">
        <v>69.78</v>
      </c>
      <c r="H35" s="465">
        <v>69.78</v>
      </c>
      <c r="I35" s="439">
        <v>462</v>
      </c>
      <c r="J35" s="439">
        <v>232</v>
      </c>
      <c r="K35" s="451">
        <v>5.31</v>
      </c>
      <c r="L35" s="468">
        <f>I35+K35</f>
        <v>467.31</v>
      </c>
      <c r="M35" s="468">
        <f>J35+K35</f>
        <v>237.31</v>
      </c>
    </row>
    <row r="36" spans="1:20" s="451" customFormat="1" ht="18">
      <c r="A36" s="448" t="s">
        <v>39</v>
      </c>
      <c r="B36" s="448" t="s">
        <v>358</v>
      </c>
      <c r="C36" s="449">
        <f t="shared" ref="C36:H36" si="4">SUM(C37:C42)</f>
        <v>4170</v>
      </c>
      <c r="D36" s="450">
        <f t="shared" si="4"/>
        <v>0</v>
      </c>
      <c r="E36" s="449">
        <f t="shared" si="4"/>
        <v>792904.18</v>
      </c>
      <c r="F36" s="449">
        <f t="shared" si="4"/>
        <v>792904.5</v>
      </c>
      <c r="G36" s="449">
        <f t="shared" si="4"/>
        <v>758118.75</v>
      </c>
      <c r="H36" s="449">
        <f t="shared" si="4"/>
        <v>784191.86</v>
      </c>
      <c r="I36" s="439">
        <f t="shared" si="0"/>
        <v>1555192.9300000002</v>
      </c>
      <c r="J36" s="439">
        <f t="shared" si="0"/>
        <v>1577096.3599999999</v>
      </c>
      <c r="R36" s="468">
        <v>1557977</v>
      </c>
      <c r="S36" s="468">
        <f>R36-I36</f>
        <v>2784.0699999998324</v>
      </c>
    </row>
    <row r="37" spans="1:20" ht="18">
      <c r="A37" s="17" t="s">
        <v>355</v>
      </c>
      <c r="B37" s="17" t="s">
        <v>359</v>
      </c>
      <c r="C37" s="32"/>
      <c r="D37" s="469"/>
      <c r="E37" s="32">
        <v>725488.5</v>
      </c>
      <c r="F37" s="32">
        <v>725488.5</v>
      </c>
      <c r="G37" s="32">
        <v>700558.75</v>
      </c>
      <c r="H37" s="32">
        <v>700559</v>
      </c>
      <c r="I37" s="446">
        <f t="shared" si="0"/>
        <v>1426047.25</v>
      </c>
      <c r="J37" s="446">
        <f t="shared" si="0"/>
        <v>1426047.5</v>
      </c>
      <c r="T37" s="470"/>
    </row>
    <row r="38" spans="1:20" ht="18">
      <c r="A38" s="17" t="s">
        <v>356</v>
      </c>
      <c r="B38" s="17" t="s">
        <v>360</v>
      </c>
      <c r="C38" s="32"/>
      <c r="D38" s="469">
        <v>0</v>
      </c>
      <c r="E38" s="32">
        <v>8910</v>
      </c>
      <c r="F38" s="32">
        <v>6790</v>
      </c>
      <c r="G38" s="32">
        <v>3032</v>
      </c>
      <c r="H38" s="32">
        <v>33992</v>
      </c>
      <c r="I38" s="446">
        <f t="shared" si="0"/>
        <v>11942</v>
      </c>
      <c r="J38" s="446">
        <f t="shared" si="0"/>
        <v>40782</v>
      </c>
      <c r="S38" s="470"/>
      <c r="T38" s="470"/>
    </row>
    <row r="39" spans="1:20" ht="18">
      <c r="A39" s="17" t="s">
        <v>357</v>
      </c>
      <c r="B39" s="17" t="s">
        <v>363</v>
      </c>
      <c r="C39" s="32">
        <v>3170</v>
      </c>
      <c r="D39" s="445"/>
      <c r="E39" s="32">
        <v>2593.6799999999998</v>
      </c>
      <c r="F39" s="33">
        <v>4550</v>
      </c>
      <c r="G39" s="32">
        <v>1859</v>
      </c>
      <c r="H39" s="33">
        <v>272.86</v>
      </c>
      <c r="I39" s="446">
        <f t="shared" si="0"/>
        <v>7622.68</v>
      </c>
      <c r="J39" s="446">
        <f t="shared" si="0"/>
        <v>4822.8599999999997</v>
      </c>
      <c r="T39" s="470"/>
    </row>
    <row r="40" spans="1:20" ht="18">
      <c r="A40" s="17" t="s">
        <v>362</v>
      </c>
      <c r="B40" s="17" t="s">
        <v>364</v>
      </c>
      <c r="C40" s="32"/>
      <c r="D40" s="445"/>
      <c r="E40" s="32"/>
      <c r="F40" s="33"/>
      <c r="G40" s="32"/>
      <c r="H40" s="33"/>
      <c r="I40" s="446">
        <f t="shared" si="0"/>
        <v>0</v>
      </c>
      <c r="J40" s="446">
        <f t="shared" si="0"/>
        <v>0</v>
      </c>
      <c r="T40" s="470"/>
    </row>
    <row r="41" spans="1:20" ht="18">
      <c r="A41" s="17" t="s">
        <v>365</v>
      </c>
      <c r="B41" s="17" t="s">
        <v>496</v>
      </c>
      <c r="C41" s="32">
        <v>1000</v>
      </c>
      <c r="D41" s="445"/>
      <c r="E41" s="32">
        <v>55912</v>
      </c>
      <c r="F41" s="33">
        <v>56076</v>
      </c>
      <c r="G41" s="32">
        <v>52669</v>
      </c>
      <c r="H41" s="33">
        <v>49368</v>
      </c>
      <c r="I41" s="446">
        <f t="shared" si="0"/>
        <v>109581</v>
      </c>
      <c r="J41" s="446">
        <f t="shared" si="0"/>
        <v>105444</v>
      </c>
      <c r="R41" s="470"/>
      <c r="T41" s="470"/>
    </row>
    <row r="42" spans="1:20" ht="18">
      <c r="A42" s="17" t="s">
        <v>497</v>
      </c>
      <c r="B42" s="17" t="s">
        <v>361</v>
      </c>
      <c r="C42" s="32"/>
      <c r="D42" s="445"/>
      <c r="E42" s="32"/>
      <c r="F42" s="33"/>
      <c r="G42" s="32"/>
      <c r="H42" s="33"/>
      <c r="I42" s="446">
        <f t="shared" si="0"/>
        <v>0</v>
      </c>
      <c r="J42" s="446">
        <f t="shared" si="0"/>
        <v>0</v>
      </c>
      <c r="T42" s="470"/>
    </row>
    <row r="43" spans="1:20" s="451" customFormat="1" ht="30">
      <c r="A43" s="448" t="s">
        <v>40</v>
      </c>
      <c r="B43" s="448" t="s">
        <v>28</v>
      </c>
      <c r="C43" s="463">
        <v>900</v>
      </c>
      <c r="D43" s="464">
        <v>30123</v>
      </c>
      <c r="E43" s="463">
        <v>57456.58</v>
      </c>
      <c r="F43" s="465">
        <v>64782.83</v>
      </c>
      <c r="G43" s="463">
        <v>3915</v>
      </c>
      <c r="H43" s="465">
        <v>9508</v>
      </c>
      <c r="I43" s="439">
        <v>63706</v>
      </c>
      <c r="J43" s="439">
        <v>112148</v>
      </c>
      <c r="K43" s="468">
        <v>1434</v>
      </c>
      <c r="L43" s="451">
        <v>7734</v>
      </c>
      <c r="N43" s="468">
        <f>I43+K43</f>
        <v>65140</v>
      </c>
    </row>
    <row r="44" spans="1:20" s="451" customFormat="1" ht="30">
      <c r="A44" s="448" t="s">
        <v>41</v>
      </c>
      <c r="B44" s="448" t="s">
        <v>24</v>
      </c>
      <c r="C44" s="463">
        <v>726.34</v>
      </c>
      <c r="D44" s="464">
        <v>550</v>
      </c>
      <c r="E44" s="463">
        <v>61</v>
      </c>
      <c r="F44" s="465">
        <v>61</v>
      </c>
      <c r="G44" s="463">
        <v>234.6</v>
      </c>
      <c r="H44" s="465"/>
      <c r="I44" s="439">
        <f t="shared" si="0"/>
        <v>1021.94</v>
      </c>
      <c r="J44" s="439">
        <f t="shared" si="0"/>
        <v>611</v>
      </c>
    </row>
    <row r="45" spans="1:20" ht="18">
      <c r="A45" s="16" t="s">
        <v>42</v>
      </c>
      <c r="B45" s="16" t="s">
        <v>25</v>
      </c>
      <c r="C45" s="32"/>
      <c r="D45" s="445"/>
      <c r="E45" s="32"/>
      <c r="F45" s="33"/>
      <c r="G45" s="32"/>
      <c r="H45" s="33"/>
      <c r="I45" s="446">
        <f t="shared" si="0"/>
        <v>0</v>
      </c>
      <c r="J45" s="446">
        <f t="shared" si="0"/>
        <v>0</v>
      </c>
    </row>
    <row r="46" spans="1:20" ht="18">
      <c r="A46" s="16" t="s">
        <v>43</v>
      </c>
      <c r="B46" s="16" t="s">
        <v>26</v>
      </c>
      <c r="C46" s="32"/>
      <c r="D46" s="445">
        <v>0</v>
      </c>
      <c r="E46" s="32"/>
      <c r="F46" s="33">
        <v>0</v>
      </c>
      <c r="G46" s="32"/>
      <c r="H46" s="33">
        <v>0</v>
      </c>
      <c r="I46" s="446">
        <f t="shared" si="0"/>
        <v>0</v>
      </c>
      <c r="J46" s="446">
        <f t="shared" si="0"/>
        <v>0</v>
      </c>
    </row>
    <row r="47" spans="1:20" s="451" customFormat="1" ht="18">
      <c r="A47" s="448" t="s">
        <v>44</v>
      </c>
      <c r="B47" s="448" t="s">
        <v>296</v>
      </c>
      <c r="C47" s="449">
        <f t="shared" ref="C47:H47" si="5">SUM(C48:C50)</f>
        <v>170041.52</v>
      </c>
      <c r="D47" s="450">
        <f t="shared" si="5"/>
        <v>231368.06</v>
      </c>
      <c r="E47" s="449">
        <f t="shared" si="5"/>
        <v>256260.07</v>
      </c>
      <c r="F47" s="449">
        <f t="shared" si="5"/>
        <v>104386.1</v>
      </c>
      <c r="G47" s="449">
        <f t="shared" si="5"/>
        <v>196607.01</v>
      </c>
      <c r="H47" s="449">
        <f t="shared" si="5"/>
        <v>75994.899999999994</v>
      </c>
      <c r="I47" s="439">
        <f t="shared" si="0"/>
        <v>622908.6</v>
      </c>
      <c r="J47" s="439">
        <f t="shared" si="0"/>
        <v>411749.06000000006</v>
      </c>
    </row>
    <row r="48" spans="1:20" ht="18">
      <c r="A48" s="91" t="s">
        <v>371</v>
      </c>
      <c r="B48" s="91" t="s">
        <v>374</v>
      </c>
      <c r="C48" s="32">
        <v>155026.51999999999</v>
      </c>
      <c r="D48" s="445">
        <v>231368.06</v>
      </c>
      <c r="E48" s="32">
        <v>225246.07</v>
      </c>
      <c r="F48" s="33">
        <v>90686.1</v>
      </c>
      <c r="G48" s="32">
        <v>196607.01</v>
      </c>
      <c r="H48" s="33">
        <v>65794.899999999994</v>
      </c>
      <c r="I48" s="446">
        <f t="shared" si="0"/>
        <v>576879.6</v>
      </c>
      <c r="J48" s="446">
        <f t="shared" si="0"/>
        <v>387849.06000000006</v>
      </c>
    </row>
    <row r="49" spans="1:18" ht="18">
      <c r="A49" s="91" t="s">
        <v>372</v>
      </c>
      <c r="B49" s="91" t="s">
        <v>373</v>
      </c>
      <c r="C49" s="32"/>
      <c r="D49" s="445"/>
      <c r="E49" s="32">
        <v>15999</v>
      </c>
      <c r="F49" s="33"/>
      <c r="G49" s="32"/>
      <c r="H49" s="33">
        <v>8000</v>
      </c>
      <c r="I49" s="446">
        <f t="shared" si="0"/>
        <v>15999</v>
      </c>
      <c r="J49" s="446">
        <f t="shared" si="0"/>
        <v>8000</v>
      </c>
    </row>
    <row r="50" spans="1:18" ht="18">
      <c r="A50" s="91" t="s">
        <v>375</v>
      </c>
      <c r="B50" s="91" t="s">
        <v>376</v>
      </c>
      <c r="C50" s="32">
        <v>15015</v>
      </c>
      <c r="D50" s="445"/>
      <c r="E50" s="32">
        <v>15015</v>
      </c>
      <c r="F50" s="33">
        <v>13700</v>
      </c>
      <c r="G50" s="32"/>
      <c r="H50" s="33">
        <v>2200</v>
      </c>
      <c r="I50" s="446">
        <f t="shared" si="0"/>
        <v>30030</v>
      </c>
      <c r="J50" s="446">
        <f t="shared" si="0"/>
        <v>15900</v>
      </c>
    </row>
    <row r="51" spans="1:18" ht="26.25" customHeight="1">
      <c r="A51" s="16" t="s">
        <v>45</v>
      </c>
      <c r="B51" s="16" t="s">
        <v>29</v>
      </c>
      <c r="C51" s="32"/>
      <c r="D51" s="445"/>
      <c r="E51" s="32"/>
      <c r="F51" s="33"/>
      <c r="G51" s="32"/>
      <c r="H51" s="33"/>
      <c r="I51" s="446">
        <f t="shared" si="0"/>
        <v>0</v>
      </c>
      <c r="J51" s="446">
        <f t="shared" si="0"/>
        <v>0</v>
      </c>
    </row>
    <row r="52" spans="1:18" s="451" customFormat="1" ht="18">
      <c r="A52" s="448" t="s">
        <v>46</v>
      </c>
      <c r="B52" s="448" t="s">
        <v>6</v>
      </c>
      <c r="C52" s="463">
        <v>700</v>
      </c>
      <c r="D52" s="464">
        <v>5055</v>
      </c>
      <c r="E52" s="463">
        <v>33448.699999999997</v>
      </c>
      <c r="F52" s="465">
        <v>10700</v>
      </c>
      <c r="G52" s="463">
        <v>2955</v>
      </c>
      <c r="H52" s="465">
        <v>4110</v>
      </c>
      <c r="I52" s="439">
        <f t="shared" si="0"/>
        <v>37103.699999999997</v>
      </c>
      <c r="J52" s="439">
        <f t="shared" si="0"/>
        <v>19865</v>
      </c>
    </row>
    <row r="53" spans="1:18" s="451" customFormat="1" ht="30">
      <c r="A53" s="442">
        <v>1.3</v>
      </c>
      <c r="B53" s="442" t="s">
        <v>415</v>
      </c>
      <c r="C53" s="443">
        <f>SUM(C54:C55)</f>
        <v>3826</v>
      </c>
      <c r="D53" s="444">
        <f>SUM(D54:D55)</f>
        <v>150000</v>
      </c>
      <c r="E53" s="443">
        <f>SUM(E54:E55)</f>
        <v>175527</v>
      </c>
      <c r="F53" s="443">
        <f>SUM(F54:F55)</f>
        <v>46450</v>
      </c>
      <c r="G53" s="463">
        <v>33465.51</v>
      </c>
      <c r="H53" s="465">
        <v>165820</v>
      </c>
      <c r="I53" s="439">
        <f t="shared" si="0"/>
        <v>212818.51</v>
      </c>
      <c r="J53" s="439">
        <v>363770</v>
      </c>
    </row>
    <row r="54" spans="1:18" ht="30">
      <c r="A54" s="16" t="s">
        <v>50</v>
      </c>
      <c r="B54" s="16" t="s">
        <v>48</v>
      </c>
      <c r="C54" s="32">
        <v>3826</v>
      </c>
      <c r="D54" s="445">
        <v>150000</v>
      </c>
      <c r="E54" s="32">
        <v>175527</v>
      </c>
      <c r="F54" s="33">
        <v>46450</v>
      </c>
      <c r="G54" s="32">
        <v>33465.51</v>
      </c>
      <c r="H54" s="33">
        <v>165820</v>
      </c>
      <c r="I54" s="446">
        <f t="shared" si="0"/>
        <v>212818.51</v>
      </c>
      <c r="J54" s="446">
        <v>363770</v>
      </c>
      <c r="K54" s="470">
        <f>J54+1500</f>
        <v>365270</v>
      </c>
      <c r="R54" s="470">
        <f>E54-20356</f>
        <v>155171</v>
      </c>
    </row>
    <row r="55" spans="1:18" ht="18">
      <c r="A55" s="16" t="s">
        <v>51</v>
      </c>
      <c r="B55" s="16"/>
      <c r="C55" s="32"/>
      <c r="D55" s="445"/>
      <c r="E55" s="32"/>
      <c r="F55" s="33"/>
      <c r="G55" s="32"/>
      <c r="H55" s="33"/>
      <c r="I55" s="446">
        <f t="shared" si="0"/>
        <v>0</v>
      </c>
      <c r="J55" s="446">
        <f t="shared" si="0"/>
        <v>0</v>
      </c>
    </row>
    <row r="56" spans="1:18" ht="18">
      <c r="A56" s="14">
        <v>1.4</v>
      </c>
      <c r="B56" s="14" t="s">
        <v>417</v>
      </c>
      <c r="C56" s="32"/>
      <c r="D56" s="445"/>
      <c r="E56" s="32"/>
      <c r="F56" s="33"/>
      <c r="G56" s="32"/>
      <c r="H56" s="33"/>
      <c r="I56" s="446">
        <f t="shared" si="0"/>
        <v>0</v>
      </c>
      <c r="J56" s="446">
        <f t="shared" si="0"/>
        <v>0</v>
      </c>
    </row>
    <row r="57" spans="1:18" ht="18">
      <c r="A57" s="14">
        <v>1.5</v>
      </c>
      <c r="B57" s="14" t="s">
        <v>7</v>
      </c>
      <c r="C57" s="453"/>
      <c r="D57" s="458"/>
      <c r="E57" s="453"/>
      <c r="F57" s="419"/>
      <c r="G57" s="453"/>
      <c r="H57" s="419"/>
      <c r="I57" s="446">
        <f t="shared" si="0"/>
        <v>0</v>
      </c>
      <c r="J57" s="446">
        <f t="shared" si="0"/>
        <v>0</v>
      </c>
    </row>
    <row r="58" spans="1:18" ht="18">
      <c r="A58" s="14">
        <v>1.6</v>
      </c>
      <c r="B58" s="38" t="s">
        <v>8</v>
      </c>
      <c r="C58" s="416">
        <f t="shared" ref="C58:H58" si="6">SUM(C59:C63)</f>
        <v>0</v>
      </c>
      <c r="D58" s="447">
        <f t="shared" si="6"/>
        <v>0</v>
      </c>
      <c r="E58" s="416">
        <f t="shared" si="6"/>
        <v>0</v>
      </c>
      <c r="F58" s="416">
        <f t="shared" si="6"/>
        <v>0</v>
      </c>
      <c r="G58" s="416">
        <f t="shared" si="6"/>
        <v>0</v>
      </c>
      <c r="H58" s="416">
        <f t="shared" si="6"/>
        <v>0</v>
      </c>
      <c r="I58" s="446">
        <f t="shared" si="0"/>
        <v>0</v>
      </c>
      <c r="J58" s="446">
        <f t="shared" si="0"/>
        <v>0</v>
      </c>
    </row>
    <row r="59" spans="1:18" ht="18">
      <c r="A59" s="16" t="s">
        <v>297</v>
      </c>
      <c r="B59" s="39" t="s">
        <v>52</v>
      </c>
      <c r="C59" s="453"/>
      <c r="D59" s="458"/>
      <c r="E59" s="453"/>
      <c r="F59" s="419"/>
      <c r="G59" s="453"/>
      <c r="H59" s="419"/>
      <c r="I59" s="446">
        <f t="shared" si="0"/>
        <v>0</v>
      </c>
      <c r="J59" s="446">
        <f t="shared" si="0"/>
        <v>0</v>
      </c>
    </row>
    <row r="60" spans="1:18" ht="30">
      <c r="A60" s="16" t="s">
        <v>298</v>
      </c>
      <c r="B60" s="39" t="s">
        <v>54</v>
      </c>
      <c r="C60" s="453"/>
      <c r="D60" s="458"/>
      <c r="E60" s="453"/>
      <c r="F60" s="419"/>
      <c r="G60" s="453"/>
      <c r="H60" s="419"/>
      <c r="I60" s="446">
        <f t="shared" si="0"/>
        <v>0</v>
      </c>
      <c r="J60" s="446">
        <f t="shared" si="0"/>
        <v>0</v>
      </c>
    </row>
    <row r="61" spans="1:18" ht="18">
      <c r="A61" s="16" t="s">
        <v>299</v>
      </c>
      <c r="B61" s="39" t="s">
        <v>53</v>
      </c>
      <c r="C61" s="419"/>
      <c r="D61" s="458"/>
      <c r="E61" s="419"/>
      <c r="F61" s="419"/>
      <c r="G61" s="419"/>
      <c r="H61" s="419"/>
      <c r="I61" s="446">
        <f t="shared" si="0"/>
        <v>0</v>
      </c>
      <c r="J61" s="446">
        <f t="shared" si="0"/>
        <v>0</v>
      </c>
    </row>
    <row r="62" spans="1:18" ht="18">
      <c r="A62" s="16" t="s">
        <v>300</v>
      </c>
      <c r="B62" s="39" t="s">
        <v>27</v>
      </c>
      <c r="C62" s="453"/>
      <c r="D62" s="458"/>
      <c r="E62" s="453"/>
      <c r="F62" s="419"/>
      <c r="G62" s="453"/>
      <c r="H62" s="419"/>
      <c r="I62" s="446">
        <f t="shared" si="0"/>
        <v>0</v>
      </c>
      <c r="J62" s="446">
        <f t="shared" si="0"/>
        <v>0</v>
      </c>
    </row>
    <row r="63" spans="1:18" ht="18">
      <c r="A63" s="16" t="s">
        <v>337</v>
      </c>
      <c r="B63" s="205" t="s">
        <v>338</v>
      </c>
      <c r="C63" s="453"/>
      <c r="D63" s="471"/>
      <c r="E63" s="453"/>
      <c r="F63" s="472"/>
      <c r="G63" s="453"/>
      <c r="H63" s="472"/>
      <c r="I63" s="446">
        <f t="shared" si="0"/>
        <v>0</v>
      </c>
      <c r="J63" s="446">
        <f t="shared" si="0"/>
        <v>0</v>
      </c>
    </row>
    <row r="64" spans="1:18" ht="30">
      <c r="A64" s="13">
        <v>2</v>
      </c>
      <c r="B64" s="40" t="s">
        <v>106</v>
      </c>
      <c r="C64" s="473"/>
      <c r="D64" s="474">
        <f>SUM(D65:D70)</f>
        <v>0</v>
      </c>
      <c r="E64" s="473"/>
      <c r="F64" s="475">
        <f>SUM(F65:F70)</f>
        <v>0</v>
      </c>
      <c r="G64" s="415"/>
      <c r="H64" s="475">
        <f>SUM(H65:H70)</f>
        <v>0</v>
      </c>
      <c r="I64" s="446">
        <f t="shared" si="0"/>
        <v>0</v>
      </c>
      <c r="J64" s="446">
        <f t="shared" si="0"/>
        <v>0</v>
      </c>
    </row>
    <row r="65" spans="1:10" ht="18">
      <c r="A65" s="15">
        <v>2.1</v>
      </c>
      <c r="B65" s="41" t="s">
        <v>100</v>
      </c>
      <c r="C65" s="473"/>
      <c r="D65" s="476"/>
      <c r="E65" s="473"/>
      <c r="F65" s="477"/>
      <c r="G65" s="415"/>
      <c r="H65" s="477"/>
      <c r="I65" s="446">
        <f t="shared" si="0"/>
        <v>0</v>
      </c>
      <c r="J65" s="446">
        <f t="shared" si="0"/>
        <v>0</v>
      </c>
    </row>
    <row r="66" spans="1:10" ht="18">
      <c r="A66" s="15">
        <v>2.2000000000000002</v>
      </c>
      <c r="B66" s="41" t="s">
        <v>104</v>
      </c>
      <c r="C66" s="478"/>
      <c r="D66" s="476"/>
      <c r="E66" s="478"/>
      <c r="F66" s="477"/>
      <c r="G66" s="415"/>
      <c r="H66" s="477"/>
      <c r="I66" s="446">
        <f t="shared" si="0"/>
        <v>0</v>
      </c>
      <c r="J66" s="446">
        <f t="shared" si="0"/>
        <v>0</v>
      </c>
    </row>
    <row r="67" spans="1:10" ht="18">
      <c r="A67" s="15">
        <v>2.2999999999999998</v>
      </c>
      <c r="B67" s="41" t="s">
        <v>103</v>
      </c>
      <c r="C67" s="478"/>
      <c r="D67" s="476"/>
      <c r="E67" s="478"/>
      <c r="F67" s="477"/>
      <c r="G67" s="415"/>
      <c r="H67" s="477"/>
      <c r="I67" s="446">
        <f t="shared" si="0"/>
        <v>0</v>
      </c>
      <c r="J67" s="446">
        <f t="shared" si="0"/>
        <v>0</v>
      </c>
    </row>
    <row r="68" spans="1:10" ht="18">
      <c r="A68" s="15">
        <v>2.4</v>
      </c>
      <c r="B68" s="41" t="s">
        <v>105</v>
      </c>
      <c r="C68" s="478"/>
      <c r="D68" s="476"/>
      <c r="E68" s="478"/>
      <c r="F68" s="477"/>
      <c r="G68" s="415"/>
      <c r="H68" s="477"/>
      <c r="I68" s="446">
        <f t="shared" si="0"/>
        <v>0</v>
      </c>
      <c r="J68" s="446">
        <f t="shared" si="0"/>
        <v>0</v>
      </c>
    </row>
    <row r="69" spans="1:10" ht="18">
      <c r="A69" s="15">
        <v>2.5</v>
      </c>
      <c r="B69" s="41" t="s">
        <v>101</v>
      </c>
      <c r="C69" s="478"/>
      <c r="D69" s="476"/>
      <c r="E69" s="478"/>
      <c r="F69" s="477"/>
      <c r="G69" s="415"/>
      <c r="H69" s="477"/>
      <c r="I69" s="446">
        <f t="shared" si="0"/>
        <v>0</v>
      </c>
      <c r="J69" s="446">
        <f t="shared" si="0"/>
        <v>0</v>
      </c>
    </row>
    <row r="70" spans="1:10" ht="18">
      <c r="A70" s="15">
        <v>2.6</v>
      </c>
      <c r="B70" s="41" t="s">
        <v>102</v>
      </c>
      <c r="C70" s="478"/>
      <c r="D70" s="476"/>
      <c r="E70" s="478"/>
      <c r="F70" s="477"/>
      <c r="G70" s="415"/>
      <c r="H70" s="477"/>
      <c r="I70" s="446">
        <f t="shared" si="0"/>
        <v>0</v>
      </c>
      <c r="J70" s="446">
        <f t="shared" si="0"/>
        <v>0</v>
      </c>
    </row>
    <row r="71" spans="1:10" s="2" customFormat="1" ht="18">
      <c r="A71" s="13">
        <v>3</v>
      </c>
      <c r="B71" s="266" t="s">
        <v>448</v>
      </c>
      <c r="C71" s="479"/>
      <c r="D71" s="480"/>
      <c r="E71" s="479"/>
      <c r="F71" s="267"/>
      <c r="G71" s="423"/>
      <c r="H71" s="267"/>
      <c r="I71" s="446">
        <f t="shared" si="0"/>
        <v>0</v>
      </c>
      <c r="J71" s="446">
        <f t="shared" si="0"/>
        <v>0</v>
      </c>
    </row>
    <row r="72" spans="1:10" s="2" customFormat="1" ht="18">
      <c r="A72" s="13">
        <v>4</v>
      </c>
      <c r="B72" s="13" t="s">
        <v>252</v>
      </c>
      <c r="C72" s="479">
        <f t="shared" ref="C72:H72" si="7">SUM(C73:C74)</f>
        <v>0</v>
      </c>
      <c r="D72" s="481">
        <f t="shared" si="7"/>
        <v>0</v>
      </c>
      <c r="E72" s="479">
        <f t="shared" si="7"/>
        <v>0</v>
      </c>
      <c r="F72" s="423">
        <f t="shared" si="7"/>
        <v>0</v>
      </c>
      <c r="G72" s="423">
        <f t="shared" si="7"/>
        <v>0</v>
      </c>
      <c r="H72" s="423">
        <f t="shared" si="7"/>
        <v>0</v>
      </c>
      <c r="I72" s="446">
        <f t="shared" si="0"/>
        <v>0</v>
      </c>
      <c r="J72" s="446">
        <f t="shared" si="0"/>
        <v>0</v>
      </c>
    </row>
    <row r="73" spans="1:10" s="2" customFormat="1" ht="18">
      <c r="A73" s="15">
        <v>4.0999999999999996</v>
      </c>
      <c r="B73" s="15" t="s">
        <v>253</v>
      </c>
      <c r="C73" s="425"/>
      <c r="D73" s="482"/>
      <c r="E73" s="425"/>
      <c r="F73" s="425"/>
      <c r="G73" s="425"/>
      <c r="H73" s="425"/>
      <c r="I73" s="446">
        <f t="shared" si="0"/>
        <v>0</v>
      </c>
      <c r="J73" s="446">
        <f t="shared" si="0"/>
        <v>0</v>
      </c>
    </row>
    <row r="74" spans="1:10" s="2" customFormat="1" ht="18">
      <c r="A74" s="15">
        <v>4.2</v>
      </c>
      <c r="B74" s="15" t="s">
        <v>254</v>
      </c>
      <c r="C74" s="425"/>
      <c r="D74" s="482"/>
      <c r="E74" s="425"/>
      <c r="F74" s="425"/>
      <c r="G74" s="425"/>
      <c r="H74" s="425"/>
      <c r="I74" s="446">
        <f t="shared" ref="I74:J75" si="8">C74+E74+G74</f>
        <v>0</v>
      </c>
      <c r="J74" s="446">
        <f t="shared" si="8"/>
        <v>0</v>
      </c>
    </row>
    <row r="75" spans="1:10" s="2" customFormat="1" ht="18">
      <c r="A75" s="13">
        <v>5</v>
      </c>
      <c r="B75" s="264" t="s">
        <v>279</v>
      </c>
      <c r="C75" s="425"/>
      <c r="D75" s="481"/>
      <c r="E75" s="425"/>
      <c r="F75" s="423"/>
      <c r="G75" s="425"/>
      <c r="H75" s="423"/>
      <c r="I75" s="446">
        <f t="shared" si="8"/>
        <v>0</v>
      </c>
      <c r="J75" s="446">
        <f t="shared" si="8"/>
        <v>0</v>
      </c>
    </row>
    <row r="76" spans="1:10" s="2" customFormat="1">
      <c r="A76" s="344"/>
      <c r="B76" s="344"/>
      <c r="C76" s="180"/>
      <c r="D76" s="180"/>
      <c r="E76" s="425"/>
      <c r="F76" s="425"/>
      <c r="G76" s="425"/>
      <c r="H76" s="425"/>
      <c r="I76" s="425"/>
      <c r="J76" s="425"/>
    </row>
    <row r="77" spans="1:10" s="2" customFormat="1" ht="15" customHeight="1">
      <c r="A77" s="903" t="s">
        <v>498</v>
      </c>
      <c r="B77" s="903"/>
      <c r="C77" s="903"/>
      <c r="D77" s="903"/>
      <c r="E77" s="425"/>
      <c r="F77" s="425"/>
      <c r="G77" s="425"/>
      <c r="H77" s="425"/>
      <c r="I77" s="425"/>
      <c r="J77" s="425"/>
    </row>
    <row r="78" spans="1:10" s="2" customFormat="1">
      <c r="A78" s="344"/>
      <c r="B78" s="344"/>
      <c r="C78" s="180"/>
      <c r="D78" s="483"/>
      <c r="E78" s="425"/>
      <c r="F78" s="425"/>
      <c r="G78" s="425"/>
      <c r="H78" s="425"/>
      <c r="I78" s="425"/>
      <c r="J78" s="425"/>
    </row>
    <row r="79" spans="1:10" s="22" customFormat="1" ht="12.75">
      <c r="C79" s="213"/>
      <c r="D79" s="213"/>
      <c r="E79" s="484"/>
      <c r="F79" s="484"/>
      <c r="G79" s="484"/>
      <c r="H79" s="484"/>
      <c r="I79" s="484"/>
      <c r="J79" s="485"/>
    </row>
    <row r="80" spans="1:10" s="2" customFormat="1">
      <c r="A80" s="63" t="s">
        <v>107</v>
      </c>
      <c r="C80" s="173"/>
      <c r="D80" s="173"/>
      <c r="E80" s="486"/>
      <c r="F80" s="425"/>
      <c r="G80" s="425"/>
      <c r="H80" s="425"/>
      <c r="I80" s="425"/>
      <c r="J80" s="425"/>
    </row>
    <row r="81" spans="1:12" s="2" customFormat="1">
      <c r="C81" s="173"/>
      <c r="D81" s="173">
        <v>578156</v>
      </c>
      <c r="E81" s="487"/>
      <c r="F81" s="487"/>
      <c r="G81" s="487"/>
      <c r="H81" s="487"/>
      <c r="I81" s="487"/>
      <c r="J81" s="425"/>
    </row>
    <row r="82" spans="1:12" s="2" customFormat="1">
      <c r="C82" s="173"/>
      <c r="D82" s="483">
        <f>D81-D9</f>
        <v>-550.14000000001397</v>
      </c>
      <c r="E82" s="487"/>
      <c r="F82" s="487"/>
      <c r="G82" s="487"/>
      <c r="H82" s="487"/>
      <c r="I82" s="487"/>
      <c r="J82" s="425"/>
    </row>
    <row r="83" spans="1:12" s="2" customFormat="1">
      <c r="A83"/>
      <c r="B83" s="37" t="s">
        <v>499</v>
      </c>
      <c r="C83" s="173"/>
      <c r="D83" s="180"/>
      <c r="E83" s="487"/>
      <c r="F83" s="487"/>
      <c r="G83" s="487"/>
      <c r="H83" s="487"/>
      <c r="I83" s="487"/>
      <c r="J83" s="425"/>
      <c r="L83" s="488"/>
    </row>
    <row r="84" spans="1:12" s="2" customFormat="1">
      <c r="A84"/>
      <c r="B84" s="912" t="s">
        <v>500</v>
      </c>
      <c r="C84" s="912"/>
      <c r="D84" s="912"/>
      <c r="E84" s="487"/>
      <c r="F84" s="487"/>
      <c r="G84" s="487"/>
      <c r="H84" s="487"/>
      <c r="I84" s="487"/>
      <c r="J84" s="425"/>
    </row>
    <row r="85" spans="1:12" customFormat="1" ht="12.75">
      <c r="B85" s="59" t="s">
        <v>501</v>
      </c>
      <c r="C85" s="174"/>
      <c r="D85" s="174"/>
      <c r="E85" s="487"/>
      <c r="F85" s="487"/>
      <c r="G85" s="487"/>
      <c r="H85" s="487"/>
      <c r="I85" s="487"/>
      <c r="J85" s="487"/>
    </row>
    <row r="86" spans="1:12" s="2" customFormat="1">
      <c r="A86" s="11"/>
      <c r="B86" s="912" t="s">
        <v>502</v>
      </c>
      <c r="C86" s="912"/>
      <c r="D86" s="912"/>
      <c r="E86" s="425"/>
      <c r="F86" s="425"/>
      <c r="G86" s="425"/>
      <c r="H86" s="425"/>
      <c r="I86" s="425"/>
      <c r="J86" s="425"/>
    </row>
    <row r="87" spans="1:12" s="22" customFormat="1" ht="12.75">
      <c r="C87" s="213"/>
      <c r="D87" s="213"/>
      <c r="E87" s="484"/>
      <c r="F87" s="484"/>
      <c r="G87" s="484"/>
      <c r="H87" s="484"/>
      <c r="I87" s="484"/>
      <c r="J87" s="484"/>
    </row>
    <row r="88" spans="1:12" s="22" customFormat="1" ht="12.75">
      <c r="C88" s="213"/>
      <c r="D88" s="213"/>
      <c r="E88" s="484"/>
      <c r="F88" s="484"/>
      <c r="G88" s="484"/>
      <c r="H88" s="484"/>
      <c r="I88" s="484"/>
      <c r="J88" s="484"/>
    </row>
  </sheetData>
  <mergeCells count="5">
    <mergeCell ref="I1:J1"/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4" fitToHeight="2" orientation="portrait" r:id="rId1"/>
  <headerFooter alignWithMargins="0"/>
  <rowBreaks count="1" manualBreakCount="1">
    <brk id="57" max="2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334</v>
      </c>
      <c r="B1" s="71"/>
      <c r="C1" s="902" t="s">
        <v>109</v>
      </c>
      <c r="D1" s="902"/>
      <c r="E1" s="85"/>
    </row>
    <row r="2" spans="1:5" s="6" customFormat="1">
      <c r="A2" s="68" t="s">
        <v>328</v>
      </c>
      <c r="B2" s="71"/>
      <c r="C2" s="429">
        <v>42370</v>
      </c>
      <c r="D2" s="430">
        <v>42735</v>
      </c>
      <c r="E2" s="85"/>
    </row>
    <row r="3" spans="1:5" s="6" customFormat="1">
      <c r="A3" s="70" t="s">
        <v>140</v>
      </c>
      <c r="B3" s="68"/>
      <c r="C3" s="373"/>
      <c r="D3" s="373"/>
      <c r="E3" s="85"/>
    </row>
    <row r="4" spans="1:5" s="6" customFormat="1">
      <c r="A4" s="70"/>
      <c r="B4" s="70"/>
      <c r="C4" s="373"/>
      <c r="D4" s="373"/>
      <c r="E4" s="85"/>
    </row>
    <row r="5" spans="1:5">
      <c r="A5" s="71" t="str">
        <f>'[2]ფორმა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74" t="str">
        <f>'[2]ფორმა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366"/>
      <c r="B8" s="366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329</v>
      </c>
      <c r="B10" s="92"/>
      <c r="C10" s="4"/>
      <c r="D10" s="4"/>
      <c r="E10" s="87"/>
    </row>
    <row r="11" spans="1:5" s="10" customFormat="1">
      <c r="A11" s="92" t="s">
        <v>330</v>
      </c>
      <c r="B11" s="92"/>
      <c r="C11" s="4"/>
      <c r="D11" s="4"/>
      <c r="E11" s="88"/>
    </row>
    <row r="12" spans="1:5" s="10" customFormat="1">
      <c r="A12" s="81" t="s">
        <v>278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5" s="10" customFormat="1" ht="17.25" customHeight="1">
      <c r="A17" s="92" t="s">
        <v>331</v>
      </c>
      <c r="B17" s="81" t="s">
        <v>1105</v>
      </c>
      <c r="C17" s="4">
        <v>620</v>
      </c>
      <c r="D17" s="4">
        <v>1750</v>
      </c>
      <c r="E17" s="88"/>
    </row>
    <row r="18" spans="1:5" s="10" customFormat="1" ht="18" customHeight="1">
      <c r="A18" s="92" t="s">
        <v>332</v>
      </c>
      <c r="B18" s="81" t="s">
        <v>1106</v>
      </c>
      <c r="C18" s="4">
        <v>80</v>
      </c>
      <c r="D18" s="4">
        <v>1770</v>
      </c>
      <c r="E18" s="88"/>
    </row>
    <row r="19" spans="1:5" s="10" customFormat="1" ht="30">
      <c r="A19" s="92" t="s">
        <v>1107</v>
      </c>
      <c r="B19" s="81" t="s">
        <v>1108</v>
      </c>
      <c r="C19" s="4"/>
      <c r="D19" s="4">
        <v>55</v>
      </c>
      <c r="E19" s="88"/>
    </row>
    <row r="20" spans="1:5" s="10" customFormat="1" ht="30">
      <c r="A20" s="92" t="s">
        <v>1109</v>
      </c>
      <c r="B20" s="81" t="s">
        <v>1110</v>
      </c>
      <c r="C20" s="4"/>
      <c r="D20" s="4">
        <v>80</v>
      </c>
      <c r="E20" s="88"/>
    </row>
    <row r="21" spans="1:5" s="10" customFormat="1" ht="30">
      <c r="A21" s="92" t="s">
        <v>1111</v>
      </c>
      <c r="B21" s="81" t="s">
        <v>1112</v>
      </c>
      <c r="C21" s="4"/>
      <c r="D21" s="4">
        <v>400</v>
      </c>
      <c r="E21" s="88"/>
    </row>
    <row r="22" spans="1:5" s="10" customFormat="1" ht="30">
      <c r="A22" s="92" t="s">
        <v>1113</v>
      </c>
      <c r="B22" s="81" t="s">
        <v>1114</v>
      </c>
      <c r="C22" s="4"/>
      <c r="D22" s="4">
        <v>500</v>
      </c>
      <c r="E22" s="88"/>
    </row>
    <row r="23" spans="1:5" s="10" customFormat="1" ht="30">
      <c r="A23" s="92" t="s">
        <v>1115</v>
      </c>
      <c r="B23" s="81" t="s">
        <v>1116</v>
      </c>
      <c r="C23" s="4"/>
      <c r="D23" s="4">
        <v>500</v>
      </c>
      <c r="E23" s="88"/>
    </row>
    <row r="24" spans="1:5" s="10" customFormat="1" ht="30">
      <c r="A24" s="92" t="s">
        <v>331</v>
      </c>
      <c r="B24" s="81" t="s">
        <v>1117</v>
      </c>
      <c r="C24" s="4">
        <v>340</v>
      </c>
      <c r="D24" s="4"/>
      <c r="E24" s="88"/>
    </row>
    <row r="25" spans="1:5" s="10" customFormat="1" ht="30">
      <c r="A25" s="92" t="s">
        <v>332</v>
      </c>
      <c r="B25" s="81" t="s">
        <v>1118</v>
      </c>
      <c r="C25" s="4">
        <v>885</v>
      </c>
      <c r="D25" s="4"/>
      <c r="E25" s="88"/>
    </row>
    <row r="26" spans="1:5" s="10" customFormat="1" ht="30">
      <c r="A26" s="92" t="s">
        <v>1107</v>
      </c>
      <c r="B26" s="81" t="s">
        <v>1119</v>
      </c>
      <c r="C26" s="4">
        <v>1925</v>
      </c>
      <c r="D26" s="4">
        <v>700</v>
      </c>
      <c r="E26" s="88"/>
    </row>
    <row r="27" spans="1:5" s="10" customFormat="1" ht="30">
      <c r="A27" s="92" t="s">
        <v>1109</v>
      </c>
      <c r="B27" s="81" t="s">
        <v>1120</v>
      </c>
      <c r="C27" s="4">
        <v>30298.7</v>
      </c>
      <c r="D27" s="4">
        <v>10000</v>
      </c>
      <c r="E27" s="88"/>
    </row>
    <row r="28" spans="1:5" s="10" customFormat="1" ht="30">
      <c r="A28" s="92" t="s">
        <v>331</v>
      </c>
      <c r="B28" s="81" t="s">
        <v>1117</v>
      </c>
      <c r="C28" s="4">
        <v>270</v>
      </c>
      <c r="D28" s="4">
        <v>610</v>
      </c>
      <c r="E28" s="88"/>
    </row>
    <row r="29" spans="1:5" s="10" customFormat="1" ht="30">
      <c r="A29" s="92" t="s">
        <v>332</v>
      </c>
      <c r="B29" s="81" t="s">
        <v>1118</v>
      </c>
      <c r="C29" s="4">
        <v>885</v>
      </c>
      <c r="D29" s="4"/>
      <c r="E29" s="88"/>
    </row>
    <row r="30" spans="1:5" s="10" customFormat="1" ht="30">
      <c r="A30" s="92" t="s">
        <v>1107</v>
      </c>
      <c r="B30" s="81" t="s">
        <v>1119</v>
      </c>
      <c r="C30" s="4">
        <v>790</v>
      </c>
      <c r="D30" s="4">
        <v>1500</v>
      </c>
      <c r="E30" s="88"/>
    </row>
    <row r="31" spans="1:5" s="10" customFormat="1" ht="30">
      <c r="A31" s="92" t="s">
        <v>1109</v>
      </c>
      <c r="B31" s="81" t="s">
        <v>1121</v>
      </c>
      <c r="C31" s="4">
        <v>50</v>
      </c>
      <c r="D31" s="4"/>
      <c r="E31" s="88"/>
    </row>
    <row r="32" spans="1:5" s="10" customFormat="1" ht="30">
      <c r="A32" s="92" t="s">
        <v>1111</v>
      </c>
      <c r="B32" s="81" t="s">
        <v>1122</v>
      </c>
      <c r="C32" s="4">
        <v>460</v>
      </c>
      <c r="D32" s="4"/>
      <c r="E32" s="88"/>
    </row>
    <row r="33" spans="1:9" s="10" customFormat="1" ht="30">
      <c r="A33" s="92" t="s">
        <v>1113</v>
      </c>
      <c r="B33" s="81" t="s">
        <v>1123</v>
      </c>
      <c r="C33" s="4">
        <v>500</v>
      </c>
      <c r="D33" s="4"/>
      <c r="E33" s="88"/>
    </row>
    <row r="34" spans="1:9" s="10" customFormat="1" ht="30">
      <c r="A34" s="92" t="s">
        <v>1115</v>
      </c>
      <c r="B34" s="81" t="s">
        <v>1124</v>
      </c>
      <c r="C34" s="4"/>
      <c r="D34" s="4">
        <v>2000</v>
      </c>
      <c r="E34" s="88"/>
    </row>
    <row r="35" spans="1:9">
      <c r="A35" s="204"/>
      <c r="B35" s="491" t="s">
        <v>430</v>
      </c>
      <c r="C35" s="492">
        <f>SUM(C17:C34)</f>
        <v>37103.699999999997</v>
      </c>
      <c r="D35" s="492">
        <f>SUM(D17:D34)</f>
        <v>19865</v>
      </c>
    </row>
    <row r="36" spans="1:9">
      <c r="A36" s="204"/>
      <c r="B36" s="493"/>
      <c r="C36" s="488"/>
      <c r="D36" s="488"/>
    </row>
    <row r="37" spans="1:9">
      <c r="A37" s="204" t="s">
        <v>352</v>
      </c>
    </row>
    <row r="38" spans="1:9" s="22" customFormat="1" ht="12.75"/>
    <row r="39" spans="1:9">
      <c r="A39" s="63" t="s">
        <v>107</v>
      </c>
      <c r="E39" s="372"/>
    </row>
    <row r="40" spans="1:9">
      <c r="E40"/>
      <c r="F40"/>
      <c r="G40"/>
      <c r="H40"/>
      <c r="I40"/>
    </row>
    <row r="41" spans="1:9">
      <c r="D41" s="12"/>
      <c r="E41"/>
      <c r="F41"/>
      <c r="G41"/>
      <c r="H41"/>
      <c r="I41"/>
    </row>
    <row r="42" spans="1:9">
      <c r="A42" s="63"/>
      <c r="B42" s="63" t="s">
        <v>271</v>
      </c>
      <c r="D42" s="12"/>
      <c r="E42"/>
      <c r="F42"/>
      <c r="G42"/>
      <c r="H42"/>
      <c r="I42"/>
    </row>
    <row r="43" spans="1:9">
      <c r="B43" s="2" t="s">
        <v>270</v>
      </c>
      <c r="D43" s="12"/>
      <c r="E43"/>
      <c r="F43"/>
      <c r="G43"/>
      <c r="H43"/>
      <c r="I43"/>
    </row>
    <row r="44" spans="1:9" customFormat="1" ht="12.75">
      <c r="A44" s="59"/>
      <c r="B44" s="59" t="s">
        <v>139</v>
      </c>
    </row>
    <row r="45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460"/>
  <sheetViews>
    <sheetView view="pageBreakPreview" topLeftCell="A385" zoomScale="85" zoomScaleSheetLayoutView="85" workbookViewId="0">
      <selection activeCell="B390" sqref="B390"/>
    </sheetView>
  </sheetViews>
  <sheetFormatPr defaultRowHeight="28.5" customHeight="1"/>
  <cols>
    <col min="1" max="1" width="5.42578125" style="174" customWidth="1"/>
    <col min="2" max="2" width="27.7109375" style="174" customWidth="1"/>
    <col min="3" max="3" width="20" style="174" customWidth="1"/>
    <col min="4" max="4" width="17.5703125" style="174" customWidth="1"/>
    <col min="5" max="5" width="30.28515625" style="174" customWidth="1"/>
    <col min="6" max="6" width="12.7109375" style="174" customWidth="1"/>
    <col min="7" max="7" width="13.85546875" style="495" customWidth="1"/>
    <col min="8" max="8" width="14.7109375" style="495" customWidth="1"/>
    <col min="9" max="9" width="11.7109375" style="495" customWidth="1"/>
    <col min="10" max="12" width="9.140625" style="174" hidden="1" customWidth="1"/>
    <col min="13" max="13" width="13" style="174" customWidth="1"/>
    <col min="14" max="16384" width="9.140625" style="174"/>
  </cols>
  <sheetData>
    <row r="1" spans="1:13" ht="28.5" customHeight="1">
      <c r="A1" s="494" t="s">
        <v>473</v>
      </c>
      <c r="B1" s="494"/>
      <c r="C1" s="74"/>
      <c r="D1" s="74"/>
      <c r="E1" s="74"/>
      <c r="F1" s="74"/>
      <c r="G1" s="913" t="s">
        <v>109</v>
      </c>
      <c r="H1" s="913"/>
      <c r="I1" s="911"/>
      <c r="J1" s="911"/>
    </row>
    <row r="2" spans="1:13" ht="28.5" customHeight="1">
      <c r="A2" s="75" t="s">
        <v>140</v>
      </c>
      <c r="B2" s="494"/>
      <c r="C2" s="74"/>
      <c r="D2" s="74"/>
      <c r="E2" s="74"/>
      <c r="F2" s="74"/>
      <c r="G2" s="429">
        <v>42370</v>
      </c>
      <c r="H2" s="430">
        <v>42735</v>
      </c>
      <c r="J2" s="430">
        <v>42570</v>
      </c>
    </row>
    <row r="3" spans="1:13" ht="28.5" customHeight="1">
      <c r="A3" s="75"/>
      <c r="B3" s="75"/>
      <c r="C3" s="494"/>
      <c r="D3" s="494"/>
      <c r="E3" s="494"/>
      <c r="F3" s="494"/>
      <c r="G3" s="496"/>
      <c r="H3" s="496"/>
      <c r="I3" s="496"/>
    </row>
    <row r="4" spans="1:13" ht="28.5" customHeight="1">
      <c r="A4" s="74" t="s">
        <v>274</v>
      </c>
      <c r="B4" s="74"/>
      <c r="C4" s="74"/>
      <c r="D4" s="74"/>
      <c r="E4" s="74"/>
      <c r="F4" s="74"/>
      <c r="G4" s="497"/>
      <c r="H4" s="497"/>
      <c r="I4" s="497"/>
    </row>
    <row r="5" spans="1:13" ht="28.5" customHeight="1">
      <c r="A5" s="74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497"/>
      <c r="H5" s="497"/>
      <c r="I5" s="497"/>
    </row>
    <row r="6" spans="1:13" ht="28.5" customHeight="1">
      <c r="A6" s="498"/>
      <c r="B6" s="498"/>
      <c r="C6" s="499"/>
      <c r="D6" s="498"/>
      <c r="E6" s="498"/>
      <c r="F6" s="498"/>
      <c r="G6" s="500"/>
      <c r="H6" s="501"/>
      <c r="I6" s="501"/>
    </row>
    <row r="7" spans="1:13" ht="28.5" customHeight="1">
      <c r="A7" s="502" t="s">
        <v>64</v>
      </c>
      <c r="B7" s="502" t="s">
        <v>340</v>
      </c>
      <c r="C7" s="503" t="s">
        <v>341</v>
      </c>
      <c r="D7" s="502" t="s">
        <v>227</v>
      </c>
      <c r="E7" s="502" t="s">
        <v>345</v>
      </c>
      <c r="F7" s="502" t="s">
        <v>349</v>
      </c>
      <c r="G7" s="504" t="s">
        <v>10</v>
      </c>
      <c r="H7" s="505" t="s">
        <v>9</v>
      </c>
      <c r="I7" s="505" t="s">
        <v>396</v>
      </c>
      <c r="M7" s="178"/>
    </row>
    <row r="8" spans="1:13" ht="37.5" hidden="1" customHeight="1">
      <c r="A8" s="502">
        <v>1</v>
      </c>
      <c r="B8" s="506" t="s">
        <v>1125</v>
      </c>
      <c r="C8" s="506" t="s">
        <v>1126</v>
      </c>
      <c r="D8" s="507" t="s">
        <v>1127</v>
      </c>
      <c r="E8" s="506" t="s">
        <v>1128</v>
      </c>
      <c r="F8" s="508" t="s">
        <v>348</v>
      </c>
      <c r="G8" s="509">
        <f t="shared" ref="G8:G29" si="0">K8/0.8</f>
        <v>12500</v>
      </c>
      <c r="H8" s="510">
        <v>0</v>
      </c>
      <c r="I8" s="510">
        <f t="shared" ref="I8:I71" si="1">G8*20/100</f>
        <v>2500</v>
      </c>
      <c r="J8" s="511"/>
      <c r="K8" s="512">
        <v>10000</v>
      </c>
      <c r="L8" s="511"/>
      <c r="M8" s="512" t="s">
        <v>1129</v>
      </c>
    </row>
    <row r="9" spans="1:13" ht="37.5" hidden="1" customHeight="1">
      <c r="A9" s="502">
        <v>2</v>
      </c>
      <c r="B9" s="513" t="s">
        <v>1130</v>
      </c>
      <c r="C9" s="514" t="s">
        <v>1131</v>
      </c>
      <c r="D9" s="513" t="s">
        <v>1132</v>
      </c>
      <c r="E9" s="513" t="s">
        <v>1133</v>
      </c>
      <c r="F9" s="508" t="s">
        <v>348</v>
      </c>
      <c r="G9" s="509">
        <f t="shared" si="0"/>
        <v>1250</v>
      </c>
      <c r="H9" s="510">
        <v>0</v>
      </c>
      <c r="I9" s="510">
        <f t="shared" si="1"/>
        <v>250</v>
      </c>
      <c r="J9" s="511"/>
      <c r="K9" s="515">
        <v>1000</v>
      </c>
      <c r="L9" s="511"/>
      <c r="M9" s="512" t="s">
        <v>1129</v>
      </c>
    </row>
    <row r="10" spans="1:13" ht="36" hidden="1">
      <c r="A10" s="502">
        <v>3</v>
      </c>
      <c r="B10" s="513" t="s">
        <v>1134</v>
      </c>
      <c r="C10" s="514" t="s">
        <v>1135</v>
      </c>
      <c r="D10" s="513" t="s">
        <v>596</v>
      </c>
      <c r="E10" s="513" t="s">
        <v>1136</v>
      </c>
      <c r="F10" s="508" t="s">
        <v>348</v>
      </c>
      <c r="G10" s="509">
        <f t="shared" si="0"/>
        <v>1750</v>
      </c>
      <c r="H10" s="510">
        <v>0</v>
      </c>
      <c r="I10" s="510">
        <f t="shared" si="1"/>
        <v>350</v>
      </c>
      <c r="J10" s="511"/>
      <c r="K10" s="515">
        <v>1400</v>
      </c>
      <c r="L10" s="511"/>
      <c r="M10" s="512" t="s">
        <v>1129</v>
      </c>
    </row>
    <row r="11" spans="1:13" ht="37.5" hidden="1" customHeight="1">
      <c r="A11" s="502">
        <v>4</v>
      </c>
      <c r="B11" s="513" t="s">
        <v>1137</v>
      </c>
      <c r="C11" s="514" t="s">
        <v>1138</v>
      </c>
      <c r="D11" s="513" t="s">
        <v>1139</v>
      </c>
      <c r="E11" s="513" t="s">
        <v>1140</v>
      </c>
      <c r="F11" s="508" t="s">
        <v>348</v>
      </c>
      <c r="G11" s="509">
        <f t="shared" si="0"/>
        <v>1875</v>
      </c>
      <c r="H11" s="510">
        <v>0</v>
      </c>
      <c r="I11" s="510">
        <f t="shared" si="1"/>
        <v>375</v>
      </c>
      <c r="J11" s="511"/>
      <c r="K11" s="515">
        <v>1500</v>
      </c>
      <c r="L11" s="511"/>
      <c r="M11" s="512" t="s">
        <v>1129</v>
      </c>
    </row>
    <row r="12" spans="1:13" ht="36" hidden="1">
      <c r="A12" s="502">
        <v>5</v>
      </c>
      <c r="B12" s="513" t="s">
        <v>1141</v>
      </c>
      <c r="C12" s="514" t="s">
        <v>1142</v>
      </c>
      <c r="D12" s="513" t="s">
        <v>1143</v>
      </c>
      <c r="E12" s="513" t="s">
        <v>1144</v>
      </c>
      <c r="F12" s="508" t="s">
        <v>348</v>
      </c>
      <c r="G12" s="509">
        <f t="shared" si="0"/>
        <v>250</v>
      </c>
      <c r="H12" s="510">
        <v>0</v>
      </c>
      <c r="I12" s="510">
        <f t="shared" si="1"/>
        <v>50</v>
      </c>
      <c r="J12" s="511"/>
      <c r="K12" s="515">
        <v>200</v>
      </c>
      <c r="L12" s="511"/>
      <c r="M12" s="512" t="s">
        <v>1129</v>
      </c>
    </row>
    <row r="13" spans="1:13" ht="36" hidden="1">
      <c r="A13" s="502">
        <v>6</v>
      </c>
      <c r="B13" s="513" t="s">
        <v>1145</v>
      </c>
      <c r="C13" s="514" t="s">
        <v>1146</v>
      </c>
      <c r="D13" s="513" t="s">
        <v>1147</v>
      </c>
      <c r="E13" s="513" t="s">
        <v>1148</v>
      </c>
      <c r="F13" s="508" t="s">
        <v>348</v>
      </c>
      <c r="G13" s="509">
        <f t="shared" si="0"/>
        <v>375</v>
      </c>
      <c r="H13" s="510">
        <v>0</v>
      </c>
      <c r="I13" s="510">
        <f t="shared" si="1"/>
        <v>75</v>
      </c>
      <c r="J13" s="511"/>
      <c r="K13" s="515">
        <v>300</v>
      </c>
      <c r="L13" s="511"/>
      <c r="M13" s="512" t="s">
        <v>1129</v>
      </c>
    </row>
    <row r="14" spans="1:13" ht="36" hidden="1">
      <c r="A14" s="502">
        <v>7</v>
      </c>
      <c r="B14" s="513" t="s">
        <v>1149</v>
      </c>
      <c r="C14" s="514" t="s">
        <v>1150</v>
      </c>
      <c r="D14" s="513" t="s">
        <v>1151</v>
      </c>
      <c r="E14" s="513" t="s">
        <v>1152</v>
      </c>
      <c r="F14" s="508" t="s">
        <v>348</v>
      </c>
      <c r="G14" s="509">
        <f t="shared" si="0"/>
        <v>1000</v>
      </c>
      <c r="H14" s="510">
        <v>0</v>
      </c>
      <c r="I14" s="510">
        <f t="shared" si="1"/>
        <v>200</v>
      </c>
      <c r="J14" s="511"/>
      <c r="K14" s="515">
        <v>800</v>
      </c>
      <c r="L14" s="511"/>
      <c r="M14" s="512" t="s">
        <v>1129</v>
      </c>
    </row>
    <row r="15" spans="1:13" ht="36" hidden="1">
      <c r="A15" s="502">
        <v>8</v>
      </c>
      <c r="B15" s="513" t="s">
        <v>1153</v>
      </c>
      <c r="C15" s="514" t="s">
        <v>1154</v>
      </c>
      <c r="D15" s="513" t="s">
        <v>1155</v>
      </c>
      <c r="E15" s="513" t="s">
        <v>1156</v>
      </c>
      <c r="F15" s="508" t="s">
        <v>348</v>
      </c>
      <c r="G15" s="509">
        <f t="shared" si="0"/>
        <v>1000</v>
      </c>
      <c r="H15" s="510">
        <v>0</v>
      </c>
      <c r="I15" s="510">
        <f t="shared" si="1"/>
        <v>200</v>
      </c>
      <c r="J15" s="511"/>
      <c r="K15" s="515">
        <v>800</v>
      </c>
      <c r="L15" s="511"/>
      <c r="M15" s="512" t="s">
        <v>1129</v>
      </c>
    </row>
    <row r="16" spans="1:13" ht="36" hidden="1">
      <c r="A16" s="502">
        <v>9</v>
      </c>
      <c r="B16" s="513" t="s">
        <v>1157</v>
      </c>
      <c r="C16" s="514" t="s">
        <v>1158</v>
      </c>
      <c r="D16" s="513" t="s">
        <v>1159</v>
      </c>
      <c r="E16" s="513" t="s">
        <v>1160</v>
      </c>
      <c r="F16" s="508" t="s">
        <v>348</v>
      </c>
      <c r="G16" s="509">
        <f t="shared" si="0"/>
        <v>187.5</v>
      </c>
      <c r="H16" s="510">
        <v>0</v>
      </c>
      <c r="I16" s="510">
        <f t="shared" si="1"/>
        <v>37.5</v>
      </c>
      <c r="J16" s="511"/>
      <c r="K16" s="515">
        <v>150</v>
      </c>
      <c r="L16" s="511"/>
      <c r="M16" s="512" t="s">
        <v>1129</v>
      </c>
    </row>
    <row r="17" spans="1:13" ht="36" hidden="1">
      <c r="A17" s="502">
        <v>10</v>
      </c>
      <c r="B17" s="513" t="s">
        <v>1161</v>
      </c>
      <c r="C17" s="514" t="s">
        <v>1162</v>
      </c>
      <c r="D17" s="513" t="s">
        <v>1163</v>
      </c>
      <c r="E17" s="513" t="s">
        <v>1164</v>
      </c>
      <c r="F17" s="508" t="s">
        <v>348</v>
      </c>
      <c r="G17" s="509">
        <f t="shared" si="0"/>
        <v>1125</v>
      </c>
      <c r="H17" s="510">
        <v>0</v>
      </c>
      <c r="I17" s="510">
        <f t="shared" si="1"/>
        <v>225</v>
      </c>
      <c r="J17" s="511"/>
      <c r="K17" s="515">
        <v>900</v>
      </c>
      <c r="L17" s="511"/>
      <c r="M17" s="512" t="s">
        <v>1129</v>
      </c>
    </row>
    <row r="18" spans="1:13" ht="36" hidden="1">
      <c r="A18" s="502">
        <v>11</v>
      </c>
      <c r="B18" s="513" t="s">
        <v>1165</v>
      </c>
      <c r="C18" s="514" t="s">
        <v>1166</v>
      </c>
      <c r="D18" s="513" t="s">
        <v>635</v>
      </c>
      <c r="E18" s="513" t="s">
        <v>1167</v>
      </c>
      <c r="F18" s="508" t="s">
        <v>348</v>
      </c>
      <c r="G18" s="509">
        <f t="shared" si="0"/>
        <v>1000</v>
      </c>
      <c r="H18" s="510">
        <v>0</v>
      </c>
      <c r="I18" s="510">
        <f t="shared" si="1"/>
        <v>200</v>
      </c>
      <c r="J18" s="511"/>
      <c r="K18" s="515">
        <v>800</v>
      </c>
      <c r="L18" s="511"/>
      <c r="M18" s="512" t="s">
        <v>1129</v>
      </c>
    </row>
    <row r="19" spans="1:13" ht="36" hidden="1">
      <c r="A19" s="502">
        <v>12</v>
      </c>
      <c r="B19" s="513" t="s">
        <v>1168</v>
      </c>
      <c r="C19" s="514" t="s">
        <v>1169</v>
      </c>
      <c r="D19" s="513" t="s">
        <v>789</v>
      </c>
      <c r="E19" s="513" t="s">
        <v>1170</v>
      </c>
      <c r="F19" s="508" t="s">
        <v>348</v>
      </c>
      <c r="G19" s="509">
        <f t="shared" si="0"/>
        <v>1000</v>
      </c>
      <c r="H19" s="510">
        <v>0</v>
      </c>
      <c r="I19" s="510">
        <f t="shared" si="1"/>
        <v>200</v>
      </c>
      <c r="J19" s="511"/>
      <c r="K19" s="515">
        <v>800</v>
      </c>
      <c r="L19" s="511"/>
      <c r="M19" s="512" t="s">
        <v>1129</v>
      </c>
    </row>
    <row r="20" spans="1:13" ht="36" hidden="1">
      <c r="A20" s="502">
        <v>13</v>
      </c>
      <c r="B20" s="513" t="s">
        <v>1171</v>
      </c>
      <c r="C20" s="514" t="s">
        <v>1172</v>
      </c>
      <c r="D20" s="513" t="s">
        <v>1173</v>
      </c>
      <c r="E20" s="513" t="s">
        <v>1174</v>
      </c>
      <c r="F20" s="508" t="s">
        <v>348</v>
      </c>
      <c r="G20" s="509">
        <f t="shared" si="0"/>
        <v>187.5</v>
      </c>
      <c r="H20" s="510">
        <v>0</v>
      </c>
      <c r="I20" s="510">
        <f t="shared" si="1"/>
        <v>37.5</v>
      </c>
      <c r="J20" s="511"/>
      <c r="K20" s="515">
        <v>150</v>
      </c>
      <c r="L20" s="511"/>
      <c r="M20" s="512" t="s">
        <v>1129</v>
      </c>
    </row>
    <row r="21" spans="1:13" ht="36" hidden="1">
      <c r="A21" s="502">
        <v>14</v>
      </c>
      <c r="B21" s="513" t="s">
        <v>1175</v>
      </c>
      <c r="C21" s="514" t="s">
        <v>1176</v>
      </c>
      <c r="D21" s="513" t="s">
        <v>871</v>
      </c>
      <c r="E21" s="513" t="s">
        <v>1177</v>
      </c>
      <c r="F21" s="508" t="s">
        <v>348</v>
      </c>
      <c r="G21" s="509">
        <f t="shared" si="0"/>
        <v>1000</v>
      </c>
      <c r="H21" s="510">
        <v>0</v>
      </c>
      <c r="I21" s="510">
        <f t="shared" si="1"/>
        <v>200</v>
      </c>
      <c r="J21" s="511"/>
      <c r="K21" s="515">
        <v>800</v>
      </c>
      <c r="L21" s="511"/>
      <c r="M21" s="512" t="s">
        <v>1129</v>
      </c>
    </row>
    <row r="22" spans="1:13" ht="36" hidden="1">
      <c r="A22" s="502">
        <v>15</v>
      </c>
      <c r="B22" s="513" t="s">
        <v>1178</v>
      </c>
      <c r="C22" s="514" t="s">
        <v>1179</v>
      </c>
      <c r="D22" s="513" t="s">
        <v>1180</v>
      </c>
      <c r="E22" s="513" t="s">
        <v>1181</v>
      </c>
      <c r="F22" s="508" t="s">
        <v>348</v>
      </c>
      <c r="G22" s="509">
        <f t="shared" si="0"/>
        <v>187.5</v>
      </c>
      <c r="H22" s="510">
        <v>0</v>
      </c>
      <c r="I22" s="510">
        <f t="shared" si="1"/>
        <v>37.5</v>
      </c>
      <c r="J22" s="511"/>
      <c r="K22" s="515">
        <v>150</v>
      </c>
      <c r="L22" s="511"/>
      <c r="M22" s="512" t="s">
        <v>1129</v>
      </c>
    </row>
    <row r="23" spans="1:13" ht="36" hidden="1">
      <c r="A23" s="502">
        <v>16</v>
      </c>
      <c r="B23" s="513" t="s">
        <v>1182</v>
      </c>
      <c r="C23" s="514" t="s">
        <v>1183</v>
      </c>
      <c r="D23" s="513" t="s">
        <v>1184</v>
      </c>
      <c r="E23" s="513" t="s">
        <v>1185</v>
      </c>
      <c r="F23" s="508" t="s">
        <v>348</v>
      </c>
      <c r="G23" s="509">
        <f t="shared" si="0"/>
        <v>187.5</v>
      </c>
      <c r="H23" s="510">
        <v>0</v>
      </c>
      <c r="I23" s="510">
        <f t="shared" si="1"/>
        <v>37.5</v>
      </c>
      <c r="J23" s="511"/>
      <c r="K23" s="515">
        <v>150</v>
      </c>
      <c r="L23" s="511"/>
      <c r="M23" s="512" t="s">
        <v>1129</v>
      </c>
    </row>
    <row r="24" spans="1:13" ht="36" hidden="1">
      <c r="A24" s="502">
        <v>17</v>
      </c>
      <c r="B24" s="513" t="s">
        <v>1186</v>
      </c>
      <c r="C24" s="514" t="s">
        <v>1187</v>
      </c>
      <c r="D24" s="513" t="s">
        <v>1188</v>
      </c>
      <c r="E24" s="513" t="s">
        <v>1189</v>
      </c>
      <c r="F24" s="508" t="s">
        <v>348</v>
      </c>
      <c r="G24" s="509">
        <f t="shared" si="0"/>
        <v>187.5</v>
      </c>
      <c r="H24" s="510">
        <v>0</v>
      </c>
      <c r="I24" s="510">
        <f t="shared" si="1"/>
        <v>37.5</v>
      </c>
      <c r="J24" s="511"/>
      <c r="K24" s="515">
        <v>150</v>
      </c>
      <c r="L24" s="511"/>
      <c r="M24" s="512" t="s">
        <v>1129</v>
      </c>
    </row>
    <row r="25" spans="1:13" ht="36" hidden="1">
      <c r="A25" s="502">
        <v>18</v>
      </c>
      <c r="B25" s="513" t="s">
        <v>1190</v>
      </c>
      <c r="C25" s="514" t="s">
        <v>1191</v>
      </c>
      <c r="D25" s="513" t="s">
        <v>1192</v>
      </c>
      <c r="E25" s="513" t="s">
        <v>1193</v>
      </c>
      <c r="F25" s="508" t="s">
        <v>348</v>
      </c>
      <c r="G25" s="509">
        <f t="shared" si="0"/>
        <v>1000</v>
      </c>
      <c r="H25" s="510">
        <v>0</v>
      </c>
      <c r="I25" s="510">
        <f t="shared" si="1"/>
        <v>200</v>
      </c>
      <c r="J25" s="511"/>
      <c r="K25" s="515">
        <v>800</v>
      </c>
      <c r="L25" s="511"/>
      <c r="M25" s="512" t="s">
        <v>1129</v>
      </c>
    </row>
    <row r="26" spans="1:13" ht="36" hidden="1">
      <c r="A26" s="502">
        <v>19</v>
      </c>
      <c r="B26" s="513" t="s">
        <v>1194</v>
      </c>
      <c r="C26" s="514" t="s">
        <v>1195</v>
      </c>
      <c r="D26" s="513" t="s">
        <v>1196</v>
      </c>
      <c r="E26" s="513" t="s">
        <v>1197</v>
      </c>
      <c r="F26" s="508" t="s">
        <v>348</v>
      </c>
      <c r="G26" s="509">
        <f t="shared" si="0"/>
        <v>1000</v>
      </c>
      <c r="H26" s="510">
        <v>0</v>
      </c>
      <c r="I26" s="510">
        <f t="shared" si="1"/>
        <v>200</v>
      </c>
      <c r="J26" s="511"/>
      <c r="K26" s="515">
        <v>800</v>
      </c>
      <c r="L26" s="511"/>
      <c r="M26" s="512" t="s">
        <v>1129</v>
      </c>
    </row>
    <row r="27" spans="1:13" ht="36" hidden="1">
      <c r="A27" s="502">
        <v>20</v>
      </c>
      <c r="B27" s="513" t="s">
        <v>1198</v>
      </c>
      <c r="C27" s="514" t="s">
        <v>1199</v>
      </c>
      <c r="D27" s="513" t="s">
        <v>1200</v>
      </c>
      <c r="E27" s="513" t="s">
        <v>1201</v>
      </c>
      <c r="F27" s="508" t="s">
        <v>348</v>
      </c>
      <c r="G27" s="509">
        <f t="shared" si="0"/>
        <v>1000</v>
      </c>
      <c r="H27" s="510">
        <v>0</v>
      </c>
      <c r="I27" s="510">
        <f t="shared" si="1"/>
        <v>200</v>
      </c>
      <c r="J27" s="511"/>
      <c r="K27" s="515">
        <v>800</v>
      </c>
      <c r="L27" s="511"/>
      <c r="M27" s="512" t="s">
        <v>1129</v>
      </c>
    </row>
    <row r="28" spans="1:13" ht="36" hidden="1">
      <c r="A28" s="502">
        <v>21</v>
      </c>
      <c r="B28" s="513" t="s">
        <v>1202</v>
      </c>
      <c r="C28" s="514" t="s">
        <v>1203</v>
      </c>
      <c r="D28" s="513" t="s">
        <v>1204</v>
      </c>
      <c r="E28" s="513" t="s">
        <v>1205</v>
      </c>
      <c r="F28" s="508" t="s">
        <v>348</v>
      </c>
      <c r="G28" s="509">
        <f t="shared" si="0"/>
        <v>1000</v>
      </c>
      <c r="H28" s="510">
        <v>0</v>
      </c>
      <c r="I28" s="510">
        <f t="shared" si="1"/>
        <v>200</v>
      </c>
      <c r="J28" s="511"/>
      <c r="K28" s="515">
        <v>800</v>
      </c>
      <c r="L28" s="511"/>
      <c r="M28" s="512" t="s">
        <v>1129</v>
      </c>
    </row>
    <row r="29" spans="1:13" ht="36" hidden="1">
      <c r="A29" s="502">
        <v>22</v>
      </c>
      <c r="B29" s="513" t="s">
        <v>1206</v>
      </c>
      <c r="C29" s="514" t="s">
        <v>1207</v>
      </c>
      <c r="D29" s="513" t="s">
        <v>1208</v>
      </c>
      <c r="E29" s="513" t="s">
        <v>1209</v>
      </c>
      <c r="F29" s="508" t="s">
        <v>348</v>
      </c>
      <c r="G29" s="509">
        <f t="shared" si="0"/>
        <v>187.5</v>
      </c>
      <c r="H29" s="510">
        <v>0</v>
      </c>
      <c r="I29" s="510">
        <f t="shared" si="1"/>
        <v>37.5</v>
      </c>
      <c r="J29" s="511"/>
      <c r="K29" s="515">
        <v>150</v>
      </c>
      <c r="L29" s="511"/>
      <c r="M29" s="512" t="s">
        <v>1129</v>
      </c>
    </row>
    <row r="30" spans="1:13" ht="36" hidden="1">
      <c r="A30" s="502">
        <v>23</v>
      </c>
      <c r="B30" s="513" t="s">
        <v>1210</v>
      </c>
      <c r="C30" s="514" t="s">
        <v>1211</v>
      </c>
      <c r="D30" s="513" t="s">
        <v>1212</v>
      </c>
      <c r="E30" s="513" t="s">
        <v>1213</v>
      </c>
      <c r="F30" s="508" t="s">
        <v>348</v>
      </c>
      <c r="G30" s="509">
        <v>225</v>
      </c>
      <c r="H30" s="510">
        <v>0</v>
      </c>
      <c r="I30" s="510">
        <f t="shared" si="1"/>
        <v>45</v>
      </c>
      <c r="J30" s="511"/>
      <c r="K30" s="515">
        <v>900</v>
      </c>
      <c r="L30" s="511"/>
      <c r="M30" s="512" t="s">
        <v>1129</v>
      </c>
    </row>
    <row r="31" spans="1:13" ht="36" hidden="1">
      <c r="A31" s="502">
        <v>24</v>
      </c>
      <c r="B31" s="513" t="s">
        <v>1214</v>
      </c>
      <c r="C31" s="514" t="s">
        <v>1215</v>
      </c>
      <c r="D31" s="513" t="s">
        <v>1216</v>
      </c>
      <c r="E31" s="513" t="s">
        <v>1217</v>
      </c>
      <c r="F31" s="508" t="s">
        <v>348</v>
      </c>
      <c r="G31" s="509">
        <v>225</v>
      </c>
      <c r="H31" s="510">
        <v>0</v>
      </c>
      <c r="I31" s="510">
        <f t="shared" si="1"/>
        <v>45</v>
      </c>
      <c r="J31" s="511"/>
      <c r="K31" s="515">
        <v>900</v>
      </c>
      <c r="L31" s="511"/>
      <c r="M31" s="512" t="s">
        <v>1129</v>
      </c>
    </row>
    <row r="32" spans="1:13" ht="36" hidden="1">
      <c r="A32" s="502">
        <v>25</v>
      </c>
      <c r="B32" s="513" t="s">
        <v>1218</v>
      </c>
      <c r="C32" s="514" t="s">
        <v>1219</v>
      </c>
      <c r="D32" s="513" t="s">
        <v>986</v>
      </c>
      <c r="E32" s="513" t="s">
        <v>1220</v>
      </c>
      <c r="F32" s="508" t="s">
        <v>348</v>
      </c>
      <c r="G32" s="509">
        <v>225</v>
      </c>
      <c r="H32" s="510">
        <v>0</v>
      </c>
      <c r="I32" s="510">
        <f t="shared" si="1"/>
        <v>45</v>
      </c>
      <c r="J32" s="511"/>
      <c r="K32" s="515">
        <v>900</v>
      </c>
      <c r="L32" s="511"/>
      <c r="M32" s="512" t="s">
        <v>1129</v>
      </c>
    </row>
    <row r="33" spans="1:13" ht="36" hidden="1">
      <c r="A33" s="502">
        <v>26</v>
      </c>
      <c r="B33" s="513" t="s">
        <v>1221</v>
      </c>
      <c r="C33" s="514" t="s">
        <v>1222</v>
      </c>
      <c r="D33" s="513" t="s">
        <v>1223</v>
      </c>
      <c r="E33" s="513" t="s">
        <v>1224</v>
      </c>
      <c r="F33" s="508" t="s">
        <v>348</v>
      </c>
      <c r="G33" s="509">
        <v>225</v>
      </c>
      <c r="H33" s="510">
        <v>0</v>
      </c>
      <c r="I33" s="510">
        <f t="shared" si="1"/>
        <v>45</v>
      </c>
      <c r="J33" s="511"/>
      <c r="K33" s="515">
        <v>900</v>
      </c>
      <c r="L33" s="511"/>
      <c r="M33" s="512" t="s">
        <v>1129</v>
      </c>
    </row>
    <row r="34" spans="1:13" ht="36" hidden="1">
      <c r="A34" s="502">
        <v>27</v>
      </c>
      <c r="B34" s="513" t="s">
        <v>1225</v>
      </c>
      <c r="C34" s="514" t="s">
        <v>1226</v>
      </c>
      <c r="D34" s="513" t="s">
        <v>1227</v>
      </c>
      <c r="E34" s="513" t="s">
        <v>1228</v>
      </c>
      <c r="F34" s="508" t="s">
        <v>348</v>
      </c>
      <c r="G34" s="509">
        <v>225</v>
      </c>
      <c r="H34" s="510">
        <v>0</v>
      </c>
      <c r="I34" s="510">
        <f t="shared" si="1"/>
        <v>45</v>
      </c>
      <c r="J34" s="511"/>
      <c r="K34" s="515">
        <v>900</v>
      </c>
      <c r="L34" s="511"/>
      <c r="M34" s="512" t="s">
        <v>1129</v>
      </c>
    </row>
    <row r="35" spans="1:13" ht="36" hidden="1">
      <c r="A35" s="502">
        <v>28</v>
      </c>
      <c r="B35" s="513" t="s">
        <v>1229</v>
      </c>
      <c r="C35" s="514" t="s">
        <v>1230</v>
      </c>
      <c r="D35" s="513" t="s">
        <v>1231</v>
      </c>
      <c r="E35" s="513" t="s">
        <v>1232</v>
      </c>
      <c r="F35" s="508" t="s">
        <v>348</v>
      </c>
      <c r="G35" s="509">
        <v>225</v>
      </c>
      <c r="H35" s="510">
        <v>0</v>
      </c>
      <c r="I35" s="510">
        <f t="shared" si="1"/>
        <v>45</v>
      </c>
      <c r="J35" s="511"/>
      <c r="K35" s="515">
        <v>900</v>
      </c>
      <c r="L35" s="511"/>
      <c r="M35" s="512" t="s">
        <v>1129</v>
      </c>
    </row>
    <row r="36" spans="1:13" ht="36" hidden="1">
      <c r="A36" s="502">
        <v>29</v>
      </c>
      <c r="B36" s="513" t="s">
        <v>1233</v>
      </c>
      <c r="C36" s="514" t="s">
        <v>1234</v>
      </c>
      <c r="D36" s="513" t="s">
        <v>1235</v>
      </c>
      <c r="E36" s="513" t="s">
        <v>1236</v>
      </c>
      <c r="F36" s="508" t="s">
        <v>348</v>
      </c>
      <c r="G36" s="509">
        <v>225</v>
      </c>
      <c r="H36" s="510">
        <v>0</v>
      </c>
      <c r="I36" s="510">
        <f t="shared" si="1"/>
        <v>45</v>
      </c>
      <c r="J36" s="511"/>
      <c r="K36" s="515">
        <v>900</v>
      </c>
      <c r="L36" s="511"/>
      <c r="M36" s="512" t="s">
        <v>1129</v>
      </c>
    </row>
    <row r="37" spans="1:13" ht="36" hidden="1">
      <c r="A37" s="502">
        <v>30</v>
      </c>
      <c r="B37" s="513" t="s">
        <v>1237</v>
      </c>
      <c r="C37" s="514" t="s">
        <v>1238</v>
      </c>
      <c r="D37" s="513" t="s">
        <v>1239</v>
      </c>
      <c r="E37" s="513" t="s">
        <v>1240</v>
      </c>
      <c r="F37" s="508" t="s">
        <v>348</v>
      </c>
      <c r="G37" s="509">
        <v>225</v>
      </c>
      <c r="H37" s="510">
        <v>0</v>
      </c>
      <c r="I37" s="510">
        <f t="shared" si="1"/>
        <v>45</v>
      </c>
      <c r="J37" s="511"/>
      <c r="K37" s="515">
        <v>900</v>
      </c>
      <c r="L37" s="511"/>
      <c r="M37" s="512" t="s">
        <v>1129</v>
      </c>
    </row>
    <row r="38" spans="1:13" ht="36" hidden="1">
      <c r="A38" s="502">
        <v>31</v>
      </c>
      <c r="B38" s="513" t="s">
        <v>1225</v>
      </c>
      <c r="C38" s="514" t="s">
        <v>1241</v>
      </c>
      <c r="D38" s="513" t="s">
        <v>1242</v>
      </c>
      <c r="E38" s="513" t="s">
        <v>1228</v>
      </c>
      <c r="F38" s="508" t="s">
        <v>348</v>
      </c>
      <c r="G38" s="509">
        <v>225</v>
      </c>
      <c r="H38" s="510">
        <v>0</v>
      </c>
      <c r="I38" s="510">
        <f t="shared" si="1"/>
        <v>45</v>
      </c>
      <c r="J38" s="511"/>
      <c r="K38" s="515">
        <v>900</v>
      </c>
      <c r="L38" s="511"/>
      <c r="M38" s="512" t="s">
        <v>1129</v>
      </c>
    </row>
    <row r="39" spans="1:13" ht="36" hidden="1">
      <c r="A39" s="502">
        <v>32</v>
      </c>
      <c r="B39" s="513" t="s">
        <v>1243</v>
      </c>
      <c r="C39" s="514" t="s">
        <v>1244</v>
      </c>
      <c r="D39" s="513" t="s">
        <v>1245</v>
      </c>
      <c r="E39" s="513" t="s">
        <v>1228</v>
      </c>
      <c r="F39" s="508" t="s">
        <v>348</v>
      </c>
      <c r="G39" s="509">
        <v>225</v>
      </c>
      <c r="H39" s="510">
        <v>0</v>
      </c>
      <c r="I39" s="510">
        <f t="shared" si="1"/>
        <v>45</v>
      </c>
      <c r="J39" s="511"/>
      <c r="K39" s="515">
        <v>900</v>
      </c>
      <c r="L39" s="511"/>
      <c r="M39" s="512" t="s">
        <v>1129</v>
      </c>
    </row>
    <row r="40" spans="1:13" ht="36" hidden="1">
      <c r="A40" s="502">
        <v>33</v>
      </c>
      <c r="B40" s="513" t="s">
        <v>1246</v>
      </c>
      <c r="C40" s="514" t="s">
        <v>1247</v>
      </c>
      <c r="D40" s="513" t="s">
        <v>1248</v>
      </c>
      <c r="E40" s="513" t="s">
        <v>1249</v>
      </c>
      <c r="F40" s="508" t="s">
        <v>348</v>
      </c>
      <c r="G40" s="509">
        <v>225</v>
      </c>
      <c r="H40" s="510">
        <v>0</v>
      </c>
      <c r="I40" s="510">
        <f t="shared" si="1"/>
        <v>45</v>
      </c>
      <c r="J40" s="511"/>
      <c r="K40" s="515">
        <v>900</v>
      </c>
      <c r="L40" s="511"/>
      <c r="M40" s="512" t="s">
        <v>1129</v>
      </c>
    </row>
    <row r="41" spans="1:13" ht="36" hidden="1">
      <c r="A41" s="502">
        <v>34</v>
      </c>
      <c r="B41" s="513" t="s">
        <v>1095</v>
      </c>
      <c r="C41" s="514" t="s">
        <v>1250</v>
      </c>
      <c r="D41" s="513" t="s">
        <v>1251</v>
      </c>
      <c r="E41" s="513" t="s">
        <v>1220</v>
      </c>
      <c r="F41" s="508" t="s">
        <v>348</v>
      </c>
      <c r="G41" s="509">
        <v>225</v>
      </c>
      <c r="H41" s="510">
        <v>0</v>
      </c>
      <c r="I41" s="510">
        <f t="shared" si="1"/>
        <v>45</v>
      </c>
      <c r="J41" s="511"/>
      <c r="K41" s="515">
        <v>900</v>
      </c>
      <c r="L41" s="511"/>
      <c r="M41" s="512" t="s">
        <v>1129</v>
      </c>
    </row>
    <row r="42" spans="1:13" ht="36" hidden="1">
      <c r="A42" s="502">
        <v>35</v>
      </c>
      <c r="B42" s="513" t="s">
        <v>1089</v>
      </c>
      <c r="C42" s="514" t="s">
        <v>1252</v>
      </c>
      <c r="D42" s="513" t="s">
        <v>1253</v>
      </c>
      <c r="E42" s="513" t="s">
        <v>1254</v>
      </c>
      <c r="F42" s="508" t="s">
        <v>348</v>
      </c>
      <c r="G42" s="509">
        <v>225</v>
      </c>
      <c r="H42" s="510">
        <v>0</v>
      </c>
      <c r="I42" s="510">
        <f t="shared" si="1"/>
        <v>45</v>
      </c>
      <c r="J42" s="511"/>
      <c r="K42" s="515">
        <v>900</v>
      </c>
      <c r="L42" s="511"/>
      <c r="M42" s="512" t="s">
        <v>1129</v>
      </c>
    </row>
    <row r="43" spans="1:13" ht="36" hidden="1">
      <c r="A43" s="502">
        <v>36</v>
      </c>
      <c r="B43" s="513" t="s">
        <v>1095</v>
      </c>
      <c r="C43" s="514" t="s">
        <v>1255</v>
      </c>
      <c r="D43" s="513" t="s">
        <v>792</v>
      </c>
      <c r="E43" s="513" t="s">
        <v>1256</v>
      </c>
      <c r="F43" s="508" t="s">
        <v>348</v>
      </c>
      <c r="G43" s="509">
        <v>225</v>
      </c>
      <c r="H43" s="510">
        <v>0</v>
      </c>
      <c r="I43" s="510">
        <f t="shared" si="1"/>
        <v>45</v>
      </c>
      <c r="J43" s="511"/>
      <c r="K43" s="515">
        <v>900</v>
      </c>
      <c r="L43" s="511"/>
      <c r="M43" s="512" t="s">
        <v>1129</v>
      </c>
    </row>
    <row r="44" spans="1:13" ht="36" hidden="1">
      <c r="A44" s="502">
        <v>37</v>
      </c>
      <c r="B44" s="513" t="s">
        <v>1257</v>
      </c>
      <c r="C44" s="514" t="s">
        <v>1258</v>
      </c>
      <c r="D44" s="513" t="s">
        <v>1259</v>
      </c>
      <c r="E44" s="513" t="s">
        <v>1260</v>
      </c>
      <c r="F44" s="508" t="s">
        <v>348</v>
      </c>
      <c r="G44" s="509">
        <v>225</v>
      </c>
      <c r="H44" s="510">
        <v>0</v>
      </c>
      <c r="I44" s="510">
        <f t="shared" si="1"/>
        <v>45</v>
      </c>
      <c r="J44" s="511"/>
      <c r="K44" s="515">
        <v>900</v>
      </c>
      <c r="L44" s="511"/>
      <c r="M44" s="512" t="s">
        <v>1129</v>
      </c>
    </row>
    <row r="45" spans="1:13" ht="36" hidden="1">
      <c r="A45" s="502">
        <v>38</v>
      </c>
      <c r="B45" s="513" t="s">
        <v>1261</v>
      </c>
      <c r="C45" s="514" t="s">
        <v>1262</v>
      </c>
      <c r="D45" s="513" t="s">
        <v>1263</v>
      </c>
      <c r="E45" s="513" t="s">
        <v>1264</v>
      </c>
      <c r="F45" s="508" t="s">
        <v>348</v>
      </c>
      <c r="G45" s="509">
        <v>225</v>
      </c>
      <c r="H45" s="510">
        <v>0</v>
      </c>
      <c r="I45" s="510">
        <f t="shared" si="1"/>
        <v>45</v>
      </c>
      <c r="J45" s="511"/>
      <c r="K45" s="515">
        <v>900</v>
      </c>
      <c r="L45" s="511"/>
      <c r="M45" s="512" t="s">
        <v>1129</v>
      </c>
    </row>
    <row r="46" spans="1:13" ht="36" hidden="1">
      <c r="A46" s="502">
        <v>39</v>
      </c>
      <c r="B46" s="513" t="s">
        <v>1265</v>
      </c>
      <c r="C46" s="514" t="s">
        <v>1266</v>
      </c>
      <c r="D46" s="513" t="s">
        <v>1267</v>
      </c>
      <c r="E46" s="513" t="s">
        <v>1268</v>
      </c>
      <c r="F46" s="508" t="s">
        <v>348</v>
      </c>
      <c r="G46" s="509">
        <v>225</v>
      </c>
      <c r="H46" s="510">
        <v>0</v>
      </c>
      <c r="I46" s="510">
        <f t="shared" si="1"/>
        <v>45</v>
      </c>
      <c r="J46" s="511"/>
      <c r="K46" s="515">
        <v>900</v>
      </c>
      <c r="L46" s="511"/>
      <c r="M46" s="512" t="s">
        <v>1129</v>
      </c>
    </row>
    <row r="47" spans="1:13" ht="36" hidden="1">
      <c r="A47" s="502">
        <v>40</v>
      </c>
      <c r="B47" s="513" t="s">
        <v>1269</v>
      </c>
      <c r="C47" s="514" t="s">
        <v>1270</v>
      </c>
      <c r="D47" s="513" t="s">
        <v>1267</v>
      </c>
      <c r="E47" s="513" t="s">
        <v>1271</v>
      </c>
      <c r="F47" s="508" t="s">
        <v>348</v>
      </c>
      <c r="G47" s="509">
        <v>225</v>
      </c>
      <c r="H47" s="510">
        <v>0</v>
      </c>
      <c r="I47" s="510">
        <f t="shared" si="1"/>
        <v>45</v>
      </c>
      <c r="J47" s="511"/>
      <c r="K47" s="515">
        <v>900</v>
      </c>
      <c r="L47" s="511"/>
      <c r="M47" s="512" t="s">
        <v>1129</v>
      </c>
    </row>
    <row r="48" spans="1:13" ht="36" hidden="1">
      <c r="A48" s="502">
        <v>41</v>
      </c>
      <c r="B48" s="513" t="s">
        <v>1272</v>
      </c>
      <c r="C48" s="514" t="s">
        <v>1273</v>
      </c>
      <c r="D48" s="513" t="s">
        <v>1274</v>
      </c>
      <c r="E48" s="513" t="s">
        <v>1217</v>
      </c>
      <c r="F48" s="508" t="s">
        <v>348</v>
      </c>
      <c r="G48" s="509">
        <v>225</v>
      </c>
      <c r="H48" s="510">
        <v>0</v>
      </c>
      <c r="I48" s="510">
        <f t="shared" si="1"/>
        <v>45</v>
      </c>
      <c r="J48" s="511"/>
      <c r="K48" s="515">
        <v>900</v>
      </c>
      <c r="L48" s="511"/>
      <c r="M48" s="512" t="s">
        <v>1129</v>
      </c>
    </row>
    <row r="49" spans="1:13" ht="36" hidden="1">
      <c r="A49" s="502">
        <v>42</v>
      </c>
      <c r="B49" s="513" t="s">
        <v>1275</v>
      </c>
      <c r="C49" s="514" t="s">
        <v>1276</v>
      </c>
      <c r="D49" s="513" t="s">
        <v>1277</v>
      </c>
      <c r="E49" s="513" t="s">
        <v>1278</v>
      </c>
      <c r="F49" s="508" t="s">
        <v>348</v>
      </c>
      <c r="G49" s="509">
        <v>225</v>
      </c>
      <c r="H49" s="510">
        <v>0</v>
      </c>
      <c r="I49" s="510">
        <f t="shared" si="1"/>
        <v>45</v>
      </c>
      <c r="J49" s="511"/>
      <c r="K49" s="515">
        <v>900</v>
      </c>
      <c r="L49" s="511"/>
      <c r="M49" s="512" t="s">
        <v>1129</v>
      </c>
    </row>
    <row r="50" spans="1:13" ht="36" hidden="1">
      <c r="A50" s="502">
        <v>43</v>
      </c>
      <c r="B50" s="513" t="s">
        <v>1279</v>
      </c>
      <c r="C50" s="514" t="s">
        <v>1250</v>
      </c>
      <c r="D50" s="513" t="s">
        <v>1280</v>
      </c>
      <c r="E50" s="513" t="s">
        <v>1281</v>
      </c>
      <c r="F50" s="508" t="s">
        <v>348</v>
      </c>
      <c r="G50" s="509">
        <v>225</v>
      </c>
      <c r="H50" s="510">
        <v>0</v>
      </c>
      <c r="I50" s="510">
        <f t="shared" si="1"/>
        <v>45</v>
      </c>
      <c r="J50" s="511"/>
      <c r="K50" s="515">
        <v>900</v>
      </c>
      <c r="L50" s="511"/>
      <c r="M50" s="512" t="s">
        <v>1129</v>
      </c>
    </row>
    <row r="51" spans="1:13" ht="36" hidden="1">
      <c r="A51" s="502">
        <v>44</v>
      </c>
      <c r="B51" s="513" t="s">
        <v>1233</v>
      </c>
      <c r="C51" s="514" t="s">
        <v>1282</v>
      </c>
      <c r="D51" s="513" t="s">
        <v>1283</v>
      </c>
      <c r="E51" s="513" t="s">
        <v>1284</v>
      </c>
      <c r="F51" s="508" t="s">
        <v>348</v>
      </c>
      <c r="G51" s="509">
        <v>225</v>
      </c>
      <c r="H51" s="510">
        <v>0</v>
      </c>
      <c r="I51" s="510">
        <f t="shared" si="1"/>
        <v>45</v>
      </c>
      <c r="J51" s="511"/>
      <c r="K51" s="515">
        <v>900</v>
      </c>
      <c r="L51" s="511"/>
      <c r="M51" s="512" t="s">
        <v>1129</v>
      </c>
    </row>
    <row r="52" spans="1:13" ht="36" hidden="1">
      <c r="A52" s="502">
        <v>45</v>
      </c>
      <c r="B52" s="513" t="s">
        <v>1285</v>
      </c>
      <c r="C52" s="514" t="s">
        <v>1286</v>
      </c>
      <c r="D52" s="513" t="s">
        <v>1287</v>
      </c>
      <c r="E52" s="513" t="s">
        <v>1288</v>
      </c>
      <c r="F52" s="508" t="s">
        <v>348</v>
      </c>
      <c r="G52" s="509">
        <v>225</v>
      </c>
      <c r="H52" s="510">
        <v>0</v>
      </c>
      <c r="I52" s="510">
        <f t="shared" si="1"/>
        <v>45</v>
      </c>
      <c r="J52" s="511"/>
      <c r="K52" s="515">
        <v>900</v>
      </c>
      <c r="L52" s="511"/>
      <c r="M52" s="512" t="s">
        <v>1129</v>
      </c>
    </row>
    <row r="53" spans="1:13" ht="36" hidden="1">
      <c r="A53" s="502">
        <v>46</v>
      </c>
      <c r="B53" s="513" t="s">
        <v>1289</v>
      </c>
      <c r="C53" s="514" t="s">
        <v>1290</v>
      </c>
      <c r="D53" s="513" t="s">
        <v>1291</v>
      </c>
      <c r="E53" s="513" t="s">
        <v>1292</v>
      </c>
      <c r="F53" s="508" t="s">
        <v>348</v>
      </c>
      <c r="G53" s="509">
        <v>225</v>
      </c>
      <c r="H53" s="510">
        <v>0</v>
      </c>
      <c r="I53" s="510">
        <f t="shared" si="1"/>
        <v>45</v>
      </c>
      <c r="J53" s="511"/>
      <c r="K53" s="515">
        <v>900</v>
      </c>
      <c r="L53" s="511"/>
      <c r="M53" s="512" t="s">
        <v>1129</v>
      </c>
    </row>
    <row r="54" spans="1:13" ht="36" hidden="1">
      <c r="A54" s="502">
        <v>47</v>
      </c>
      <c r="B54" s="513" t="s">
        <v>1095</v>
      </c>
      <c r="C54" s="514" t="s">
        <v>1293</v>
      </c>
      <c r="D54" s="513" t="s">
        <v>1294</v>
      </c>
      <c r="E54" s="513" t="s">
        <v>1295</v>
      </c>
      <c r="F54" s="508" t="s">
        <v>348</v>
      </c>
      <c r="G54" s="509">
        <v>225</v>
      </c>
      <c r="H54" s="510">
        <v>0</v>
      </c>
      <c r="I54" s="510">
        <f t="shared" si="1"/>
        <v>45</v>
      </c>
      <c r="J54" s="511"/>
      <c r="K54" s="515">
        <v>900</v>
      </c>
      <c r="L54" s="511"/>
      <c r="M54" s="512" t="s">
        <v>1129</v>
      </c>
    </row>
    <row r="55" spans="1:13" ht="36" hidden="1">
      <c r="A55" s="502">
        <v>48</v>
      </c>
      <c r="B55" s="513" t="s">
        <v>1296</v>
      </c>
      <c r="C55" s="514" t="s">
        <v>1297</v>
      </c>
      <c r="D55" s="513" t="s">
        <v>1298</v>
      </c>
      <c r="E55" s="513" t="s">
        <v>1299</v>
      </c>
      <c r="F55" s="508" t="s">
        <v>348</v>
      </c>
      <c r="G55" s="509">
        <v>225</v>
      </c>
      <c r="H55" s="510">
        <v>0</v>
      </c>
      <c r="I55" s="510">
        <f t="shared" si="1"/>
        <v>45</v>
      </c>
      <c r="J55" s="511"/>
      <c r="K55" s="515">
        <v>900</v>
      </c>
      <c r="L55" s="511"/>
      <c r="M55" s="512" t="s">
        <v>1129</v>
      </c>
    </row>
    <row r="56" spans="1:13" ht="36" hidden="1">
      <c r="A56" s="502">
        <v>49</v>
      </c>
      <c r="B56" s="513" t="s">
        <v>1275</v>
      </c>
      <c r="C56" s="514" t="s">
        <v>1300</v>
      </c>
      <c r="D56" s="513" t="s">
        <v>1301</v>
      </c>
      <c r="E56" s="513" t="s">
        <v>1295</v>
      </c>
      <c r="F56" s="508" t="s">
        <v>348</v>
      </c>
      <c r="G56" s="509">
        <v>225</v>
      </c>
      <c r="H56" s="510">
        <v>0</v>
      </c>
      <c r="I56" s="510">
        <f t="shared" si="1"/>
        <v>45</v>
      </c>
      <c r="J56" s="511"/>
      <c r="K56" s="515">
        <v>900</v>
      </c>
      <c r="L56" s="511"/>
      <c r="M56" s="512" t="s">
        <v>1129</v>
      </c>
    </row>
    <row r="57" spans="1:13" ht="36" hidden="1">
      <c r="A57" s="502">
        <v>50</v>
      </c>
      <c r="B57" s="513" t="s">
        <v>1095</v>
      </c>
      <c r="C57" s="514" t="s">
        <v>1302</v>
      </c>
      <c r="D57" s="513" t="s">
        <v>1303</v>
      </c>
      <c r="E57" s="513" t="s">
        <v>1304</v>
      </c>
      <c r="F57" s="508" t="s">
        <v>348</v>
      </c>
      <c r="G57" s="509">
        <v>225</v>
      </c>
      <c r="H57" s="510">
        <v>0</v>
      </c>
      <c r="I57" s="510">
        <f t="shared" si="1"/>
        <v>45</v>
      </c>
      <c r="J57" s="511"/>
      <c r="K57" s="515">
        <v>900</v>
      </c>
      <c r="L57" s="511"/>
      <c r="M57" s="512" t="s">
        <v>1129</v>
      </c>
    </row>
    <row r="58" spans="1:13" ht="36" hidden="1">
      <c r="A58" s="502">
        <v>51</v>
      </c>
      <c r="B58" s="513" t="s">
        <v>1198</v>
      </c>
      <c r="C58" s="514" t="s">
        <v>1305</v>
      </c>
      <c r="D58" s="513" t="s">
        <v>1306</v>
      </c>
      <c r="E58" s="513" t="s">
        <v>1232</v>
      </c>
      <c r="F58" s="508" t="s">
        <v>348</v>
      </c>
      <c r="G58" s="509">
        <v>225</v>
      </c>
      <c r="H58" s="510">
        <v>0</v>
      </c>
      <c r="I58" s="510">
        <f t="shared" si="1"/>
        <v>45</v>
      </c>
      <c r="J58" s="511"/>
      <c r="K58" s="515">
        <v>900</v>
      </c>
      <c r="L58" s="511"/>
      <c r="M58" s="512" t="s">
        <v>1129</v>
      </c>
    </row>
    <row r="59" spans="1:13" ht="36" hidden="1">
      <c r="A59" s="502">
        <v>52</v>
      </c>
      <c r="B59" s="513" t="s">
        <v>1095</v>
      </c>
      <c r="C59" s="514" t="s">
        <v>1307</v>
      </c>
      <c r="D59" s="513" t="s">
        <v>1308</v>
      </c>
      <c r="E59" s="513" t="s">
        <v>1309</v>
      </c>
      <c r="F59" s="508" t="s">
        <v>348</v>
      </c>
      <c r="G59" s="509">
        <v>225</v>
      </c>
      <c r="H59" s="510">
        <v>0</v>
      </c>
      <c r="I59" s="510">
        <f t="shared" si="1"/>
        <v>45</v>
      </c>
      <c r="J59" s="511"/>
      <c r="K59" s="515">
        <v>900</v>
      </c>
      <c r="L59" s="511"/>
      <c r="M59" s="512" t="s">
        <v>1129</v>
      </c>
    </row>
    <row r="60" spans="1:13" ht="36" hidden="1">
      <c r="A60" s="502">
        <v>53</v>
      </c>
      <c r="B60" s="513" t="s">
        <v>1221</v>
      </c>
      <c r="C60" s="514" t="s">
        <v>1310</v>
      </c>
      <c r="D60" s="513" t="s">
        <v>1311</v>
      </c>
      <c r="E60" s="513" t="s">
        <v>1312</v>
      </c>
      <c r="F60" s="508" t="s">
        <v>348</v>
      </c>
      <c r="G60" s="509">
        <f t="shared" ref="G60:G76" si="2">K60/0.8</f>
        <v>875</v>
      </c>
      <c r="H60" s="510">
        <v>0</v>
      </c>
      <c r="I60" s="510">
        <f t="shared" si="1"/>
        <v>175</v>
      </c>
      <c r="J60" s="511"/>
      <c r="K60" s="515">
        <v>700</v>
      </c>
      <c r="L60" s="511"/>
      <c r="M60" s="512" t="s">
        <v>1129</v>
      </c>
    </row>
    <row r="61" spans="1:13" ht="36" hidden="1">
      <c r="A61" s="502">
        <v>54</v>
      </c>
      <c r="B61" s="513" t="s">
        <v>1313</v>
      </c>
      <c r="C61" s="506" t="s">
        <v>1314</v>
      </c>
      <c r="D61" s="513" t="s">
        <v>1315</v>
      </c>
      <c r="E61" s="513" t="s">
        <v>1316</v>
      </c>
      <c r="F61" s="508" t="s">
        <v>348</v>
      </c>
      <c r="G61" s="509">
        <f t="shared" si="2"/>
        <v>137.5</v>
      </c>
      <c r="H61" s="510">
        <v>0</v>
      </c>
      <c r="I61" s="510">
        <f t="shared" si="1"/>
        <v>27.5</v>
      </c>
      <c r="J61" s="511"/>
      <c r="K61" s="516">
        <v>110</v>
      </c>
      <c r="L61" s="511"/>
      <c r="M61" s="512" t="s">
        <v>1129</v>
      </c>
    </row>
    <row r="62" spans="1:13" ht="36" hidden="1">
      <c r="A62" s="502">
        <v>55</v>
      </c>
      <c r="B62" s="513" t="s">
        <v>1317</v>
      </c>
      <c r="C62" s="506" t="s">
        <v>1318</v>
      </c>
      <c r="D62" s="513" t="s">
        <v>1319</v>
      </c>
      <c r="E62" s="513" t="s">
        <v>1320</v>
      </c>
      <c r="F62" s="508" t="s">
        <v>348</v>
      </c>
      <c r="G62" s="509">
        <f t="shared" si="2"/>
        <v>566.25</v>
      </c>
      <c r="H62" s="510">
        <v>0</v>
      </c>
      <c r="I62" s="510">
        <f t="shared" si="1"/>
        <v>113.25</v>
      </c>
      <c r="J62" s="511"/>
      <c r="K62" s="516">
        <v>453</v>
      </c>
      <c r="L62" s="511"/>
      <c r="M62" s="512" t="s">
        <v>1129</v>
      </c>
    </row>
    <row r="63" spans="1:13" ht="36" hidden="1">
      <c r="A63" s="502">
        <v>56</v>
      </c>
      <c r="B63" s="513" t="s">
        <v>1095</v>
      </c>
      <c r="C63" s="506" t="s">
        <v>1321</v>
      </c>
      <c r="D63" s="513" t="s">
        <v>1322</v>
      </c>
      <c r="E63" s="513" t="s">
        <v>1323</v>
      </c>
      <c r="F63" s="508" t="s">
        <v>348</v>
      </c>
      <c r="G63" s="509">
        <f t="shared" si="2"/>
        <v>496.25</v>
      </c>
      <c r="H63" s="510">
        <v>0</v>
      </c>
      <c r="I63" s="510">
        <f t="shared" si="1"/>
        <v>99.25</v>
      </c>
      <c r="J63" s="511"/>
      <c r="K63" s="516">
        <v>397</v>
      </c>
      <c r="L63" s="511"/>
      <c r="M63" s="512" t="s">
        <v>1129</v>
      </c>
    </row>
    <row r="64" spans="1:13" ht="36" hidden="1">
      <c r="A64" s="502">
        <v>57</v>
      </c>
      <c r="B64" s="513" t="s">
        <v>1324</v>
      </c>
      <c r="C64" s="506" t="s">
        <v>1325</v>
      </c>
      <c r="D64" s="513" t="s">
        <v>1326</v>
      </c>
      <c r="E64" s="513" t="s">
        <v>1327</v>
      </c>
      <c r="F64" s="508" t="s">
        <v>348</v>
      </c>
      <c r="G64" s="509">
        <f t="shared" si="2"/>
        <v>283.75</v>
      </c>
      <c r="H64" s="510">
        <v>0</v>
      </c>
      <c r="I64" s="510">
        <f t="shared" si="1"/>
        <v>56.75</v>
      </c>
      <c r="J64" s="511"/>
      <c r="K64" s="516">
        <v>227</v>
      </c>
      <c r="L64" s="511"/>
      <c r="M64" s="512" t="s">
        <v>1129</v>
      </c>
    </row>
    <row r="65" spans="1:13" ht="36" hidden="1">
      <c r="A65" s="502">
        <v>58</v>
      </c>
      <c r="B65" s="513" t="s">
        <v>1328</v>
      </c>
      <c r="C65" s="506" t="s">
        <v>1329</v>
      </c>
      <c r="D65" s="513" t="s">
        <v>561</v>
      </c>
      <c r="E65" s="513" t="s">
        <v>1330</v>
      </c>
      <c r="F65" s="508" t="s">
        <v>348</v>
      </c>
      <c r="G65" s="509">
        <f t="shared" si="2"/>
        <v>496.25</v>
      </c>
      <c r="H65" s="510">
        <v>0</v>
      </c>
      <c r="I65" s="510">
        <f t="shared" si="1"/>
        <v>99.25</v>
      </c>
      <c r="J65" s="511"/>
      <c r="K65" s="516">
        <v>397</v>
      </c>
      <c r="L65" s="511"/>
      <c r="M65" s="512" t="s">
        <v>1129</v>
      </c>
    </row>
    <row r="66" spans="1:13" ht="36" hidden="1">
      <c r="A66" s="502">
        <v>59</v>
      </c>
      <c r="B66" s="513" t="s">
        <v>1331</v>
      </c>
      <c r="C66" s="506" t="s">
        <v>1332</v>
      </c>
      <c r="D66" s="513" t="s">
        <v>1333</v>
      </c>
      <c r="E66" s="513" t="s">
        <v>1334</v>
      </c>
      <c r="F66" s="508" t="s">
        <v>348</v>
      </c>
      <c r="G66" s="509">
        <f t="shared" si="2"/>
        <v>283.75</v>
      </c>
      <c r="H66" s="510">
        <v>0</v>
      </c>
      <c r="I66" s="510">
        <f t="shared" si="1"/>
        <v>56.75</v>
      </c>
      <c r="J66" s="511"/>
      <c r="K66" s="516">
        <v>227</v>
      </c>
      <c r="L66" s="511"/>
      <c r="M66" s="512" t="s">
        <v>1129</v>
      </c>
    </row>
    <row r="67" spans="1:13" ht="36" hidden="1">
      <c r="A67" s="502">
        <v>60</v>
      </c>
      <c r="B67" s="513" t="s">
        <v>1335</v>
      </c>
      <c r="C67" s="506" t="s">
        <v>1336</v>
      </c>
      <c r="D67" s="513" t="s">
        <v>1337</v>
      </c>
      <c r="E67" s="513" t="s">
        <v>1338</v>
      </c>
      <c r="F67" s="508" t="s">
        <v>348</v>
      </c>
      <c r="G67" s="509">
        <f t="shared" si="2"/>
        <v>566.25</v>
      </c>
      <c r="H67" s="510">
        <v>0</v>
      </c>
      <c r="I67" s="510">
        <f t="shared" si="1"/>
        <v>113.25</v>
      </c>
      <c r="J67" s="511"/>
      <c r="K67" s="516">
        <v>453</v>
      </c>
      <c r="L67" s="511"/>
      <c r="M67" s="512" t="s">
        <v>1129</v>
      </c>
    </row>
    <row r="68" spans="1:13" ht="36" hidden="1">
      <c r="A68" s="502">
        <v>61</v>
      </c>
      <c r="B68" s="513" t="s">
        <v>1339</v>
      </c>
      <c r="C68" s="506" t="s">
        <v>1340</v>
      </c>
      <c r="D68" s="513" t="s">
        <v>1341</v>
      </c>
      <c r="E68" s="513" t="s">
        <v>1342</v>
      </c>
      <c r="F68" s="508" t="s">
        <v>348</v>
      </c>
      <c r="G68" s="509">
        <f t="shared" si="2"/>
        <v>283.75</v>
      </c>
      <c r="H68" s="510">
        <v>0</v>
      </c>
      <c r="I68" s="510">
        <f t="shared" si="1"/>
        <v>56.75</v>
      </c>
      <c r="J68" s="511"/>
      <c r="K68" s="516">
        <v>227</v>
      </c>
      <c r="L68" s="511"/>
      <c r="M68" s="512" t="s">
        <v>1129</v>
      </c>
    </row>
    <row r="69" spans="1:13" ht="36" hidden="1">
      <c r="A69" s="502">
        <v>62</v>
      </c>
      <c r="B69" s="513" t="s">
        <v>1343</v>
      </c>
      <c r="C69" s="506" t="s">
        <v>1344</v>
      </c>
      <c r="D69" s="513" t="s">
        <v>1345</v>
      </c>
      <c r="E69" s="513" t="s">
        <v>1346</v>
      </c>
      <c r="F69" s="508" t="s">
        <v>348</v>
      </c>
      <c r="G69" s="509">
        <f t="shared" si="2"/>
        <v>106.25</v>
      </c>
      <c r="H69" s="510">
        <v>0</v>
      </c>
      <c r="I69" s="510">
        <f t="shared" si="1"/>
        <v>21.25</v>
      </c>
      <c r="J69" s="511"/>
      <c r="K69" s="516">
        <v>85</v>
      </c>
      <c r="L69" s="511"/>
      <c r="M69" s="512" t="s">
        <v>1129</v>
      </c>
    </row>
    <row r="70" spans="1:13" ht="36" hidden="1">
      <c r="A70" s="502">
        <v>63</v>
      </c>
      <c r="B70" s="513" t="s">
        <v>1347</v>
      </c>
      <c r="C70" s="506" t="s">
        <v>1348</v>
      </c>
      <c r="D70" s="513" t="s">
        <v>1349</v>
      </c>
      <c r="E70" s="513" t="s">
        <v>1342</v>
      </c>
      <c r="F70" s="508" t="s">
        <v>348</v>
      </c>
      <c r="G70" s="509">
        <f t="shared" si="2"/>
        <v>283.75</v>
      </c>
      <c r="H70" s="510">
        <v>0</v>
      </c>
      <c r="I70" s="510">
        <f t="shared" si="1"/>
        <v>56.75</v>
      </c>
      <c r="J70" s="511"/>
      <c r="K70" s="516">
        <v>227</v>
      </c>
      <c r="L70" s="511"/>
      <c r="M70" s="512" t="s">
        <v>1129</v>
      </c>
    </row>
    <row r="71" spans="1:13" ht="36" hidden="1">
      <c r="A71" s="502">
        <v>64</v>
      </c>
      <c r="B71" s="513" t="s">
        <v>1225</v>
      </c>
      <c r="C71" s="506" t="s">
        <v>1350</v>
      </c>
      <c r="D71" s="513" t="s">
        <v>534</v>
      </c>
      <c r="E71" s="513" t="s">
        <v>1330</v>
      </c>
      <c r="F71" s="508" t="s">
        <v>348</v>
      </c>
      <c r="G71" s="509">
        <f t="shared" si="2"/>
        <v>496.25</v>
      </c>
      <c r="H71" s="510">
        <v>0</v>
      </c>
      <c r="I71" s="510">
        <f t="shared" si="1"/>
        <v>99.25</v>
      </c>
      <c r="J71" s="511"/>
      <c r="K71" s="516">
        <v>397</v>
      </c>
      <c r="L71" s="511"/>
      <c r="M71" s="512" t="s">
        <v>1129</v>
      </c>
    </row>
    <row r="72" spans="1:13" ht="36" hidden="1">
      <c r="A72" s="502">
        <v>65</v>
      </c>
      <c r="B72" s="513" t="s">
        <v>1351</v>
      </c>
      <c r="C72" s="506" t="s">
        <v>1352</v>
      </c>
      <c r="D72" s="513" t="s">
        <v>1353</v>
      </c>
      <c r="E72" s="513" t="s">
        <v>1354</v>
      </c>
      <c r="F72" s="508" t="s">
        <v>348</v>
      </c>
      <c r="G72" s="509">
        <f t="shared" si="2"/>
        <v>106.25</v>
      </c>
      <c r="H72" s="510">
        <v>0</v>
      </c>
      <c r="I72" s="510">
        <f t="shared" ref="I72:I76" si="3">G72*20/100</f>
        <v>21.25</v>
      </c>
      <c r="J72" s="511"/>
      <c r="K72" s="516">
        <v>85</v>
      </c>
      <c r="L72" s="511"/>
      <c r="M72" s="512" t="s">
        <v>1129</v>
      </c>
    </row>
    <row r="73" spans="1:13" ht="36" hidden="1">
      <c r="A73" s="502">
        <v>66</v>
      </c>
      <c r="B73" s="513" t="s">
        <v>1355</v>
      </c>
      <c r="C73" s="506" t="s">
        <v>1356</v>
      </c>
      <c r="D73" s="513" t="s">
        <v>585</v>
      </c>
      <c r="E73" s="513" t="s">
        <v>1357</v>
      </c>
      <c r="F73" s="508" t="s">
        <v>348</v>
      </c>
      <c r="G73" s="509">
        <f t="shared" si="2"/>
        <v>566.25</v>
      </c>
      <c r="H73" s="510">
        <v>0</v>
      </c>
      <c r="I73" s="510">
        <f t="shared" si="3"/>
        <v>113.25</v>
      </c>
      <c r="J73" s="511"/>
      <c r="K73" s="516">
        <v>453</v>
      </c>
      <c r="L73" s="511"/>
      <c r="M73" s="512" t="s">
        <v>1129</v>
      </c>
    </row>
    <row r="74" spans="1:13" ht="36" hidden="1">
      <c r="A74" s="502">
        <v>67</v>
      </c>
      <c r="B74" s="513" t="s">
        <v>1358</v>
      </c>
      <c r="C74" s="506" t="s">
        <v>1359</v>
      </c>
      <c r="D74" s="513" t="s">
        <v>1360</v>
      </c>
      <c r="E74" s="513" t="s">
        <v>1361</v>
      </c>
      <c r="F74" s="508" t="s">
        <v>348</v>
      </c>
      <c r="G74" s="509">
        <f t="shared" si="2"/>
        <v>283.75</v>
      </c>
      <c r="H74" s="510">
        <v>0</v>
      </c>
      <c r="I74" s="510">
        <f t="shared" si="3"/>
        <v>56.75</v>
      </c>
      <c r="J74" s="511"/>
      <c r="K74" s="516">
        <v>227</v>
      </c>
      <c r="L74" s="511"/>
      <c r="M74" s="512" t="s">
        <v>1129</v>
      </c>
    </row>
    <row r="75" spans="1:13" ht="36" hidden="1">
      <c r="A75" s="502">
        <v>68</v>
      </c>
      <c r="B75" s="513" t="s">
        <v>1362</v>
      </c>
      <c r="C75" s="506" t="s">
        <v>1363</v>
      </c>
      <c r="D75" s="513" t="s">
        <v>1364</v>
      </c>
      <c r="E75" s="513" t="s">
        <v>1365</v>
      </c>
      <c r="F75" s="508" t="s">
        <v>348</v>
      </c>
      <c r="G75" s="509">
        <f t="shared" si="2"/>
        <v>366.25</v>
      </c>
      <c r="H75" s="510">
        <v>0</v>
      </c>
      <c r="I75" s="510">
        <f t="shared" si="3"/>
        <v>73.25</v>
      </c>
      <c r="J75" s="511"/>
      <c r="K75" s="516">
        <v>293</v>
      </c>
      <c r="L75" s="511"/>
      <c r="M75" s="512" t="s">
        <v>1129</v>
      </c>
    </row>
    <row r="76" spans="1:13" ht="36" hidden="1">
      <c r="A76" s="502">
        <v>69</v>
      </c>
      <c r="B76" s="513" t="s">
        <v>1366</v>
      </c>
      <c r="C76" s="506" t="s">
        <v>1367</v>
      </c>
      <c r="D76" s="513" t="s">
        <v>1368</v>
      </c>
      <c r="E76" s="513" t="s">
        <v>1369</v>
      </c>
      <c r="F76" s="508" t="s">
        <v>348</v>
      </c>
      <c r="G76" s="509">
        <f t="shared" si="2"/>
        <v>106.25</v>
      </c>
      <c r="H76" s="510">
        <v>0</v>
      </c>
      <c r="I76" s="510">
        <f t="shared" si="3"/>
        <v>21.25</v>
      </c>
      <c r="J76" s="511"/>
      <c r="K76" s="516">
        <v>85</v>
      </c>
      <c r="L76" s="511"/>
      <c r="M76" s="512" t="s">
        <v>1129</v>
      </c>
    </row>
    <row r="77" spans="1:13" ht="36" hidden="1">
      <c r="A77" s="502">
        <v>70</v>
      </c>
      <c r="B77" s="513" t="s">
        <v>1370</v>
      </c>
      <c r="C77" s="506" t="s">
        <v>1371</v>
      </c>
      <c r="D77" s="513">
        <v>39001040068</v>
      </c>
      <c r="E77" s="513" t="s">
        <v>1372</v>
      </c>
      <c r="F77" s="508" t="s">
        <v>348</v>
      </c>
      <c r="G77" s="509">
        <v>125</v>
      </c>
      <c r="H77" s="510">
        <v>0</v>
      </c>
      <c r="I77" s="510">
        <v>25</v>
      </c>
      <c r="J77" s="511"/>
      <c r="K77" s="517"/>
      <c r="L77" s="511"/>
      <c r="M77" s="512" t="s">
        <v>1129</v>
      </c>
    </row>
    <row r="78" spans="1:13" ht="36" hidden="1">
      <c r="A78" s="502">
        <v>71</v>
      </c>
      <c r="B78" s="513" t="s">
        <v>1373</v>
      </c>
      <c r="C78" s="506" t="s">
        <v>1374</v>
      </c>
      <c r="D78" s="518" t="s">
        <v>1375</v>
      </c>
      <c r="E78" s="513" t="s">
        <v>1372</v>
      </c>
      <c r="F78" s="508" t="s">
        <v>348</v>
      </c>
      <c r="G78" s="509">
        <v>125</v>
      </c>
      <c r="H78" s="510">
        <v>0</v>
      </c>
      <c r="I78" s="510">
        <v>25</v>
      </c>
      <c r="J78" s="511"/>
      <c r="K78" s="517"/>
      <c r="L78" s="511"/>
      <c r="M78" s="512" t="s">
        <v>1129</v>
      </c>
    </row>
    <row r="79" spans="1:13" ht="36" hidden="1">
      <c r="A79" s="502">
        <v>72</v>
      </c>
      <c r="B79" s="513" t="s">
        <v>1095</v>
      </c>
      <c r="C79" s="506" t="s">
        <v>1376</v>
      </c>
      <c r="D79" s="518" t="s">
        <v>1377</v>
      </c>
      <c r="E79" s="513" t="s">
        <v>1372</v>
      </c>
      <c r="F79" s="508" t="s">
        <v>348</v>
      </c>
      <c r="G79" s="509">
        <v>125</v>
      </c>
      <c r="H79" s="510">
        <v>0</v>
      </c>
      <c r="I79" s="510">
        <v>25</v>
      </c>
      <c r="J79" s="511"/>
      <c r="K79" s="517"/>
      <c r="L79" s="511"/>
      <c r="M79" s="512" t="s">
        <v>1129</v>
      </c>
    </row>
    <row r="80" spans="1:13" ht="36" hidden="1">
      <c r="A80" s="502">
        <v>73</v>
      </c>
      <c r="B80" s="513" t="s">
        <v>1378</v>
      </c>
      <c r="C80" s="506" t="s">
        <v>1379</v>
      </c>
      <c r="D80" s="513" t="s">
        <v>1380</v>
      </c>
      <c r="E80" s="513" t="s">
        <v>1381</v>
      </c>
      <c r="F80" s="508" t="s">
        <v>348</v>
      </c>
      <c r="G80" s="519">
        <f>'[3]ფორმა 5.2'!K142/0.8</f>
        <v>366.25</v>
      </c>
      <c r="H80" s="520">
        <v>0</v>
      </c>
      <c r="I80" s="520">
        <f>G80*20/100</f>
        <v>73.25</v>
      </c>
      <c r="M80" s="521" t="s">
        <v>1129</v>
      </c>
    </row>
    <row r="81" spans="1:13" ht="28.5" customHeight="1">
      <c r="A81" s="502">
        <v>1</v>
      </c>
      <c r="B81" s="522" t="s">
        <v>1355</v>
      </c>
      <c r="C81" s="523" t="s">
        <v>1090</v>
      </c>
      <c r="D81" s="522" t="s">
        <v>1091</v>
      </c>
      <c r="E81" s="522" t="s">
        <v>1092</v>
      </c>
      <c r="F81" s="514" t="s">
        <v>348</v>
      </c>
      <c r="G81" s="524">
        <v>625</v>
      </c>
      <c r="H81" s="510">
        <v>500</v>
      </c>
      <c r="I81" s="525">
        <f>G81*20/100</f>
        <v>125</v>
      </c>
      <c r="J81" s="526"/>
      <c r="K81" s="526"/>
      <c r="L81" s="526"/>
      <c r="M81" s="527" t="s">
        <v>1382</v>
      </c>
    </row>
    <row r="82" spans="1:13" ht="16.5" hidden="1" customHeight="1">
      <c r="A82" s="502">
        <v>2</v>
      </c>
      <c r="B82" s="522" t="s">
        <v>1137</v>
      </c>
      <c r="C82" s="523" t="s">
        <v>1138</v>
      </c>
      <c r="D82" s="522" t="s">
        <v>1139</v>
      </c>
      <c r="E82" s="522" t="s">
        <v>1140</v>
      </c>
      <c r="F82" s="514" t="s">
        <v>348</v>
      </c>
      <c r="G82" s="524">
        <f t="shared" ref="G82:G85" si="4">N82/0.8</f>
        <v>0</v>
      </c>
      <c r="H82" s="510">
        <v>0</v>
      </c>
      <c r="I82" s="525">
        <f t="shared" ref="I82:I98" si="5">G82*20/100</f>
        <v>0</v>
      </c>
      <c r="J82" s="526"/>
      <c r="K82" s="526"/>
      <c r="L82" s="526"/>
      <c r="M82" s="527" t="s">
        <v>1382</v>
      </c>
    </row>
    <row r="83" spans="1:13" ht="28.5" customHeight="1">
      <c r="A83" s="502">
        <v>3</v>
      </c>
      <c r="B83" s="522" t="s">
        <v>1093</v>
      </c>
      <c r="C83" s="523" t="s">
        <v>1383</v>
      </c>
      <c r="D83" s="522" t="s">
        <v>602</v>
      </c>
      <c r="E83" s="522" t="s">
        <v>1384</v>
      </c>
      <c r="F83" s="514" t="s">
        <v>348</v>
      </c>
      <c r="G83" s="524">
        <v>1250</v>
      </c>
      <c r="H83" s="510">
        <v>1000</v>
      </c>
      <c r="I83" s="525">
        <f t="shared" si="5"/>
        <v>250</v>
      </c>
      <c r="J83" s="526"/>
      <c r="K83" s="526"/>
      <c r="L83" s="526"/>
      <c r="M83" s="527" t="s">
        <v>1382</v>
      </c>
    </row>
    <row r="84" spans="1:13" ht="28.5" customHeight="1">
      <c r="A84" s="502">
        <v>4</v>
      </c>
      <c r="B84" s="522" t="s">
        <v>1198</v>
      </c>
      <c r="C84" s="523" t="s">
        <v>1385</v>
      </c>
      <c r="D84" s="522" t="s">
        <v>519</v>
      </c>
      <c r="E84" s="522" t="s">
        <v>1386</v>
      </c>
      <c r="F84" s="514" t="s">
        <v>348</v>
      </c>
      <c r="G84" s="524">
        <v>1250</v>
      </c>
      <c r="H84" s="510">
        <v>1000</v>
      </c>
      <c r="I84" s="525">
        <f t="shared" si="5"/>
        <v>250</v>
      </c>
      <c r="J84" s="526"/>
      <c r="K84" s="526"/>
      <c r="L84" s="526"/>
      <c r="M84" s="527" t="s">
        <v>1382</v>
      </c>
    </row>
    <row r="85" spans="1:13" ht="16.5" hidden="1" customHeight="1">
      <c r="A85" s="502">
        <v>78</v>
      </c>
      <c r="B85" s="522" t="s">
        <v>1093</v>
      </c>
      <c r="C85" s="523" t="s">
        <v>1387</v>
      </c>
      <c r="D85" s="522" t="s">
        <v>1388</v>
      </c>
      <c r="E85" s="522" t="s">
        <v>1389</v>
      </c>
      <c r="F85" s="514" t="s">
        <v>348</v>
      </c>
      <c r="G85" s="524">
        <f t="shared" si="4"/>
        <v>0</v>
      </c>
      <c r="H85" s="510">
        <v>0</v>
      </c>
      <c r="I85" s="525">
        <f t="shared" si="5"/>
        <v>0</v>
      </c>
      <c r="J85" s="526"/>
      <c r="K85" s="526"/>
      <c r="L85" s="526"/>
      <c r="M85" s="527" t="s">
        <v>1382</v>
      </c>
    </row>
    <row r="86" spans="1:13" ht="28.5" customHeight="1">
      <c r="A86" s="502">
        <v>79</v>
      </c>
      <c r="B86" s="522" t="s">
        <v>1370</v>
      </c>
      <c r="C86" s="523" t="s">
        <v>1390</v>
      </c>
      <c r="D86" s="522" t="s">
        <v>647</v>
      </c>
      <c r="E86" s="522" t="s">
        <v>1391</v>
      </c>
      <c r="F86" s="514" t="s">
        <v>348</v>
      </c>
      <c r="G86" s="524">
        <v>12500</v>
      </c>
      <c r="H86" s="510">
        <v>2500</v>
      </c>
      <c r="I86" s="525">
        <f t="shared" si="5"/>
        <v>2500</v>
      </c>
      <c r="J86" s="526"/>
      <c r="K86" s="526"/>
      <c r="L86" s="526"/>
      <c r="M86" s="527" t="s">
        <v>1382</v>
      </c>
    </row>
    <row r="87" spans="1:13" ht="16.5" hidden="1" customHeight="1">
      <c r="A87" s="502">
        <v>80</v>
      </c>
      <c r="B87" s="522" t="s">
        <v>1392</v>
      </c>
      <c r="C87" s="523" t="s">
        <v>1393</v>
      </c>
      <c r="D87" s="522" t="s">
        <v>1132</v>
      </c>
      <c r="E87" s="522" t="s">
        <v>1394</v>
      </c>
      <c r="F87" s="514" t="s">
        <v>348</v>
      </c>
      <c r="G87" s="524">
        <f>N87/0.8</f>
        <v>0</v>
      </c>
      <c r="H87" s="510">
        <v>0</v>
      </c>
      <c r="I87" s="525">
        <f t="shared" si="5"/>
        <v>0</v>
      </c>
      <c r="J87" s="526"/>
      <c r="K87" s="526"/>
      <c r="L87" s="526"/>
      <c r="M87" s="527" t="s">
        <v>1382</v>
      </c>
    </row>
    <row r="88" spans="1:13" ht="16.5" hidden="1" customHeight="1">
      <c r="A88" s="502">
        <v>81</v>
      </c>
      <c r="B88" s="522" t="s">
        <v>1395</v>
      </c>
      <c r="C88" s="523" t="s">
        <v>1396</v>
      </c>
      <c r="D88" s="522" t="s">
        <v>1397</v>
      </c>
      <c r="E88" s="522" t="s">
        <v>1398</v>
      </c>
      <c r="F88" s="514" t="s">
        <v>348</v>
      </c>
      <c r="G88" s="524">
        <f>N88/0.8</f>
        <v>0</v>
      </c>
      <c r="H88" s="510">
        <v>0</v>
      </c>
      <c r="I88" s="525">
        <f t="shared" si="5"/>
        <v>0</v>
      </c>
      <c r="J88" s="526"/>
      <c r="K88" s="526"/>
      <c r="L88" s="526"/>
      <c r="M88" s="527" t="s">
        <v>1382</v>
      </c>
    </row>
    <row r="89" spans="1:13" ht="28.5" customHeight="1">
      <c r="A89" s="502">
        <v>82</v>
      </c>
      <c r="B89" s="522" t="s">
        <v>1399</v>
      </c>
      <c r="C89" s="523" t="s">
        <v>1400</v>
      </c>
      <c r="D89" s="522" t="s">
        <v>1401</v>
      </c>
      <c r="E89" s="522" t="s">
        <v>1402</v>
      </c>
      <c r="F89" s="514" t="s">
        <v>348</v>
      </c>
      <c r="G89" s="524">
        <v>5000</v>
      </c>
      <c r="H89" s="510">
        <v>1000</v>
      </c>
      <c r="I89" s="525">
        <f t="shared" si="5"/>
        <v>1000</v>
      </c>
      <c r="J89" s="526"/>
      <c r="K89" s="526"/>
      <c r="L89" s="526"/>
      <c r="M89" s="527" t="s">
        <v>1382</v>
      </c>
    </row>
    <row r="90" spans="1:13" ht="16.5" hidden="1" customHeight="1">
      <c r="A90" s="502">
        <v>83</v>
      </c>
      <c r="B90" s="522" t="s">
        <v>1403</v>
      </c>
      <c r="C90" s="523" t="s">
        <v>1404</v>
      </c>
      <c r="D90" s="522" t="s">
        <v>1405</v>
      </c>
      <c r="E90" s="522" t="s">
        <v>1406</v>
      </c>
      <c r="F90" s="514" t="s">
        <v>348</v>
      </c>
      <c r="G90" s="524">
        <f>N90/0.8</f>
        <v>0</v>
      </c>
      <c r="H90" s="510">
        <v>0</v>
      </c>
      <c r="I90" s="525">
        <f t="shared" si="5"/>
        <v>0</v>
      </c>
      <c r="J90" s="526"/>
      <c r="K90" s="526"/>
      <c r="L90" s="526"/>
      <c r="M90" s="527" t="s">
        <v>1382</v>
      </c>
    </row>
    <row r="91" spans="1:13" ht="16.5" hidden="1" customHeight="1">
      <c r="A91" s="502">
        <v>84</v>
      </c>
      <c r="B91" s="522" t="s">
        <v>1407</v>
      </c>
      <c r="C91" s="523" t="s">
        <v>1408</v>
      </c>
      <c r="D91" s="522" t="s">
        <v>1409</v>
      </c>
      <c r="E91" s="522" t="s">
        <v>1410</v>
      </c>
      <c r="F91" s="514" t="s">
        <v>348</v>
      </c>
      <c r="G91" s="524">
        <f>N91/0.8</f>
        <v>0</v>
      </c>
      <c r="H91" s="510">
        <v>0</v>
      </c>
      <c r="I91" s="525">
        <f t="shared" si="5"/>
        <v>0</v>
      </c>
      <c r="J91" s="526"/>
      <c r="K91" s="526"/>
      <c r="L91" s="526"/>
      <c r="M91" s="527" t="s">
        <v>1382</v>
      </c>
    </row>
    <row r="92" spans="1:13" ht="16.5" hidden="1" customHeight="1">
      <c r="A92" s="502">
        <v>85</v>
      </c>
      <c r="B92" s="522" t="s">
        <v>1392</v>
      </c>
      <c r="C92" s="523" t="s">
        <v>1411</v>
      </c>
      <c r="D92" s="522" t="s">
        <v>1412</v>
      </c>
      <c r="E92" s="522" t="s">
        <v>1410</v>
      </c>
      <c r="F92" s="514" t="s">
        <v>348</v>
      </c>
      <c r="G92" s="524">
        <f>N92/0.8</f>
        <v>0</v>
      </c>
      <c r="H92" s="510">
        <v>0</v>
      </c>
      <c r="I92" s="525">
        <f t="shared" si="5"/>
        <v>0</v>
      </c>
      <c r="J92" s="526"/>
      <c r="K92" s="526"/>
      <c r="L92" s="526"/>
      <c r="M92" s="527" t="s">
        <v>1382</v>
      </c>
    </row>
    <row r="93" spans="1:13" ht="16.5" hidden="1" customHeight="1">
      <c r="A93" s="502">
        <v>86</v>
      </c>
      <c r="B93" s="522" t="s">
        <v>1198</v>
      </c>
      <c r="C93" s="523" t="s">
        <v>1383</v>
      </c>
      <c r="D93" s="522" t="s">
        <v>522</v>
      </c>
      <c r="E93" s="522" t="s">
        <v>1413</v>
      </c>
      <c r="F93" s="514" t="s">
        <v>348</v>
      </c>
      <c r="G93" s="524">
        <f>N93/0.8</f>
        <v>0</v>
      </c>
      <c r="H93" s="510">
        <v>0</v>
      </c>
      <c r="I93" s="525">
        <f t="shared" si="5"/>
        <v>0</v>
      </c>
      <c r="J93" s="526"/>
      <c r="K93" s="526"/>
      <c r="L93" s="526"/>
      <c r="M93" s="527" t="s">
        <v>1382</v>
      </c>
    </row>
    <row r="94" spans="1:13" ht="28.5" customHeight="1">
      <c r="A94" s="502">
        <v>87</v>
      </c>
      <c r="B94" s="522" t="s">
        <v>1229</v>
      </c>
      <c r="C94" s="523" t="s">
        <v>1414</v>
      </c>
      <c r="D94" s="522" t="s">
        <v>1415</v>
      </c>
      <c r="E94" s="522" t="s">
        <v>1416</v>
      </c>
      <c r="F94" s="514" t="s">
        <v>348</v>
      </c>
      <c r="G94" s="524">
        <v>6250</v>
      </c>
      <c r="H94" s="510">
        <v>2500</v>
      </c>
      <c r="I94" s="525">
        <f t="shared" si="5"/>
        <v>1250</v>
      </c>
      <c r="J94" s="526"/>
      <c r="K94" s="526"/>
      <c r="L94" s="526"/>
      <c r="M94" s="527" t="s">
        <v>1382</v>
      </c>
    </row>
    <row r="95" spans="1:13" ht="16.5" hidden="1" customHeight="1">
      <c r="A95" s="502">
        <v>88</v>
      </c>
      <c r="B95" s="522" t="s">
        <v>1417</v>
      </c>
      <c r="C95" s="523" t="s">
        <v>1418</v>
      </c>
      <c r="D95" s="522" t="s">
        <v>1419</v>
      </c>
      <c r="E95" s="522" t="s">
        <v>1420</v>
      </c>
      <c r="F95" s="514" t="s">
        <v>348</v>
      </c>
      <c r="G95" s="524">
        <f>N95/0.8</f>
        <v>0</v>
      </c>
      <c r="H95" s="510">
        <v>0</v>
      </c>
      <c r="I95" s="525">
        <f t="shared" si="5"/>
        <v>0</v>
      </c>
      <c r="J95" s="526"/>
      <c r="K95" s="526"/>
      <c r="L95" s="526"/>
      <c r="M95" s="527" t="s">
        <v>1382</v>
      </c>
    </row>
    <row r="96" spans="1:13" ht="28.5" customHeight="1">
      <c r="A96" s="502">
        <v>89</v>
      </c>
      <c r="B96" s="522" t="s">
        <v>1198</v>
      </c>
      <c r="C96" s="523" t="s">
        <v>1421</v>
      </c>
      <c r="D96" s="522" t="s">
        <v>1422</v>
      </c>
      <c r="E96" s="522" t="s">
        <v>1406</v>
      </c>
      <c r="F96" s="514" t="s">
        <v>348</v>
      </c>
      <c r="G96" s="524">
        <v>6250</v>
      </c>
      <c r="H96" s="510">
        <v>2500</v>
      </c>
      <c r="I96" s="525">
        <f t="shared" si="5"/>
        <v>1250</v>
      </c>
      <c r="J96" s="487"/>
      <c r="K96" s="487"/>
      <c r="L96" s="487"/>
      <c r="M96" s="527" t="s">
        <v>1382</v>
      </c>
    </row>
    <row r="97" spans="1:13" ht="28.5" customHeight="1">
      <c r="A97" s="502">
        <v>90</v>
      </c>
      <c r="B97" s="528" t="s">
        <v>1423</v>
      </c>
      <c r="C97" s="529" t="s">
        <v>1424</v>
      </c>
      <c r="D97" s="528" t="s">
        <v>591</v>
      </c>
      <c r="E97" s="528" t="s">
        <v>1425</v>
      </c>
      <c r="F97" s="530" t="s">
        <v>348</v>
      </c>
      <c r="G97" s="531">
        <v>5000</v>
      </c>
      <c r="H97" s="532">
        <v>1000</v>
      </c>
      <c r="I97" s="533">
        <f t="shared" si="5"/>
        <v>1000</v>
      </c>
      <c r="J97" s="534"/>
      <c r="K97" s="534"/>
      <c r="L97" s="534"/>
      <c r="M97" s="534" t="s">
        <v>1382</v>
      </c>
    </row>
    <row r="98" spans="1:13" ht="28.5" customHeight="1">
      <c r="A98" s="502">
        <v>91</v>
      </c>
      <c r="B98" s="522" t="s">
        <v>1426</v>
      </c>
      <c r="C98" s="523" t="s">
        <v>1427</v>
      </c>
      <c r="D98" s="522" t="s">
        <v>1428</v>
      </c>
      <c r="E98" s="522" t="s">
        <v>1429</v>
      </c>
      <c r="F98" s="514" t="s">
        <v>348</v>
      </c>
      <c r="G98" s="524">
        <v>1875</v>
      </c>
      <c r="H98" s="510">
        <v>500</v>
      </c>
      <c r="I98" s="525">
        <f t="shared" si="5"/>
        <v>375</v>
      </c>
      <c r="J98" s="487"/>
      <c r="K98" s="487"/>
      <c r="L98" s="487"/>
      <c r="M98" s="535" t="s">
        <v>1430</v>
      </c>
    </row>
    <row r="99" spans="1:13" ht="28.5" customHeight="1">
      <c r="A99" s="502">
        <v>92</v>
      </c>
      <c r="B99" s="536" t="s">
        <v>1431</v>
      </c>
      <c r="C99" s="537"/>
      <c r="D99" s="538" t="s">
        <v>1432</v>
      </c>
      <c r="E99" s="536" t="s">
        <v>1433</v>
      </c>
      <c r="F99" s="514" t="s">
        <v>348</v>
      </c>
      <c r="G99" s="539">
        <v>312.5</v>
      </c>
      <c r="H99" s="539">
        <v>250</v>
      </c>
      <c r="I99" s="539">
        <v>62.5</v>
      </c>
      <c r="J99" s="487"/>
      <c r="K99" s="487"/>
      <c r="L99" s="487"/>
      <c r="M99" s="535" t="s">
        <v>1430</v>
      </c>
    </row>
    <row r="100" spans="1:13" ht="28.5" customHeight="1">
      <c r="A100" s="502">
        <v>93</v>
      </c>
      <c r="B100" s="536" t="s">
        <v>1434</v>
      </c>
      <c r="C100" s="537"/>
      <c r="D100" s="538" t="s">
        <v>1435</v>
      </c>
      <c r="E100" s="536" t="s">
        <v>1436</v>
      </c>
      <c r="F100" s="514" t="s">
        <v>348</v>
      </c>
      <c r="G100" s="539">
        <v>1875</v>
      </c>
      <c r="H100" s="539">
        <v>1500</v>
      </c>
      <c r="I100" s="539">
        <v>375</v>
      </c>
      <c r="J100" s="487"/>
      <c r="K100" s="487"/>
      <c r="L100" s="487"/>
      <c r="M100" s="535" t="s">
        <v>1430</v>
      </c>
    </row>
    <row r="101" spans="1:13" ht="28.5" customHeight="1">
      <c r="A101" s="502">
        <v>94</v>
      </c>
      <c r="B101" s="536" t="s">
        <v>1437</v>
      </c>
      <c r="C101" s="537"/>
      <c r="D101" s="538" t="s">
        <v>1438</v>
      </c>
      <c r="E101" s="536" t="s">
        <v>1433</v>
      </c>
      <c r="F101" s="514" t="s">
        <v>348</v>
      </c>
      <c r="G101" s="539">
        <v>437.5</v>
      </c>
      <c r="H101" s="539">
        <v>350</v>
      </c>
      <c r="I101" s="539">
        <v>87.5</v>
      </c>
      <c r="J101" s="487"/>
      <c r="K101" s="487"/>
      <c r="L101" s="487"/>
      <c r="M101" s="535" t="s">
        <v>1430</v>
      </c>
    </row>
    <row r="102" spans="1:13" ht="28.5" customHeight="1">
      <c r="A102" s="502">
        <v>95</v>
      </c>
      <c r="B102" s="536" t="s">
        <v>1439</v>
      </c>
      <c r="C102" s="537"/>
      <c r="D102" s="538" t="s">
        <v>1440</v>
      </c>
      <c r="E102" s="536" t="s">
        <v>1433</v>
      </c>
      <c r="F102" s="514" t="s">
        <v>348</v>
      </c>
      <c r="G102" s="539">
        <v>218.75</v>
      </c>
      <c r="H102" s="539">
        <v>175</v>
      </c>
      <c r="I102" s="539">
        <v>43.75</v>
      </c>
      <c r="J102" s="487"/>
      <c r="K102" s="487"/>
      <c r="L102" s="487"/>
      <c r="M102" s="535" t="s">
        <v>1430</v>
      </c>
    </row>
    <row r="103" spans="1:13" ht="28.5" customHeight="1">
      <c r="A103" s="502">
        <v>96</v>
      </c>
      <c r="B103" s="536" t="s">
        <v>1441</v>
      </c>
      <c r="C103" s="537"/>
      <c r="D103" s="538" t="s">
        <v>1442</v>
      </c>
      <c r="E103" s="536" t="s">
        <v>1433</v>
      </c>
      <c r="F103" s="514" t="s">
        <v>348</v>
      </c>
      <c r="G103" s="539">
        <v>312.5</v>
      </c>
      <c r="H103" s="539">
        <v>250</v>
      </c>
      <c r="I103" s="539">
        <v>62.5</v>
      </c>
      <c r="J103" s="487"/>
      <c r="K103" s="487"/>
      <c r="L103" s="487"/>
      <c r="M103" s="535" t="s">
        <v>1430</v>
      </c>
    </row>
    <row r="104" spans="1:13" ht="28.5" customHeight="1">
      <c r="A104" s="502">
        <v>97</v>
      </c>
      <c r="B104" s="536" t="s">
        <v>1443</v>
      </c>
      <c r="C104" s="537"/>
      <c r="D104" s="538" t="s">
        <v>1444</v>
      </c>
      <c r="E104" s="536" t="s">
        <v>1433</v>
      </c>
      <c r="F104" s="514" t="s">
        <v>348</v>
      </c>
      <c r="G104" s="539">
        <v>312.5</v>
      </c>
      <c r="H104" s="539">
        <v>250</v>
      </c>
      <c r="I104" s="539">
        <v>62.5</v>
      </c>
      <c r="J104" s="487"/>
      <c r="K104" s="487"/>
      <c r="L104" s="487"/>
      <c r="M104" s="535" t="s">
        <v>1430</v>
      </c>
    </row>
    <row r="105" spans="1:13" ht="28.5" customHeight="1">
      <c r="A105" s="502">
        <v>98</v>
      </c>
      <c r="B105" s="536" t="s">
        <v>1445</v>
      </c>
      <c r="C105" s="537"/>
      <c r="D105" s="538" t="s">
        <v>1446</v>
      </c>
      <c r="E105" s="536" t="s">
        <v>1433</v>
      </c>
      <c r="F105" s="514" t="s">
        <v>348</v>
      </c>
      <c r="G105" s="539">
        <v>312.5</v>
      </c>
      <c r="H105" s="539">
        <v>250</v>
      </c>
      <c r="I105" s="539">
        <v>62.5</v>
      </c>
      <c r="J105" s="487"/>
      <c r="K105" s="487"/>
      <c r="L105" s="487"/>
      <c r="M105" s="535" t="s">
        <v>1430</v>
      </c>
    </row>
    <row r="106" spans="1:13" ht="28.5" customHeight="1">
      <c r="A106" s="502">
        <v>99</v>
      </c>
      <c r="B106" s="536" t="s">
        <v>1447</v>
      </c>
      <c r="C106" s="537"/>
      <c r="D106" s="538" t="s">
        <v>1448</v>
      </c>
      <c r="E106" s="536" t="s">
        <v>1433</v>
      </c>
      <c r="F106" s="514" t="s">
        <v>348</v>
      </c>
      <c r="G106" s="539">
        <v>625</v>
      </c>
      <c r="H106" s="539">
        <v>500</v>
      </c>
      <c r="I106" s="539">
        <v>125</v>
      </c>
      <c r="J106" s="487"/>
      <c r="K106" s="487"/>
      <c r="L106" s="487"/>
      <c r="M106" s="535" t="s">
        <v>1430</v>
      </c>
    </row>
    <row r="107" spans="1:13" ht="28.5" customHeight="1">
      <c r="A107" s="502">
        <v>100</v>
      </c>
      <c r="B107" s="536" t="s">
        <v>1449</v>
      </c>
      <c r="C107" s="537"/>
      <c r="D107" s="538" t="s">
        <v>1450</v>
      </c>
      <c r="E107" s="536" t="s">
        <v>1433</v>
      </c>
      <c r="F107" s="514" t="s">
        <v>348</v>
      </c>
      <c r="G107" s="539">
        <v>375</v>
      </c>
      <c r="H107" s="539">
        <v>300</v>
      </c>
      <c r="I107" s="539">
        <v>75</v>
      </c>
      <c r="J107" s="487"/>
      <c r="K107" s="487"/>
      <c r="L107" s="487"/>
      <c r="M107" s="535" t="s">
        <v>1430</v>
      </c>
    </row>
    <row r="108" spans="1:13" ht="28.5" customHeight="1">
      <c r="A108" s="502">
        <v>101</v>
      </c>
      <c r="B108" s="536" t="s">
        <v>1451</v>
      </c>
      <c r="C108" s="537"/>
      <c r="D108" s="538" t="s">
        <v>1452</v>
      </c>
      <c r="E108" s="536" t="s">
        <v>1433</v>
      </c>
      <c r="F108" s="514" t="s">
        <v>348</v>
      </c>
      <c r="G108" s="539">
        <v>125</v>
      </c>
      <c r="H108" s="539">
        <v>100</v>
      </c>
      <c r="I108" s="539">
        <v>25</v>
      </c>
      <c r="J108" s="487"/>
      <c r="K108" s="487"/>
      <c r="L108" s="487"/>
      <c r="M108" s="535" t="s">
        <v>1430</v>
      </c>
    </row>
    <row r="109" spans="1:13" ht="28.5" customHeight="1">
      <c r="A109" s="502">
        <v>102</v>
      </c>
      <c r="B109" s="536" t="s">
        <v>1453</v>
      </c>
      <c r="C109" s="537"/>
      <c r="D109" s="538" t="s">
        <v>1454</v>
      </c>
      <c r="E109" s="536" t="s">
        <v>1433</v>
      </c>
      <c r="F109" s="514" t="s">
        <v>348</v>
      </c>
      <c r="G109" s="539">
        <v>125</v>
      </c>
      <c r="H109" s="539">
        <v>100</v>
      </c>
      <c r="I109" s="539">
        <v>25</v>
      </c>
      <c r="J109" s="487"/>
      <c r="K109" s="487"/>
      <c r="L109" s="487"/>
      <c r="M109" s="535" t="s">
        <v>1430</v>
      </c>
    </row>
    <row r="110" spans="1:13" ht="28.5" customHeight="1">
      <c r="A110" s="502">
        <v>103</v>
      </c>
      <c r="B110" s="536" t="s">
        <v>1455</v>
      </c>
      <c r="C110" s="537"/>
      <c r="D110" s="538" t="s">
        <v>1456</v>
      </c>
      <c r="E110" s="536" t="s">
        <v>1433</v>
      </c>
      <c r="F110" s="514" t="s">
        <v>348</v>
      </c>
      <c r="G110" s="539">
        <v>375</v>
      </c>
      <c r="H110" s="539">
        <v>300</v>
      </c>
      <c r="I110" s="539">
        <v>75</v>
      </c>
      <c r="J110" s="487"/>
      <c r="K110" s="487"/>
      <c r="L110" s="487"/>
      <c r="M110" s="535" t="s">
        <v>1430</v>
      </c>
    </row>
    <row r="111" spans="1:13" ht="28.5" customHeight="1">
      <c r="A111" s="502">
        <v>104</v>
      </c>
      <c r="B111" s="536" t="s">
        <v>1457</v>
      </c>
      <c r="C111" s="537"/>
      <c r="D111" s="538" t="s">
        <v>1458</v>
      </c>
      <c r="E111" s="536" t="s">
        <v>1433</v>
      </c>
      <c r="F111" s="514" t="s">
        <v>348</v>
      </c>
      <c r="G111" s="539">
        <v>125</v>
      </c>
      <c r="H111" s="539">
        <v>100</v>
      </c>
      <c r="I111" s="539">
        <v>25</v>
      </c>
      <c r="J111" s="487"/>
      <c r="K111" s="487"/>
      <c r="L111" s="487"/>
      <c r="M111" s="535" t="s">
        <v>1430</v>
      </c>
    </row>
    <row r="112" spans="1:13" ht="28.5" customHeight="1">
      <c r="A112" s="502">
        <v>105</v>
      </c>
      <c r="B112" s="536" t="s">
        <v>1459</v>
      </c>
      <c r="C112" s="537"/>
      <c r="D112" s="538" t="s">
        <v>1460</v>
      </c>
      <c r="E112" s="536" t="s">
        <v>1433</v>
      </c>
      <c r="F112" s="514" t="s">
        <v>348</v>
      </c>
      <c r="G112" s="539">
        <v>125</v>
      </c>
      <c r="H112" s="539">
        <v>100</v>
      </c>
      <c r="I112" s="539">
        <v>25</v>
      </c>
      <c r="J112" s="487"/>
      <c r="K112" s="487"/>
      <c r="L112" s="487"/>
      <c r="M112" s="535" t="s">
        <v>1430</v>
      </c>
    </row>
    <row r="113" spans="1:13" ht="28.5" customHeight="1">
      <c r="A113" s="502">
        <v>106</v>
      </c>
      <c r="B113" s="536" t="s">
        <v>1461</v>
      </c>
      <c r="C113" s="537"/>
      <c r="D113" s="538" t="s">
        <v>1462</v>
      </c>
      <c r="E113" s="536" t="s">
        <v>1433</v>
      </c>
      <c r="F113" s="514" t="s">
        <v>348</v>
      </c>
      <c r="G113" s="539">
        <v>437.5</v>
      </c>
      <c r="H113" s="539">
        <v>350</v>
      </c>
      <c r="I113" s="539">
        <v>87.5</v>
      </c>
      <c r="J113" s="487"/>
      <c r="K113" s="487"/>
      <c r="L113" s="487"/>
      <c r="M113" s="535" t="s">
        <v>1430</v>
      </c>
    </row>
    <row r="114" spans="1:13" ht="28.5" customHeight="1">
      <c r="A114" s="502">
        <v>107</v>
      </c>
      <c r="B114" s="536" t="s">
        <v>1463</v>
      </c>
      <c r="C114" s="537"/>
      <c r="D114" s="538" t="s">
        <v>1464</v>
      </c>
      <c r="E114" s="536" t="s">
        <v>1433</v>
      </c>
      <c r="F114" s="514" t="s">
        <v>348</v>
      </c>
      <c r="G114" s="539">
        <v>375</v>
      </c>
      <c r="H114" s="539">
        <v>300</v>
      </c>
      <c r="I114" s="539">
        <v>75</v>
      </c>
      <c r="J114" s="487"/>
      <c r="K114" s="487"/>
      <c r="L114" s="487"/>
      <c r="M114" s="535" t="s">
        <v>1430</v>
      </c>
    </row>
    <row r="115" spans="1:13" ht="28.5" customHeight="1">
      <c r="A115" s="502">
        <v>108</v>
      </c>
      <c r="B115" s="536" t="s">
        <v>1465</v>
      </c>
      <c r="C115" s="537"/>
      <c r="D115" s="538" t="s">
        <v>1466</v>
      </c>
      <c r="E115" s="536" t="s">
        <v>1433</v>
      </c>
      <c r="F115" s="514" t="s">
        <v>348</v>
      </c>
      <c r="G115" s="539">
        <v>375</v>
      </c>
      <c r="H115" s="539">
        <v>300</v>
      </c>
      <c r="I115" s="539">
        <v>75</v>
      </c>
      <c r="J115" s="487"/>
      <c r="K115" s="487"/>
      <c r="L115" s="487"/>
      <c r="M115" s="535" t="s">
        <v>1430</v>
      </c>
    </row>
    <row r="116" spans="1:13" ht="28.5" customHeight="1">
      <c r="A116" s="502">
        <v>109</v>
      </c>
      <c r="B116" s="536" t="s">
        <v>1467</v>
      </c>
      <c r="C116" s="537"/>
      <c r="D116" s="538" t="s">
        <v>1468</v>
      </c>
      <c r="E116" s="536" t="s">
        <v>1433</v>
      </c>
      <c r="F116" s="514" t="s">
        <v>348</v>
      </c>
      <c r="G116" s="539">
        <v>437.5</v>
      </c>
      <c r="H116" s="539">
        <v>350</v>
      </c>
      <c r="I116" s="539">
        <v>87.5</v>
      </c>
      <c r="J116" s="487"/>
      <c r="K116" s="487"/>
      <c r="L116" s="487"/>
      <c r="M116" s="535" t="s">
        <v>1430</v>
      </c>
    </row>
    <row r="117" spans="1:13" ht="28.5" customHeight="1">
      <c r="A117" s="502">
        <v>110</v>
      </c>
      <c r="B117" s="536" t="s">
        <v>1469</v>
      </c>
      <c r="C117" s="537"/>
      <c r="D117" s="538" t="s">
        <v>1470</v>
      </c>
      <c r="E117" s="536" t="s">
        <v>1433</v>
      </c>
      <c r="F117" s="514" t="s">
        <v>348</v>
      </c>
      <c r="G117" s="539">
        <v>375</v>
      </c>
      <c r="H117" s="539">
        <v>300</v>
      </c>
      <c r="I117" s="539">
        <v>75</v>
      </c>
      <c r="J117" s="487"/>
      <c r="K117" s="487"/>
      <c r="L117" s="487"/>
      <c r="M117" s="535" t="s">
        <v>1430</v>
      </c>
    </row>
    <row r="118" spans="1:13" ht="28.5" customHeight="1">
      <c r="A118" s="502">
        <v>111</v>
      </c>
      <c r="B118" s="536" t="s">
        <v>1471</v>
      </c>
      <c r="C118" s="537"/>
      <c r="D118" s="538" t="s">
        <v>1472</v>
      </c>
      <c r="E118" s="536" t="s">
        <v>1433</v>
      </c>
      <c r="F118" s="514" t="s">
        <v>348</v>
      </c>
      <c r="G118" s="539">
        <v>375</v>
      </c>
      <c r="H118" s="539">
        <v>300</v>
      </c>
      <c r="I118" s="539">
        <v>75</v>
      </c>
      <c r="J118" s="487"/>
      <c r="K118" s="487"/>
      <c r="L118" s="487"/>
      <c r="M118" s="535" t="s">
        <v>1430</v>
      </c>
    </row>
    <row r="119" spans="1:13" ht="24.75" customHeight="1">
      <c r="A119" s="502">
        <v>112</v>
      </c>
      <c r="B119" s="536" t="s">
        <v>1473</v>
      </c>
      <c r="C119" s="537"/>
      <c r="D119" s="538" t="s">
        <v>1474</v>
      </c>
      <c r="E119" s="536" t="s">
        <v>1433</v>
      </c>
      <c r="F119" s="514" t="s">
        <v>348</v>
      </c>
      <c r="G119" s="539">
        <v>375</v>
      </c>
      <c r="H119" s="539">
        <v>300</v>
      </c>
      <c r="I119" s="539">
        <v>75</v>
      </c>
      <c r="J119" s="487"/>
      <c r="K119" s="487"/>
      <c r="L119" s="487"/>
      <c r="M119" s="535" t="s">
        <v>1430</v>
      </c>
    </row>
    <row r="120" spans="1:13" ht="24.75" customHeight="1">
      <c r="A120" s="502">
        <v>113</v>
      </c>
      <c r="B120" s="536" t="s">
        <v>1475</v>
      </c>
      <c r="C120" s="537"/>
      <c r="D120" s="538" t="s">
        <v>1476</v>
      </c>
      <c r="E120" s="536" t="s">
        <v>1433</v>
      </c>
      <c r="F120" s="514" t="s">
        <v>348</v>
      </c>
      <c r="G120" s="539">
        <v>375</v>
      </c>
      <c r="H120" s="539">
        <v>300</v>
      </c>
      <c r="I120" s="539">
        <v>75</v>
      </c>
      <c r="J120" s="487"/>
      <c r="K120" s="487"/>
      <c r="L120" s="487"/>
      <c r="M120" s="535" t="s">
        <v>1430</v>
      </c>
    </row>
    <row r="121" spans="1:13" ht="24.75" customHeight="1">
      <c r="A121" s="502">
        <v>114</v>
      </c>
      <c r="B121" s="536" t="s">
        <v>1477</v>
      </c>
      <c r="C121" s="537"/>
      <c r="D121" s="538" t="s">
        <v>1478</v>
      </c>
      <c r="E121" s="536" t="s">
        <v>1433</v>
      </c>
      <c r="F121" s="514" t="s">
        <v>348</v>
      </c>
      <c r="G121" s="539">
        <v>375</v>
      </c>
      <c r="H121" s="539">
        <v>300</v>
      </c>
      <c r="I121" s="539">
        <v>75</v>
      </c>
      <c r="J121" s="487"/>
      <c r="K121" s="487"/>
      <c r="L121" s="487"/>
      <c r="M121" s="535" t="s">
        <v>1430</v>
      </c>
    </row>
    <row r="122" spans="1:13" ht="24.75" customHeight="1">
      <c r="A122" s="502">
        <v>115</v>
      </c>
      <c r="B122" s="536" t="s">
        <v>1479</v>
      </c>
      <c r="C122" s="537"/>
      <c r="D122" s="538" t="s">
        <v>1480</v>
      </c>
      <c r="E122" s="536" t="s">
        <v>1433</v>
      </c>
      <c r="F122" s="514" t="s">
        <v>348</v>
      </c>
      <c r="G122" s="539">
        <v>125</v>
      </c>
      <c r="H122" s="539">
        <v>100</v>
      </c>
      <c r="I122" s="539">
        <v>25</v>
      </c>
      <c r="J122" s="487"/>
      <c r="K122" s="487"/>
      <c r="L122" s="487"/>
      <c r="M122" s="535" t="s">
        <v>1430</v>
      </c>
    </row>
    <row r="123" spans="1:13" ht="24.75" customHeight="1">
      <c r="A123" s="502">
        <v>116</v>
      </c>
      <c r="B123" s="536" t="s">
        <v>1481</v>
      </c>
      <c r="C123" s="537"/>
      <c r="D123" s="538" t="s">
        <v>1482</v>
      </c>
      <c r="E123" s="536" t="s">
        <v>1433</v>
      </c>
      <c r="F123" s="514" t="s">
        <v>348</v>
      </c>
      <c r="G123" s="539">
        <v>375</v>
      </c>
      <c r="H123" s="539">
        <v>300</v>
      </c>
      <c r="I123" s="539">
        <v>75</v>
      </c>
      <c r="J123" s="487"/>
      <c r="K123" s="487"/>
      <c r="L123" s="487"/>
      <c r="M123" s="535" t="s">
        <v>1430</v>
      </c>
    </row>
    <row r="124" spans="1:13" ht="24.75" customHeight="1">
      <c r="A124" s="502">
        <v>117</v>
      </c>
      <c r="B124" s="536" t="s">
        <v>1483</v>
      </c>
      <c r="C124" s="537"/>
      <c r="D124" s="538" t="s">
        <v>1484</v>
      </c>
      <c r="E124" s="536" t="s">
        <v>1433</v>
      </c>
      <c r="F124" s="514" t="s">
        <v>348</v>
      </c>
      <c r="G124" s="539">
        <v>375</v>
      </c>
      <c r="H124" s="539">
        <v>300</v>
      </c>
      <c r="I124" s="539">
        <v>75</v>
      </c>
      <c r="J124" s="487"/>
      <c r="K124" s="487"/>
      <c r="L124" s="487"/>
      <c r="M124" s="535" t="s">
        <v>1430</v>
      </c>
    </row>
    <row r="125" spans="1:13" ht="24.75" customHeight="1">
      <c r="A125" s="502">
        <v>118</v>
      </c>
      <c r="B125" s="536" t="s">
        <v>1485</v>
      </c>
      <c r="C125" s="537"/>
      <c r="D125" s="538" t="s">
        <v>1486</v>
      </c>
      <c r="E125" s="536" t="s">
        <v>1433</v>
      </c>
      <c r="F125" s="514" t="s">
        <v>348</v>
      </c>
      <c r="G125" s="539">
        <v>375</v>
      </c>
      <c r="H125" s="539">
        <v>300</v>
      </c>
      <c r="I125" s="539">
        <v>75</v>
      </c>
      <c r="J125" s="487"/>
      <c r="K125" s="487"/>
      <c r="L125" s="487"/>
      <c r="M125" s="535" t="s">
        <v>1430</v>
      </c>
    </row>
    <row r="126" spans="1:13" ht="24.75" customHeight="1">
      <c r="A126" s="502">
        <v>119</v>
      </c>
      <c r="B126" s="536" t="s">
        <v>1487</v>
      </c>
      <c r="C126" s="537"/>
      <c r="D126" s="538" t="s">
        <v>1488</v>
      </c>
      <c r="E126" s="536" t="s">
        <v>1433</v>
      </c>
      <c r="F126" s="514" t="s">
        <v>348</v>
      </c>
      <c r="G126" s="539">
        <v>375</v>
      </c>
      <c r="H126" s="539">
        <v>300</v>
      </c>
      <c r="I126" s="539">
        <v>75</v>
      </c>
      <c r="J126" s="487"/>
      <c r="K126" s="487"/>
      <c r="L126" s="487"/>
      <c r="M126" s="535" t="s">
        <v>1430</v>
      </c>
    </row>
    <row r="127" spans="1:13" ht="24.75" customHeight="1">
      <c r="A127" s="502">
        <v>120</v>
      </c>
      <c r="B127" s="536" t="s">
        <v>1489</v>
      </c>
      <c r="C127" s="537"/>
      <c r="D127" s="538" t="s">
        <v>1490</v>
      </c>
      <c r="E127" s="536" t="s">
        <v>1433</v>
      </c>
      <c r="F127" s="514" t="s">
        <v>348</v>
      </c>
      <c r="G127" s="539">
        <v>312.5</v>
      </c>
      <c r="H127" s="539">
        <v>250</v>
      </c>
      <c r="I127" s="539">
        <v>62.5</v>
      </c>
      <c r="J127" s="487"/>
      <c r="K127" s="487"/>
      <c r="L127" s="487"/>
      <c r="M127" s="535" t="s">
        <v>1430</v>
      </c>
    </row>
    <row r="128" spans="1:13" ht="24.75" customHeight="1">
      <c r="A128" s="502">
        <v>121</v>
      </c>
      <c r="B128" s="536" t="s">
        <v>1491</v>
      </c>
      <c r="C128" s="537"/>
      <c r="D128" s="538" t="s">
        <v>1492</v>
      </c>
      <c r="E128" s="536" t="s">
        <v>1433</v>
      </c>
      <c r="F128" s="514" t="s">
        <v>348</v>
      </c>
      <c r="G128" s="539">
        <v>312.5</v>
      </c>
      <c r="H128" s="539">
        <v>250</v>
      </c>
      <c r="I128" s="539">
        <v>62.5</v>
      </c>
      <c r="J128" s="487"/>
      <c r="K128" s="487"/>
      <c r="L128" s="487"/>
      <c r="M128" s="535" t="s">
        <v>1430</v>
      </c>
    </row>
    <row r="129" spans="1:13" ht="28.5" customHeight="1">
      <c r="A129" s="502">
        <v>122</v>
      </c>
      <c r="B129" s="536" t="s">
        <v>1493</v>
      </c>
      <c r="C129" s="537"/>
      <c r="D129" s="538" t="s">
        <v>1494</v>
      </c>
      <c r="E129" s="536" t="s">
        <v>1433</v>
      </c>
      <c r="F129" s="514" t="s">
        <v>348</v>
      </c>
      <c r="G129" s="539">
        <v>437.5</v>
      </c>
      <c r="H129" s="539">
        <v>350</v>
      </c>
      <c r="I129" s="539">
        <v>87.5</v>
      </c>
      <c r="J129" s="487"/>
      <c r="K129" s="487"/>
      <c r="L129" s="487"/>
      <c r="M129" s="535" t="s">
        <v>1430</v>
      </c>
    </row>
    <row r="130" spans="1:13" ht="28.5" customHeight="1">
      <c r="A130" s="502">
        <v>123</v>
      </c>
      <c r="B130" s="536" t="s">
        <v>1495</v>
      </c>
      <c r="C130" s="537"/>
      <c r="D130" s="538" t="s">
        <v>1496</v>
      </c>
      <c r="E130" s="536" t="s">
        <v>1433</v>
      </c>
      <c r="F130" s="514" t="s">
        <v>348</v>
      </c>
      <c r="G130" s="539">
        <v>312.5</v>
      </c>
      <c r="H130" s="539">
        <v>250</v>
      </c>
      <c r="I130" s="539">
        <v>62.5</v>
      </c>
      <c r="J130" s="487"/>
      <c r="K130" s="487"/>
      <c r="L130" s="487"/>
      <c r="M130" s="535" t="s">
        <v>1430</v>
      </c>
    </row>
    <row r="131" spans="1:13" ht="28.5" customHeight="1">
      <c r="A131" s="502">
        <v>124</v>
      </c>
      <c r="B131" s="536" t="s">
        <v>1497</v>
      </c>
      <c r="C131" s="537"/>
      <c r="D131" s="538" t="s">
        <v>1498</v>
      </c>
      <c r="E131" s="536" t="s">
        <v>1433</v>
      </c>
      <c r="F131" s="514" t="s">
        <v>348</v>
      </c>
      <c r="G131" s="539">
        <v>312.5</v>
      </c>
      <c r="H131" s="539">
        <v>250</v>
      </c>
      <c r="I131" s="539">
        <v>62.5</v>
      </c>
      <c r="J131" s="487"/>
      <c r="K131" s="487"/>
      <c r="L131" s="487"/>
      <c r="M131" s="535" t="s">
        <v>1430</v>
      </c>
    </row>
    <row r="132" spans="1:13" ht="28.5" customHeight="1">
      <c r="A132" s="502">
        <v>125</v>
      </c>
      <c r="B132" s="536" t="s">
        <v>1499</v>
      </c>
      <c r="C132" s="537"/>
      <c r="D132" s="538" t="s">
        <v>1500</v>
      </c>
      <c r="E132" s="536" t="s">
        <v>1433</v>
      </c>
      <c r="F132" s="514" t="s">
        <v>348</v>
      </c>
      <c r="G132" s="539">
        <v>437.5</v>
      </c>
      <c r="H132" s="539">
        <v>350</v>
      </c>
      <c r="I132" s="539">
        <v>87.5</v>
      </c>
      <c r="J132" s="487"/>
      <c r="K132" s="487"/>
      <c r="L132" s="487"/>
      <c r="M132" s="535" t="s">
        <v>1430</v>
      </c>
    </row>
    <row r="133" spans="1:13" ht="28.5" customHeight="1">
      <c r="A133" s="502">
        <v>126</v>
      </c>
      <c r="B133" s="536" t="s">
        <v>1501</v>
      </c>
      <c r="C133" s="537"/>
      <c r="D133" s="538" t="s">
        <v>1502</v>
      </c>
      <c r="E133" s="536" t="s">
        <v>1433</v>
      </c>
      <c r="F133" s="514" t="s">
        <v>348</v>
      </c>
      <c r="G133" s="539">
        <v>312.5</v>
      </c>
      <c r="H133" s="539">
        <v>250</v>
      </c>
      <c r="I133" s="539">
        <v>62.5</v>
      </c>
      <c r="J133" s="487"/>
      <c r="K133" s="487"/>
      <c r="L133" s="487"/>
      <c r="M133" s="535" t="s">
        <v>1430</v>
      </c>
    </row>
    <row r="134" spans="1:13" ht="28.5" customHeight="1">
      <c r="A134" s="502">
        <v>127</v>
      </c>
      <c r="B134" s="536" t="s">
        <v>1503</v>
      </c>
      <c r="C134" s="537"/>
      <c r="D134" s="538" t="s">
        <v>1504</v>
      </c>
      <c r="E134" s="536" t="s">
        <v>1433</v>
      </c>
      <c r="F134" s="514" t="s">
        <v>348</v>
      </c>
      <c r="G134" s="539">
        <v>312.5</v>
      </c>
      <c r="H134" s="539">
        <v>250</v>
      </c>
      <c r="I134" s="539">
        <v>62.5</v>
      </c>
      <c r="J134" s="487"/>
      <c r="K134" s="487"/>
      <c r="L134" s="487"/>
      <c r="M134" s="535" t="s">
        <v>1430</v>
      </c>
    </row>
    <row r="135" spans="1:13" ht="28.5" customHeight="1">
      <c r="A135" s="502">
        <v>128</v>
      </c>
      <c r="B135" s="536" t="s">
        <v>1505</v>
      </c>
      <c r="C135" s="537"/>
      <c r="D135" s="538" t="s">
        <v>1506</v>
      </c>
      <c r="E135" s="536" t="s">
        <v>1433</v>
      </c>
      <c r="F135" s="514" t="s">
        <v>348</v>
      </c>
      <c r="G135" s="539">
        <v>312.5</v>
      </c>
      <c r="H135" s="539">
        <v>250</v>
      </c>
      <c r="I135" s="539">
        <v>62.5</v>
      </c>
      <c r="J135" s="487"/>
      <c r="K135" s="487"/>
      <c r="L135" s="487"/>
      <c r="M135" s="535" t="s">
        <v>1430</v>
      </c>
    </row>
    <row r="136" spans="1:13" ht="28.5" customHeight="1">
      <c r="A136" s="502">
        <v>129</v>
      </c>
      <c r="B136" s="536" t="s">
        <v>1507</v>
      </c>
      <c r="C136" s="537"/>
      <c r="D136" s="538" t="s">
        <v>1508</v>
      </c>
      <c r="E136" s="536" t="s">
        <v>1433</v>
      </c>
      <c r="F136" s="514" t="s">
        <v>348</v>
      </c>
      <c r="G136" s="539">
        <v>312.5</v>
      </c>
      <c r="H136" s="539">
        <v>250</v>
      </c>
      <c r="I136" s="539">
        <v>62.5</v>
      </c>
      <c r="J136" s="487"/>
      <c r="K136" s="487"/>
      <c r="L136" s="487"/>
      <c r="M136" s="535" t="s">
        <v>1430</v>
      </c>
    </row>
    <row r="137" spans="1:13" ht="28.5" customHeight="1">
      <c r="A137" s="502">
        <v>130</v>
      </c>
      <c r="B137" s="536" t="s">
        <v>1509</v>
      </c>
      <c r="C137" s="537"/>
      <c r="D137" s="538" t="s">
        <v>1510</v>
      </c>
      <c r="E137" s="536" t="s">
        <v>1433</v>
      </c>
      <c r="F137" s="514" t="s">
        <v>348</v>
      </c>
      <c r="G137" s="539">
        <v>312.5</v>
      </c>
      <c r="H137" s="539">
        <v>250</v>
      </c>
      <c r="I137" s="539">
        <v>62.5</v>
      </c>
      <c r="J137" s="487"/>
      <c r="K137" s="487"/>
      <c r="L137" s="487"/>
      <c r="M137" s="535" t="s">
        <v>1430</v>
      </c>
    </row>
    <row r="138" spans="1:13" ht="28.5" customHeight="1">
      <c r="A138" s="502">
        <v>131</v>
      </c>
      <c r="B138" s="536" t="s">
        <v>1511</v>
      </c>
      <c r="C138" s="537"/>
      <c r="D138" s="538" t="s">
        <v>1512</v>
      </c>
      <c r="E138" s="536" t="s">
        <v>1433</v>
      </c>
      <c r="F138" s="514" t="s">
        <v>348</v>
      </c>
      <c r="G138" s="539">
        <v>312.5</v>
      </c>
      <c r="H138" s="539">
        <v>250</v>
      </c>
      <c r="I138" s="539">
        <v>62.5</v>
      </c>
      <c r="J138" s="487"/>
      <c r="K138" s="487"/>
      <c r="L138" s="487"/>
      <c r="M138" s="535" t="s">
        <v>1430</v>
      </c>
    </row>
    <row r="139" spans="1:13" ht="28.5" customHeight="1">
      <c r="A139" s="502">
        <v>132</v>
      </c>
      <c r="B139" s="536" t="s">
        <v>1513</v>
      </c>
      <c r="C139" s="537"/>
      <c r="D139" s="538" t="s">
        <v>1514</v>
      </c>
      <c r="E139" s="536" t="s">
        <v>1433</v>
      </c>
      <c r="F139" s="514" t="s">
        <v>348</v>
      </c>
      <c r="G139" s="539">
        <v>312.5</v>
      </c>
      <c r="H139" s="539">
        <v>250</v>
      </c>
      <c r="I139" s="539">
        <v>62.5</v>
      </c>
      <c r="J139" s="487"/>
      <c r="K139" s="487"/>
      <c r="L139" s="487"/>
      <c r="M139" s="535" t="s">
        <v>1430</v>
      </c>
    </row>
    <row r="140" spans="1:13" ht="28.5" customHeight="1">
      <c r="A140" s="502">
        <v>133</v>
      </c>
      <c r="B140" s="536" t="s">
        <v>1515</v>
      </c>
      <c r="C140" s="487"/>
      <c r="D140" s="538" t="s">
        <v>1516</v>
      </c>
      <c r="E140" s="536" t="s">
        <v>1433</v>
      </c>
      <c r="F140" s="514" t="s">
        <v>348</v>
      </c>
      <c r="G140" s="539">
        <v>312.5</v>
      </c>
      <c r="H140" s="539">
        <v>250</v>
      </c>
      <c r="I140" s="539">
        <v>62.5</v>
      </c>
      <c r="J140" s="487"/>
      <c r="K140" s="487"/>
      <c r="L140" s="487"/>
      <c r="M140" s="535" t="s">
        <v>1430</v>
      </c>
    </row>
    <row r="141" spans="1:13" ht="28.5" customHeight="1">
      <c r="A141" s="502">
        <v>134</v>
      </c>
      <c r="B141" s="536" t="s">
        <v>1517</v>
      </c>
      <c r="C141" s="487"/>
      <c r="D141" s="538" t="s">
        <v>1518</v>
      </c>
      <c r="E141" s="536" t="s">
        <v>1433</v>
      </c>
      <c r="F141" s="514" t="s">
        <v>348</v>
      </c>
      <c r="G141" s="539">
        <v>312.5</v>
      </c>
      <c r="H141" s="539">
        <v>250</v>
      </c>
      <c r="I141" s="539">
        <v>62.5</v>
      </c>
      <c r="J141" s="487"/>
      <c r="K141" s="487"/>
      <c r="L141" s="487"/>
      <c r="M141" s="535" t="s">
        <v>1430</v>
      </c>
    </row>
    <row r="142" spans="1:13" ht="28.5" customHeight="1">
      <c r="A142" s="502">
        <v>135</v>
      </c>
      <c r="B142" s="536" t="s">
        <v>1519</v>
      </c>
      <c r="C142" s="487"/>
      <c r="D142" s="538" t="s">
        <v>1520</v>
      </c>
      <c r="E142" s="536" t="s">
        <v>1433</v>
      </c>
      <c r="F142" s="514" t="s">
        <v>348</v>
      </c>
      <c r="G142" s="539">
        <v>312.5</v>
      </c>
      <c r="H142" s="539">
        <v>250</v>
      </c>
      <c r="I142" s="539">
        <v>62.5</v>
      </c>
      <c r="J142" s="487"/>
      <c r="K142" s="487"/>
      <c r="L142" s="487"/>
      <c r="M142" s="535" t="s">
        <v>1430</v>
      </c>
    </row>
    <row r="143" spans="1:13" ht="28.5" customHeight="1">
      <c r="A143" s="502">
        <v>136</v>
      </c>
      <c r="B143" s="536" t="s">
        <v>1521</v>
      </c>
      <c r="C143" s="487"/>
      <c r="D143" s="538" t="s">
        <v>1522</v>
      </c>
      <c r="E143" s="536" t="s">
        <v>1433</v>
      </c>
      <c r="F143" s="514" t="s">
        <v>348</v>
      </c>
      <c r="G143" s="539">
        <v>312.5</v>
      </c>
      <c r="H143" s="539">
        <v>250</v>
      </c>
      <c r="I143" s="539">
        <v>62.5</v>
      </c>
      <c r="J143" s="487"/>
      <c r="K143" s="487"/>
      <c r="L143" s="487"/>
      <c r="M143" s="535" t="s">
        <v>1430</v>
      </c>
    </row>
    <row r="144" spans="1:13" ht="28.5" customHeight="1">
      <c r="A144" s="502">
        <v>137</v>
      </c>
      <c r="B144" s="536" t="s">
        <v>1523</v>
      </c>
      <c r="C144" s="487"/>
      <c r="D144" s="538" t="s">
        <v>1524</v>
      </c>
      <c r="E144" s="536" t="s">
        <v>1433</v>
      </c>
      <c r="F144" s="514" t="s">
        <v>348</v>
      </c>
      <c r="G144" s="539">
        <v>312.5</v>
      </c>
      <c r="H144" s="539">
        <v>250</v>
      </c>
      <c r="I144" s="539">
        <v>62.5</v>
      </c>
      <c r="J144" s="487"/>
      <c r="K144" s="487"/>
      <c r="L144" s="487"/>
      <c r="M144" s="535" t="s">
        <v>1430</v>
      </c>
    </row>
    <row r="145" spans="1:13" ht="28.5" customHeight="1">
      <c r="A145" s="502">
        <v>138</v>
      </c>
      <c r="B145" s="536" t="s">
        <v>1525</v>
      </c>
      <c r="C145" s="487"/>
      <c r="D145" s="538" t="s">
        <v>1526</v>
      </c>
      <c r="E145" s="536" t="s">
        <v>1433</v>
      </c>
      <c r="F145" s="514" t="s">
        <v>348</v>
      </c>
      <c r="G145" s="539">
        <v>312.5</v>
      </c>
      <c r="H145" s="539">
        <v>250</v>
      </c>
      <c r="I145" s="539">
        <v>62.5</v>
      </c>
      <c r="J145" s="487"/>
      <c r="K145" s="487"/>
      <c r="L145" s="487"/>
      <c r="M145" s="535" t="s">
        <v>1430</v>
      </c>
    </row>
    <row r="146" spans="1:13" ht="28.5" customHeight="1">
      <c r="A146" s="502">
        <v>139</v>
      </c>
      <c r="B146" s="536" t="s">
        <v>1527</v>
      </c>
      <c r="C146" s="487"/>
      <c r="D146" s="538" t="s">
        <v>1528</v>
      </c>
      <c r="E146" s="536" t="s">
        <v>1433</v>
      </c>
      <c r="F146" s="514" t="s">
        <v>348</v>
      </c>
      <c r="G146" s="539">
        <v>312.5</v>
      </c>
      <c r="H146" s="539">
        <v>250</v>
      </c>
      <c r="I146" s="539">
        <v>62.5</v>
      </c>
      <c r="J146" s="487"/>
      <c r="K146" s="487"/>
      <c r="L146" s="487"/>
      <c r="M146" s="535" t="s">
        <v>1430</v>
      </c>
    </row>
    <row r="147" spans="1:13" ht="28.5" customHeight="1">
      <c r="A147" s="502">
        <v>140</v>
      </c>
      <c r="B147" s="536" t="s">
        <v>1529</v>
      </c>
      <c r="C147" s="487"/>
      <c r="D147" s="538" t="s">
        <v>1530</v>
      </c>
      <c r="E147" s="536" t="s">
        <v>1433</v>
      </c>
      <c r="F147" s="514" t="s">
        <v>348</v>
      </c>
      <c r="G147" s="539">
        <v>312.5</v>
      </c>
      <c r="H147" s="539">
        <v>250</v>
      </c>
      <c r="I147" s="539">
        <v>62.5</v>
      </c>
      <c r="J147" s="487"/>
      <c r="K147" s="487"/>
      <c r="L147" s="487"/>
      <c r="M147" s="535" t="s">
        <v>1430</v>
      </c>
    </row>
    <row r="148" spans="1:13" ht="28.5" customHeight="1">
      <c r="A148" s="502">
        <v>141</v>
      </c>
      <c r="B148" s="536" t="s">
        <v>1531</v>
      </c>
      <c r="C148" s="487"/>
      <c r="D148" s="538" t="s">
        <v>1532</v>
      </c>
      <c r="E148" s="536" t="s">
        <v>1433</v>
      </c>
      <c r="F148" s="514" t="s">
        <v>348</v>
      </c>
      <c r="G148" s="539">
        <v>312.5</v>
      </c>
      <c r="H148" s="539">
        <v>250</v>
      </c>
      <c r="I148" s="539">
        <v>62.5</v>
      </c>
      <c r="J148" s="487"/>
      <c r="K148" s="487"/>
      <c r="L148" s="487"/>
      <c r="M148" s="535" t="s">
        <v>1430</v>
      </c>
    </row>
    <row r="149" spans="1:13" ht="28.5" customHeight="1">
      <c r="A149" s="502">
        <v>142</v>
      </c>
      <c r="B149" s="536" t="s">
        <v>1533</v>
      </c>
      <c r="C149" s="487"/>
      <c r="D149" s="538" t="s">
        <v>1534</v>
      </c>
      <c r="E149" s="536" t="s">
        <v>1433</v>
      </c>
      <c r="F149" s="514" t="s">
        <v>348</v>
      </c>
      <c r="G149" s="539">
        <v>312.5</v>
      </c>
      <c r="H149" s="539">
        <v>250</v>
      </c>
      <c r="I149" s="539">
        <v>62.5</v>
      </c>
      <c r="J149" s="487"/>
      <c r="K149" s="487"/>
      <c r="L149" s="487"/>
      <c r="M149" s="535" t="s">
        <v>1430</v>
      </c>
    </row>
    <row r="150" spans="1:13" ht="28.5" customHeight="1">
      <c r="A150" s="502">
        <v>143</v>
      </c>
      <c r="B150" s="536" t="s">
        <v>1535</v>
      </c>
      <c r="C150" s="487"/>
      <c r="D150" s="538" t="s">
        <v>1536</v>
      </c>
      <c r="E150" s="536" t="s">
        <v>1433</v>
      </c>
      <c r="F150" s="514" t="s">
        <v>348</v>
      </c>
      <c r="G150" s="539">
        <v>312.5</v>
      </c>
      <c r="H150" s="539">
        <v>250</v>
      </c>
      <c r="I150" s="539">
        <v>62.5</v>
      </c>
      <c r="J150" s="487"/>
      <c r="K150" s="487"/>
      <c r="L150" s="487"/>
      <c r="M150" s="535" t="s">
        <v>1430</v>
      </c>
    </row>
    <row r="151" spans="1:13" ht="28.5" customHeight="1">
      <c r="A151" s="502">
        <v>144</v>
      </c>
      <c r="B151" s="536" t="s">
        <v>1537</v>
      </c>
      <c r="C151" s="487"/>
      <c r="D151" s="538" t="s">
        <v>1538</v>
      </c>
      <c r="E151" s="536" t="s">
        <v>1433</v>
      </c>
      <c r="F151" s="514" t="s">
        <v>348</v>
      </c>
      <c r="G151" s="539">
        <v>312.5</v>
      </c>
      <c r="H151" s="539">
        <v>250</v>
      </c>
      <c r="I151" s="539">
        <v>62.5</v>
      </c>
      <c r="J151" s="487"/>
      <c r="K151" s="487"/>
      <c r="L151" s="487"/>
      <c r="M151" s="535" t="s">
        <v>1430</v>
      </c>
    </row>
    <row r="152" spans="1:13" ht="28.5" customHeight="1">
      <c r="A152" s="502">
        <v>145</v>
      </c>
      <c r="B152" s="536" t="s">
        <v>1539</v>
      </c>
      <c r="C152" s="487"/>
      <c r="D152" s="538" t="s">
        <v>1540</v>
      </c>
      <c r="E152" s="536" t="s">
        <v>1433</v>
      </c>
      <c r="F152" s="514" t="s">
        <v>348</v>
      </c>
      <c r="G152" s="539">
        <v>312.5</v>
      </c>
      <c r="H152" s="539">
        <v>250</v>
      </c>
      <c r="I152" s="539">
        <v>62.5</v>
      </c>
      <c r="J152" s="487"/>
      <c r="K152" s="487"/>
      <c r="L152" s="487"/>
      <c r="M152" s="535" t="s">
        <v>1430</v>
      </c>
    </row>
    <row r="153" spans="1:13" ht="28.5" customHeight="1">
      <c r="A153" s="502">
        <v>146</v>
      </c>
      <c r="B153" s="536" t="s">
        <v>1541</v>
      </c>
      <c r="C153" s="487"/>
      <c r="D153" s="538" t="s">
        <v>1542</v>
      </c>
      <c r="E153" s="536" t="s">
        <v>1433</v>
      </c>
      <c r="F153" s="514" t="s">
        <v>348</v>
      </c>
      <c r="G153" s="539">
        <v>375</v>
      </c>
      <c r="H153" s="539">
        <v>300</v>
      </c>
      <c r="I153" s="539">
        <v>75</v>
      </c>
      <c r="J153" s="487"/>
      <c r="K153" s="487"/>
      <c r="L153" s="487"/>
      <c r="M153" s="535" t="s">
        <v>1430</v>
      </c>
    </row>
    <row r="154" spans="1:13" ht="28.5" customHeight="1">
      <c r="A154" s="502">
        <v>147</v>
      </c>
      <c r="B154" s="536" t="s">
        <v>1543</v>
      </c>
      <c r="C154" s="487"/>
      <c r="D154" s="538" t="s">
        <v>1223</v>
      </c>
      <c r="E154" s="536" t="s">
        <v>1544</v>
      </c>
      <c r="F154" s="514" t="s">
        <v>348</v>
      </c>
      <c r="G154" s="539">
        <v>1250</v>
      </c>
      <c r="H154" s="539">
        <v>1000</v>
      </c>
      <c r="I154" s="539">
        <v>250</v>
      </c>
      <c r="J154" s="487"/>
      <c r="K154" s="487"/>
      <c r="L154" s="487"/>
      <c r="M154" s="535" t="s">
        <v>1430</v>
      </c>
    </row>
    <row r="155" spans="1:13" ht="28.5" customHeight="1">
      <c r="A155" s="502">
        <v>148</v>
      </c>
      <c r="B155" s="536" t="s">
        <v>1545</v>
      </c>
      <c r="C155" s="487"/>
      <c r="D155" s="538" t="s">
        <v>1259</v>
      </c>
      <c r="E155" s="536" t="s">
        <v>1544</v>
      </c>
      <c r="F155" s="514" t="s">
        <v>348</v>
      </c>
      <c r="G155" s="539">
        <v>1250</v>
      </c>
      <c r="H155" s="539">
        <v>1000</v>
      </c>
      <c r="I155" s="539">
        <v>250</v>
      </c>
      <c r="J155" s="487"/>
      <c r="K155" s="487"/>
      <c r="L155" s="487"/>
      <c r="M155" s="535" t="s">
        <v>1430</v>
      </c>
    </row>
    <row r="156" spans="1:13" ht="28.5" customHeight="1">
      <c r="A156" s="502">
        <v>149</v>
      </c>
      <c r="B156" s="536" t="s">
        <v>1546</v>
      </c>
      <c r="C156" s="487"/>
      <c r="D156" s="538" t="s">
        <v>1547</v>
      </c>
      <c r="E156" s="536" t="s">
        <v>1140</v>
      </c>
      <c r="F156" s="514" t="s">
        <v>348</v>
      </c>
      <c r="G156" s="539">
        <v>750</v>
      </c>
      <c r="H156" s="539">
        <v>600</v>
      </c>
      <c r="I156" s="539">
        <v>150</v>
      </c>
      <c r="J156" s="487"/>
      <c r="K156" s="487"/>
      <c r="L156" s="487"/>
      <c r="M156" s="535" t="s">
        <v>1430</v>
      </c>
    </row>
    <row r="157" spans="1:13" ht="28.5" customHeight="1">
      <c r="A157" s="502">
        <v>150</v>
      </c>
      <c r="B157" s="536" t="s">
        <v>1548</v>
      </c>
      <c r="C157" s="487"/>
      <c r="D157" s="538" t="s">
        <v>986</v>
      </c>
      <c r="E157" s="536" t="s">
        <v>1544</v>
      </c>
      <c r="F157" s="514" t="s">
        <v>348</v>
      </c>
      <c r="G157" s="539">
        <v>1250</v>
      </c>
      <c r="H157" s="539">
        <v>1000</v>
      </c>
      <c r="I157" s="539">
        <v>250</v>
      </c>
      <c r="J157" s="487"/>
      <c r="K157" s="487"/>
      <c r="L157" s="487"/>
      <c r="M157" s="535" t="s">
        <v>1430</v>
      </c>
    </row>
    <row r="158" spans="1:13" ht="28.5" customHeight="1">
      <c r="A158" s="502">
        <v>151</v>
      </c>
      <c r="B158" s="536" t="s">
        <v>1549</v>
      </c>
      <c r="C158" s="487"/>
      <c r="D158" s="538" t="s">
        <v>1216</v>
      </c>
      <c r="E158" s="536" t="s">
        <v>1544</v>
      </c>
      <c r="F158" s="514" t="s">
        <v>348</v>
      </c>
      <c r="G158" s="539">
        <v>1250</v>
      </c>
      <c r="H158" s="539">
        <v>1000</v>
      </c>
      <c r="I158" s="539">
        <v>250</v>
      </c>
      <c r="J158" s="487"/>
      <c r="K158" s="487"/>
      <c r="L158" s="487"/>
      <c r="M158" s="535" t="s">
        <v>1430</v>
      </c>
    </row>
    <row r="159" spans="1:13" ht="28.5" customHeight="1">
      <c r="A159" s="502">
        <v>152</v>
      </c>
      <c r="B159" s="536" t="s">
        <v>1550</v>
      </c>
      <c r="C159" s="487"/>
      <c r="D159" s="538" t="s">
        <v>1212</v>
      </c>
      <c r="E159" s="536" t="s">
        <v>1544</v>
      </c>
      <c r="F159" s="514" t="s">
        <v>348</v>
      </c>
      <c r="G159" s="539">
        <v>1250</v>
      </c>
      <c r="H159" s="539">
        <v>1000</v>
      </c>
      <c r="I159" s="539">
        <v>250</v>
      </c>
      <c r="J159" s="487"/>
      <c r="K159" s="487"/>
      <c r="L159" s="487"/>
      <c r="M159" s="535" t="s">
        <v>1430</v>
      </c>
    </row>
    <row r="160" spans="1:13" ht="28.5" customHeight="1">
      <c r="A160" s="502">
        <v>153</v>
      </c>
      <c r="B160" s="536" t="s">
        <v>1551</v>
      </c>
      <c r="C160" s="487"/>
      <c r="D160" s="538" t="s">
        <v>1552</v>
      </c>
      <c r="E160" s="536" t="s">
        <v>1553</v>
      </c>
      <c r="F160" s="514" t="s">
        <v>348</v>
      </c>
      <c r="G160" s="539">
        <v>500</v>
      </c>
      <c r="H160" s="539">
        <v>400</v>
      </c>
      <c r="I160" s="539">
        <v>100</v>
      </c>
      <c r="J160" s="487"/>
      <c r="K160" s="487"/>
      <c r="L160" s="487"/>
      <c r="M160" s="535" t="s">
        <v>1430</v>
      </c>
    </row>
    <row r="161" spans="1:13" ht="28.5" customHeight="1">
      <c r="A161" s="502">
        <v>154</v>
      </c>
      <c r="B161" s="536" t="s">
        <v>1554</v>
      </c>
      <c r="C161" s="487"/>
      <c r="D161" s="538" t="s">
        <v>1555</v>
      </c>
      <c r="E161" s="536" t="s">
        <v>1433</v>
      </c>
      <c r="F161" s="514" t="s">
        <v>348</v>
      </c>
      <c r="G161" s="539">
        <v>312.5</v>
      </c>
      <c r="H161" s="539">
        <v>250</v>
      </c>
      <c r="I161" s="539">
        <v>62.5</v>
      </c>
      <c r="J161" s="487"/>
      <c r="K161" s="487"/>
      <c r="L161" s="487"/>
      <c r="M161" s="535" t="s">
        <v>1430</v>
      </c>
    </row>
    <row r="162" spans="1:13" ht="28.5" customHeight="1">
      <c r="A162" s="502">
        <v>155</v>
      </c>
      <c r="B162" s="536" t="s">
        <v>1556</v>
      </c>
      <c r="C162" s="487"/>
      <c r="D162" s="538" t="s">
        <v>1557</v>
      </c>
      <c r="E162" s="536" t="s">
        <v>1433</v>
      </c>
      <c r="F162" s="514" t="s">
        <v>348</v>
      </c>
      <c r="G162" s="539">
        <v>375</v>
      </c>
      <c r="H162" s="539">
        <v>300</v>
      </c>
      <c r="I162" s="539">
        <v>75</v>
      </c>
      <c r="J162" s="487"/>
      <c r="K162" s="487"/>
      <c r="L162" s="487"/>
      <c r="M162" s="535" t="s">
        <v>1430</v>
      </c>
    </row>
    <row r="163" spans="1:13" ht="28.5" customHeight="1">
      <c r="A163" s="502">
        <v>156</v>
      </c>
      <c r="B163" s="536" t="s">
        <v>1558</v>
      </c>
      <c r="C163" s="487"/>
      <c r="D163" s="538" t="s">
        <v>1308</v>
      </c>
      <c r="E163" s="536" t="s">
        <v>1544</v>
      </c>
      <c r="F163" s="514" t="s">
        <v>348</v>
      </c>
      <c r="G163" s="539">
        <v>1250</v>
      </c>
      <c r="H163" s="539">
        <v>1000</v>
      </c>
      <c r="I163" s="539">
        <v>250</v>
      </c>
      <c r="J163" s="487"/>
      <c r="K163" s="487"/>
      <c r="L163" s="487"/>
      <c r="M163" s="535" t="s">
        <v>1430</v>
      </c>
    </row>
    <row r="164" spans="1:13" ht="28.5" customHeight="1">
      <c r="A164" s="502">
        <v>157</v>
      </c>
      <c r="B164" s="536" t="s">
        <v>1559</v>
      </c>
      <c r="C164" s="487"/>
      <c r="D164" s="538" t="s">
        <v>1306</v>
      </c>
      <c r="E164" s="536" t="s">
        <v>1544</v>
      </c>
      <c r="F164" s="514" t="s">
        <v>348</v>
      </c>
      <c r="G164" s="539">
        <v>1250</v>
      </c>
      <c r="H164" s="539">
        <v>1000</v>
      </c>
      <c r="I164" s="539">
        <v>250</v>
      </c>
      <c r="J164" s="487"/>
      <c r="K164" s="487"/>
      <c r="L164" s="487"/>
      <c r="M164" s="535" t="s">
        <v>1430</v>
      </c>
    </row>
    <row r="165" spans="1:13" ht="28.5" customHeight="1">
      <c r="A165" s="502">
        <v>158</v>
      </c>
      <c r="B165" s="536" t="s">
        <v>1560</v>
      </c>
      <c r="C165" s="487"/>
      <c r="D165" s="538" t="s">
        <v>1303</v>
      </c>
      <c r="E165" s="536" t="s">
        <v>1544</v>
      </c>
      <c r="F165" s="514" t="s">
        <v>348</v>
      </c>
      <c r="G165" s="539">
        <v>1250</v>
      </c>
      <c r="H165" s="539">
        <v>1000</v>
      </c>
      <c r="I165" s="539">
        <v>250</v>
      </c>
      <c r="J165" s="487"/>
      <c r="K165" s="487"/>
      <c r="L165" s="487"/>
      <c r="M165" s="535" t="s">
        <v>1430</v>
      </c>
    </row>
    <row r="166" spans="1:13" ht="28.5" customHeight="1">
      <c r="A166" s="502">
        <v>159</v>
      </c>
      <c r="B166" s="536" t="s">
        <v>1561</v>
      </c>
      <c r="C166" s="487"/>
      <c r="D166" s="538" t="s">
        <v>1562</v>
      </c>
      <c r="E166" s="536" t="s">
        <v>1433</v>
      </c>
      <c r="F166" s="514" t="s">
        <v>348</v>
      </c>
      <c r="G166" s="539">
        <v>375</v>
      </c>
      <c r="H166" s="539">
        <v>300</v>
      </c>
      <c r="I166" s="539">
        <v>75</v>
      </c>
      <c r="J166" s="487"/>
      <c r="K166" s="487"/>
      <c r="L166" s="487"/>
      <c r="M166" s="535" t="s">
        <v>1430</v>
      </c>
    </row>
    <row r="167" spans="1:13" ht="28.5" customHeight="1">
      <c r="A167" s="502">
        <v>160</v>
      </c>
      <c r="B167" s="536" t="s">
        <v>1563</v>
      </c>
      <c r="C167" s="487"/>
      <c r="D167" s="538" t="s">
        <v>1231</v>
      </c>
      <c r="E167" s="536" t="s">
        <v>1544</v>
      </c>
      <c r="F167" s="514" t="s">
        <v>348</v>
      </c>
      <c r="G167" s="539">
        <v>1250</v>
      </c>
      <c r="H167" s="539">
        <v>1000</v>
      </c>
      <c r="I167" s="539">
        <v>250</v>
      </c>
      <c r="J167" s="487"/>
      <c r="K167" s="487"/>
      <c r="L167" s="487"/>
      <c r="M167" s="535" t="s">
        <v>1430</v>
      </c>
    </row>
    <row r="168" spans="1:13" ht="28.5" customHeight="1">
      <c r="A168" s="502">
        <v>161</v>
      </c>
      <c r="B168" s="536" t="s">
        <v>1564</v>
      </c>
      <c r="C168" s="487"/>
      <c r="D168" s="538" t="s">
        <v>1291</v>
      </c>
      <c r="E168" s="536" t="s">
        <v>1544</v>
      </c>
      <c r="F168" s="514" t="s">
        <v>348</v>
      </c>
      <c r="G168" s="539">
        <v>1250</v>
      </c>
      <c r="H168" s="539">
        <v>1000</v>
      </c>
      <c r="I168" s="539">
        <v>250</v>
      </c>
      <c r="J168" s="487"/>
      <c r="K168" s="487"/>
      <c r="L168" s="487"/>
      <c r="M168" s="535" t="s">
        <v>1430</v>
      </c>
    </row>
    <row r="169" spans="1:13" ht="28.5" customHeight="1">
      <c r="A169" s="502">
        <v>162</v>
      </c>
      <c r="B169" s="536" t="s">
        <v>1565</v>
      </c>
      <c r="C169" s="487"/>
      <c r="D169" s="538" t="s">
        <v>1566</v>
      </c>
      <c r="E169" s="536" t="s">
        <v>1544</v>
      </c>
      <c r="F169" s="514" t="s">
        <v>348</v>
      </c>
      <c r="G169" s="539">
        <v>1250</v>
      </c>
      <c r="H169" s="539">
        <v>1000</v>
      </c>
      <c r="I169" s="539">
        <v>250</v>
      </c>
      <c r="J169" s="487"/>
      <c r="K169" s="487"/>
      <c r="L169" s="487"/>
      <c r="M169" s="535" t="s">
        <v>1430</v>
      </c>
    </row>
    <row r="170" spans="1:13" ht="28.5" customHeight="1">
      <c r="A170" s="502">
        <v>163</v>
      </c>
      <c r="B170" s="536" t="s">
        <v>1567</v>
      </c>
      <c r="C170" s="487"/>
      <c r="D170" s="538" t="s">
        <v>1251</v>
      </c>
      <c r="E170" s="536" t="s">
        <v>1544</v>
      </c>
      <c r="F170" s="514" t="s">
        <v>348</v>
      </c>
      <c r="G170" s="539">
        <v>1250</v>
      </c>
      <c r="H170" s="539">
        <v>1000</v>
      </c>
      <c r="I170" s="539">
        <v>250</v>
      </c>
      <c r="J170" s="487"/>
      <c r="K170" s="487"/>
      <c r="L170" s="487"/>
      <c r="M170" s="535" t="s">
        <v>1430</v>
      </c>
    </row>
    <row r="171" spans="1:13" ht="28.5" customHeight="1">
      <c r="A171" s="502">
        <v>164</v>
      </c>
      <c r="B171" s="536" t="s">
        <v>1568</v>
      </c>
      <c r="C171" s="487"/>
      <c r="D171" s="538" t="s">
        <v>1245</v>
      </c>
      <c r="E171" s="536" t="s">
        <v>1544</v>
      </c>
      <c r="F171" s="514" t="s">
        <v>348</v>
      </c>
      <c r="G171" s="539">
        <v>1250</v>
      </c>
      <c r="H171" s="539">
        <v>1000</v>
      </c>
      <c r="I171" s="539">
        <v>250</v>
      </c>
      <c r="J171" s="487"/>
      <c r="K171" s="487"/>
      <c r="L171" s="487"/>
      <c r="M171" s="535" t="s">
        <v>1430</v>
      </c>
    </row>
    <row r="172" spans="1:13" ht="28.5" customHeight="1">
      <c r="A172" s="502">
        <v>165</v>
      </c>
      <c r="B172" s="536" t="s">
        <v>1569</v>
      </c>
      <c r="C172" s="487"/>
      <c r="D172" s="538" t="s">
        <v>1570</v>
      </c>
      <c r="E172" s="536" t="s">
        <v>1544</v>
      </c>
      <c r="F172" s="514" t="s">
        <v>348</v>
      </c>
      <c r="G172" s="539">
        <v>1250</v>
      </c>
      <c r="H172" s="539">
        <v>1000</v>
      </c>
      <c r="I172" s="539">
        <v>250</v>
      </c>
      <c r="J172" s="487"/>
      <c r="K172" s="487"/>
      <c r="L172" s="487"/>
      <c r="M172" s="535" t="s">
        <v>1430</v>
      </c>
    </row>
    <row r="173" spans="1:13" ht="28.5" customHeight="1">
      <c r="A173" s="502">
        <v>166</v>
      </c>
      <c r="B173" s="536" t="s">
        <v>1571</v>
      </c>
      <c r="C173" s="487"/>
      <c r="D173" s="538" t="s">
        <v>1572</v>
      </c>
      <c r="E173" s="536" t="s">
        <v>1544</v>
      </c>
      <c r="F173" s="514" t="s">
        <v>348</v>
      </c>
      <c r="G173" s="539">
        <v>1250</v>
      </c>
      <c r="H173" s="539">
        <v>1000</v>
      </c>
      <c r="I173" s="539">
        <v>250</v>
      </c>
      <c r="J173" s="487"/>
      <c r="K173" s="487"/>
      <c r="L173" s="487"/>
      <c r="M173" s="535" t="s">
        <v>1430</v>
      </c>
    </row>
    <row r="174" spans="1:13" ht="28.5" customHeight="1">
      <c r="A174" s="502">
        <v>167</v>
      </c>
      <c r="B174" s="536" t="s">
        <v>1573</v>
      </c>
      <c r="C174" s="487"/>
      <c r="D174" s="538" t="s">
        <v>792</v>
      </c>
      <c r="E174" s="536" t="s">
        <v>1544</v>
      </c>
      <c r="F174" s="514" t="s">
        <v>348</v>
      </c>
      <c r="G174" s="539">
        <v>1250</v>
      </c>
      <c r="H174" s="539">
        <v>1000</v>
      </c>
      <c r="I174" s="539">
        <v>250</v>
      </c>
      <c r="J174" s="487"/>
      <c r="K174" s="487"/>
      <c r="L174" s="487"/>
      <c r="M174" s="535" t="s">
        <v>1430</v>
      </c>
    </row>
    <row r="175" spans="1:13" ht="28.5" customHeight="1">
      <c r="A175" s="502">
        <v>168</v>
      </c>
      <c r="B175" s="536" t="s">
        <v>1574</v>
      </c>
      <c r="C175" s="487"/>
      <c r="D175" s="538" t="s">
        <v>1575</v>
      </c>
      <c r="E175" s="536" t="s">
        <v>1544</v>
      </c>
      <c r="F175" s="514" t="s">
        <v>348</v>
      </c>
      <c r="G175" s="539">
        <v>1250</v>
      </c>
      <c r="H175" s="539">
        <v>1000</v>
      </c>
      <c r="I175" s="539">
        <v>250</v>
      </c>
      <c r="J175" s="487"/>
      <c r="K175" s="487"/>
      <c r="L175" s="487"/>
      <c r="M175" s="535" t="s">
        <v>1430</v>
      </c>
    </row>
    <row r="176" spans="1:13" ht="28.5" customHeight="1">
      <c r="A176" s="502">
        <v>169</v>
      </c>
      <c r="B176" s="536" t="s">
        <v>1576</v>
      </c>
      <c r="C176" s="487"/>
      <c r="D176" s="538" t="s">
        <v>1239</v>
      </c>
      <c r="E176" s="536" t="s">
        <v>1544</v>
      </c>
      <c r="F176" s="514" t="s">
        <v>348</v>
      </c>
      <c r="G176" s="539">
        <v>1250</v>
      </c>
      <c r="H176" s="539">
        <v>1000</v>
      </c>
      <c r="I176" s="539">
        <v>250</v>
      </c>
      <c r="J176" s="487"/>
      <c r="K176" s="487"/>
      <c r="L176" s="487"/>
      <c r="M176" s="535" t="s">
        <v>1430</v>
      </c>
    </row>
    <row r="177" spans="1:13" ht="28.5" customHeight="1">
      <c r="A177" s="502">
        <v>170</v>
      </c>
      <c r="B177" s="536" t="s">
        <v>1577</v>
      </c>
      <c r="C177" s="487"/>
      <c r="D177" s="538" t="s">
        <v>1578</v>
      </c>
      <c r="E177" s="536" t="s">
        <v>1433</v>
      </c>
      <c r="F177" s="514" t="s">
        <v>348</v>
      </c>
      <c r="G177" s="539">
        <v>312.5</v>
      </c>
      <c r="H177" s="539">
        <v>250</v>
      </c>
      <c r="I177" s="539">
        <v>62.5</v>
      </c>
      <c r="J177" s="487"/>
      <c r="K177" s="487"/>
      <c r="L177" s="487"/>
      <c r="M177" s="535" t="s">
        <v>1430</v>
      </c>
    </row>
    <row r="178" spans="1:13" ht="28.5" customHeight="1">
      <c r="A178" s="502">
        <v>171</v>
      </c>
      <c r="B178" s="536" t="s">
        <v>1579</v>
      </c>
      <c r="C178" s="487"/>
      <c r="D178" s="538" t="s">
        <v>1580</v>
      </c>
      <c r="E178" s="536" t="s">
        <v>1544</v>
      </c>
      <c r="F178" s="514" t="s">
        <v>348</v>
      </c>
      <c r="G178" s="539">
        <v>1250</v>
      </c>
      <c r="H178" s="539">
        <v>1000</v>
      </c>
      <c r="I178" s="539">
        <v>250</v>
      </c>
      <c r="J178" s="487"/>
      <c r="K178" s="487"/>
      <c r="L178" s="487"/>
      <c r="M178" s="535" t="s">
        <v>1430</v>
      </c>
    </row>
    <row r="179" spans="1:13" ht="28.5" customHeight="1">
      <c r="A179" s="502">
        <v>172</v>
      </c>
      <c r="B179" s="536" t="s">
        <v>1581</v>
      </c>
      <c r="C179" s="487"/>
      <c r="D179" s="538" t="s">
        <v>1582</v>
      </c>
      <c r="E179" s="536" t="s">
        <v>1433</v>
      </c>
      <c r="F179" s="514" t="s">
        <v>348</v>
      </c>
      <c r="G179" s="539">
        <v>312.5</v>
      </c>
      <c r="H179" s="539">
        <v>250</v>
      </c>
      <c r="I179" s="539">
        <v>62.5</v>
      </c>
      <c r="J179" s="487"/>
      <c r="K179" s="487"/>
      <c r="L179" s="487"/>
      <c r="M179" s="535" t="s">
        <v>1430</v>
      </c>
    </row>
    <row r="180" spans="1:13" ht="28.5" customHeight="1">
      <c r="A180" s="502">
        <v>173</v>
      </c>
      <c r="B180" s="536" t="s">
        <v>1583</v>
      </c>
      <c r="C180" s="487"/>
      <c r="D180" s="538" t="s">
        <v>1584</v>
      </c>
      <c r="E180" s="536" t="s">
        <v>1433</v>
      </c>
      <c r="F180" s="514" t="s">
        <v>348</v>
      </c>
      <c r="G180" s="539">
        <v>437.5</v>
      </c>
      <c r="H180" s="539">
        <v>350</v>
      </c>
      <c r="I180" s="539">
        <v>87.5</v>
      </c>
      <c r="J180" s="487"/>
      <c r="K180" s="487"/>
      <c r="L180" s="487"/>
      <c r="M180" s="535" t="s">
        <v>1430</v>
      </c>
    </row>
    <row r="181" spans="1:13" ht="28.5" customHeight="1">
      <c r="A181" s="502">
        <v>174</v>
      </c>
      <c r="B181" s="536" t="s">
        <v>1585</v>
      </c>
      <c r="C181" s="487"/>
      <c r="D181" s="538" t="s">
        <v>1586</v>
      </c>
      <c r="E181" s="536" t="s">
        <v>1433</v>
      </c>
      <c r="F181" s="514" t="s">
        <v>348</v>
      </c>
      <c r="G181" s="539">
        <v>312.5</v>
      </c>
      <c r="H181" s="539">
        <v>250</v>
      </c>
      <c r="I181" s="539">
        <v>62.5</v>
      </c>
      <c r="J181" s="487"/>
      <c r="K181" s="487"/>
      <c r="L181" s="487"/>
      <c r="M181" s="535" t="s">
        <v>1430</v>
      </c>
    </row>
    <row r="182" spans="1:13" ht="28.5" customHeight="1">
      <c r="A182" s="502">
        <v>175</v>
      </c>
      <c r="B182" s="536" t="s">
        <v>1587</v>
      </c>
      <c r="C182" s="487"/>
      <c r="D182" s="538" t="s">
        <v>1588</v>
      </c>
      <c r="E182" s="536" t="s">
        <v>1433</v>
      </c>
      <c r="F182" s="514" t="s">
        <v>348</v>
      </c>
      <c r="G182" s="539">
        <v>437.5</v>
      </c>
      <c r="H182" s="539">
        <v>350</v>
      </c>
      <c r="I182" s="539">
        <v>87.5</v>
      </c>
      <c r="J182" s="487"/>
      <c r="K182" s="487"/>
      <c r="L182" s="487"/>
      <c r="M182" s="535" t="s">
        <v>1430</v>
      </c>
    </row>
    <row r="183" spans="1:13" ht="28.5" customHeight="1">
      <c r="A183" s="502">
        <v>176</v>
      </c>
      <c r="B183" s="536" t="s">
        <v>1589</v>
      </c>
      <c r="C183" s="487"/>
      <c r="D183" s="538" t="s">
        <v>1590</v>
      </c>
      <c r="E183" s="536" t="s">
        <v>1544</v>
      </c>
      <c r="F183" s="514" t="s">
        <v>348</v>
      </c>
      <c r="G183" s="539">
        <v>1250</v>
      </c>
      <c r="H183" s="539">
        <v>1000</v>
      </c>
      <c r="I183" s="539">
        <v>250</v>
      </c>
      <c r="J183" s="487"/>
      <c r="K183" s="487"/>
      <c r="L183" s="487"/>
      <c r="M183" s="535" t="s">
        <v>1430</v>
      </c>
    </row>
    <row r="184" spans="1:13" ht="28.5" customHeight="1">
      <c r="A184" s="502">
        <v>177</v>
      </c>
      <c r="B184" s="536" t="s">
        <v>1591</v>
      </c>
      <c r="C184" s="487"/>
      <c r="D184" s="538" t="s">
        <v>1592</v>
      </c>
      <c r="E184" s="536" t="s">
        <v>1433</v>
      </c>
      <c r="F184" s="514" t="s">
        <v>348</v>
      </c>
      <c r="G184" s="539">
        <v>312.5</v>
      </c>
      <c r="H184" s="539">
        <v>250</v>
      </c>
      <c r="I184" s="539">
        <v>62.5</v>
      </c>
      <c r="J184" s="487"/>
      <c r="K184" s="487"/>
      <c r="L184" s="487"/>
      <c r="M184" s="535" t="s">
        <v>1430</v>
      </c>
    </row>
    <row r="185" spans="1:13" ht="28.5" customHeight="1">
      <c r="A185" s="502">
        <v>178</v>
      </c>
      <c r="B185" s="536" t="s">
        <v>1593</v>
      </c>
      <c r="C185" s="487"/>
      <c r="D185" s="538" t="s">
        <v>1594</v>
      </c>
      <c r="E185" s="536" t="s">
        <v>1433</v>
      </c>
      <c r="F185" s="514" t="s">
        <v>348</v>
      </c>
      <c r="G185" s="539">
        <v>187.5</v>
      </c>
      <c r="H185" s="539">
        <v>150</v>
      </c>
      <c r="I185" s="539">
        <v>37.5</v>
      </c>
      <c r="J185" s="487"/>
      <c r="K185" s="487"/>
      <c r="L185" s="487"/>
      <c r="M185" s="535" t="s">
        <v>1430</v>
      </c>
    </row>
    <row r="186" spans="1:13" ht="28.5" customHeight="1">
      <c r="A186" s="502">
        <v>179</v>
      </c>
      <c r="B186" s="536" t="s">
        <v>1595</v>
      </c>
      <c r="C186" s="487"/>
      <c r="D186" s="538" t="s">
        <v>1596</v>
      </c>
      <c r="E186" s="536" t="s">
        <v>1433</v>
      </c>
      <c r="F186" s="514" t="s">
        <v>348</v>
      </c>
      <c r="G186" s="539">
        <v>187.5</v>
      </c>
      <c r="H186" s="539">
        <v>150</v>
      </c>
      <c r="I186" s="539">
        <v>37.5</v>
      </c>
      <c r="J186" s="487"/>
      <c r="K186" s="487"/>
      <c r="L186" s="487"/>
      <c r="M186" s="535" t="s">
        <v>1430</v>
      </c>
    </row>
    <row r="187" spans="1:13" ht="28.5" customHeight="1">
      <c r="A187" s="502">
        <v>180</v>
      </c>
      <c r="B187" s="536" t="s">
        <v>1597</v>
      </c>
      <c r="C187" s="487"/>
      <c r="D187" s="538" t="s">
        <v>1301</v>
      </c>
      <c r="E187" s="536" t="s">
        <v>1544</v>
      </c>
      <c r="F187" s="514" t="s">
        <v>348</v>
      </c>
      <c r="G187" s="539">
        <v>1250</v>
      </c>
      <c r="H187" s="539">
        <v>1000</v>
      </c>
      <c r="I187" s="539">
        <v>250</v>
      </c>
      <c r="J187" s="487"/>
      <c r="K187" s="487"/>
      <c r="L187" s="487"/>
      <c r="M187" s="535" t="s">
        <v>1430</v>
      </c>
    </row>
    <row r="188" spans="1:13" ht="28.5" customHeight="1">
      <c r="A188" s="502">
        <v>181</v>
      </c>
      <c r="B188" s="536" t="s">
        <v>1598</v>
      </c>
      <c r="C188" s="487"/>
      <c r="D188" s="538" t="s">
        <v>1274</v>
      </c>
      <c r="E188" s="536" t="s">
        <v>1544</v>
      </c>
      <c r="F188" s="514" t="s">
        <v>348</v>
      </c>
      <c r="G188" s="539">
        <v>1250</v>
      </c>
      <c r="H188" s="539">
        <v>1000</v>
      </c>
      <c r="I188" s="539">
        <v>250</v>
      </c>
      <c r="J188" s="487"/>
      <c r="K188" s="487"/>
      <c r="L188" s="487"/>
      <c r="M188" s="535" t="s">
        <v>1430</v>
      </c>
    </row>
    <row r="189" spans="1:13" ht="28.5" customHeight="1">
      <c r="A189" s="502">
        <v>182</v>
      </c>
      <c r="B189" s="536" t="s">
        <v>1599</v>
      </c>
      <c r="C189" s="487"/>
      <c r="D189" s="538" t="s">
        <v>1600</v>
      </c>
      <c r="E189" s="536" t="s">
        <v>1433</v>
      </c>
      <c r="F189" s="514" t="s">
        <v>348</v>
      </c>
      <c r="G189" s="539">
        <v>312.5</v>
      </c>
      <c r="H189" s="539">
        <v>250</v>
      </c>
      <c r="I189" s="539">
        <v>62.5</v>
      </c>
      <c r="J189" s="487"/>
      <c r="K189" s="487"/>
      <c r="L189" s="487"/>
      <c r="M189" s="535" t="s">
        <v>1430</v>
      </c>
    </row>
    <row r="190" spans="1:13" ht="28.5" customHeight="1">
      <c r="A190" s="502">
        <v>183</v>
      </c>
      <c r="B190" s="536" t="s">
        <v>1601</v>
      </c>
      <c r="C190" s="487"/>
      <c r="D190" s="538" t="s">
        <v>1602</v>
      </c>
      <c r="E190" s="536" t="s">
        <v>1433</v>
      </c>
      <c r="F190" s="514" t="s">
        <v>348</v>
      </c>
      <c r="G190" s="539">
        <v>437.5</v>
      </c>
      <c r="H190" s="539">
        <v>350</v>
      </c>
      <c r="I190" s="539">
        <v>87.5</v>
      </c>
      <c r="J190" s="487"/>
      <c r="K190" s="487"/>
      <c r="L190" s="487"/>
      <c r="M190" s="535" t="s">
        <v>1430</v>
      </c>
    </row>
    <row r="191" spans="1:13" ht="28.5" customHeight="1">
      <c r="A191" s="502">
        <v>184</v>
      </c>
      <c r="B191" s="536" t="s">
        <v>1603</v>
      </c>
      <c r="C191" s="487"/>
      <c r="D191" s="538" t="s">
        <v>1604</v>
      </c>
      <c r="E191" s="536" t="s">
        <v>1433</v>
      </c>
      <c r="F191" s="514" t="s">
        <v>348</v>
      </c>
      <c r="G191" s="539">
        <v>125</v>
      </c>
      <c r="H191" s="539">
        <v>100</v>
      </c>
      <c r="I191" s="539">
        <v>25</v>
      </c>
      <c r="J191" s="487"/>
      <c r="K191" s="487"/>
      <c r="L191" s="487"/>
      <c r="M191" s="535" t="s">
        <v>1430</v>
      </c>
    </row>
    <row r="192" spans="1:13" ht="28.5" customHeight="1">
      <c r="A192" s="502">
        <v>185</v>
      </c>
      <c r="B192" s="536" t="s">
        <v>1605</v>
      </c>
      <c r="C192" s="487"/>
      <c r="D192" s="538" t="s">
        <v>1606</v>
      </c>
      <c r="E192" s="536" t="s">
        <v>1433</v>
      </c>
      <c r="F192" s="514" t="s">
        <v>348</v>
      </c>
      <c r="G192" s="539">
        <v>125</v>
      </c>
      <c r="H192" s="539">
        <v>100</v>
      </c>
      <c r="I192" s="539">
        <v>25</v>
      </c>
      <c r="J192" s="487"/>
      <c r="K192" s="487"/>
      <c r="L192" s="487"/>
      <c r="M192" s="535" t="s">
        <v>1430</v>
      </c>
    </row>
    <row r="193" spans="1:13" ht="28.5" customHeight="1">
      <c r="A193" s="502">
        <v>186</v>
      </c>
      <c r="B193" s="536" t="s">
        <v>1607</v>
      </c>
      <c r="C193" s="487"/>
      <c r="D193" s="538" t="s">
        <v>1608</v>
      </c>
      <c r="E193" s="536" t="s">
        <v>1544</v>
      </c>
      <c r="F193" s="514" t="s">
        <v>348</v>
      </c>
      <c r="G193" s="539">
        <v>1250</v>
      </c>
      <c r="H193" s="539">
        <v>1000</v>
      </c>
      <c r="I193" s="539">
        <v>250</v>
      </c>
      <c r="J193" s="487"/>
      <c r="K193" s="487"/>
      <c r="L193" s="487"/>
      <c r="M193" s="535" t="s">
        <v>1430</v>
      </c>
    </row>
    <row r="194" spans="1:13" ht="28.5" customHeight="1">
      <c r="A194" s="502">
        <v>187</v>
      </c>
      <c r="B194" s="536" t="s">
        <v>1609</v>
      </c>
      <c r="C194" s="487"/>
      <c r="D194" s="538" t="s">
        <v>1610</v>
      </c>
      <c r="E194" s="536" t="s">
        <v>1433</v>
      </c>
      <c r="F194" s="514" t="s">
        <v>348</v>
      </c>
      <c r="G194" s="539">
        <v>437.5</v>
      </c>
      <c r="H194" s="539">
        <v>350</v>
      </c>
      <c r="I194" s="539">
        <v>87.5</v>
      </c>
      <c r="J194" s="487"/>
      <c r="K194" s="487"/>
      <c r="L194" s="487"/>
      <c r="M194" s="535" t="s">
        <v>1430</v>
      </c>
    </row>
    <row r="195" spans="1:13" ht="28.5" customHeight="1">
      <c r="A195" s="502">
        <v>188</v>
      </c>
      <c r="B195" s="536" t="s">
        <v>1611</v>
      </c>
      <c r="C195" s="487"/>
      <c r="D195" s="538" t="s">
        <v>1612</v>
      </c>
      <c r="E195" s="536" t="s">
        <v>1433</v>
      </c>
      <c r="F195" s="514" t="s">
        <v>348</v>
      </c>
      <c r="G195" s="539">
        <v>125</v>
      </c>
      <c r="H195" s="539">
        <v>100</v>
      </c>
      <c r="I195" s="539">
        <v>25</v>
      </c>
      <c r="J195" s="487"/>
      <c r="K195" s="487"/>
      <c r="L195" s="487"/>
      <c r="M195" s="535" t="s">
        <v>1430</v>
      </c>
    </row>
    <row r="196" spans="1:13" ht="28.5" customHeight="1">
      <c r="A196" s="502">
        <v>189</v>
      </c>
      <c r="B196" s="536" t="s">
        <v>1613</v>
      </c>
      <c r="C196" s="487"/>
      <c r="D196" s="538" t="s">
        <v>1614</v>
      </c>
      <c r="E196" s="536" t="s">
        <v>1433</v>
      </c>
      <c r="F196" s="514" t="s">
        <v>348</v>
      </c>
      <c r="G196" s="539">
        <v>625</v>
      </c>
      <c r="H196" s="539">
        <v>500</v>
      </c>
      <c r="I196" s="539">
        <v>125</v>
      </c>
      <c r="J196" s="487"/>
      <c r="K196" s="487"/>
      <c r="L196" s="487"/>
      <c r="M196" s="535" t="s">
        <v>1430</v>
      </c>
    </row>
    <row r="197" spans="1:13" ht="28.5" customHeight="1">
      <c r="A197" s="502">
        <v>190</v>
      </c>
      <c r="B197" s="536" t="s">
        <v>1615</v>
      </c>
      <c r="C197" s="487"/>
      <c r="D197" s="538" t="s">
        <v>1616</v>
      </c>
      <c r="E197" s="536" t="s">
        <v>1544</v>
      </c>
      <c r="F197" s="514" t="s">
        <v>348</v>
      </c>
      <c r="G197" s="539">
        <v>1250</v>
      </c>
      <c r="H197" s="539">
        <v>1000</v>
      </c>
      <c r="I197" s="539">
        <v>250</v>
      </c>
      <c r="J197" s="487"/>
      <c r="K197" s="487"/>
      <c r="L197" s="487"/>
      <c r="M197" s="535" t="s">
        <v>1430</v>
      </c>
    </row>
    <row r="198" spans="1:13" ht="28.5" customHeight="1">
      <c r="A198" s="502">
        <v>191</v>
      </c>
      <c r="B198" s="536" t="s">
        <v>1617</v>
      </c>
      <c r="C198" s="487"/>
      <c r="D198" s="538" t="s">
        <v>1618</v>
      </c>
      <c r="E198" s="536" t="s">
        <v>1544</v>
      </c>
      <c r="F198" s="514" t="s">
        <v>348</v>
      </c>
      <c r="G198" s="539">
        <v>1250</v>
      </c>
      <c r="H198" s="539">
        <v>1000</v>
      </c>
      <c r="I198" s="539">
        <v>250</v>
      </c>
      <c r="J198" s="487"/>
      <c r="K198" s="487"/>
      <c r="L198" s="487"/>
      <c r="M198" s="535" t="s">
        <v>1430</v>
      </c>
    </row>
    <row r="199" spans="1:13" ht="28.5" customHeight="1">
      <c r="A199" s="502">
        <v>192</v>
      </c>
      <c r="B199" s="536" t="s">
        <v>1619</v>
      </c>
      <c r="C199" s="487"/>
      <c r="D199" s="538" t="s">
        <v>1620</v>
      </c>
      <c r="E199" s="536" t="s">
        <v>1433</v>
      </c>
      <c r="F199" s="514" t="s">
        <v>348</v>
      </c>
      <c r="G199" s="539">
        <v>312.5</v>
      </c>
      <c r="H199" s="539">
        <v>250</v>
      </c>
      <c r="I199" s="539">
        <v>62.5</v>
      </c>
      <c r="J199" s="487"/>
      <c r="K199" s="487"/>
      <c r="L199" s="487"/>
      <c r="M199" s="535" t="s">
        <v>1430</v>
      </c>
    </row>
    <row r="200" spans="1:13" ht="28.5" customHeight="1">
      <c r="A200" s="502">
        <v>193</v>
      </c>
      <c r="B200" s="536" t="s">
        <v>1621</v>
      </c>
      <c r="C200" s="487"/>
      <c r="D200" s="538" t="s">
        <v>1622</v>
      </c>
      <c r="E200" s="536" t="s">
        <v>1433</v>
      </c>
      <c r="F200" s="514" t="s">
        <v>348</v>
      </c>
      <c r="G200" s="539">
        <v>437.5</v>
      </c>
      <c r="H200" s="539">
        <v>350</v>
      </c>
      <c r="I200" s="539">
        <v>87.5</v>
      </c>
      <c r="J200" s="487"/>
      <c r="K200" s="487"/>
      <c r="L200" s="487"/>
      <c r="M200" s="535" t="s">
        <v>1430</v>
      </c>
    </row>
    <row r="201" spans="1:13" ht="28.5" customHeight="1">
      <c r="A201" s="502">
        <v>194</v>
      </c>
      <c r="B201" s="536" t="s">
        <v>1623</v>
      </c>
      <c r="C201" s="487"/>
      <c r="D201" s="538" t="s">
        <v>1624</v>
      </c>
      <c r="E201" s="536" t="s">
        <v>1433</v>
      </c>
      <c r="F201" s="514" t="s">
        <v>348</v>
      </c>
      <c r="G201" s="539">
        <v>312.5</v>
      </c>
      <c r="H201" s="539">
        <v>250</v>
      </c>
      <c r="I201" s="539">
        <v>62.5</v>
      </c>
      <c r="J201" s="487"/>
      <c r="K201" s="487"/>
      <c r="L201" s="487"/>
      <c r="M201" s="535" t="s">
        <v>1430</v>
      </c>
    </row>
    <row r="202" spans="1:13" ht="28.5" customHeight="1">
      <c r="A202" s="502">
        <v>195</v>
      </c>
      <c r="B202" s="536" t="s">
        <v>1625</v>
      </c>
      <c r="C202" s="487"/>
      <c r="D202" s="538" t="s">
        <v>1626</v>
      </c>
      <c r="E202" s="536" t="s">
        <v>1433</v>
      </c>
      <c r="F202" s="514" t="s">
        <v>348</v>
      </c>
      <c r="G202" s="539">
        <v>312.5</v>
      </c>
      <c r="H202" s="539">
        <v>250</v>
      </c>
      <c r="I202" s="539">
        <v>62.5</v>
      </c>
      <c r="J202" s="487"/>
      <c r="K202" s="487"/>
      <c r="L202" s="487"/>
      <c r="M202" s="535" t="s">
        <v>1430</v>
      </c>
    </row>
    <row r="203" spans="1:13" ht="28.5" customHeight="1">
      <c r="A203" s="502">
        <v>196</v>
      </c>
      <c r="B203" s="536" t="s">
        <v>1627</v>
      </c>
      <c r="C203" s="487"/>
      <c r="D203" s="538" t="s">
        <v>1628</v>
      </c>
      <c r="E203" s="536" t="s">
        <v>1433</v>
      </c>
      <c r="F203" s="514" t="s">
        <v>348</v>
      </c>
      <c r="G203" s="539">
        <v>312.5</v>
      </c>
      <c r="H203" s="539">
        <v>250</v>
      </c>
      <c r="I203" s="539">
        <v>62.5</v>
      </c>
      <c r="J203" s="487"/>
      <c r="K203" s="487"/>
      <c r="L203" s="487"/>
      <c r="M203" s="535" t="s">
        <v>1430</v>
      </c>
    </row>
    <row r="204" spans="1:13" ht="28.5" customHeight="1">
      <c r="A204" s="502">
        <v>197</v>
      </c>
      <c r="B204" s="536" t="s">
        <v>1629</v>
      </c>
      <c r="C204" s="487"/>
      <c r="D204" s="538" t="s">
        <v>1630</v>
      </c>
      <c r="E204" s="536" t="s">
        <v>1433</v>
      </c>
      <c r="F204" s="514" t="s">
        <v>348</v>
      </c>
      <c r="G204" s="539">
        <v>218.75</v>
      </c>
      <c r="H204" s="539">
        <v>175</v>
      </c>
      <c r="I204" s="539">
        <v>43.75</v>
      </c>
      <c r="J204" s="487"/>
      <c r="K204" s="487"/>
      <c r="L204" s="487"/>
      <c r="M204" s="535" t="s">
        <v>1430</v>
      </c>
    </row>
    <row r="205" spans="1:13" ht="28.5" customHeight="1">
      <c r="A205" s="502">
        <v>198</v>
      </c>
      <c r="B205" s="536" t="s">
        <v>1631</v>
      </c>
      <c r="C205" s="487"/>
      <c r="D205" s="538" t="s">
        <v>1632</v>
      </c>
      <c r="E205" s="536" t="s">
        <v>1433</v>
      </c>
      <c r="F205" s="514" t="s">
        <v>348</v>
      </c>
      <c r="G205" s="539">
        <v>312.5</v>
      </c>
      <c r="H205" s="539">
        <v>250</v>
      </c>
      <c r="I205" s="539">
        <v>62.5</v>
      </c>
      <c r="J205" s="487"/>
      <c r="K205" s="487"/>
      <c r="L205" s="487"/>
      <c r="M205" s="535" t="s">
        <v>1430</v>
      </c>
    </row>
    <row r="206" spans="1:13" ht="28.5" customHeight="1">
      <c r="A206" s="502">
        <v>199</v>
      </c>
      <c r="B206" s="536" t="s">
        <v>1633</v>
      </c>
      <c r="C206" s="487"/>
      <c r="D206" s="538" t="s">
        <v>1634</v>
      </c>
      <c r="E206" s="536" t="s">
        <v>1433</v>
      </c>
      <c r="F206" s="514" t="s">
        <v>348</v>
      </c>
      <c r="G206" s="539">
        <v>312.5</v>
      </c>
      <c r="H206" s="539">
        <v>250</v>
      </c>
      <c r="I206" s="539">
        <v>62.5</v>
      </c>
      <c r="J206" s="487"/>
      <c r="K206" s="487"/>
      <c r="L206" s="487"/>
      <c r="M206" s="535" t="s">
        <v>1430</v>
      </c>
    </row>
    <row r="207" spans="1:13" ht="28.5" customHeight="1">
      <c r="A207" s="502">
        <v>200</v>
      </c>
      <c r="B207" s="536" t="s">
        <v>1635</v>
      </c>
      <c r="C207" s="487"/>
      <c r="D207" s="538" t="s">
        <v>1636</v>
      </c>
      <c r="E207" s="536" t="s">
        <v>1433</v>
      </c>
      <c r="F207" s="514" t="s">
        <v>348</v>
      </c>
      <c r="G207" s="539">
        <v>312.5</v>
      </c>
      <c r="H207" s="539">
        <v>250</v>
      </c>
      <c r="I207" s="539">
        <v>62.5</v>
      </c>
      <c r="J207" s="487"/>
      <c r="K207" s="487"/>
      <c r="L207" s="487"/>
      <c r="M207" s="535" t="s">
        <v>1430</v>
      </c>
    </row>
    <row r="208" spans="1:13" ht="28.5" customHeight="1">
      <c r="A208" s="502">
        <v>201</v>
      </c>
      <c r="B208" s="536" t="s">
        <v>1637</v>
      </c>
      <c r="C208" s="487"/>
      <c r="D208" s="538" t="s">
        <v>1283</v>
      </c>
      <c r="E208" s="536" t="s">
        <v>1544</v>
      </c>
      <c r="F208" s="514" t="s">
        <v>348</v>
      </c>
      <c r="G208" s="539">
        <v>1250</v>
      </c>
      <c r="H208" s="539">
        <v>1000</v>
      </c>
      <c r="I208" s="539">
        <v>250</v>
      </c>
      <c r="J208" s="487"/>
      <c r="K208" s="487"/>
      <c r="L208" s="487"/>
      <c r="M208" s="535" t="s">
        <v>1430</v>
      </c>
    </row>
    <row r="209" spans="1:13" ht="28.5" customHeight="1">
      <c r="A209" s="502">
        <v>202</v>
      </c>
      <c r="B209" s="536" t="s">
        <v>1638</v>
      </c>
      <c r="C209" s="487"/>
      <c r="D209" s="538" t="s">
        <v>1639</v>
      </c>
      <c r="E209" s="536" t="s">
        <v>1433</v>
      </c>
      <c r="F209" s="514" t="s">
        <v>348</v>
      </c>
      <c r="G209" s="539">
        <v>312.5</v>
      </c>
      <c r="H209" s="539">
        <v>250</v>
      </c>
      <c r="I209" s="539">
        <v>62.5</v>
      </c>
      <c r="J209" s="487"/>
      <c r="K209" s="487"/>
      <c r="L209" s="487"/>
      <c r="M209" s="535" t="s">
        <v>1430</v>
      </c>
    </row>
    <row r="210" spans="1:13" ht="28.5" customHeight="1">
      <c r="A210" s="502">
        <v>203</v>
      </c>
      <c r="B210" s="536" t="s">
        <v>1640</v>
      </c>
      <c r="C210" s="487"/>
      <c r="D210" s="538" t="s">
        <v>1641</v>
      </c>
      <c r="E210" s="536" t="s">
        <v>1433</v>
      </c>
      <c r="F210" s="514" t="s">
        <v>348</v>
      </c>
      <c r="G210" s="539">
        <v>312.5</v>
      </c>
      <c r="H210" s="539">
        <v>250</v>
      </c>
      <c r="I210" s="539">
        <v>62.5</v>
      </c>
      <c r="J210" s="487"/>
      <c r="K210" s="487"/>
      <c r="L210" s="487"/>
      <c r="M210" s="535" t="s">
        <v>1430</v>
      </c>
    </row>
    <row r="211" spans="1:13" ht="28.5" customHeight="1">
      <c r="A211" s="502">
        <v>204</v>
      </c>
      <c r="B211" s="536" t="s">
        <v>1642</v>
      </c>
      <c r="C211" s="487"/>
      <c r="D211" s="538" t="s">
        <v>1253</v>
      </c>
      <c r="E211" s="536" t="s">
        <v>1544</v>
      </c>
      <c r="F211" s="514" t="s">
        <v>348</v>
      </c>
      <c r="G211" s="539">
        <v>1250</v>
      </c>
      <c r="H211" s="539">
        <v>1000</v>
      </c>
      <c r="I211" s="539">
        <v>250</v>
      </c>
      <c r="J211" s="487"/>
      <c r="K211" s="487"/>
      <c r="L211" s="487"/>
      <c r="M211" s="535" t="s">
        <v>1430</v>
      </c>
    </row>
    <row r="212" spans="1:13" ht="28.5" customHeight="1">
      <c r="A212" s="502">
        <v>205</v>
      </c>
      <c r="B212" s="536" t="s">
        <v>1643</v>
      </c>
      <c r="C212" s="487"/>
      <c r="D212" s="538" t="s">
        <v>1644</v>
      </c>
      <c r="E212" s="536" t="s">
        <v>1544</v>
      </c>
      <c r="F212" s="514" t="s">
        <v>348</v>
      </c>
      <c r="G212" s="539">
        <v>1250</v>
      </c>
      <c r="H212" s="539">
        <v>1000</v>
      </c>
      <c r="I212" s="539">
        <v>250</v>
      </c>
      <c r="J212" s="487"/>
      <c r="K212" s="487"/>
      <c r="L212" s="487"/>
      <c r="M212" s="535" t="s">
        <v>1430</v>
      </c>
    </row>
    <row r="213" spans="1:13" ht="28.5" customHeight="1">
      <c r="A213" s="502">
        <v>206</v>
      </c>
      <c r="B213" s="536" t="s">
        <v>1645</v>
      </c>
      <c r="C213" s="487"/>
      <c r="D213" s="538" t="s">
        <v>1646</v>
      </c>
      <c r="E213" s="536" t="s">
        <v>1544</v>
      </c>
      <c r="F213" s="514" t="s">
        <v>348</v>
      </c>
      <c r="G213" s="539">
        <v>1250</v>
      </c>
      <c r="H213" s="539">
        <v>1000</v>
      </c>
      <c r="I213" s="539">
        <v>250</v>
      </c>
      <c r="J213" s="487"/>
      <c r="K213" s="487"/>
      <c r="L213" s="487"/>
      <c r="M213" s="535" t="s">
        <v>1430</v>
      </c>
    </row>
    <row r="214" spans="1:13" ht="28.5" customHeight="1">
      <c r="A214" s="502">
        <v>207</v>
      </c>
      <c r="B214" s="536" t="s">
        <v>1647</v>
      </c>
      <c r="C214" s="487"/>
      <c r="D214" s="538" t="s">
        <v>1648</v>
      </c>
      <c r="E214" s="536" t="s">
        <v>1544</v>
      </c>
      <c r="F214" s="514" t="s">
        <v>348</v>
      </c>
      <c r="G214" s="539">
        <v>1250</v>
      </c>
      <c r="H214" s="539">
        <v>1000</v>
      </c>
      <c r="I214" s="539">
        <v>250</v>
      </c>
      <c r="J214" s="487"/>
      <c r="K214" s="487"/>
      <c r="L214" s="487"/>
      <c r="M214" s="535" t="s">
        <v>1430</v>
      </c>
    </row>
    <row r="215" spans="1:13" ht="28.5" customHeight="1">
      <c r="A215" s="502">
        <v>208</v>
      </c>
      <c r="B215" s="536" t="s">
        <v>1649</v>
      </c>
      <c r="C215" s="487"/>
      <c r="D215" s="538" t="s">
        <v>1650</v>
      </c>
      <c r="E215" s="536" t="s">
        <v>1544</v>
      </c>
      <c r="F215" s="514" t="s">
        <v>348</v>
      </c>
      <c r="G215" s="539">
        <v>1250</v>
      </c>
      <c r="H215" s="539">
        <v>1000</v>
      </c>
      <c r="I215" s="539">
        <v>250</v>
      </c>
      <c r="J215" s="487"/>
      <c r="K215" s="487"/>
      <c r="L215" s="487"/>
      <c r="M215" s="535" t="s">
        <v>1430</v>
      </c>
    </row>
    <row r="216" spans="1:13" ht="28.5" customHeight="1">
      <c r="A216" s="502">
        <v>209</v>
      </c>
      <c r="B216" s="536" t="s">
        <v>1651</v>
      </c>
      <c r="C216" s="487"/>
      <c r="D216" s="538" t="s">
        <v>1652</v>
      </c>
      <c r="E216" s="536" t="s">
        <v>1544</v>
      </c>
      <c r="F216" s="514" t="s">
        <v>348</v>
      </c>
      <c r="G216" s="539">
        <v>1250</v>
      </c>
      <c r="H216" s="539">
        <v>1000</v>
      </c>
      <c r="I216" s="539">
        <v>250</v>
      </c>
      <c r="J216" s="487"/>
      <c r="K216" s="487"/>
      <c r="L216" s="487"/>
      <c r="M216" s="535" t="s">
        <v>1430</v>
      </c>
    </row>
    <row r="217" spans="1:13" ht="28.5" customHeight="1">
      <c r="A217" s="502">
        <v>210</v>
      </c>
      <c r="B217" s="536" t="s">
        <v>1653</v>
      </c>
      <c r="C217" s="487"/>
      <c r="D217" s="538" t="s">
        <v>1235</v>
      </c>
      <c r="E217" s="536" t="s">
        <v>1544</v>
      </c>
      <c r="F217" s="514" t="s">
        <v>348</v>
      </c>
      <c r="G217" s="539">
        <v>1250</v>
      </c>
      <c r="H217" s="539">
        <v>1000</v>
      </c>
      <c r="I217" s="539">
        <v>250</v>
      </c>
      <c r="J217" s="487"/>
      <c r="K217" s="487"/>
      <c r="L217" s="487"/>
      <c r="M217" s="535" t="s">
        <v>1430</v>
      </c>
    </row>
    <row r="218" spans="1:13" ht="28.5" customHeight="1">
      <c r="A218" s="502">
        <v>211</v>
      </c>
      <c r="B218" s="536" t="s">
        <v>1654</v>
      </c>
      <c r="C218" s="487"/>
      <c r="D218" s="538" t="s">
        <v>1248</v>
      </c>
      <c r="E218" s="536" t="s">
        <v>1544</v>
      </c>
      <c r="F218" s="514" t="s">
        <v>348</v>
      </c>
      <c r="G218" s="539">
        <v>1250</v>
      </c>
      <c r="H218" s="539">
        <v>1000</v>
      </c>
      <c r="I218" s="539">
        <v>250</v>
      </c>
      <c r="J218" s="487"/>
      <c r="K218" s="487"/>
      <c r="L218" s="487"/>
      <c r="M218" s="535" t="s">
        <v>1430</v>
      </c>
    </row>
    <row r="219" spans="1:13" ht="28.5" customHeight="1">
      <c r="A219" s="502">
        <v>212</v>
      </c>
      <c r="B219" s="536" t="s">
        <v>1655</v>
      </c>
      <c r="C219" s="487"/>
      <c r="D219" s="538" t="s">
        <v>1656</v>
      </c>
      <c r="E219" s="536" t="s">
        <v>1544</v>
      </c>
      <c r="F219" s="514" t="s">
        <v>348</v>
      </c>
      <c r="G219" s="539">
        <v>1250</v>
      </c>
      <c r="H219" s="539">
        <v>1000</v>
      </c>
      <c r="I219" s="539">
        <v>250</v>
      </c>
      <c r="J219" s="487"/>
      <c r="K219" s="487"/>
      <c r="L219" s="487"/>
      <c r="M219" s="535" t="s">
        <v>1430</v>
      </c>
    </row>
    <row r="220" spans="1:13" ht="28.5" customHeight="1">
      <c r="A220" s="502">
        <v>213</v>
      </c>
      <c r="B220" s="536" t="s">
        <v>1657</v>
      </c>
      <c r="C220" s="487"/>
      <c r="D220" s="538" t="s">
        <v>1658</v>
      </c>
      <c r="E220" s="536" t="s">
        <v>1544</v>
      </c>
      <c r="F220" s="514" t="s">
        <v>348</v>
      </c>
      <c r="G220" s="539">
        <v>1250</v>
      </c>
      <c r="H220" s="539">
        <v>1000</v>
      </c>
      <c r="I220" s="539">
        <v>250</v>
      </c>
      <c r="J220" s="487"/>
      <c r="K220" s="487"/>
      <c r="L220" s="487"/>
      <c r="M220" s="535" t="s">
        <v>1430</v>
      </c>
    </row>
    <row r="221" spans="1:13" ht="28.5" customHeight="1">
      <c r="A221" s="502">
        <v>214</v>
      </c>
      <c r="B221" s="536" t="s">
        <v>1659</v>
      </c>
      <c r="C221" s="487"/>
      <c r="D221" s="538" t="s">
        <v>1660</v>
      </c>
      <c r="E221" s="536" t="s">
        <v>1433</v>
      </c>
      <c r="F221" s="514" t="s">
        <v>348</v>
      </c>
      <c r="G221" s="539">
        <v>312.5</v>
      </c>
      <c r="H221" s="539">
        <v>250</v>
      </c>
      <c r="I221" s="539">
        <v>62.5</v>
      </c>
      <c r="J221" s="487"/>
      <c r="K221" s="487"/>
      <c r="L221" s="487"/>
      <c r="M221" s="535" t="s">
        <v>1430</v>
      </c>
    </row>
    <row r="222" spans="1:13" ht="28.5" customHeight="1">
      <c r="A222" s="502">
        <v>215</v>
      </c>
      <c r="B222" s="536" t="s">
        <v>1661</v>
      </c>
      <c r="C222" s="487"/>
      <c r="D222" s="538" t="s">
        <v>759</v>
      </c>
      <c r="E222" s="536" t="s">
        <v>1662</v>
      </c>
      <c r="F222" s="514" t="s">
        <v>348</v>
      </c>
      <c r="G222" s="539">
        <v>750</v>
      </c>
      <c r="H222" s="539">
        <v>600</v>
      </c>
      <c r="I222" s="539">
        <v>150</v>
      </c>
      <c r="J222" s="487"/>
      <c r="K222" s="487"/>
      <c r="L222" s="487"/>
      <c r="M222" s="535" t="s">
        <v>1430</v>
      </c>
    </row>
    <row r="223" spans="1:13" ht="28.5" customHeight="1">
      <c r="A223" s="502">
        <v>216</v>
      </c>
      <c r="B223" s="540" t="s">
        <v>1221</v>
      </c>
      <c r="C223" s="506" t="s">
        <v>1663</v>
      </c>
      <c r="D223" s="541" t="s">
        <v>647</v>
      </c>
      <c r="E223" s="542" t="s">
        <v>1664</v>
      </c>
      <c r="F223" s="508" t="s">
        <v>348</v>
      </c>
      <c r="G223" s="543">
        <v>3125</v>
      </c>
      <c r="H223" s="510">
        <f>G223-I223</f>
        <v>2500</v>
      </c>
      <c r="I223" s="510">
        <f>G223*20/100</f>
        <v>625</v>
      </c>
      <c r="J223" s="511"/>
      <c r="K223" s="512">
        <v>10000</v>
      </c>
      <c r="L223" s="511"/>
    </row>
    <row r="224" spans="1:13" ht="28.5" customHeight="1">
      <c r="A224" s="502">
        <v>217</v>
      </c>
      <c r="B224" s="543" t="s">
        <v>1378</v>
      </c>
      <c r="C224" s="514" t="s">
        <v>1665</v>
      </c>
      <c r="D224" s="541" t="s">
        <v>1666</v>
      </c>
      <c r="E224" s="542" t="s">
        <v>1667</v>
      </c>
      <c r="F224" s="508" t="s">
        <v>348</v>
      </c>
      <c r="G224" s="543">
        <v>875</v>
      </c>
      <c r="H224" s="510">
        <f t="shared" ref="H224:H287" si="6">G224-I224</f>
        <v>700</v>
      </c>
      <c r="I224" s="510">
        <f t="shared" ref="I224:I287" si="7">G224*20/100</f>
        <v>175</v>
      </c>
      <c r="J224" s="511"/>
      <c r="K224" s="515">
        <v>1000</v>
      </c>
      <c r="L224" s="511"/>
    </row>
    <row r="225" spans="1:12" ht="28.5" customHeight="1">
      <c r="A225" s="502">
        <v>218</v>
      </c>
      <c r="B225" s="543" t="s">
        <v>1285</v>
      </c>
      <c r="C225" s="514" t="s">
        <v>1668</v>
      </c>
      <c r="D225" s="541" t="s">
        <v>1669</v>
      </c>
      <c r="E225" s="542" t="s">
        <v>1670</v>
      </c>
      <c r="F225" s="508" t="s">
        <v>348</v>
      </c>
      <c r="G225" s="543">
        <v>500</v>
      </c>
      <c r="H225" s="510">
        <f t="shared" si="6"/>
        <v>400</v>
      </c>
      <c r="I225" s="510">
        <f t="shared" si="7"/>
        <v>100</v>
      </c>
      <c r="J225" s="511"/>
      <c r="K225" s="515">
        <v>1400</v>
      </c>
      <c r="L225" s="511"/>
    </row>
    <row r="226" spans="1:12" ht="28.5" customHeight="1">
      <c r="A226" s="502">
        <v>219</v>
      </c>
      <c r="B226" s="543" t="s">
        <v>1671</v>
      </c>
      <c r="C226" s="514" t="s">
        <v>1672</v>
      </c>
      <c r="D226" s="541" t="s">
        <v>1432</v>
      </c>
      <c r="E226" s="542" t="s">
        <v>1673</v>
      </c>
      <c r="F226" s="508" t="s">
        <v>348</v>
      </c>
      <c r="G226" s="543">
        <v>312.5</v>
      </c>
      <c r="H226" s="510">
        <f t="shared" si="6"/>
        <v>250</v>
      </c>
      <c r="I226" s="510">
        <f t="shared" si="7"/>
        <v>62.5</v>
      </c>
      <c r="J226" s="511"/>
      <c r="K226" s="515">
        <v>1500</v>
      </c>
      <c r="L226" s="511"/>
    </row>
    <row r="227" spans="1:12" ht="28.5" customHeight="1">
      <c r="A227" s="502">
        <v>220</v>
      </c>
      <c r="B227" s="543" t="s">
        <v>1674</v>
      </c>
      <c r="C227" s="514" t="s">
        <v>1675</v>
      </c>
      <c r="D227" s="541" t="s">
        <v>1676</v>
      </c>
      <c r="E227" s="544" t="s">
        <v>1677</v>
      </c>
      <c r="F227" s="508" t="s">
        <v>348</v>
      </c>
      <c r="G227" s="543">
        <v>500</v>
      </c>
      <c r="H227" s="510">
        <f t="shared" si="6"/>
        <v>400</v>
      </c>
      <c r="I227" s="510">
        <f t="shared" si="7"/>
        <v>100</v>
      </c>
      <c r="J227" s="511"/>
      <c r="K227" s="515">
        <v>200</v>
      </c>
      <c r="L227" s="511"/>
    </row>
    <row r="228" spans="1:12" ht="28.5" customHeight="1">
      <c r="A228" s="502">
        <v>221</v>
      </c>
      <c r="B228" s="543" t="s">
        <v>1678</v>
      </c>
      <c r="C228" s="514" t="s">
        <v>1679</v>
      </c>
      <c r="D228" s="541" t="s">
        <v>1680</v>
      </c>
      <c r="E228" s="542" t="s">
        <v>1681</v>
      </c>
      <c r="F228" s="508" t="s">
        <v>348</v>
      </c>
      <c r="G228" s="543">
        <v>500</v>
      </c>
      <c r="H228" s="510">
        <f t="shared" si="6"/>
        <v>400</v>
      </c>
      <c r="I228" s="510">
        <f t="shared" si="7"/>
        <v>100</v>
      </c>
      <c r="J228" s="511"/>
      <c r="K228" s="515">
        <v>300</v>
      </c>
      <c r="L228" s="511"/>
    </row>
    <row r="229" spans="1:12" ht="28.5" customHeight="1">
      <c r="A229" s="502">
        <v>222</v>
      </c>
      <c r="B229" s="543" t="s">
        <v>1285</v>
      </c>
      <c r="C229" s="514" t="s">
        <v>1682</v>
      </c>
      <c r="D229" s="541" t="s">
        <v>1683</v>
      </c>
      <c r="E229" s="542" t="s">
        <v>1684</v>
      </c>
      <c r="F229" s="508" t="s">
        <v>348</v>
      </c>
      <c r="G229" s="543">
        <v>750</v>
      </c>
      <c r="H229" s="510">
        <f t="shared" si="6"/>
        <v>600</v>
      </c>
      <c r="I229" s="510">
        <f t="shared" si="7"/>
        <v>150</v>
      </c>
      <c r="J229" s="511"/>
      <c r="K229" s="515">
        <v>800</v>
      </c>
      <c r="L229" s="511"/>
    </row>
    <row r="230" spans="1:12" ht="28.5" customHeight="1">
      <c r="A230" s="502">
        <v>223</v>
      </c>
      <c r="B230" s="543" t="s">
        <v>1685</v>
      </c>
      <c r="C230" s="514" t="s">
        <v>1686</v>
      </c>
      <c r="D230" s="541" t="s">
        <v>1687</v>
      </c>
      <c r="E230" s="542" t="s">
        <v>1688</v>
      </c>
      <c r="F230" s="508" t="s">
        <v>348</v>
      </c>
      <c r="G230" s="543">
        <v>1000</v>
      </c>
      <c r="H230" s="510">
        <f t="shared" si="6"/>
        <v>800</v>
      </c>
      <c r="I230" s="510">
        <f t="shared" si="7"/>
        <v>200</v>
      </c>
      <c r="J230" s="511"/>
      <c r="K230" s="515">
        <v>800</v>
      </c>
      <c r="L230" s="511"/>
    </row>
    <row r="231" spans="1:12" ht="28.5" customHeight="1">
      <c r="A231" s="502">
        <v>224</v>
      </c>
      <c r="B231" s="543" t="s">
        <v>1689</v>
      </c>
      <c r="C231" s="514" t="s">
        <v>1690</v>
      </c>
      <c r="D231" s="541" t="s">
        <v>1691</v>
      </c>
      <c r="E231" s="542" t="s">
        <v>1692</v>
      </c>
      <c r="F231" s="508" t="s">
        <v>348</v>
      </c>
      <c r="G231" s="543">
        <v>750</v>
      </c>
      <c r="H231" s="510">
        <f t="shared" si="6"/>
        <v>600</v>
      </c>
      <c r="I231" s="510">
        <f t="shared" si="7"/>
        <v>150</v>
      </c>
      <c r="J231" s="511"/>
      <c r="K231" s="515">
        <v>150</v>
      </c>
      <c r="L231" s="511"/>
    </row>
    <row r="232" spans="1:12" ht="28.5" customHeight="1">
      <c r="A232" s="502">
        <v>225</v>
      </c>
      <c r="B232" s="543" t="s">
        <v>1693</v>
      </c>
      <c r="C232" s="514" t="s">
        <v>1694</v>
      </c>
      <c r="D232" s="541" t="s">
        <v>1695</v>
      </c>
      <c r="E232" s="542" t="s">
        <v>1696</v>
      </c>
      <c r="F232" s="508" t="s">
        <v>348</v>
      </c>
      <c r="G232" s="543">
        <v>750</v>
      </c>
      <c r="H232" s="510">
        <f t="shared" si="6"/>
        <v>600</v>
      </c>
      <c r="I232" s="510">
        <f t="shared" si="7"/>
        <v>150</v>
      </c>
      <c r="J232" s="511"/>
      <c r="K232" s="515">
        <v>900</v>
      </c>
      <c r="L232" s="511"/>
    </row>
    <row r="233" spans="1:12" ht="28.5" customHeight="1">
      <c r="A233" s="502">
        <v>226</v>
      </c>
      <c r="B233" s="543" t="s">
        <v>1237</v>
      </c>
      <c r="C233" s="514" t="s">
        <v>1697</v>
      </c>
      <c r="D233" s="541" t="s">
        <v>1698</v>
      </c>
      <c r="E233" s="542" t="s">
        <v>1699</v>
      </c>
      <c r="F233" s="508" t="s">
        <v>348</v>
      </c>
      <c r="G233" s="543">
        <v>1000</v>
      </c>
      <c r="H233" s="510">
        <f t="shared" si="6"/>
        <v>800</v>
      </c>
      <c r="I233" s="510">
        <f t="shared" si="7"/>
        <v>200</v>
      </c>
      <c r="J233" s="511"/>
      <c r="K233" s="515">
        <v>800</v>
      </c>
      <c r="L233" s="511"/>
    </row>
    <row r="234" spans="1:12" ht="28.5" customHeight="1">
      <c r="A234" s="502">
        <v>227</v>
      </c>
      <c r="B234" s="543" t="s">
        <v>1700</v>
      </c>
      <c r="C234" s="514" t="s">
        <v>1701</v>
      </c>
      <c r="D234" s="541" t="s">
        <v>1702</v>
      </c>
      <c r="E234" s="542" t="s">
        <v>1703</v>
      </c>
      <c r="F234" s="508" t="s">
        <v>348</v>
      </c>
      <c r="G234" s="543">
        <v>187.5</v>
      </c>
      <c r="H234" s="510">
        <f t="shared" si="6"/>
        <v>150</v>
      </c>
      <c r="I234" s="510">
        <f t="shared" si="7"/>
        <v>37.5</v>
      </c>
      <c r="J234" s="511"/>
      <c r="K234" s="515">
        <v>800</v>
      </c>
      <c r="L234" s="511"/>
    </row>
    <row r="235" spans="1:12" ht="28.5" customHeight="1">
      <c r="A235" s="502">
        <v>228</v>
      </c>
      <c r="B235" s="543" t="s">
        <v>1257</v>
      </c>
      <c r="C235" s="514" t="s">
        <v>1704</v>
      </c>
      <c r="D235" s="541" t="s">
        <v>1705</v>
      </c>
      <c r="E235" s="542" t="s">
        <v>1706</v>
      </c>
      <c r="F235" s="508" t="s">
        <v>348</v>
      </c>
      <c r="G235" s="543">
        <v>1000</v>
      </c>
      <c r="H235" s="510">
        <f t="shared" si="6"/>
        <v>800</v>
      </c>
      <c r="I235" s="510">
        <f t="shared" si="7"/>
        <v>200</v>
      </c>
      <c r="J235" s="511"/>
      <c r="K235" s="515">
        <v>150</v>
      </c>
      <c r="L235" s="511"/>
    </row>
    <row r="236" spans="1:12" ht="28.5" customHeight="1">
      <c r="A236" s="502">
        <v>229</v>
      </c>
      <c r="B236" s="543" t="s">
        <v>1707</v>
      </c>
      <c r="C236" s="514" t="s">
        <v>1708</v>
      </c>
      <c r="D236" s="541" t="s">
        <v>1709</v>
      </c>
      <c r="E236" s="542" t="s">
        <v>1710</v>
      </c>
      <c r="F236" s="508" t="s">
        <v>348</v>
      </c>
      <c r="G236" s="543">
        <v>875</v>
      </c>
      <c r="H236" s="510">
        <f t="shared" si="6"/>
        <v>700</v>
      </c>
      <c r="I236" s="510">
        <f t="shared" si="7"/>
        <v>175</v>
      </c>
      <c r="J236" s="511"/>
      <c r="K236" s="515">
        <v>800</v>
      </c>
      <c r="L236" s="511"/>
    </row>
    <row r="237" spans="1:12" ht="28.5" customHeight="1">
      <c r="A237" s="502">
        <v>230</v>
      </c>
      <c r="B237" s="543" t="s">
        <v>1711</v>
      </c>
      <c r="C237" s="514" t="s">
        <v>1712</v>
      </c>
      <c r="D237" s="541" t="s">
        <v>1713</v>
      </c>
      <c r="E237" s="542" t="s">
        <v>1714</v>
      </c>
      <c r="F237" s="508" t="s">
        <v>348</v>
      </c>
      <c r="G237" s="543">
        <v>1000</v>
      </c>
      <c r="H237" s="510">
        <f t="shared" si="6"/>
        <v>800</v>
      </c>
      <c r="I237" s="510">
        <f t="shared" si="7"/>
        <v>200</v>
      </c>
      <c r="J237" s="511"/>
      <c r="K237" s="515">
        <v>150</v>
      </c>
      <c r="L237" s="511"/>
    </row>
    <row r="238" spans="1:12" ht="28.5" customHeight="1">
      <c r="A238" s="502">
        <v>231</v>
      </c>
      <c r="B238" s="543" t="s">
        <v>1168</v>
      </c>
      <c r="C238" s="514" t="s">
        <v>1169</v>
      </c>
      <c r="D238" s="541" t="s">
        <v>789</v>
      </c>
      <c r="E238" s="542" t="s">
        <v>1715</v>
      </c>
      <c r="F238" s="508" t="s">
        <v>348</v>
      </c>
      <c r="G238" s="543">
        <v>1000</v>
      </c>
      <c r="H238" s="510">
        <f t="shared" si="6"/>
        <v>800</v>
      </c>
      <c r="I238" s="510">
        <f t="shared" si="7"/>
        <v>200</v>
      </c>
      <c r="J238" s="511"/>
      <c r="K238" s="515">
        <v>150</v>
      </c>
      <c r="L238" s="511"/>
    </row>
    <row r="239" spans="1:12" ht="28.5" customHeight="1">
      <c r="A239" s="502">
        <v>232</v>
      </c>
      <c r="B239" s="543" t="s">
        <v>1716</v>
      </c>
      <c r="C239" s="514" t="s">
        <v>1717</v>
      </c>
      <c r="D239" s="541" t="s">
        <v>1718</v>
      </c>
      <c r="E239" s="542" t="s">
        <v>1719</v>
      </c>
      <c r="F239" s="508" t="s">
        <v>348</v>
      </c>
      <c r="G239" s="543">
        <v>625</v>
      </c>
      <c r="H239" s="510">
        <f t="shared" si="6"/>
        <v>500</v>
      </c>
      <c r="I239" s="510">
        <f t="shared" si="7"/>
        <v>125</v>
      </c>
      <c r="J239" s="511"/>
      <c r="K239" s="515">
        <v>150</v>
      </c>
      <c r="L239" s="511"/>
    </row>
    <row r="240" spans="1:12" ht="28.5" customHeight="1">
      <c r="A240" s="502">
        <v>233</v>
      </c>
      <c r="B240" s="543" t="s">
        <v>1720</v>
      </c>
      <c r="C240" s="514" t="s">
        <v>1721</v>
      </c>
      <c r="D240" s="541" t="s">
        <v>1722</v>
      </c>
      <c r="E240" s="542" t="s">
        <v>1723</v>
      </c>
      <c r="F240" s="508" t="s">
        <v>348</v>
      </c>
      <c r="G240" s="543">
        <v>187.5</v>
      </c>
      <c r="H240" s="510">
        <f t="shared" si="6"/>
        <v>150</v>
      </c>
      <c r="I240" s="510">
        <f t="shared" si="7"/>
        <v>37.5</v>
      </c>
      <c r="J240" s="511"/>
      <c r="K240" s="515">
        <v>800</v>
      </c>
      <c r="L240" s="511"/>
    </row>
    <row r="241" spans="1:12" ht="28.5" customHeight="1">
      <c r="A241" s="502">
        <v>234</v>
      </c>
      <c r="B241" s="543" t="s">
        <v>1175</v>
      </c>
      <c r="C241" s="514" t="s">
        <v>1724</v>
      </c>
      <c r="D241" s="541" t="s">
        <v>1725</v>
      </c>
      <c r="E241" s="542" t="s">
        <v>1726</v>
      </c>
      <c r="F241" s="508" t="s">
        <v>348</v>
      </c>
      <c r="G241" s="543">
        <v>875</v>
      </c>
      <c r="H241" s="510">
        <f t="shared" si="6"/>
        <v>700</v>
      </c>
      <c r="I241" s="510">
        <f t="shared" si="7"/>
        <v>175</v>
      </c>
      <c r="J241" s="511"/>
      <c r="K241" s="515">
        <v>800</v>
      </c>
      <c r="L241" s="511"/>
    </row>
    <row r="242" spans="1:12" ht="28.5" customHeight="1">
      <c r="A242" s="502">
        <v>235</v>
      </c>
      <c r="B242" s="543" t="s">
        <v>1727</v>
      </c>
      <c r="C242" s="514" t="s">
        <v>1728</v>
      </c>
      <c r="D242" s="541" t="s">
        <v>1435</v>
      </c>
      <c r="E242" s="542" t="s">
        <v>1729</v>
      </c>
      <c r="F242" s="508" t="s">
        <v>348</v>
      </c>
      <c r="G242" s="543">
        <v>2812.5</v>
      </c>
      <c r="H242" s="510">
        <f t="shared" si="6"/>
        <v>2250</v>
      </c>
      <c r="I242" s="510">
        <f t="shared" si="7"/>
        <v>562.5</v>
      </c>
      <c r="J242" s="511"/>
      <c r="K242" s="515">
        <v>800</v>
      </c>
      <c r="L242" s="511"/>
    </row>
    <row r="243" spans="1:12" ht="28.5" customHeight="1">
      <c r="A243" s="502">
        <v>236</v>
      </c>
      <c r="B243" s="543" t="s">
        <v>1370</v>
      </c>
      <c r="C243" s="514" t="s">
        <v>1730</v>
      </c>
      <c r="D243" s="541" t="s">
        <v>1731</v>
      </c>
      <c r="E243" s="542" t="s">
        <v>1732</v>
      </c>
      <c r="F243" s="508" t="s">
        <v>348</v>
      </c>
      <c r="G243" s="543">
        <v>1000</v>
      </c>
      <c r="H243" s="510">
        <f t="shared" si="6"/>
        <v>800</v>
      </c>
      <c r="I243" s="510">
        <f t="shared" si="7"/>
        <v>200</v>
      </c>
      <c r="J243" s="511"/>
      <c r="K243" s="515">
        <v>800</v>
      </c>
      <c r="L243" s="511"/>
    </row>
    <row r="244" spans="1:12" ht="28.5" customHeight="1">
      <c r="A244" s="502">
        <v>237</v>
      </c>
      <c r="B244" s="543" t="s">
        <v>1733</v>
      </c>
      <c r="C244" s="514" t="s">
        <v>1734</v>
      </c>
      <c r="D244" s="541" t="s">
        <v>1735</v>
      </c>
      <c r="E244" s="542" t="s">
        <v>1736</v>
      </c>
      <c r="F244" s="508" t="s">
        <v>348</v>
      </c>
      <c r="G244" s="543">
        <v>500</v>
      </c>
      <c r="H244" s="510">
        <f t="shared" si="6"/>
        <v>400</v>
      </c>
      <c r="I244" s="510">
        <f t="shared" si="7"/>
        <v>100</v>
      </c>
      <c r="J244" s="511"/>
      <c r="K244" s="515">
        <v>150</v>
      </c>
      <c r="L244" s="511"/>
    </row>
    <row r="245" spans="1:12" ht="28.5" customHeight="1">
      <c r="A245" s="502">
        <v>238</v>
      </c>
      <c r="B245" s="543" t="s">
        <v>1171</v>
      </c>
      <c r="C245" s="514" t="s">
        <v>1708</v>
      </c>
      <c r="D245" s="541" t="s">
        <v>1173</v>
      </c>
      <c r="E245" s="542" t="s">
        <v>1737</v>
      </c>
      <c r="F245" s="508" t="s">
        <v>348</v>
      </c>
      <c r="G245" s="543">
        <v>187.5</v>
      </c>
      <c r="H245" s="510">
        <f t="shared" si="6"/>
        <v>150</v>
      </c>
      <c r="I245" s="510">
        <f t="shared" si="7"/>
        <v>37.5</v>
      </c>
      <c r="J245" s="511"/>
      <c r="K245" s="515">
        <v>900</v>
      </c>
      <c r="L245" s="511"/>
    </row>
    <row r="246" spans="1:12" ht="28.5" customHeight="1">
      <c r="A246" s="502">
        <v>239</v>
      </c>
      <c r="B246" s="543" t="s">
        <v>1399</v>
      </c>
      <c r="C246" s="514" t="s">
        <v>1738</v>
      </c>
      <c r="D246" s="541" t="s">
        <v>1739</v>
      </c>
      <c r="E246" s="542" t="s">
        <v>1740</v>
      </c>
      <c r="F246" s="508" t="s">
        <v>348</v>
      </c>
      <c r="G246" s="543">
        <v>625</v>
      </c>
      <c r="H246" s="510">
        <f t="shared" si="6"/>
        <v>500</v>
      </c>
      <c r="I246" s="510">
        <f t="shared" si="7"/>
        <v>125</v>
      </c>
      <c r="J246" s="511"/>
      <c r="K246" s="515">
        <v>900</v>
      </c>
      <c r="L246" s="511"/>
    </row>
    <row r="247" spans="1:12" ht="28.5" customHeight="1">
      <c r="A247" s="502">
        <v>240</v>
      </c>
      <c r="B247" s="543" t="s">
        <v>1741</v>
      </c>
      <c r="C247" s="514" t="s">
        <v>1742</v>
      </c>
      <c r="D247" s="541" t="s">
        <v>1743</v>
      </c>
      <c r="E247" s="542" t="s">
        <v>1744</v>
      </c>
      <c r="F247" s="508" t="s">
        <v>348</v>
      </c>
      <c r="G247" s="543">
        <v>1000</v>
      </c>
      <c r="H247" s="510">
        <f t="shared" si="6"/>
        <v>800</v>
      </c>
      <c r="I247" s="510">
        <f t="shared" si="7"/>
        <v>200</v>
      </c>
      <c r="J247" s="511"/>
      <c r="K247" s="515">
        <v>900</v>
      </c>
      <c r="L247" s="511"/>
    </row>
    <row r="248" spans="1:12" ht="28.5" customHeight="1">
      <c r="A248" s="502">
        <v>241</v>
      </c>
      <c r="B248" s="543" t="s">
        <v>1745</v>
      </c>
      <c r="C248" s="514" t="s">
        <v>1746</v>
      </c>
      <c r="D248" s="541" t="s">
        <v>1747</v>
      </c>
      <c r="E248" s="544" t="s">
        <v>1748</v>
      </c>
      <c r="F248" s="508" t="s">
        <v>348</v>
      </c>
      <c r="G248" s="543">
        <v>500</v>
      </c>
      <c r="H248" s="510">
        <f t="shared" si="6"/>
        <v>400</v>
      </c>
      <c r="I248" s="510">
        <f t="shared" si="7"/>
        <v>100</v>
      </c>
      <c r="J248" s="511"/>
      <c r="K248" s="515">
        <v>900</v>
      </c>
      <c r="L248" s="511"/>
    </row>
    <row r="249" spans="1:12" ht="28.5" customHeight="1">
      <c r="A249" s="502">
        <v>242</v>
      </c>
      <c r="B249" s="543" t="s">
        <v>1749</v>
      </c>
      <c r="C249" s="514" t="s">
        <v>1750</v>
      </c>
      <c r="D249" s="541" t="s">
        <v>1751</v>
      </c>
      <c r="E249" s="544" t="s">
        <v>1752</v>
      </c>
      <c r="F249" s="508" t="s">
        <v>348</v>
      </c>
      <c r="G249" s="543">
        <v>1000</v>
      </c>
      <c r="H249" s="510">
        <f t="shared" si="6"/>
        <v>800</v>
      </c>
      <c r="I249" s="510">
        <f t="shared" si="7"/>
        <v>200</v>
      </c>
      <c r="J249" s="511"/>
      <c r="K249" s="515">
        <v>900</v>
      </c>
      <c r="L249" s="511"/>
    </row>
    <row r="250" spans="1:12" ht="28.5" customHeight="1">
      <c r="A250" s="502">
        <v>243</v>
      </c>
      <c r="B250" s="543" t="s">
        <v>1753</v>
      </c>
      <c r="C250" s="514" t="s">
        <v>1754</v>
      </c>
      <c r="D250" s="541" t="s">
        <v>1755</v>
      </c>
      <c r="E250" s="544" t="s">
        <v>1756</v>
      </c>
      <c r="F250" s="508" t="s">
        <v>348</v>
      </c>
      <c r="G250" s="543">
        <v>187.5</v>
      </c>
      <c r="H250" s="510">
        <f t="shared" si="6"/>
        <v>150</v>
      </c>
      <c r="I250" s="510">
        <f t="shared" si="7"/>
        <v>37.5</v>
      </c>
      <c r="J250" s="511"/>
      <c r="K250" s="515">
        <v>900</v>
      </c>
      <c r="L250" s="511"/>
    </row>
    <row r="251" spans="1:12" ht="28.5" customHeight="1">
      <c r="A251" s="502">
        <v>244</v>
      </c>
      <c r="B251" s="543" t="s">
        <v>1355</v>
      </c>
      <c r="C251" s="514" t="s">
        <v>1757</v>
      </c>
      <c r="D251" s="541" t="s">
        <v>1758</v>
      </c>
      <c r="E251" s="544" t="s">
        <v>1759</v>
      </c>
      <c r="F251" s="508" t="s">
        <v>348</v>
      </c>
      <c r="G251" s="543">
        <v>875</v>
      </c>
      <c r="H251" s="510">
        <f t="shared" si="6"/>
        <v>700</v>
      </c>
      <c r="I251" s="510">
        <f t="shared" si="7"/>
        <v>175</v>
      </c>
      <c r="J251" s="511"/>
      <c r="K251" s="515">
        <v>900</v>
      </c>
      <c r="L251" s="511"/>
    </row>
    <row r="252" spans="1:12" ht="28.5" customHeight="1">
      <c r="A252" s="502">
        <v>245</v>
      </c>
      <c r="B252" s="543" t="s">
        <v>1760</v>
      </c>
      <c r="C252" s="514" t="s">
        <v>1258</v>
      </c>
      <c r="D252" s="541" t="s">
        <v>1438</v>
      </c>
      <c r="E252" s="544" t="s">
        <v>1761</v>
      </c>
      <c r="F252" s="508" t="s">
        <v>348</v>
      </c>
      <c r="G252" s="543">
        <v>437.5</v>
      </c>
      <c r="H252" s="510">
        <f t="shared" si="6"/>
        <v>350</v>
      </c>
      <c r="I252" s="510">
        <f t="shared" si="7"/>
        <v>87.5</v>
      </c>
      <c r="J252" s="511"/>
      <c r="K252" s="515">
        <v>900</v>
      </c>
      <c r="L252" s="511"/>
    </row>
    <row r="253" spans="1:12" ht="28.5" customHeight="1">
      <c r="A253" s="502">
        <v>246</v>
      </c>
      <c r="B253" s="543" t="s">
        <v>1762</v>
      </c>
      <c r="C253" s="514" t="s">
        <v>1763</v>
      </c>
      <c r="D253" s="541" t="s">
        <v>1764</v>
      </c>
      <c r="E253" s="544" t="s">
        <v>1765</v>
      </c>
      <c r="F253" s="508" t="s">
        <v>348</v>
      </c>
      <c r="G253" s="543">
        <v>875</v>
      </c>
      <c r="H253" s="510">
        <f t="shared" si="6"/>
        <v>700</v>
      </c>
      <c r="I253" s="510">
        <f t="shared" si="7"/>
        <v>175</v>
      </c>
      <c r="J253" s="511"/>
      <c r="K253" s="515">
        <v>900</v>
      </c>
      <c r="L253" s="511"/>
    </row>
    <row r="254" spans="1:12" ht="28.5" customHeight="1">
      <c r="A254" s="502">
        <v>247</v>
      </c>
      <c r="B254" s="543" t="s">
        <v>1766</v>
      </c>
      <c r="C254" s="514" t="s">
        <v>1767</v>
      </c>
      <c r="D254" s="541" t="s">
        <v>1768</v>
      </c>
      <c r="E254" s="544" t="s">
        <v>1769</v>
      </c>
      <c r="F254" s="508" t="s">
        <v>348</v>
      </c>
      <c r="G254" s="543">
        <v>1000</v>
      </c>
      <c r="H254" s="510">
        <f t="shared" si="6"/>
        <v>800</v>
      </c>
      <c r="I254" s="510">
        <f t="shared" si="7"/>
        <v>200</v>
      </c>
      <c r="J254" s="511"/>
      <c r="K254" s="515">
        <v>900</v>
      </c>
      <c r="L254" s="511"/>
    </row>
    <row r="255" spans="1:12" ht="28.5" customHeight="1">
      <c r="A255" s="502">
        <v>248</v>
      </c>
      <c r="B255" s="543" t="s">
        <v>1770</v>
      </c>
      <c r="C255" s="514" t="s">
        <v>1771</v>
      </c>
      <c r="D255" s="541" t="s">
        <v>1772</v>
      </c>
      <c r="E255" s="544" t="s">
        <v>1773</v>
      </c>
      <c r="F255" s="508" t="s">
        <v>348</v>
      </c>
      <c r="G255" s="543">
        <v>187.5</v>
      </c>
      <c r="H255" s="510">
        <f t="shared" si="6"/>
        <v>150</v>
      </c>
      <c r="I255" s="510">
        <f t="shared" si="7"/>
        <v>37.5</v>
      </c>
      <c r="J255" s="511"/>
      <c r="K255" s="515">
        <v>900</v>
      </c>
      <c r="L255" s="511"/>
    </row>
    <row r="256" spans="1:12" ht="28.5" customHeight="1">
      <c r="A256" s="502">
        <v>249</v>
      </c>
      <c r="B256" s="543" t="s">
        <v>1774</v>
      </c>
      <c r="C256" s="514" t="s">
        <v>1775</v>
      </c>
      <c r="D256" s="541" t="s">
        <v>1776</v>
      </c>
      <c r="E256" s="544" t="s">
        <v>1777</v>
      </c>
      <c r="F256" s="508" t="s">
        <v>348</v>
      </c>
      <c r="G256" s="543">
        <v>500</v>
      </c>
      <c r="H256" s="510">
        <f t="shared" si="6"/>
        <v>400</v>
      </c>
      <c r="I256" s="510">
        <f t="shared" si="7"/>
        <v>100</v>
      </c>
      <c r="J256" s="511"/>
      <c r="K256" s="515">
        <v>900</v>
      </c>
      <c r="L256" s="511"/>
    </row>
    <row r="257" spans="1:12" ht="28.5" customHeight="1">
      <c r="A257" s="502">
        <v>250</v>
      </c>
      <c r="B257" s="543" t="s">
        <v>1095</v>
      </c>
      <c r="C257" s="514" t="s">
        <v>1778</v>
      </c>
      <c r="D257" s="541" t="s">
        <v>1440</v>
      </c>
      <c r="E257" s="544" t="s">
        <v>1779</v>
      </c>
      <c r="F257" s="508" t="s">
        <v>348</v>
      </c>
      <c r="G257" s="543">
        <v>218.75</v>
      </c>
      <c r="H257" s="510">
        <f t="shared" si="6"/>
        <v>175</v>
      </c>
      <c r="I257" s="510">
        <f t="shared" si="7"/>
        <v>43.75</v>
      </c>
      <c r="J257" s="511"/>
      <c r="K257" s="515">
        <v>900</v>
      </c>
      <c r="L257" s="511"/>
    </row>
    <row r="258" spans="1:12" ht="28.5" customHeight="1">
      <c r="A258" s="502">
        <v>251</v>
      </c>
      <c r="B258" s="543" t="s">
        <v>1370</v>
      </c>
      <c r="C258" s="514" t="s">
        <v>1780</v>
      </c>
      <c r="D258" s="541" t="s">
        <v>1781</v>
      </c>
      <c r="E258" s="544" t="s">
        <v>1782</v>
      </c>
      <c r="F258" s="508" t="s">
        <v>348</v>
      </c>
      <c r="G258" s="543">
        <v>875</v>
      </c>
      <c r="H258" s="510">
        <f t="shared" si="6"/>
        <v>700</v>
      </c>
      <c r="I258" s="510">
        <f t="shared" si="7"/>
        <v>175</v>
      </c>
      <c r="J258" s="511"/>
      <c r="K258" s="515">
        <v>900</v>
      </c>
      <c r="L258" s="511"/>
    </row>
    <row r="259" spans="1:12" ht="28.5" customHeight="1">
      <c r="A259" s="502">
        <v>252</v>
      </c>
      <c r="B259" s="543" t="s">
        <v>1095</v>
      </c>
      <c r="C259" s="514" t="s">
        <v>1783</v>
      </c>
      <c r="D259" s="541" t="s">
        <v>1442</v>
      </c>
      <c r="E259" s="544" t="s">
        <v>1784</v>
      </c>
      <c r="F259" s="508" t="s">
        <v>348</v>
      </c>
      <c r="G259" s="543">
        <v>312.5</v>
      </c>
      <c r="H259" s="510">
        <f t="shared" si="6"/>
        <v>250</v>
      </c>
      <c r="I259" s="510">
        <f t="shared" si="7"/>
        <v>62.5</v>
      </c>
      <c r="J259" s="511"/>
      <c r="K259" s="515">
        <v>900</v>
      </c>
      <c r="L259" s="511"/>
    </row>
    <row r="260" spans="1:12" ht="28.5" customHeight="1">
      <c r="A260" s="502">
        <v>253</v>
      </c>
      <c r="B260" s="543" t="s">
        <v>1214</v>
      </c>
      <c r="C260" s="514" t="s">
        <v>1785</v>
      </c>
      <c r="D260" s="541" t="s">
        <v>1444</v>
      </c>
      <c r="E260" s="544" t="s">
        <v>1786</v>
      </c>
      <c r="F260" s="508" t="s">
        <v>348</v>
      </c>
      <c r="G260" s="543">
        <v>312.5</v>
      </c>
      <c r="H260" s="510">
        <f t="shared" si="6"/>
        <v>250</v>
      </c>
      <c r="I260" s="510">
        <f t="shared" si="7"/>
        <v>62.5</v>
      </c>
      <c r="J260" s="511"/>
      <c r="K260" s="515">
        <v>900</v>
      </c>
      <c r="L260" s="511"/>
    </row>
    <row r="261" spans="1:12" ht="28.5" customHeight="1">
      <c r="A261" s="502">
        <v>254</v>
      </c>
      <c r="B261" s="543" t="s">
        <v>1787</v>
      </c>
      <c r="C261" s="514" t="s">
        <v>1788</v>
      </c>
      <c r="D261" s="541" t="s">
        <v>1446</v>
      </c>
      <c r="E261" s="544" t="s">
        <v>1789</v>
      </c>
      <c r="F261" s="508" t="s">
        <v>348</v>
      </c>
      <c r="G261" s="543">
        <v>312.5</v>
      </c>
      <c r="H261" s="510">
        <f t="shared" si="6"/>
        <v>250</v>
      </c>
      <c r="I261" s="510">
        <f t="shared" si="7"/>
        <v>62.5</v>
      </c>
      <c r="J261" s="511"/>
      <c r="K261" s="515">
        <v>900</v>
      </c>
      <c r="L261" s="511"/>
    </row>
    <row r="262" spans="1:12" ht="28.5" customHeight="1">
      <c r="A262" s="502">
        <v>255</v>
      </c>
      <c r="B262" s="543" t="s">
        <v>1378</v>
      </c>
      <c r="C262" s="514" t="s">
        <v>1790</v>
      </c>
      <c r="D262" s="541" t="s">
        <v>1791</v>
      </c>
      <c r="E262" s="544" t="s">
        <v>1792</v>
      </c>
      <c r="F262" s="508" t="s">
        <v>348</v>
      </c>
      <c r="G262" s="543">
        <v>500</v>
      </c>
      <c r="H262" s="510">
        <f t="shared" si="6"/>
        <v>400</v>
      </c>
      <c r="I262" s="510">
        <f t="shared" si="7"/>
        <v>100</v>
      </c>
      <c r="J262" s="511"/>
      <c r="K262" s="515">
        <v>900</v>
      </c>
      <c r="L262" s="511"/>
    </row>
    <row r="263" spans="1:12" ht="28.5" customHeight="1">
      <c r="A263" s="502">
        <v>256</v>
      </c>
      <c r="B263" s="543" t="s">
        <v>1793</v>
      </c>
      <c r="C263" s="514" t="s">
        <v>1794</v>
      </c>
      <c r="D263" s="541" t="s">
        <v>1795</v>
      </c>
      <c r="E263" s="544" t="s">
        <v>1796</v>
      </c>
      <c r="F263" s="508" t="s">
        <v>348</v>
      </c>
      <c r="G263" s="543">
        <v>500</v>
      </c>
      <c r="H263" s="510">
        <f t="shared" si="6"/>
        <v>400</v>
      </c>
      <c r="I263" s="510">
        <f t="shared" si="7"/>
        <v>100</v>
      </c>
      <c r="J263" s="511"/>
      <c r="K263" s="515">
        <v>900</v>
      </c>
      <c r="L263" s="511"/>
    </row>
    <row r="264" spans="1:12" ht="28.5" customHeight="1">
      <c r="A264" s="502">
        <v>257</v>
      </c>
      <c r="B264" s="543" t="s">
        <v>1797</v>
      </c>
      <c r="C264" s="514" t="s">
        <v>1798</v>
      </c>
      <c r="D264" s="541" t="s">
        <v>868</v>
      </c>
      <c r="E264" s="544" t="s">
        <v>1799</v>
      </c>
      <c r="F264" s="508" t="s">
        <v>348</v>
      </c>
      <c r="G264" s="543">
        <v>875</v>
      </c>
      <c r="H264" s="510">
        <f t="shared" si="6"/>
        <v>700</v>
      </c>
      <c r="I264" s="510">
        <f t="shared" si="7"/>
        <v>175</v>
      </c>
      <c r="J264" s="511"/>
      <c r="K264" s="515">
        <v>900</v>
      </c>
      <c r="L264" s="511"/>
    </row>
    <row r="265" spans="1:12" ht="28.5" customHeight="1">
      <c r="A265" s="502">
        <v>258</v>
      </c>
      <c r="B265" s="543" t="s">
        <v>1800</v>
      </c>
      <c r="C265" s="514" t="s">
        <v>1801</v>
      </c>
      <c r="D265" s="541" t="s">
        <v>1802</v>
      </c>
      <c r="E265" s="544" t="s">
        <v>1803</v>
      </c>
      <c r="F265" s="508" t="s">
        <v>348</v>
      </c>
      <c r="G265" s="543">
        <v>750</v>
      </c>
      <c r="H265" s="510">
        <f t="shared" si="6"/>
        <v>600</v>
      </c>
      <c r="I265" s="510">
        <f t="shared" si="7"/>
        <v>150</v>
      </c>
      <c r="J265" s="511"/>
      <c r="K265" s="515">
        <v>900</v>
      </c>
      <c r="L265" s="511"/>
    </row>
    <row r="266" spans="1:12" ht="28.5" customHeight="1">
      <c r="A266" s="502">
        <v>259</v>
      </c>
      <c r="B266" s="543" t="s">
        <v>1804</v>
      </c>
      <c r="C266" s="514" t="s">
        <v>1805</v>
      </c>
      <c r="D266" s="541" t="s">
        <v>871</v>
      </c>
      <c r="E266" s="544" t="s">
        <v>1806</v>
      </c>
      <c r="F266" s="508" t="s">
        <v>348</v>
      </c>
      <c r="G266" s="543">
        <v>1000</v>
      </c>
      <c r="H266" s="510">
        <f t="shared" si="6"/>
        <v>800</v>
      </c>
      <c r="I266" s="510">
        <f t="shared" si="7"/>
        <v>200</v>
      </c>
      <c r="J266" s="511"/>
      <c r="K266" s="515">
        <v>900</v>
      </c>
      <c r="L266" s="511"/>
    </row>
    <row r="267" spans="1:12" ht="28.5" customHeight="1">
      <c r="A267" s="502">
        <v>260</v>
      </c>
      <c r="B267" s="543" t="s">
        <v>1807</v>
      </c>
      <c r="C267" s="514" t="s">
        <v>1808</v>
      </c>
      <c r="D267" s="541" t="s">
        <v>1809</v>
      </c>
      <c r="E267" s="544" t="s">
        <v>1810</v>
      </c>
      <c r="F267" s="508" t="s">
        <v>348</v>
      </c>
      <c r="G267" s="543">
        <v>150</v>
      </c>
      <c r="H267" s="510">
        <f t="shared" si="6"/>
        <v>120</v>
      </c>
      <c r="I267" s="510">
        <f t="shared" si="7"/>
        <v>30</v>
      </c>
      <c r="J267" s="511"/>
      <c r="K267" s="515">
        <v>900</v>
      </c>
      <c r="L267" s="511"/>
    </row>
    <row r="268" spans="1:12" ht="28.5" customHeight="1">
      <c r="A268" s="502">
        <v>261</v>
      </c>
      <c r="B268" s="543" t="s">
        <v>1811</v>
      </c>
      <c r="C268" s="514" t="s">
        <v>1812</v>
      </c>
      <c r="D268" s="541" t="s">
        <v>1813</v>
      </c>
      <c r="E268" s="544" t="s">
        <v>1814</v>
      </c>
      <c r="F268" s="508" t="s">
        <v>348</v>
      </c>
      <c r="G268" s="543">
        <v>125</v>
      </c>
      <c r="H268" s="510">
        <f t="shared" si="6"/>
        <v>100</v>
      </c>
      <c r="I268" s="510">
        <f t="shared" si="7"/>
        <v>25</v>
      </c>
      <c r="J268" s="511"/>
      <c r="K268" s="515">
        <v>900</v>
      </c>
      <c r="L268" s="511"/>
    </row>
    <row r="269" spans="1:12" ht="28.5" customHeight="1">
      <c r="A269" s="502">
        <v>262</v>
      </c>
      <c r="B269" s="543" t="s">
        <v>1423</v>
      </c>
      <c r="C269" s="514" t="s">
        <v>1815</v>
      </c>
      <c r="D269" s="541" t="s">
        <v>1448</v>
      </c>
      <c r="E269" s="544" t="s">
        <v>1816</v>
      </c>
      <c r="F269" s="508" t="s">
        <v>348</v>
      </c>
      <c r="G269" s="543">
        <v>312.5</v>
      </c>
      <c r="H269" s="510">
        <f t="shared" si="6"/>
        <v>250</v>
      </c>
      <c r="I269" s="510">
        <f t="shared" si="7"/>
        <v>62.5</v>
      </c>
      <c r="J269" s="511"/>
      <c r="K269" s="515">
        <v>900</v>
      </c>
      <c r="L269" s="511"/>
    </row>
    <row r="270" spans="1:12" ht="28.5" customHeight="1">
      <c r="A270" s="502">
        <v>263</v>
      </c>
      <c r="B270" s="543" t="s">
        <v>1817</v>
      </c>
      <c r="C270" s="514" t="s">
        <v>1363</v>
      </c>
      <c r="D270" s="541" t="s">
        <v>1450</v>
      </c>
      <c r="E270" s="544" t="s">
        <v>1818</v>
      </c>
      <c r="F270" s="508" t="s">
        <v>348</v>
      </c>
      <c r="G270" s="543">
        <v>375</v>
      </c>
      <c r="H270" s="510">
        <f t="shared" si="6"/>
        <v>300</v>
      </c>
      <c r="I270" s="510">
        <f t="shared" si="7"/>
        <v>75</v>
      </c>
      <c r="J270" s="511"/>
      <c r="K270" s="515">
        <v>900</v>
      </c>
      <c r="L270" s="511"/>
    </row>
    <row r="271" spans="1:12" ht="28.5" customHeight="1">
      <c r="A271" s="502">
        <v>264</v>
      </c>
      <c r="B271" s="543" t="s">
        <v>1819</v>
      </c>
      <c r="C271" s="514" t="s">
        <v>1820</v>
      </c>
      <c r="D271" s="541" t="s">
        <v>1452</v>
      </c>
      <c r="E271" s="544" t="s">
        <v>1821</v>
      </c>
      <c r="F271" s="508" t="s">
        <v>348</v>
      </c>
      <c r="G271" s="543">
        <v>125</v>
      </c>
      <c r="H271" s="510">
        <f t="shared" si="6"/>
        <v>100</v>
      </c>
      <c r="I271" s="510">
        <f t="shared" si="7"/>
        <v>25</v>
      </c>
      <c r="J271" s="511"/>
      <c r="K271" s="515">
        <v>900</v>
      </c>
      <c r="L271" s="511"/>
    </row>
    <row r="272" spans="1:12" ht="28.5" customHeight="1">
      <c r="A272" s="502">
        <v>265</v>
      </c>
      <c r="B272" s="543" t="s">
        <v>1822</v>
      </c>
      <c r="C272" s="514" t="s">
        <v>1823</v>
      </c>
      <c r="D272" s="541" t="s">
        <v>1824</v>
      </c>
      <c r="E272" s="544" t="s">
        <v>1825</v>
      </c>
      <c r="F272" s="508" t="s">
        <v>348</v>
      </c>
      <c r="G272" s="543">
        <v>500</v>
      </c>
      <c r="H272" s="510">
        <f t="shared" si="6"/>
        <v>400</v>
      </c>
      <c r="I272" s="510">
        <f t="shared" si="7"/>
        <v>100</v>
      </c>
      <c r="J272" s="511"/>
      <c r="K272" s="515">
        <v>900</v>
      </c>
      <c r="L272" s="511"/>
    </row>
    <row r="273" spans="1:12" ht="28.5" customHeight="1">
      <c r="A273" s="502">
        <v>266</v>
      </c>
      <c r="B273" s="543" t="s">
        <v>1826</v>
      </c>
      <c r="C273" s="514" t="s">
        <v>1827</v>
      </c>
      <c r="D273" s="541" t="s">
        <v>1828</v>
      </c>
      <c r="E273" s="544" t="s">
        <v>1829</v>
      </c>
      <c r="F273" s="508" t="s">
        <v>348</v>
      </c>
      <c r="G273" s="543">
        <v>150</v>
      </c>
      <c r="H273" s="510">
        <f t="shared" si="6"/>
        <v>120</v>
      </c>
      <c r="I273" s="510">
        <f t="shared" si="7"/>
        <v>30</v>
      </c>
      <c r="J273" s="511"/>
      <c r="K273" s="515">
        <v>900</v>
      </c>
      <c r="L273" s="511"/>
    </row>
    <row r="274" spans="1:12" ht="28.5" customHeight="1">
      <c r="A274" s="502">
        <v>267</v>
      </c>
      <c r="B274" s="543" t="s">
        <v>1830</v>
      </c>
      <c r="C274" s="514" t="s">
        <v>1831</v>
      </c>
      <c r="D274" s="541" t="s">
        <v>1454</v>
      </c>
      <c r="E274" s="544" t="s">
        <v>1821</v>
      </c>
      <c r="F274" s="508" t="s">
        <v>348</v>
      </c>
      <c r="G274" s="543">
        <v>125</v>
      </c>
      <c r="H274" s="510">
        <f t="shared" si="6"/>
        <v>100</v>
      </c>
      <c r="I274" s="510">
        <f t="shared" si="7"/>
        <v>25</v>
      </c>
      <c r="J274" s="511"/>
      <c r="K274" s="515">
        <v>900</v>
      </c>
      <c r="L274" s="511"/>
    </row>
    <row r="275" spans="1:12" ht="28.5" customHeight="1">
      <c r="A275" s="502">
        <v>268</v>
      </c>
      <c r="B275" s="543" t="s">
        <v>1098</v>
      </c>
      <c r="C275" s="514" t="s">
        <v>1832</v>
      </c>
      <c r="D275" s="541" t="s">
        <v>1456</v>
      </c>
      <c r="E275" s="544" t="s">
        <v>1833</v>
      </c>
      <c r="F275" s="508" t="s">
        <v>348</v>
      </c>
      <c r="G275" s="543">
        <v>375</v>
      </c>
      <c r="H275" s="510">
        <f t="shared" si="6"/>
        <v>300</v>
      </c>
      <c r="I275" s="510">
        <f t="shared" si="7"/>
        <v>75</v>
      </c>
      <c r="J275" s="511"/>
      <c r="K275" s="515">
        <v>700</v>
      </c>
      <c r="L275" s="511"/>
    </row>
    <row r="276" spans="1:12" ht="28.5" customHeight="1">
      <c r="A276" s="502">
        <v>269</v>
      </c>
      <c r="B276" s="543" t="s">
        <v>1834</v>
      </c>
      <c r="C276" s="506" t="s">
        <v>1835</v>
      </c>
      <c r="D276" s="541" t="s">
        <v>1184</v>
      </c>
      <c r="E276" s="544" t="s">
        <v>1836</v>
      </c>
      <c r="F276" s="508" t="s">
        <v>348</v>
      </c>
      <c r="G276" s="543">
        <v>187.5</v>
      </c>
      <c r="H276" s="510">
        <f t="shared" si="6"/>
        <v>150</v>
      </c>
      <c r="I276" s="510">
        <f t="shared" si="7"/>
        <v>37.5</v>
      </c>
      <c r="J276" s="511"/>
      <c r="K276" s="516">
        <v>110</v>
      </c>
      <c r="L276" s="511"/>
    </row>
    <row r="277" spans="1:12" ht="28.5" customHeight="1">
      <c r="A277" s="502">
        <v>270</v>
      </c>
      <c r="B277" s="543" t="s">
        <v>1837</v>
      </c>
      <c r="C277" s="506" t="s">
        <v>1838</v>
      </c>
      <c r="D277" s="541" t="s">
        <v>1188</v>
      </c>
      <c r="E277" s="544" t="s">
        <v>1839</v>
      </c>
      <c r="F277" s="508" t="s">
        <v>348</v>
      </c>
      <c r="G277" s="543">
        <v>187.5</v>
      </c>
      <c r="H277" s="510">
        <f t="shared" si="6"/>
        <v>150</v>
      </c>
      <c r="I277" s="510">
        <f t="shared" si="7"/>
        <v>37.5</v>
      </c>
      <c r="J277" s="511"/>
      <c r="K277" s="516">
        <v>453</v>
      </c>
      <c r="L277" s="511"/>
    </row>
    <row r="278" spans="1:12" ht="28.5" customHeight="1">
      <c r="A278" s="502">
        <v>271</v>
      </c>
      <c r="B278" s="543" t="s">
        <v>1840</v>
      </c>
      <c r="C278" s="506" t="s">
        <v>1841</v>
      </c>
      <c r="D278" s="541" t="s">
        <v>1458</v>
      </c>
      <c r="E278" s="544" t="s">
        <v>1821</v>
      </c>
      <c r="F278" s="508" t="s">
        <v>348</v>
      </c>
      <c r="G278" s="543">
        <v>125</v>
      </c>
      <c r="H278" s="510">
        <f t="shared" si="6"/>
        <v>100</v>
      </c>
      <c r="I278" s="510">
        <f t="shared" si="7"/>
        <v>25</v>
      </c>
      <c r="J278" s="511"/>
      <c r="K278" s="516">
        <v>397</v>
      </c>
      <c r="L278" s="511"/>
    </row>
    <row r="279" spans="1:12" ht="28.5" customHeight="1">
      <c r="A279" s="502">
        <v>272</v>
      </c>
      <c r="B279" s="543" t="s">
        <v>1842</v>
      </c>
      <c r="C279" s="506" t="s">
        <v>1843</v>
      </c>
      <c r="D279" s="541" t="s">
        <v>1844</v>
      </c>
      <c r="E279" s="544" t="s">
        <v>1845</v>
      </c>
      <c r="F279" s="508" t="s">
        <v>348</v>
      </c>
      <c r="G279" s="543">
        <v>187.5</v>
      </c>
      <c r="H279" s="510">
        <f t="shared" si="6"/>
        <v>150</v>
      </c>
      <c r="I279" s="510">
        <f t="shared" si="7"/>
        <v>37.5</v>
      </c>
      <c r="J279" s="511"/>
      <c r="K279" s="516">
        <v>227</v>
      </c>
      <c r="L279" s="511"/>
    </row>
    <row r="280" spans="1:12" ht="28.5" customHeight="1">
      <c r="A280" s="502">
        <v>273</v>
      </c>
      <c r="B280" s="543" t="s">
        <v>1846</v>
      </c>
      <c r="C280" s="506" t="s">
        <v>1847</v>
      </c>
      <c r="D280" s="541" t="s">
        <v>1460</v>
      </c>
      <c r="E280" s="544" t="s">
        <v>1821</v>
      </c>
      <c r="F280" s="508" t="s">
        <v>348</v>
      </c>
      <c r="G280" s="543">
        <v>125</v>
      </c>
      <c r="H280" s="510">
        <f t="shared" si="6"/>
        <v>100</v>
      </c>
      <c r="I280" s="510">
        <f t="shared" si="7"/>
        <v>25</v>
      </c>
      <c r="J280" s="511"/>
      <c r="K280" s="516">
        <v>397</v>
      </c>
      <c r="L280" s="511"/>
    </row>
    <row r="281" spans="1:12" ht="28.5" customHeight="1">
      <c r="A281" s="502">
        <v>274</v>
      </c>
      <c r="B281" s="543" t="s">
        <v>1848</v>
      </c>
      <c r="C281" s="506" t="s">
        <v>1849</v>
      </c>
      <c r="D281" s="541" t="s">
        <v>1462</v>
      </c>
      <c r="E281" s="544" t="s">
        <v>1850</v>
      </c>
      <c r="F281" s="508" t="s">
        <v>348</v>
      </c>
      <c r="G281" s="543">
        <v>437.5</v>
      </c>
      <c r="H281" s="510">
        <f t="shared" si="6"/>
        <v>350</v>
      </c>
      <c r="I281" s="510">
        <f t="shared" si="7"/>
        <v>87.5</v>
      </c>
      <c r="J281" s="511"/>
      <c r="K281" s="516">
        <v>227</v>
      </c>
      <c r="L281" s="511"/>
    </row>
    <row r="282" spans="1:12" ht="28.5" customHeight="1">
      <c r="A282" s="502">
        <v>275</v>
      </c>
      <c r="B282" s="543" t="s">
        <v>1851</v>
      </c>
      <c r="C282" s="506" t="s">
        <v>1852</v>
      </c>
      <c r="D282" s="541" t="s">
        <v>1464</v>
      </c>
      <c r="E282" s="544" t="s">
        <v>1853</v>
      </c>
      <c r="F282" s="508" t="s">
        <v>348</v>
      </c>
      <c r="G282" s="543">
        <v>375</v>
      </c>
      <c r="H282" s="510">
        <f t="shared" si="6"/>
        <v>300</v>
      </c>
      <c r="I282" s="510">
        <f t="shared" si="7"/>
        <v>75</v>
      </c>
      <c r="J282" s="511"/>
      <c r="K282" s="516">
        <v>453</v>
      </c>
      <c r="L282" s="511"/>
    </row>
    <row r="283" spans="1:12" ht="28.5" customHeight="1">
      <c r="A283" s="502">
        <v>276</v>
      </c>
      <c r="B283" s="543" t="s">
        <v>1854</v>
      </c>
      <c r="C283" s="506" t="s">
        <v>1855</v>
      </c>
      <c r="D283" s="541" t="s">
        <v>1466</v>
      </c>
      <c r="E283" s="544" t="s">
        <v>1856</v>
      </c>
      <c r="F283" s="508" t="s">
        <v>348</v>
      </c>
      <c r="G283" s="543">
        <v>375</v>
      </c>
      <c r="H283" s="510">
        <f t="shared" si="6"/>
        <v>300</v>
      </c>
      <c r="I283" s="510">
        <f t="shared" si="7"/>
        <v>75</v>
      </c>
      <c r="J283" s="511"/>
      <c r="K283" s="516">
        <v>227</v>
      </c>
      <c r="L283" s="511"/>
    </row>
    <row r="284" spans="1:12" ht="28.5" customHeight="1">
      <c r="A284" s="502">
        <v>277</v>
      </c>
      <c r="B284" s="543" t="s">
        <v>1857</v>
      </c>
      <c r="C284" s="506" t="s">
        <v>1858</v>
      </c>
      <c r="D284" s="541" t="s">
        <v>1468</v>
      </c>
      <c r="E284" s="544" t="s">
        <v>1859</v>
      </c>
      <c r="F284" s="508" t="s">
        <v>348</v>
      </c>
      <c r="G284" s="543">
        <v>437.5</v>
      </c>
      <c r="H284" s="510">
        <f t="shared" si="6"/>
        <v>350</v>
      </c>
      <c r="I284" s="510">
        <f t="shared" si="7"/>
        <v>87.5</v>
      </c>
      <c r="J284" s="511"/>
      <c r="K284" s="516">
        <v>85</v>
      </c>
      <c r="L284" s="511"/>
    </row>
    <row r="285" spans="1:12" ht="28.5" customHeight="1">
      <c r="A285" s="502">
        <v>278</v>
      </c>
      <c r="B285" s="543" t="s">
        <v>1851</v>
      </c>
      <c r="C285" s="506" t="s">
        <v>1860</v>
      </c>
      <c r="D285" s="541" t="s">
        <v>1470</v>
      </c>
      <c r="E285" s="544" t="s">
        <v>1861</v>
      </c>
      <c r="F285" s="508" t="s">
        <v>348</v>
      </c>
      <c r="G285" s="543">
        <v>375</v>
      </c>
      <c r="H285" s="510">
        <f t="shared" si="6"/>
        <v>300</v>
      </c>
      <c r="I285" s="510">
        <f t="shared" si="7"/>
        <v>75</v>
      </c>
      <c r="J285" s="511"/>
      <c r="K285" s="516">
        <v>227</v>
      </c>
      <c r="L285" s="511"/>
    </row>
    <row r="286" spans="1:12" ht="28.5" customHeight="1">
      <c r="A286" s="502">
        <v>279</v>
      </c>
      <c r="B286" s="543" t="s">
        <v>1198</v>
      </c>
      <c r="C286" s="506" t="s">
        <v>1862</v>
      </c>
      <c r="D286" s="541" t="s">
        <v>1472</v>
      </c>
      <c r="E286" s="544" t="s">
        <v>1863</v>
      </c>
      <c r="F286" s="508" t="s">
        <v>348</v>
      </c>
      <c r="G286" s="543">
        <v>375</v>
      </c>
      <c r="H286" s="510">
        <f t="shared" si="6"/>
        <v>300</v>
      </c>
      <c r="I286" s="510">
        <f t="shared" si="7"/>
        <v>75</v>
      </c>
      <c r="J286" s="511"/>
      <c r="K286" s="516">
        <v>397</v>
      </c>
      <c r="L286" s="511"/>
    </row>
    <row r="287" spans="1:12" ht="28.5" customHeight="1">
      <c r="A287" s="502">
        <v>280</v>
      </c>
      <c r="B287" s="543" t="s">
        <v>1864</v>
      </c>
      <c r="C287" s="506" t="s">
        <v>1865</v>
      </c>
      <c r="D287" s="541" t="s">
        <v>1474</v>
      </c>
      <c r="E287" s="544" t="s">
        <v>1866</v>
      </c>
      <c r="F287" s="508" t="s">
        <v>348</v>
      </c>
      <c r="G287" s="543">
        <v>375</v>
      </c>
      <c r="H287" s="510">
        <f t="shared" si="6"/>
        <v>300</v>
      </c>
      <c r="I287" s="510">
        <f t="shared" si="7"/>
        <v>75</v>
      </c>
      <c r="J287" s="511"/>
      <c r="K287" s="516">
        <v>85</v>
      </c>
      <c r="L287" s="511"/>
    </row>
    <row r="288" spans="1:12" ht="28.5" customHeight="1">
      <c r="A288" s="502">
        <v>281</v>
      </c>
      <c r="B288" s="543" t="s">
        <v>1867</v>
      </c>
      <c r="C288" s="506" t="s">
        <v>1868</v>
      </c>
      <c r="D288" s="541" t="s">
        <v>1476</v>
      </c>
      <c r="E288" s="544" t="s">
        <v>1869</v>
      </c>
      <c r="F288" s="508" t="s">
        <v>348</v>
      </c>
      <c r="G288" s="543">
        <v>375</v>
      </c>
      <c r="H288" s="510">
        <f t="shared" ref="H288:H351" si="8">G288-I288</f>
        <v>300</v>
      </c>
      <c r="I288" s="510">
        <f t="shared" ref="I288:I351" si="9">G288*20/100</f>
        <v>75</v>
      </c>
      <c r="J288" s="511"/>
      <c r="K288" s="516">
        <v>453</v>
      </c>
      <c r="L288" s="511"/>
    </row>
    <row r="289" spans="1:13" ht="28.5" customHeight="1">
      <c r="A289" s="502">
        <v>282</v>
      </c>
      <c r="B289" s="543" t="s">
        <v>1864</v>
      </c>
      <c r="C289" s="506" t="s">
        <v>1870</v>
      </c>
      <c r="D289" s="541" t="s">
        <v>1478</v>
      </c>
      <c r="E289" s="544" t="s">
        <v>1871</v>
      </c>
      <c r="F289" s="508" t="s">
        <v>348</v>
      </c>
      <c r="G289" s="543">
        <v>375</v>
      </c>
      <c r="H289" s="510">
        <f t="shared" si="8"/>
        <v>300</v>
      </c>
      <c r="I289" s="510">
        <f t="shared" si="9"/>
        <v>75</v>
      </c>
      <c r="J289" s="511"/>
      <c r="K289" s="516">
        <v>227</v>
      </c>
      <c r="L289" s="511"/>
    </row>
    <row r="290" spans="1:13" ht="28.5" customHeight="1">
      <c r="A290" s="502">
        <v>283</v>
      </c>
      <c r="B290" s="543" t="s">
        <v>1872</v>
      </c>
      <c r="C290" s="506" t="s">
        <v>1704</v>
      </c>
      <c r="D290" s="541" t="s">
        <v>1480</v>
      </c>
      <c r="E290" s="544" t="s">
        <v>1821</v>
      </c>
      <c r="F290" s="508" t="s">
        <v>348</v>
      </c>
      <c r="G290" s="543">
        <v>125</v>
      </c>
      <c r="H290" s="510">
        <f t="shared" si="8"/>
        <v>100</v>
      </c>
      <c r="I290" s="510">
        <f t="shared" si="9"/>
        <v>25</v>
      </c>
      <c r="J290" s="511"/>
      <c r="K290" s="516">
        <v>293</v>
      </c>
      <c r="L290" s="511"/>
    </row>
    <row r="291" spans="1:13" ht="28.5" customHeight="1">
      <c r="A291" s="502">
        <v>284</v>
      </c>
      <c r="B291" s="543" t="s">
        <v>1373</v>
      </c>
      <c r="C291" s="506" t="s">
        <v>1873</v>
      </c>
      <c r="D291" s="541" t="s">
        <v>1482</v>
      </c>
      <c r="E291" s="544" t="s">
        <v>1874</v>
      </c>
      <c r="F291" s="508" t="s">
        <v>348</v>
      </c>
      <c r="G291" s="543">
        <v>375</v>
      </c>
      <c r="H291" s="510">
        <f t="shared" si="8"/>
        <v>300</v>
      </c>
      <c r="I291" s="510">
        <f t="shared" si="9"/>
        <v>75</v>
      </c>
      <c r="J291" s="511"/>
      <c r="K291" s="516">
        <v>85</v>
      </c>
      <c r="L291" s="511"/>
    </row>
    <row r="292" spans="1:13" ht="28.5" customHeight="1">
      <c r="A292" s="502">
        <v>285</v>
      </c>
      <c r="B292" s="543" t="s">
        <v>1875</v>
      </c>
      <c r="C292" s="506" t="s">
        <v>1876</v>
      </c>
      <c r="D292" s="541" t="s">
        <v>1484</v>
      </c>
      <c r="E292" s="544" t="s">
        <v>1866</v>
      </c>
      <c r="F292" s="508" t="s">
        <v>348</v>
      </c>
      <c r="G292" s="543">
        <v>375</v>
      </c>
      <c r="H292" s="510">
        <f t="shared" si="8"/>
        <v>300</v>
      </c>
      <c r="I292" s="510">
        <f t="shared" si="9"/>
        <v>75</v>
      </c>
      <c r="J292" s="511"/>
      <c r="K292" s="517"/>
      <c r="L292" s="511"/>
    </row>
    <row r="293" spans="1:13" ht="28.5" customHeight="1">
      <c r="A293" s="502">
        <v>286</v>
      </c>
      <c r="B293" s="543" t="s">
        <v>1877</v>
      </c>
      <c r="C293" s="506" t="s">
        <v>1878</v>
      </c>
      <c r="D293" s="541" t="s">
        <v>1486</v>
      </c>
      <c r="E293" s="544" t="s">
        <v>1866</v>
      </c>
      <c r="F293" s="508" t="s">
        <v>348</v>
      </c>
      <c r="G293" s="543">
        <v>375</v>
      </c>
      <c r="H293" s="510">
        <f t="shared" si="8"/>
        <v>300</v>
      </c>
      <c r="I293" s="510">
        <f t="shared" si="9"/>
        <v>75</v>
      </c>
      <c r="J293" s="511"/>
      <c r="K293" s="517"/>
      <c r="L293" s="511"/>
    </row>
    <row r="294" spans="1:13" ht="28.5" customHeight="1">
      <c r="A294" s="502">
        <v>287</v>
      </c>
      <c r="B294" s="543" t="s">
        <v>1851</v>
      </c>
      <c r="C294" s="506" t="s">
        <v>1879</v>
      </c>
      <c r="D294" s="541" t="s">
        <v>1488</v>
      </c>
      <c r="E294" s="544" t="s">
        <v>1861</v>
      </c>
      <c r="F294" s="508" t="s">
        <v>348</v>
      </c>
      <c r="G294" s="543">
        <v>375</v>
      </c>
      <c r="H294" s="510">
        <f t="shared" si="8"/>
        <v>300</v>
      </c>
      <c r="I294" s="510">
        <f t="shared" si="9"/>
        <v>75</v>
      </c>
      <c r="J294" s="511"/>
      <c r="K294" s="517"/>
      <c r="L294" s="511"/>
    </row>
    <row r="295" spans="1:13" ht="28.5" customHeight="1">
      <c r="A295" s="502">
        <v>288</v>
      </c>
      <c r="B295" s="543" t="s">
        <v>1880</v>
      </c>
      <c r="C295" s="506" t="s">
        <v>1881</v>
      </c>
      <c r="D295" s="541" t="s">
        <v>1490</v>
      </c>
      <c r="E295" s="544" t="s">
        <v>1882</v>
      </c>
      <c r="F295" s="508" t="s">
        <v>348</v>
      </c>
      <c r="G295" s="543">
        <v>312.5</v>
      </c>
      <c r="H295" s="510">
        <f t="shared" si="8"/>
        <v>250</v>
      </c>
      <c r="I295" s="510">
        <f t="shared" si="9"/>
        <v>62.5</v>
      </c>
    </row>
    <row r="296" spans="1:13" ht="28.5" customHeight="1">
      <c r="A296" s="502">
        <v>289</v>
      </c>
      <c r="B296" s="543" t="s">
        <v>1851</v>
      </c>
      <c r="C296" s="523" t="s">
        <v>1805</v>
      </c>
      <c r="D296" s="541" t="s">
        <v>1492</v>
      </c>
      <c r="E296" s="544" t="s">
        <v>1883</v>
      </c>
      <c r="F296" s="508" t="s">
        <v>348</v>
      </c>
      <c r="G296" s="543">
        <v>312.5</v>
      </c>
      <c r="H296" s="510">
        <f t="shared" si="8"/>
        <v>250</v>
      </c>
      <c r="I296" s="510">
        <f t="shared" si="9"/>
        <v>62.5</v>
      </c>
      <c r="J296" s="526"/>
      <c r="K296" s="526"/>
      <c r="L296" s="526"/>
      <c r="M296" s="545"/>
    </row>
    <row r="297" spans="1:13" ht="28.5" customHeight="1">
      <c r="A297" s="502">
        <v>290</v>
      </c>
      <c r="B297" s="543" t="s">
        <v>1884</v>
      </c>
      <c r="C297" s="523" t="s">
        <v>1885</v>
      </c>
      <c r="D297" s="541" t="s">
        <v>1494</v>
      </c>
      <c r="E297" s="544" t="s">
        <v>1886</v>
      </c>
      <c r="F297" s="508" t="s">
        <v>348</v>
      </c>
      <c r="G297" s="543">
        <v>437.5</v>
      </c>
      <c r="H297" s="510">
        <f t="shared" si="8"/>
        <v>350</v>
      </c>
      <c r="I297" s="510">
        <f t="shared" si="9"/>
        <v>87.5</v>
      </c>
      <c r="J297" s="526"/>
      <c r="K297" s="526"/>
      <c r="L297" s="526"/>
      <c r="M297" s="545"/>
    </row>
    <row r="298" spans="1:13" ht="28.5" customHeight="1">
      <c r="A298" s="502">
        <v>291</v>
      </c>
      <c r="B298" s="543" t="s">
        <v>1887</v>
      </c>
      <c r="C298" s="523" t="s">
        <v>1888</v>
      </c>
      <c r="D298" s="541" t="s">
        <v>1496</v>
      </c>
      <c r="E298" s="544" t="s">
        <v>1889</v>
      </c>
      <c r="F298" s="508" t="s">
        <v>348</v>
      </c>
      <c r="G298" s="543">
        <v>312.5</v>
      </c>
      <c r="H298" s="510">
        <f t="shared" si="8"/>
        <v>250</v>
      </c>
      <c r="I298" s="510">
        <f t="shared" si="9"/>
        <v>62.5</v>
      </c>
      <c r="J298" s="526"/>
      <c r="K298" s="526"/>
      <c r="L298" s="526"/>
      <c r="M298" s="545"/>
    </row>
    <row r="299" spans="1:13" ht="28.5" customHeight="1">
      <c r="A299" s="502">
        <v>292</v>
      </c>
      <c r="B299" s="543" t="s">
        <v>1890</v>
      </c>
      <c r="C299" s="523" t="s">
        <v>1891</v>
      </c>
      <c r="D299" s="541" t="s">
        <v>1500</v>
      </c>
      <c r="E299" s="544" t="s">
        <v>1892</v>
      </c>
      <c r="F299" s="508" t="s">
        <v>348</v>
      </c>
      <c r="G299" s="543">
        <v>437.5</v>
      </c>
      <c r="H299" s="510">
        <f t="shared" si="8"/>
        <v>350</v>
      </c>
      <c r="I299" s="510">
        <f t="shared" si="9"/>
        <v>87.5</v>
      </c>
      <c r="J299" s="526"/>
      <c r="K299" s="526"/>
      <c r="L299" s="526"/>
      <c r="M299" s="545"/>
    </row>
    <row r="300" spans="1:13" ht="28.5" customHeight="1">
      <c r="A300" s="502">
        <v>293</v>
      </c>
      <c r="B300" s="543" t="s">
        <v>1893</v>
      </c>
      <c r="C300" s="523" t="s">
        <v>1894</v>
      </c>
      <c r="D300" s="541" t="s">
        <v>1502</v>
      </c>
      <c r="E300" s="544" t="s">
        <v>1895</v>
      </c>
      <c r="F300" s="508" t="s">
        <v>348</v>
      </c>
      <c r="G300" s="543">
        <v>312.5</v>
      </c>
      <c r="H300" s="510">
        <f t="shared" si="8"/>
        <v>250</v>
      </c>
      <c r="I300" s="510">
        <f t="shared" si="9"/>
        <v>62.5</v>
      </c>
      <c r="J300" s="526"/>
      <c r="K300" s="526"/>
      <c r="L300" s="526"/>
      <c r="M300" s="545"/>
    </row>
    <row r="301" spans="1:13" ht="28.5" customHeight="1">
      <c r="A301" s="502">
        <v>294</v>
      </c>
      <c r="B301" s="543" t="s">
        <v>1896</v>
      </c>
      <c r="C301" s="523" t="s">
        <v>1897</v>
      </c>
      <c r="D301" s="541" t="s">
        <v>1504</v>
      </c>
      <c r="E301" s="544" t="s">
        <v>1898</v>
      </c>
      <c r="F301" s="508" t="s">
        <v>348</v>
      </c>
      <c r="G301" s="543">
        <v>312.5</v>
      </c>
      <c r="H301" s="510">
        <f t="shared" si="8"/>
        <v>250</v>
      </c>
      <c r="I301" s="510">
        <f t="shared" si="9"/>
        <v>62.5</v>
      </c>
      <c r="J301" s="526"/>
      <c r="K301" s="526"/>
      <c r="L301" s="526"/>
      <c r="M301" s="545"/>
    </row>
    <row r="302" spans="1:13" ht="28.5" customHeight="1">
      <c r="A302" s="502">
        <v>295</v>
      </c>
      <c r="B302" s="543" t="s">
        <v>1899</v>
      </c>
      <c r="C302" s="523" t="s">
        <v>1900</v>
      </c>
      <c r="D302" s="541" t="s">
        <v>1506</v>
      </c>
      <c r="E302" s="544" t="s">
        <v>1901</v>
      </c>
      <c r="F302" s="508" t="s">
        <v>348</v>
      </c>
      <c r="G302" s="543">
        <v>312.5</v>
      </c>
      <c r="H302" s="510">
        <f t="shared" si="8"/>
        <v>250</v>
      </c>
      <c r="I302" s="510">
        <f t="shared" si="9"/>
        <v>62.5</v>
      </c>
      <c r="J302" s="526"/>
      <c r="K302" s="526"/>
      <c r="L302" s="526"/>
      <c r="M302" s="545"/>
    </row>
    <row r="303" spans="1:13" ht="28.5" customHeight="1">
      <c r="A303" s="502">
        <v>296</v>
      </c>
      <c r="B303" s="543" t="s">
        <v>1902</v>
      </c>
      <c r="C303" s="523" t="s">
        <v>1903</v>
      </c>
      <c r="D303" s="541" t="s">
        <v>1508</v>
      </c>
      <c r="E303" s="544" t="s">
        <v>1904</v>
      </c>
      <c r="F303" s="508" t="s">
        <v>348</v>
      </c>
      <c r="G303" s="543">
        <v>312.5</v>
      </c>
      <c r="H303" s="510">
        <f t="shared" si="8"/>
        <v>250</v>
      </c>
      <c r="I303" s="510">
        <f t="shared" si="9"/>
        <v>62.5</v>
      </c>
      <c r="J303" s="526"/>
      <c r="K303" s="526"/>
      <c r="L303" s="526"/>
      <c r="M303" s="545"/>
    </row>
    <row r="304" spans="1:13" ht="28.5" customHeight="1">
      <c r="A304" s="502">
        <v>297</v>
      </c>
      <c r="B304" s="543" t="s">
        <v>1905</v>
      </c>
      <c r="C304" s="523" t="s">
        <v>1906</v>
      </c>
      <c r="D304" s="541" t="s">
        <v>1510</v>
      </c>
      <c r="E304" s="544" t="s">
        <v>1907</v>
      </c>
      <c r="F304" s="508" t="s">
        <v>348</v>
      </c>
      <c r="G304" s="543">
        <v>312.5</v>
      </c>
      <c r="H304" s="510">
        <f t="shared" si="8"/>
        <v>250</v>
      </c>
      <c r="I304" s="510">
        <f t="shared" si="9"/>
        <v>62.5</v>
      </c>
      <c r="J304" s="526"/>
      <c r="K304" s="526"/>
      <c r="L304" s="526"/>
      <c r="M304" s="545"/>
    </row>
    <row r="305" spans="1:13" ht="28.5" customHeight="1">
      <c r="A305" s="502">
        <v>298</v>
      </c>
      <c r="B305" s="543" t="s">
        <v>1908</v>
      </c>
      <c r="C305" s="523" t="s">
        <v>1909</v>
      </c>
      <c r="D305" s="541" t="s">
        <v>1512</v>
      </c>
      <c r="E305" s="544" t="s">
        <v>1910</v>
      </c>
      <c r="F305" s="508" t="s">
        <v>348</v>
      </c>
      <c r="G305" s="543">
        <v>312.5</v>
      </c>
      <c r="H305" s="510">
        <f t="shared" si="8"/>
        <v>250</v>
      </c>
      <c r="I305" s="510">
        <f t="shared" si="9"/>
        <v>62.5</v>
      </c>
      <c r="J305" s="526"/>
      <c r="K305" s="526"/>
      <c r="L305" s="526"/>
      <c r="M305" s="545"/>
    </row>
    <row r="306" spans="1:13" ht="28.5" customHeight="1">
      <c r="A306" s="502">
        <v>299</v>
      </c>
      <c r="B306" s="543" t="s">
        <v>1911</v>
      </c>
      <c r="C306" s="523" t="s">
        <v>1329</v>
      </c>
      <c r="D306" s="541" t="s">
        <v>1514</v>
      </c>
      <c r="E306" s="544" t="s">
        <v>1912</v>
      </c>
      <c r="F306" s="508" t="s">
        <v>348</v>
      </c>
      <c r="G306" s="543">
        <v>312.5</v>
      </c>
      <c r="H306" s="510">
        <f t="shared" si="8"/>
        <v>250</v>
      </c>
      <c r="I306" s="510">
        <f t="shared" si="9"/>
        <v>62.5</v>
      </c>
      <c r="J306" s="526"/>
      <c r="K306" s="526"/>
      <c r="L306" s="526"/>
      <c r="M306" s="545"/>
    </row>
    <row r="307" spans="1:13" ht="28.5" customHeight="1">
      <c r="A307" s="502">
        <v>300</v>
      </c>
      <c r="B307" s="543" t="s">
        <v>1819</v>
      </c>
      <c r="C307" s="523" t="s">
        <v>1913</v>
      </c>
      <c r="D307" s="541" t="s">
        <v>1516</v>
      </c>
      <c r="E307" s="544" t="s">
        <v>1914</v>
      </c>
      <c r="F307" s="508" t="s">
        <v>348</v>
      </c>
      <c r="G307" s="543">
        <v>312.5</v>
      </c>
      <c r="H307" s="510">
        <f t="shared" si="8"/>
        <v>250</v>
      </c>
      <c r="I307" s="510">
        <f t="shared" si="9"/>
        <v>62.5</v>
      </c>
      <c r="J307" s="526"/>
      <c r="K307" s="526"/>
      <c r="L307" s="526"/>
      <c r="M307" s="545"/>
    </row>
    <row r="308" spans="1:13" ht="28.5" customHeight="1">
      <c r="A308" s="502">
        <v>301</v>
      </c>
      <c r="B308" s="543" t="s">
        <v>1915</v>
      </c>
      <c r="C308" s="523" t="s">
        <v>1916</v>
      </c>
      <c r="D308" s="541" t="s">
        <v>1518</v>
      </c>
      <c r="E308" s="544" t="s">
        <v>1917</v>
      </c>
      <c r="F308" s="508" t="s">
        <v>348</v>
      </c>
      <c r="G308" s="543">
        <v>312.5</v>
      </c>
      <c r="H308" s="510">
        <f t="shared" si="8"/>
        <v>250</v>
      </c>
      <c r="I308" s="510">
        <f t="shared" si="9"/>
        <v>62.5</v>
      </c>
      <c r="J308" s="526"/>
      <c r="K308" s="526"/>
      <c r="L308" s="526"/>
      <c r="M308" s="545"/>
    </row>
    <row r="309" spans="1:13" ht="28.5" customHeight="1">
      <c r="A309" s="502">
        <v>302</v>
      </c>
      <c r="B309" s="543" t="s">
        <v>1918</v>
      </c>
      <c r="C309" s="523" t="s">
        <v>1919</v>
      </c>
      <c r="D309" s="541" t="s">
        <v>1520</v>
      </c>
      <c r="E309" s="544" t="s">
        <v>1920</v>
      </c>
      <c r="F309" s="508" t="s">
        <v>348</v>
      </c>
      <c r="G309" s="543">
        <v>312.5</v>
      </c>
      <c r="H309" s="510">
        <f t="shared" si="8"/>
        <v>250</v>
      </c>
      <c r="I309" s="510">
        <f t="shared" si="9"/>
        <v>62.5</v>
      </c>
      <c r="J309" s="526"/>
      <c r="K309" s="526"/>
      <c r="L309" s="526"/>
      <c r="M309" s="545"/>
    </row>
    <row r="310" spans="1:13" ht="28.5" customHeight="1">
      <c r="A310" s="502">
        <v>303</v>
      </c>
      <c r="B310" s="543" t="s">
        <v>1921</v>
      </c>
      <c r="C310" s="523" t="s">
        <v>1922</v>
      </c>
      <c r="D310" s="541" t="s">
        <v>1522</v>
      </c>
      <c r="E310" s="544" t="s">
        <v>1923</v>
      </c>
      <c r="F310" s="508" t="s">
        <v>348</v>
      </c>
      <c r="G310" s="543">
        <v>312.5</v>
      </c>
      <c r="H310" s="510">
        <f t="shared" si="8"/>
        <v>250</v>
      </c>
      <c r="I310" s="510">
        <f t="shared" si="9"/>
        <v>62.5</v>
      </c>
      <c r="J310" s="526"/>
      <c r="K310" s="526"/>
      <c r="L310" s="526"/>
      <c r="M310" s="545"/>
    </row>
    <row r="311" spans="1:13" ht="28.5" customHeight="1">
      <c r="A311" s="502">
        <v>304</v>
      </c>
      <c r="B311" s="543" t="s">
        <v>1924</v>
      </c>
      <c r="C311" s="523" t="s">
        <v>1925</v>
      </c>
      <c r="D311" s="541" t="s">
        <v>1524</v>
      </c>
      <c r="E311" s="544" t="s">
        <v>1926</v>
      </c>
      <c r="F311" s="508" t="s">
        <v>348</v>
      </c>
      <c r="G311" s="543">
        <v>312.5</v>
      </c>
      <c r="H311" s="510">
        <f t="shared" si="8"/>
        <v>250</v>
      </c>
      <c r="I311" s="510">
        <f t="shared" si="9"/>
        <v>62.5</v>
      </c>
      <c r="J311" s="487"/>
      <c r="K311" s="487"/>
      <c r="L311" s="487"/>
    </row>
    <row r="312" spans="1:13" ht="28.5" customHeight="1">
      <c r="A312" s="502">
        <v>305</v>
      </c>
      <c r="B312" s="543" t="s">
        <v>1373</v>
      </c>
      <c r="C312" s="529" t="s">
        <v>1927</v>
      </c>
      <c r="D312" s="541" t="s">
        <v>1526</v>
      </c>
      <c r="E312" s="544" t="s">
        <v>1928</v>
      </c>
      <c r="F312" s="508" t="s">
        <v>348</v>
      </c>
      <c r="G312" s="543">
        <v>312.5</v>
      </c>
      <c r="H312" s="510">
        <f t="shared" si="8"/>
        <v>250</v>
      </c>
      <c r="I312" s="510">
        <f t="shared" si="9"/>
        <v>62.5</v>
      </c>
      <c r="J312" s="534"/>
      <c r="K312" s="534"/>
      <c r="L312" s="534"/>
      <c r="M312" s="546"/>
    </row>
    <row r="313" spans="1:13" ht="28.5" customHeight="1">
      <c r="A313" s="502">
        <v>306</v>
      </c>
      <c r="B313" s="543" t="s">
        <v>1370</v>
      </c>
      <c r="C313" s="523" t="s">
        <v>1929</v>
      </c>
      <c r="D313" s="541" t="s">
        <v>1530</v>
      </c>
      <c r="E313" s="544" t="s">
        <v>1930</v>
      </c>
      <c r="F313" s="508" t="s">
        <v>348</v>
      </c>
      <c r="G313" s="543">
        <v>312.5</v>
      </c>
      <c r="H313" s="510">
        <f t="shared" si="8"/>
        <v>250</v>
      </c>
      <c r="I313" s="510">
        <f t="shared" si="9"/>
        <v>62.5</v>
      </c>
      <c r="J313" s="487"/>
      <c r="K313" s="487"/>
      <c r="L313" s="487"/>
      <c r="M313" s="547"/>
    </row>
    <row r="314" spans="1:13" ht="28.5" customHeight="1">
      <c r="A314" s="502">
        <v>307</v>
      </c>
      <c r="B314" s="543" t="s">
        <v>1931</v>
      </c>
      <c r="C314" s="537" t="s">
        <v>1932</v>
      </c>
      <c r="D314" s="541" t="s">
        <v>1532</v>
      </c>
      <c r="E314" s="544" t="s">
        <v>1933</v>
      </c>
      <c r="F314" s="508" t="s">
        <v>348</v>
      </c>
      <c r="G314" s="543">
        <v>312.5</v>
      </c>
      <c r="H314" s="510">
        <f t="shared" si="8"/>
        <v>250</v>
      </c>
      <c r="I314" s="510">
        <f t="shared" si="9"/>
        <v>62.5</v>
      </c>
      <c r="J314" s="487"/>
      <c r="K314" s="487"/>
      <c r="L314" s="487"/>
      <c r="M314" s="547"/>
    </row>
    <row r="315" spans="1:13" ht="28.5" customHeight="1">
      <c r="A315" s="502">
        <v>308</v>
      </c>
      <c r="B315" s="543" t="s">
        <v>1198</v>
      </c>
      <c r="C315" s="537" t="s">
        <v>1934</v>
      </c>
      <c r="D315" s="541" t="s">
        <v>1534</v>
      </c>
      <c r="E315" s="544" t="s">
        <v>1935</v>
      </c>
      <c r="F315" s="508" t="s">
        <v>348</v>
      </c>
      <c r="G315" s="543">
        <v>312.5</v>
      </c>
      <c r="H315" s="510">
        <f t="shared" si="8"/>
        <v>250</v>
      </c>
      <c r="I315" s="510">
        <f t="shared" si="9"/>
        <v>62.5</v>
      </c>
      <c r="J315" s="487"/>
      <c r="K315" s="487"/>
      <c r="L315" s="487"/>
      <c r="M315" s="547"/>
    </row>
    <row r="316" spans="1:13" ht="28.5" customHeight="1">
      <c r="A316" s="502">
        <v>309</v>
      </c>
      <c r="B316" s="543" t="s">
        <v>1936</v>
      </c>
      <c r="C316" s="537" t="s">
        <v>1937</v>
      </c>
      <c r="D316" s="541" t="s">
        <v>1536</v>
      </c>
      <c r="E316" s="544" t="s">
        <v>1938</v>
      </c>
      <c r="F316" s="508" t="s">
        <v>348</v>
      </c>
      <c r="G316" s="543">
        <v>312.5</v>
      </c>
      <c r="H316" s="510">
        <f t="shared" si="8"/>
        <v>250</v>
      </c>
      <c r="I316" s="510">
        <f t="shared" si="9"/>
        <v>62.5</v>
      </c>
      <c r="J316" s="487"/>
      <c r="K316" s="487"/>
      <c r="L316" s="487"/>
      <c r="M316" s="547"/>
    </row>
    <row r="317" spans="1:13" ht="28.5" customHeight="1">
      <c r="A317" s="502">
        <v>310</v>
      </c>
      <c r="B317" s="543" t="s">
        <v>1939</v>
      </c>
      <c r="C317" s="537" t="s">
        <v>1940</v>
      </c>
      <c r="D317" s="541" t="s">
        <v>1538</v>
      </c>
      <c r="E317" s="544" t="s">
        <v>1941</v>
      </c>
      <c r="F317" s="508" t="s">
        <v>348</v>
      </c>
      <c r="G317" s="543">
        <v>312.5</v>
      </c>
      <c r="H317" s="510">
        <f t="shared" si="8"/>
        <v>250</v>
      </c>
      <c r="I317" s="510">
        <f t="shared" si="9"/>
        <v>62.5</v>
      </c>
      <c r="J317" s="487"/>
      <c r="K317" s="487"/>
      <c r="L317" s="487"/>
      <c r="M317" s="547"/>
    </row>
    <row r="318" spans="1:13" ht="28.5" customHeight="1">
      <c r="A318" s="502">
        <v>311</v>
      </c>
      <c r="B318" s="543" t="s">
        <v>1942</v>
      </c>
      <c r="C318" s="537" t="s">
        <v>1943</v>
      </c>
      <c r="D318" s="541" t="s">
        <v>1944</v>
      </c>
      <c r="E318" s="544" t="s">
        <v>1945</v>
      </c>
      <c r="F318" s="508" t="s">
        <v>348</v>
      </c>
      <c r="G318" s="543">
        <v>875</v>
      </c>
      <c r="H318" s="510">
        <f t="shared" si="8"/>
        <v>700</v>
      </c>
      <c r="I318" s="510">
        <f t="shared" si="9"/>
        <v>175</v>
      </c>
      <c r="J318" s="487"/>
      <c r="K318" s="487"/>
      <c r="L318" s="487"/>
      <c r="M318" s="547"/>
    </row>
    <row r="319" spans="1:13" ht="28.5" customHeight="1">
      <c r="A319" s="502">
        <v>312</v>
      </c>
      <c r="B319" s="543" t="s">
        <v>1946</v>
      </c>
      <c r="C319" s="537" t="s">
        <v>1947</v>
      </c>
      <c r="D319" s="541" t="s">
        <v>1948</v>
      </c>
      <c r="E319" s="544" t="s">
        <v>1949</v>
      </c>
      <c r="F319" s="508" t="s">
        <v>348</v>
      </c>
      <c r="G319" s="543">
        <v>1000</v>
      </c>
      <c r="H319" s="510">
        <f t="shared" si="8"/>
        <v>800</v>
      </c>
      <c r="I319" s="510">
        <f t="shared" si="9"/>
        <v>200</v>
      </c>
      <c r="J319" s="487"/>
      <c r="K319" s="487"/>
      <c r="L319" s="487"/>
      <c r="M319" s="547"/>
    </row>
    <row r="320" spans="1:13" ht="28.5" customHeight="1">
      <c r="A320" s="502">
        <v>313</v>
      </c>
      <c r="B320" s="543" t="s">
        <v>1950</v>
      </c>
      <c r="C320" s="537" t="s">
        <v>1951</v>
      </c>
      <c r="D320" s="541" t="s">
        <v>1952</v>
      </c>
      <c r="E320" s="544" t="s">
        <v>1953</v>
      </c>
      <c r="F320" s="508" t="s">
        <v>348</v>
      </c>
      <c r="G320" s="543">
        <v>1000</v>
      </c>
      <c r="H320" s="510">
        <f t="shared" si="8"/>
        <v>800</v>
      </c>
      <c r="I320" s="510">
        <f t="shared" si="9"/>
        <v>200</v>
      </c>
      <c r="J320" s="487"/>
      <c r="K320" s="487"/>
      <c r="L320" s="487"/>
      <c r="M320" s="547"/>
    </row>
    <row r="321" spans="1:13" ht="28.5" customHeight="1">
      <c r="A321" s="502">
        <v>314</v>
      </c>
      <c r="B321" s="543" t="s">
        <v>1954</v>
      </c>
      <c r="C321" s="537" t="s">
        <v>1955</v>
      </c>
      <c r="D321" s="541" t="s">
        <v>1192</v>
      </c>
      <c r="E321" s="544" t="s">
        <v>1956</v>
      </c>
      <c r="F321" s="508" t="s">
        <v>348</v>
      </c>
      <c r="G321" s="543">
        <v>1000</v>
      </c>
      <c r="H321" s="510">
        <f t="shared" si="8"/>
        <v>800</v>
      </c>
      <c r="I321" s="510">
        <f t="shared" si="9"/>
        <v>200</v>
      </c>
      <c r="J321" s="487"/>
      <c r="K321" s="487"/>
      <c r="L321" s="487"/>
      <c r="M321" s="547"/>
    </row>
    <row r="322" spans="1:13" ht="28.5" customHeight="1">
      <c r="A322" s="502">
        <v>315</v>
      </c>
      <c r="B322" s="543" t="s">
        <v>1957</v>
      </c>
      <c r="C322" s="537" t="s">
        <v>1958</v>
      </c>
      <c r="D322" s="541" t="s">
        <v>1959</v>
      </c>
      <c r="E322" s="544" t="s">
        <v>1960</v>
      </c>
      <c r="F322" s="508" t="s">
        <v>348</v>
      </c>
      <c r="G322" s="543">
        <v>875</v>
      </c>
      <c r="H322" s="510">
        <f t="shared" si="8"/>
        <v>700</v>
      </c>
      <c r="I322" s="510">
        <f t="shared" si="9"/>
        <v>175</v>
      </c>
      <c r="J322" s="487"/>
      <c r="K322" s="487"/>
      <c r="L322" s="487"/>
      <c r="M322" s="547"/>
    </row>
    <row r="323" spans="1:13" ht="28.5" customHeight="1">
      <c r="A323" s="502">
        <v>316</v>
      </c>
      <c r="B323" s="543" t="s">
        <v>1936</v>
      </c>
      <c r="C323" s="537" t="s">
        <v>1961</v>
      </c>
      <c r="D323" s="541" t="s">
        <v>1196</v>
      </c>
      <c r="E323" s="544" t="s">
        <v>1962</v>
      </c>
      <c r="F323" s="508" t="s">
        <v>348</v>
      </c>
      <c r="G323" s="543">
        <v>1000</v>
      </c>
      <c r="H323" s="510">
        <f t="shared" si="8"/>
        <v>800</v>
      </c>
      <c r="I323" s="510">
        <f t="shared" si="9"/>
        <v>200</v>
      </c>
      <c r="J323" s="487"/>
      <c r="K323" s="487"/>
      <c r="L323" s="487"/>
      <c r="M323" s="547"/>
    </row>
    <row r="324" spans="1:13" ht="28.5" customHeight="1">
      <c r="A324" s="502">
        <v>317</v>
      </c>
      <c r="B324" s="543" t="s">
        <v>1963</v>
      </c>
      <c r="C324" s="537" t="s">
        <v>1964</v>
      </c>
      <c r="D324" s="541" t="s">
        <v>1965</v>
      </c>
      <c r="E324" s="544" t="s">
        <v>1966</v>
      </c>
      <c r="F324" s="508" t="s">
        <v>348</v>
      </c>
      <c r="G324" s="543">
        <v>875</v>
      </c>
      <c r="H324" s="510">
        <f t="shared" si="8"/>
        <v>700</v>
      </c>
      <c r="I324" s="510">
        <f t="shared" si="9"/>
        <v>175</v>
      </c>
      <c r="J324" s="487"/>
      <c r="K324" s="487"/>
      <c r="L324" s="487"/>
      <c r="M324" s="547"/>
    </row>
    <row r="325" spans="1:13" ht="28.5" customHeight="1">
      <c r="A325" s="502">
        <v>318</v>
      </c>
      <c r="B325" s="543" t="s">
        <v>1963</v>
      </c>
      <c r="C325" s="537" t="s">
        <v>1967</v>
      </c>
      <c r="D325" s="541" t="s">
        <v>1968</v>
      </c>
      <c r="E325" s="544" t="s">
        <v>1969</v>
      </c>
      <c r="F325" s="508" t="s">
        <v>348</v>
      </c>
      <c r="G325" s="543">
        <v>875</v>
      </c>
      <c r="H325" s="510">
        <f t="shared" si="8"/>
        <v>700</v>
      </c>
      <c r="I325" s="510">
        <f t="shared" si="9"/>
        <v>175</v>
      </c>
      <c r="J325" s="487"/>
      <c r="K325" s="487"/>
      <c r="L325" s="487"/>
      <c r="M325" s="547"/>
    </row>
    <row r="326" spans="1:13" ht="28.5" customHeight="1">
      <c r="A326" s="502">
        <v>319</v>
      </c>
      <c r="B326" s="543" t="s">
        <v>1970</v>
      </c>
      <c r="C326" s="537" t="s">
        <v>1909</v>
      </c>
      <c r="D326" s="541" t="s">
        <v>1971</v>
      </c>
      <c r="E326" s="544" t="s">
        <v>1972</v>
      </c>
      <c r="F326" s="508" t="s">
        <v>348</v>
      </c>
      <c r="G326" s="543">
        <v>875</v>
      </c>
      <c r="H326" s="510">
        <f t="shared" si="8"/>
        <v>700</v>
      </c>
      <c r="I326" s="510">
        <f t="shared" si="9"/>
        <v>175</v>
      </c>
      <c r="J326" s="487"/>
      <c r="K326" s="487"/>
      <c r="L326" s="487"/>
      <c r="M326" s="547"/>
    </row>
    <row r="327" spans="1:13" ht="28.5" customHeight="1">
      <c r="A327" s="502">
        <v>320</v>
      </c>
      <c r="B327" s="543" t="s">
        <v>1973</v>
      </c>
      <c r="C327" s="537" t="s">
        <v>1974</v>
      </c>
      <c r="D327" s="541" t="s">
        <v>1975</v>
      </c>
      <c r="E327" s="544" t="s">
        <v>1976</v>
      </c>
      <c r="F327" s="508" t="s">
        <v>348</v>
      </c>
      <c r="G327" s="543">
        <v>500</v>
      </c>
      <c r="H327" s="510">
        <f t="shared" si="8"/>
        <v>400</v>
      </c>
      <c r="I327" s="510">
        <f t="shared" si="9"/>
        <v>100</v>
      </c>
      <c r="J327" s="487"/>
      <c r="K327" s="487"/>
      <c r="L327" s="487"/>
      <c r="M327" s="547"/>
    </row>
    <row r="328" spans="1:13" ht="28.5" customHeight="1">
      <c r="A328" s="502">
        <v>321</v>
      </c>
      <c r="B328" s="543" t="s">
        <v>1093</v>
      </c>
      <c r="C328" s="537" t="s">
        <v>1977</v>
      </c>
      <c r="D328" s="541" t="s">
        <v>1978</v>
      </c>
      <c r="E328" s="544" t="s">
        <v>1979</v>
      </c>
      <c r="F328" s="508" t="s">
        <v>348</v>
      </c>
      <c r="G328" s="543">
        <v>875</v>
      </c>
      <c r="H328" s="510">
        <f t="shared" si="8"/>
        <v>700</v>
      </c>
      <c r="I328" s="510">
        <f t="shared" si="9"/>
        <v>175</v>
      </c>
      <c r="J328" s="487"/>
      <c r="K328" s="487"/>
      <c r="L328" s="487"/>
      <c r="M328" s="547"/>
    </row>
    <row r="329" spans="1:13" ht="28.5" customHeight="1">
      <c r="A329" s="502">
        <v>322</v>
      </c>
      <c r="B329" s="543" t="s">
        <v>1980</v>
      </c>
      <c r="C329" s="537" t="s">
        <v>1981</v>
      </c>
      <c r="D329" s="541" t="s">
        <v>1982</v>
      </c>
      <c r="E329" s="544" t="s">
        <v>1983</v>
      </c>
      <c r="F329" s="508" t="s">
        <v>348</v>
      </c>
      <c r="G329" s="543">
        <v>1000</v>
      </c>
      <c r="H329" s="510">
        <f t="shared" si="8"/>
        <v>800</v>
      </c>
      <c r="I329" s="510">
        <f t="shared" si="9"/>
        <v>200</v>
      </c>
      <c r="J329" s="487"/>
      <c r="K329" s="487"/>
      <c r="L329" s="487"/>
      <c r="M329" s="547"/>
    </row>
    <row r="330" spans="1:13" ht="28.5" customHeight="1">
      <c r="A330" s="502">
        <v>323</v>
      </c>
      <c r="B330" s="543" t="s">
        <v>1984</v>
      </c>
      <c r="C330" s="537" t="s">
        <v>1985</v>
      </c>
      <c r="D330" s="541" t="s">
        <v>1986</v>
      </c>
      <c r="E330" s="544" t="s">
        <v>1987</v>
      </c>
      <c r="F330" s="508" t="s">
        <v>348</v>
      </c>
      <c r="G330" s="543">
        <v>150</v>
      </c>
      <c r="H330" s="510">
        <f t="shared" si="8"/>
        <v>120</v>
      </c>
      <c r="I330" s="510">
        <f t="shared" si="9"/>
        <v>30</v>
      </c>
      <c r="J330" s="487"/>
      <c r="K330" s="487"/>
      <c r="L330" s="487"/>
      <c r="M330" s="547"/>
    </row>
    <row r="331" spans="1:13" ht="28.5" customHeight="1">
      <c r="A331" s="502">
        <v>324</v>
      </c>
      <c r="B331" s="543" t="s">
        <v>1988</v>
      </c>
      <c r="C331" s="537" t="s">
        <v>1989</v>
      </c>
      <c r="D331" s="541" t="s">
        <v>1990</v>
      </c>
      <c r="E331" s="544" t="s">
        <v>1991</v>
      </c>
      <c r="F331" s="508" t="s">
        <v>348</v>
      </c>
      <c r="G331" s="543">
        <v>150</v>
      </c>
      <c r="H331" s="510">
        <f t="shared" si="8"/>
        <v>120</v>
      </c>
      <c r="I331" s="510">
        <f t="shared" si="9"/>
        <v>30</v>
      </c>
      <c r="J331" s="487"/>
      <c r="K331" s="487"/>
      <c r="L331" s="487"/>
      <c r="M331" s="547"/>
    </row>
    <row r="332" spans="1:13" ht="28.5" customHeight="1">
      <c r="A332" s="502">
        <v>325</v>
      </c>
      <c r="B332" s="543" t="s">
        <v>1992</v>
      </c>
      <c r="C332" s="537" t="s">
        <v>1993</v>
      </c>
      <c r="D332" s="541" t="s">
        <v>1994</v>
      </c>
      <c r="E332" s="544" t="s">
        <v>1995</v>
      </c>
      <c r="F332" s="508" t="s">
        <v>348</v>
      </c>
      <c r="G332" s="543">
        <v>500</v>
      </c>
      <c r="H332" s="510">
        <f t="shared" si="8"/>
        <v>400</v>
      </c>
      <c r="I332" s="510">
        <f t="shared" si="9"/>
        <v>100</v>
      </c>
      <c r="J332" s="487"/>
      <c r="K332" s="487"/>
      <c r="L332" s="487"/>
      <c r="M332" s="547"/>
    </row>
    <row r="333" spans="1:13" ht="28.5" customHeight="1">
      <c r="A333" s="502">
        <v>326</v>
      </c>
      <c r="B333" s="543" t="s">
        <v>1996</v>
      </c>
      <c r="C333" s="537" t="s">
        <v>1997</v>
      </c>
      <c r="D333" s="541" t="s">
        <v>1998</v>
      </c>
      <c r="E333" s="544" t="s">
        <v>1999</v>
      </c>
      <c r="F333" s="508" t="s">
        <v>348</v>
      </c>
      <c r="G333" s="543">
        <v>1000</v>
      </c>
      <c r="H333" s="510">
        <f t="shared" si="8"/>
        <v>800</v>
      </c>
      <c r="I333" s="510">
        <f t="shared" si="9"/>
        <v>200</v>
      </c>
      <c r="J333" s="487"/>
      <c r="K333" s="487"/>
      <c r="L333" s="487"/>
      <c r="M333" s="547"/>
    </row>
    <row r="334" spans="1:13" ht="28.5" customHeight="1">
      <c r="A334" s="502">
        <v>327</v>
      </c>
      <c r="B334" s="543" t="s">
        <v>2000</v>
      </c>
      <c r="C334" s="537" t="s">
        <v>2001</v>
      </c>
      <c r="D334" s="541" t="s">
        <v>2002</v>
      </c>
      <c r="E334" s="544" t="s">
        <v>2003</v>
      </c>
      <c r="F334" s="508" t="s">
        <v>348</v>
      </c>
      <c r="G334" s="543">
        <v>1000</v>
      </c>
      <c r="H334" s="510">
        <f t="shared" si="8"/>
        <v>800</v>
      </c>
      <c r="I334" s="510">
        <f t="shared" si="9"/>
        <v>200</v>
      </c>
      <c r="J334" s="487"/>
      <c r="K334" s="487"/>
      <c r="L334" s="487"/>
      <c r="M334" s="547"/>
    </row>
    <row r="335" spans="1:13" ht="28.5" customHeight="1">
      <c r="A335" s="502">
        <v>328</v>
      </c>
      <c r="B335" s="543" t="s">
        <v>1950</v>
      </c>
      <c r="C335" s="537" t="s">
        <v>2004</v>
      </c>
      <c r="D335" s="541" t="s">
        <v>2005</v>
      </c>
      <c r="E335" s="544" t="s">
        <v>2006</v>
      </c>
      <c r="F335" s="508" t="s">
        <v>348</v>
      </c>
      <c r="G335" s="543">
        <v>875</v>
      </c>
      <c r="H335" s="510">
        <f t="shared" si="8"/>
        <v>700</v>
      </c>
      <c r="I335" s="510">
        <f t="shared" si="9"/>
        <v>175</v>
      </c>
      <c r="J335" s="487"/>
      <c r="K335" s="487"/>
      <c r="L335" s="487"/>
      <c r="M335" s="547"/>
    </row>
    <row r="336" spans="1:13" ht="28.5" customHeight="1">
      <c r="A336" s="502">
        <v>329</v>
      </c>
      <c r="B336" s="543" t="s">
        <v>1157</v>
      </c>
      <c r="C336" s="537" t="s">
        <v>2007</v>
      </c>
      <c r="D336" s="541" t="s">
        <v>2008</v>
      </c>
      <c r="E336" s="544" t="s">
        <v>2009</v>
      </c>
      <c r="F336" s="508" t="s">
        <v>348</v>
      </c>
      <c r="G336" s="543">
        <v>500</v>
      </c>
      <c r="H336" s="510">
        <f t="shared" si="8"/>
        <v>400</v>
      </c>
      <c r="I336" s="510">
        <f t="shared" si="9"/>
        <v>100</v>
      </c>
      <c r="J336" s="487"/>
      <c r="K336" s="487"/>
      <c r="L336" s="487"/>
      <c r="M336" s="547"/>
    </row>
    <row r="337" spans="1:13" ht="28.5" customHeight="1">
      <c r="A337" s="502">
        <v>330</v>
      </c>
      <c r="B337" s="543" t="s">
        <v>2010</v>
      </c>
      <c r="C337" s="537" t="s">
        <v>2011</v>
      </c>
      <c r="D337" s="541" t="s">
        <v>2012</v>
      </c>
      <c r="E337" s="544" t="s">
        <v>2013</v>
      </c>
      <c r="F337" s="508" t="s">
        <v>348</v>
      </c>
      <c r="G337" s="543">
        <v>187.5</v>
      </c>
      <c r="H337" s="510">
        <f t="shared" si="8"/>
        <v>150</v>
      </c>
      <c r="I337" s="510">
        <f t="shared" si="9"/>
        <v>37.5</v>
      </c>
      <c r="J337" s="487"/>
      <c r="K337" s="487"/>
      <c r="L337" s="487"/>
      <c r="M337" s="547"/>
    </row>
    <row r="338" spans="1:13" ht="28.5" customHeight="1">
      <c r="A338" s="502">
        <v>331</v>
      </c>
      <c r="B338" s="543" t="s">
        <v>1716</v>
      </c>
      <c r="C338" s="537" t="s">
        <v>2014</v>
      </c>
      <c r="D338" s="541" t="s">
        <v>2015</v>
      </c>
      <c r="E338" s="544" t="s">
        <v>2016</v>
      </c>
      <c r="F338" s="508" t="s">
        <v>348</v>
      </c>
      <c r="G338" s="543">
        <v>875</v>
      </c>
      <c r="H338" s="510">
        <f t="shared" si="8"/>
        <v>700</v>
      </c>
      <c r="I338" s="510">
        <f t="shared" si="9"/>
        <v>175</v>
      </c>
      <c r="J338" s="487"/>
      <c r="K338" s="487"/>
      <c r="L338" s="487"/>
      <c r="M338" s="547"/>
    </row>
    <row r="339" spans="1:13" ht="28.5" customHeight="1">
      <c r="A339" s="502">
        <v>332</v>
      </c>
      <c r="B339" s="543" t="s">
        <v>2017</v>
      </c>
      <c r="C339" s="537" t="s">
        <v>2018</v>
      </c>
      <c r="D339" s="541" t="s">
        <v>1204</v>
      </c>
      <c r="E339" s="544" t="s">
        <v>2019</v>
      </c>
      <c r="F339" s="508" t="s">
        <v>348</v>
      </c>
      <c r="G339" s="543">
        <v>1000</v>
      </c>
      <c r="H339" s="510">
        <f t="shared" si="8"/>
        <v>800</v>
      </c>
      <c r="I339" s="510">
        <f t="shared" si="9"/>
        <v>200</v>
      </c>
      <c r="J339" s="487"/>
      <c r="K339" s="487"/>
      <c r="L339" s="487"/>
      <c r="M339" s="547"/>
    </row>
    <row r="340" spans="1:13" ht="28.5" customHeight="1">
      <c r="A340" s="502">
        <v>333</v>
      </c>
      <c r="B340" s="543" t="s">
        <v>2020</v>
      </c>
      <c r="C340" s="537" t="s">
        <v>2021</v>
      </c>
      <c r="D340" s="541" t="s">
        <v>2022</v>
      </c>
      <c r="E340" s="544" t="s">
        <v>2023</v>
      </c>
      <c r="F340" s="508" t="s">
        <v>348</v>
      </c>
      <c r="G340" s="543">
        <v>500</v>
      </c>
      <c r="H340" s="510">
        <f t="shared" si="8"/>
        <v>400</v>
      </c>
      <c r="I340" s="510">
        <f t="shared" si="9"/>
        <v>100</v>
      </c>
      <c r="J340" s="487"/>
      <c r="K340" s="487"/>
      <c r="L340" s="487"/>
      <c r="M340" s="547"/>
    </row>
    <row r="341" spans="1:13" ht="28.5" customHeight="1">
      <c r="A341" s="502">
        <v>334</v>
      </c>
      <c r="B341" s="543" t="s">
        <v>1851</v>
      </c>
      <c r="C341" s="537" t="s">
        <v>1300</v>
      </c>
      <c r="D341" s="541" t="s">
        <v>2024</v>
      </c>
      <c r="E341" s="544" t="s">
        <v>2025</v>
      </c>
      <c r="F341" s="508" t="s">
        <v>348</v>
      </c>
      <c r="G341" s="543">
        <v>875</v>
      </c>
      <c r="H341" s="510">
        <f t="shared" si="8"/>
        <v>700</v>
      </c>
      <c r="I341" s="510">
        <f t="shared" si="9"/>
        <v>175</v>
      </c>
      <c r="J341" s="487"/>
      <c r="K341" s="487"/>
      <c r="L341" s="487"/>
      <c r="M341" s="547"/>
    </row>
    <row r="342" spans="1:13" ht="28.5" customHeight="1">
      <c r="A342" s="502">
        <v>335</v>
      </c>
      <c r="B342" s="543" t="s">
        <v>2026</v>
      </c>
      <c r="C342" s="537" t="s">
        <v>2027</v>
      </c>
      <c r="D342" s="541" t="s">
        <v>1540</v>
      </c>
      <c r="E342" s="544" t="s">
        <v>2028</v>
      </c>
      <c r="F342" s="508" t="s">
        <v>348</v>
      </c>
      <c r="G342" s="543">
        <v>312.5</v>
      </c>
      <c r="H342" s="510">
        <f t="shared" si="8"/>
        <v>250</v>
      </c>
      <c r="I342" s="510">
        <f t="shared" si="9"/>
        <v>62.5</v>
      </c>
      <c r="J342" s="487"/>
      <c r="K342" s="487"/>
      <c r="L342" s="487"/>
      <c r="M342" s="547"/>
    </row>
    <row r="343" spans="1:13" ht="28.5" customHeight="1">
      <c r="A343" s="502">
        <v>336</v>
      </c>
      <c r="B343" s="543" t="s">
        <v>2029</v>
      </c>
      <c r="C343" s="537" t="s">
        <v>2030</v>
      </c>
      <c r="D343" s="541" t="s">
        <v>2031</v>
      </c>
      <c r="E343" s="544" t="s">
        <v>2032</v>
      </c>
      <c r="F343" s="508" t="s">
        <v>348</v>
      </c>
      <c r="G343" s="543">
        <v>500</v>
      </c>
      <c r="H343" s="510">
        <f t="shared" si="8"/>
        <v>400</v>
      </c>
      <c r="I343" s="510">
        <f t="shared" si="9"/>
        <v>100</v>
      </c>
      <c r="J343" s="487"/>
      <c r="K343" s="487"/>
      <c r="L343" s="487"/>
      <c r="M343" s="547"/>
    </row>
    <row r="344" spans="1:13" ht="28.5" customHeight="1">
      <c r="A344" s="502">
        <v>337</v>
      </c>
      <c r="B344" s="543" t="s">
        <v>1826</v>
      </c>
      <c r="C344" s="537" t="s">
        <v>2033</v>
      </c>
      <c r="D344" s="541" t="s">
        <v>2034</v>
      </c>
      <c r="E344" s="544" t="s">
        <v>2035</v>
      </c>
      <c r="F344" s="508" t="s">
        <v>348</v>
      </c>
      <c r="G344" s="543">
        <v>187.5</v>
      </c>
      <c r="H344" s="510">
        <f t="shared" si="8"/>
        <v>150</v>
      </c>
      <c r="I344" s="510">
        <f t="shared" si="9"/>
        <v>37.5</v>
      </c>
      <c r="J344" s="487"/>
      <c r="K344" s="487"/>
      <c r="L344" s="487"/>
      <c r="M344" s="547"/>
    </row>
    <row r="345" spans="1:13" ht="28.5" customHeight="1">
      <c r="A345" s="502">
        <v>338</v>
      </c>
      <c r="B345" s="543" t="s">
        <v>2036</v>
      </c>
      <c r="C345" s="537" t="s">
        <v>2037</v>
      </c>
      <c r="D345" s="541" t="s">
        <v>2038</v>
      </c>
      <c r="E345" s="544" t="s">
        <v>2039</v>
      </c>
      <c r="F345" s="508" t="s">
        <v>348</v>
      </c>
      <c r="G345" s="543">
        <v>875</v>
      </c>
      <c r="H345" s="510">
        <f t="shared" si="8"/>
        <v>700</v>
      </c>
      <c r="I345" s="510">
        <f t="shared" si="9"/>
        <v>175</v>
      </c>
      <c r="J345" s="487"/>
      <c r="K345" s="487"/>
      <c r="L345" s="487"/>
      <c r="M345" s="547"/>
    </row>
    <row r="346" spans="1:13" ht="28.5" customHeight="1">
      <c r="A346" s="502">
        <v>339</v>
      </c>
      <c r="B346" s="543" t="s">
        <v>2040</v>
      </c>
      <c r="C346" s="537" t="s">
        <v>2041</v>
      </c>
      <c r="D346" s="541" t="s">
        <v>2042</v>
      </c>
      <c r="E346" s="544" t="s">
        <v>2043</v>
      </c>
      <c r="F346" s="508" t="s">
        <v>348</v>
      </c>
      <c r="G346" s="543">
        <v>500</v>
      </c>
      <c r="H346" s="510">
        <f t="shared" si="8"/>
        <v>400</v>
      </c>
      <c r="I346" s="510">
        <f t="shared" si="9"/>
        <v>100</v>
      </c>
      <c r="J346" s="487"/>
      <c r="K346" s="487"/>
      <c r="L346" s="487"/>
      <c r="M346" s="547"/>
    </row>
    <row r="347" spans="1:13" ht="28.5" customHeight="1">
      <c r="A347" s="502">
        <v>340</v>
      </c>
      <c r="B347" s="543" t="s">
        <v>2044</v>
      </c>
      <c r="C347" s="537" t="s">
        <v>2045</v>
      </c>
      <c r="D347" s="541" t="s">
        <v>2046</v>
      </c>
      <c r="E347" s="544" t="s">
        <v>1684</v>
      </c>
      <c r="F347" s="508" t="s">
        <v>348</v>
      </c>
      <c r="G347" s="543">
        <v>500</v>
      </c>
      <c r="H347" s="510">
        <f t="shared" si="8"/>
        <v>400</v>
      </c>
      <c r="I347" s="510">
        <f t="shared" si="9"/>
        <v>100</v>
      </c>
      <c r="J347" s="487"/>
      <c r="K347" s="487"/>
      <c r="L347" s="487"/>
      <c r="M347" s="547"/>
    </row>
    <row r="348" spans="1:13" ht="28.5" customHeight="1">
      <c r="A348" s="502">
        <v>341</v>
      </c>
      <c r="B348" s="543" t="s">
        <v>2047</v>
      </c>
      <c r="C348" s="537" t="s">
        <v>2048</v>
      </c>
      <c r="D348" s="541" t="s">
        <v>2049</v>
      </c>
      <c r="E348" s="544" t="s">
        <v>2050</v>
      </c>
      <c r="F348" s="508" t="s">
        <v>348</v>
      </c>
      <c r="G348" s="543">
        <v>875</v>
      </c>
      <c r="H348" s="510">
        <f t="shared" si="8"/>
        <v>700</v>
      </c>
      <c r="I348" s="510">
        <f t="shared" si="9"/>
        <v>175</v>
      </c>
      <c r="J348" s="487"/>
      <c r="K348" s="487"/>
      <c r="L348" s="487"/>
      <c r="M348" s="547"/>
    </row>
    <row r="349" spans="1:13" ht="28.5" customHeight="1">
      <c r="A349" s="502">
        <v>342</v>
      </c>
      <c r="B349" s="543" t="s">
        <v>2051</v>
      </c>
      <c r="C349" s="537" t="s">
        <v>2052</v>
      </c>
      <c r="D349" s="541" t="s">
        <v>2053</v>
      </c>
      <c r="E349" s="544" t="s">
        <v>2054</v>
      </c>
      <c r="F349" s="508" t="s">
        <v>348</v>
      </c>
      <c r="G349" s="543">
        <v>500</v>
      </c>
      <c r="H349" s="510">
        <f t="shared" si="8"/>
        <v>400</v>
      </c>
      <c r="I349" s="510">
        <f t="shared" si="9"/>
        <v>100</v>
      </c>
      <c r="J349" s="487"/>
      <c r="K349" s="487"/>
      <c r="L349" s="487"/>
      <c r="M349" s="547"/>
    </row>
    <row r="350" spans="1:13" ht="28.5" customHeight="1">
      <c r="A350" s="502">
        <v>343</v>
      </c>
      <c r="B350" s="543" t="s">
        <v>2055</v>
      </c>
      <c r="C350" s="537" t="s">
        <v>2056</v>
      </c>
      <c r="D350" s="541" t="s">
        <v>765</v>
      </c>
      <c r="E350" s="544" t="s">
        <v>2057</v>
      </c>
      <c r="F350" s="508" t="s">
        <v>348</v>
      </c>
      <c r="G350" s="543">
        <v>875</v>
      </c>
      <c r="H350" s="510">
        <f t="shared" si="8"/>
        <v>700</v>
      </c>
      <c r="I350" s="510">
        <f t="shared" si="9"/>
        <v>175</v>
      </c>
      <c r="J350" s="487"/>
      <c r="K350" s="487"/>
      <c r="L350" s="487"/>
      <c r="M350" s="547"/>
    </row>
    <row r="351" spans="1:13" ht="28.5" customHeight="1">
      <c r="A351" s="502">
        <v>344</v>
      </c>
      <c r="B351" s="543" t="s">
        <v>2058</v>
      </c>
      <c r="C351" s="537" t="s">
        <v>2059</v>
      </c>
      <c r="D351" s="541" t="s">
        <v>2060</v>
      </c>
      <c r="E351" s="544" t="s">
        <v>2061</v>
      </c>
      <c r="F351" s="508" t="s">
        <v>348</v>
      </c>
      <c r="G351" s="543">
        <v>1000</v>
      </c>
      <c r="H351" s="510">
        <f t="shared" si="8"/>
        <v>800</v>
      </c>
      <c r="I351" s="510">
        <f t="shared" si="9"/>
        <v>200</v>
      </c>
      <c r="J351" s="487"/>
      <c r="K351" s="487"/>
      <c r="L351" s="487"/>
      <c r="M351" s="547"/>
    </row>
    <row r="352" spans="1:13" ht="28.5" customHeight="1">
      <c r="A352" s="502">
        <v>345</v>
      </c>
      <c r="B352" s="543" t="s">
        <v>2062</v>
      </c>
      <c r="C352" s="537" t="s">
        <v>2063</v>
      </c>
      <c r="D352" s="541" t="s">
        <v>2064</v>
      </c>
      <c r="E352" s="544" t="s">
        <v>2065</v>
      </c>
      <c r="F352" s="508" t="s">
        <v>348</v>
      </c>
      <c r="G352" s="543">
        <v>1000</v>
      </c>
      <c r="H352" s="510">
        <f t="shared" ref="H352:H415" si="10">G352-I352</f>
        <v>800</v>
      </c>
      <c r="I352" s="510">
        <f t="shared" ref="I352:I415" si="11">G352*20/100</f>
        <v>200</v>
      </c>
      <c r="J352" s="487"/>
      <c r="K352" s="487"/>
      <c r="L352" s="487"/>
      <c r="M352" s="547"/>
    </row>
    <row r="353" spans="1:13" ht="28.5" customHeight="1">
      <c r="A353" s="502">
        <v>346</v>
      </c>
      <c r="B353" s="543" t="s">
        <v>1395</v>
      </c>
      <c r="C353" s="537" t="s">
        <v>2066</v>
      </c>
      <c r="D353" s="541" t="s">
        <v>2067</v>
      </c>
      <c r="E353" s="544" t="s">
        <v>2068</v>
      </c>
      <c r="F353" s="508" t="s">
        <v>348</v>
      </c>
      <c r="G353" s="543">
        <v>500</v>
      </c>
      <c r="H353" s="510">
        <f t="shared" si="10"/>
        <v>400</v>
      </c>
      <c r="I353" s="510">
        <f t="shared" si="11"/>
        <v>100</v>
      </c>
      <c r="J353" s="487"/>
      <c r="K353" s="487"/>
      <c r="L353" s="487"/>
      <c r="M353" s="547"/>
    </row>
    <row r="354" spans="1:13" ht="28.5" customHeight="1">
      <c r="A354" s="502">
        <v>347</v>
      </c>
      <c r="B354" s="543" t="s">
        <v>2069</v>
      </c>
      <c r="C354" s="537" t="s">
        <v>2070</v>
      </c>
      <c r="D354" s="541" t="s">
        <v>2071</v>
      </c>
      <c r="E354" s="544" t="s">
        <v>2072</v>
      </c>
      <c r="F354" s="508" t="s">
        <v>348</v>
      </c>
      <c r="G354" s="543">
        <v>875</v>
      </c>
      <c r="H354" s="510">
        <f t="shared" si="10"/>
        <v>700</v>
      </c>
      <c r="I354" s="510">
        <f t="shared" si="11"/>
        <v>175</v>
      </c>
      <c r="J354" s="487"/>
      <c r="K354" s="487"/>
      <c r="L354" s="487"/>
      <c r="M354" s="547"/>
    </row>
    <row r="355" spans="1:13" ht="28.5" customHeight="1">
      <c r="A355" s="502">
        <v>348</v>
      </c>
      <c r="B355" s="543" t="s">
        <v>1423</v>
      </c>
      <c r="C355" s="487" t="s">
        <v>2073</v>
      </c>
      <c r="D355" s="541" t="s">
        <v>2074</v>
      </c>
      <c r="E355" s="544" t="s">
        <v>2075</v>
      </c>
      <c r="F355" s="508" t="s">
        <v>348</v>
      </c>
      <c r="G355" s="543">
        <v>1000</v>
      </c>
      <c r="H355" s="510">
        <f t="shared" si="10"/>
        <v>800</v>
      </c>
      <c r="I355" s="510">
        <f t="shared" si="11"/>
        <v>200</v>
      </c>
      <c r="J355" s="487"/>
      <c r="K355" s="487"/>
      <c r="L355" s="487"/>
      <c r="M355" s="547"/>
    </row>
    <row r="356" spans="1:13" ht="28.5" customHeight="1">
      <c r="A356" s="502">
        <v>349</v>
      </c>
      <c r="B356" s="543" t="s">
        <v>2076</v>
      </c>
      <c r="C356" s="487" t="s">
        <v>2077</v>
      </c>
      <c r="D356" s="541" t="s">
        <v>2078</v>
      </c>
      <c r="E356" s="544" t="s">
        <v>2079</v>
      </c>
      <c r="F356" s="508" t="s">
        <v>348</v>
      </c>
      <c r="G356" s="543">
        <v>187.5</v>
      </c>
      <c r="H356" s="510">
        <f t="shared" si="10"/>
        <v>150</v>
      </c>
      <c r="I356" s="510">
        <f t="shared" si="11"/>
        <v>37.5</v>
      </c>
      <c r="J356" s="487"/>
      <c r="K356" s="487"/>
      <c r="L356" s="487"/>
      <c r="M356" s="547"/>
    </row>
    <row r="357" spans="1:13" ht="28.5" customHeight="1">
      <c r="A357" s="502">
        <v>350</v>
      </c>
      <c r="B357" s="543" t="s">
        <v>2080</v>
      </c>
      <c r="C357" s="487" t="s">
        <v>2081</v>
      </c>
      <c r="D357" s="541" t="s">
        <v>1208</v>
      </c>
      <c r="E357" s="544" t="s">
        <v>2082</v>
      </c>
      <c r="F357" s="508" t="s">
        <v>348</v>
      </c>
      <c r="G357" s="543">
        <v>187.5</v>
      </c>
      <c r="H357" s="510">
        <f t="shared" si="10"/>
        <v>150</v>
      </c>
      <c r="I357" s="510">
        <f t="shared" si="11"/>
        <v>37.5</v>
      </c>
      <c r="J357" s="487"/>
      <c r="K357" s="487"/>
      <c r="L357" s="487"/>
      <c r="M357" s="547"/>
    </row>
    <row r="358" spans="1:13" ht="28.5" customHeight="1">
      <c r="A358" s="502">
        <v>351</v>
      </c>
      <c r="B358" s="543" t="s">
        <v>2083</v>
      </c>
      <c r="C358" s="487" t="s">
        <v>1808</v>
      </c>
      <c r="D358" s="541" t="s">
        <v>2084</v>
      </c>
      <c r="E358" s="544" t="s">
        <v>2085</v>
      </c>
      <c r="F358" s="508" t="s">
        <v>348</v>
      </c>
      <c r="G358" s="543">
        <v>500</v>
      </c>
      <c r="H358" s="510">
        <f t="shared" si="10"/>
        <v>400</v>
      </c>
      <c r="I358" s="510">
        <f t="shared" si="11"/>
        <v>100</v>
      </c>
      <c r="J358" s="487"/>
      <c r="K358" s="487"/>
      <c r="L358" s="487"/>
    </row>
    <row r="359" spans="1:13" ht="28.5" customHeight="1">
      <c r="A359" s="502">
        <v>352</v>
      </c>
      <c r="B359" s="543" t="s">
        <v>2086</v>
      </c>
      <c r="C359" s="487" t="s">
        <v>2087</v>
      </c>
      <c r="D359" s="541" t="s">
        <v>2088</v>
      </c>
      <c r="E359" s="544" t="s">
        <v>2089</v>
      </c>
      <c r="F359" s="508" t="s">
        <v>348</v>
      </c>
      <c r="G359" s="543">
        <v>500</v>
      </c>
      <c r="H359" s="510">
        <f t="shared" si="10"/>
        <v>400</v>
      </c>
      <c r="I359" s="510">
        <f t="shared" si="11"/>
        <v>100</v>
      </c>
      <c r="J359" s="487"/>
      <c r="K359" s="487"/>
      <c r="L359" s="487"/>
    </row>
    <row r="360" spans="1:13" ht="28.5" customHeight="1">
      <c r="A360" s="502">
        <v>353</v>
      </c>
      <c r="B360" s="543" t="s">
        <v>2090</v>
      </c>
      <c r="C360" s="487" t="s">
        <v>2091</v>
      </c>
      <c r="D360" s="541" t="s">
        <v>2092</v>
      </c>
      <c r="E360" s="544" t="s">
        <v>2093</v>
      </c>
      <c r="F360" s="508" t="s">
        <v>348</v>
      </c>
      <c r="G360" s="543">
        <v>1000</v>
      </c>
      <c r="H360" s="510">
        <f t="shared" si="10"/>
        <v>800</v>
      </c>
      <c r="I360" s="510">
        <f t="shared" si="11"/>
        <v>200</v>
      </c>
      <c r="J360" s="487"/>
      <c r="K360" s="487"/>
      <c r="L360" s="487"/>
    </row>
    <row r="361" spans="1:13" ht="28.5" customHeight="1">
      <c r="A361" s="502">
        <v>354</v>
      </c>
      <c r="B361" s="543" t="s">
        <v>1915</v>
      </c>
      <c r="C361" s="487" t="s">
        <v>2094</v>
      </c>
      <c r="D361" s="541" t="s">
        <v>2095</v>
      </c>
      <c r="E361" s="544" t="s">
        <v>2096</v>
      </c>
      <c r="F361" s="508" t="s">
        <v>348</v>
      </c>
      <c r="G361" s="543">
        <v>875</v>
      </c>
      <c r="H361" s="510">
        <f t="shared" si="10"/>
        <v>700</v>
      </c>
      <c r="I361" s="510">
        <f t="shared" si="11"/>
        <v>175</v>
      </c>
      <c r="J361" s="487"/>
      <c r="K361" s="487"/>
      <c r="L361" s="487"/>
    </row>
    <row r="362" spans="1:13" ht="28.5" customHeight="1">
      <c r="A362" s="502">
        <v>355</v>
      </c>
      <c r="B362" s="543" t="s">
        <v>2097</v>
      </c>
      <c r="C362" s="487" t="s">
        <v>2098</v>
      </c>
      <c r="D362" s="541" t="s">
        <v>2099</v>
      </c>
      <c r="E362" s="544" t="s">
        <v>2100</v>
      </c>
      <c r="F362" s="508" t="s">
        <v>348</v>
      </c>
      <c r="G362" s="543">
        <v>875</v>
      </c>
      <c r="H362" s="510">
        <f t="shared" si="10"/>
        <v>700</v>
      </c>
      <c r="I362" s="510">
        <f t="shared" si="11"/>
        <v>175</v>
      </c>
      <c r="J362" s="487"/>
      <c r="K362" s="487"/>
      <c r="L362" s="487"/>
    </row>
    <row r="363" spans="1:13" ht="28.5" customHeight="1">
      <c r="A363" s="502">
        <v>356</v>
      </c>
      <c r="B363" s="543" t="s">
        <v>2101</v>
      </c>
      <c r="C363" s="487" t="s">
        <v>2102</v>
      </c>
      <c r="D363" s="541" t="s">
        <v>2103</v>
      </c>
      <c r="E363" s="544" t="s">
        <v>2104</v>
      </c>
      <c r="F363" s="508" t="s">
        <v>348</v>
      </c>
      <c r="G363" s="543">
        <v>875</v>
      </c>
      <c r="H363" s="510">
        <f t="shared" si="10"/>
        <v>700</v>
      </c>
      <c r="I363" s="510">
        <f t="shared" si="11"/>
        <v>175</v>
      </c>
      <c r="J363" s="487"/>
      <c r="K363" s="487"/>
      <c r="L363" s="487"/>
    </row>
    <row r="364" spans="1:13" ht="28.5" customHeight="1">
      <c r="A364" s="502">
        <v>357</v>
      </c>
      <c r="B364" s="543" t="s">
        <v>2105</v>
      </c>
      <c r="C364" s="487" t="s">
        <v>2106</v>
      </c>
      <c r="D364" s="541" t="s">
        <v>2107</v>
      </c>
      <c r="E364" s="544" t="s">
        <v>2108</v>
      </c>
      <c r="F364" s="508" t="s">
        <v>348</v>
      </c>
      <c r="G364" s="543">
        <v>500</v>
      </c>
      <c r="H364" s="510">
        <f t="shared" si="10"/>
        <v>400</v>
      </c>
      <c r="I364" s="510">
        <f t="shared" si="11"/>
        <v>100</v>
      </c>
      <c r="J364" s="487"/>
      <c r="K364" s="487"/>
      <c r="L364" s="487"/>
    </row>
    <row r="365" spans="1:13" ht="28.5" customHeight="1">
      <c r="A365" s="502">
        <v>358</v>
      </c>
      <c r="B365" s="543" t="s">
        <v>2109</v>
      </c>
      <c r="C365" s="487" t="s">
        <v>2110</v>
      </c>
      <c r="D365" s="541" t="s">
        <v>1542</v>
      </c>
      <c r="E365" s="544" t="s">
        <v>2111</v>
      </c>
      <c r="F365" s="508" t="s">
        <v>348</v>
      </c>
      <c r="G365" s="543">
        <v>375</v>
      </c>
      <c r="H365" s="510">
        <f t="shared" si="10"/>
        <v>300</v>
      </c>
      <c r="I365" s="510">
        <f t="shared" si="11"/>
        <v>75</v>
      </c>
      <c r="J365" s="487"/>
      <c r="K365" s="487"/>
      <c r="L365" s="487"/>
    </row>
    <row r="366" spans="1:13" ht="28.5" customHeight="1">
      <c r="A366" s="502">
        <v>359</v>
      </c>
      <c r="B366" s="543" t="s">
        <v>1246</v>
      </c>
      <c r="C366" s="487" t="s">
        <v>2112</v>
      </c>
      <c r="D366" s="541" t="s">
        <v>1555</v>
      </c>
      <c r="E366" s="544" t="s">
        <v>2113</v>
      </c>
      <c r="F366" s="508" t="s">
        <v>348</v>
      </c>
      <c r="G366" s="543">
        <v>312.5</v>
      </c>
      <c r="H366" s="510">
        <f t="shared" si="10"/>
        <v>250</v>
      </c>
      <c r="I366" s="510">
        <f t="shared" si="11"/>
        <v>62.5</v>
      </c>
      <c r="J366" s="487"/>
      <c r="K366" s="487"/>
      <c r="L366" s="487"/>
    </row>
    <row r="367" spans="1:13" ht="28.5" customHeight="1">
      <c r="A367" s="502">
        <v>360</v>
      </c>
      <c r="B367" s="543" t="s">
        <v>1246</v>
      </c>
      <c r="C367" s="487" t="s">
        <v>2114</v>
      </c>
      <c r="D367" s="541" t="s">
        <v>1557</v>
      </c>
      <c r="E367" s="544" t="s">
        <v>2115</v>
      </c>
      <c r="F367" s="508" t="s">
        <v>348</v>
      </c>
      <c r="G367" s="543">
        <v>375</v>
      </c>
      <c r="H367" s="510">
        <f t="shared" si="10"/>
        <v>300</v>
      </c>
      <c r="I367" s="510">
        <f t="shared" si="11"/>
        <v>75</v>
      </c>
      <c r="J367" s="487"/>
      <c r="K367" s="487"/>
      <c r="L367" s="487"/>
    </row>
    <row r="368" spans="1:13" ht="28.5" customHeight="1">
      <c r="A368" s="502">
        <v>361</v>
      </c>
      <c r="B368" s="543" t="s">
        <v>2116</v>
      </c>
      <c r="C368" s="487" t="s">
        <v>2117</v>
      </c>
      <c r="D368" s="541" t="s">
        <v>2118</v>
      </c>
      <c r="E368" s="544" t="s">
        <v>2119</v>
      </c>
      <c r="F368" s="508" t="s">
        <v>348</v>
      </c>
      <c r="G368" s="543">
        <v>312.5</v>
      </c>
      <c r="H368" s="510">
        <f t="shared" si="10"/>
        <v>250</v>
      </c>
      <c r="I368" s="510">
        <f t="shared" si="11"/>
        <v>62.5</v>
      </c>
      <c r="J368" s="487"/>
      <c r="K368" s="487"/>
      <c r="L368" s="487"/>
    </row>
    <row r="369" spans="1:12" ht="28.5" customHeight="1">
      <c r="A369" s="502">
        <v>362</v>
      </c>
      <c r="B369" s="543" t="s">
        <v>2120</v>
      </c>
      <c r="C369" s="487" t="s">
        <v>2121</v>
      </c>
      <c r="D369" s="541" t="s">
        <v>1562</v>
      </c>
      <c r="E369" s="544" t="s">
        <v>2122</v>
      </c>
      <c r="F369" s="508" t="s">
        <v>348</v>
      </c>
      <c r="G369" s="543">
        <v>375</v>
      </c>
      <c r="H369" s="510">
        <f t="shared" si="10"/>
        <v>300</v>
      </c>
      <c r="I369" s="510">
        <f t="shared" si="11"/>
        <v>75</v>
      </c>
      <c r="J369" s="487"/>
      <c r="K369" s="487"/>
      <c r="L369" s="487"/>
    </row>
    <row r="370" spans="1:12" ht="28.5" customHeight="1">
      <c r="A370" s="502">
        <v>363</v>
      </c>
      <c r="B370" s="543" t="s">
        <v>1125</v>
      </c>
      <c r="C370" s="487" t="s">
        <v>2123</v>
      </c>
      <c r="D370" s="541" t="s">
        <v>1319</v>
      </c>
      <c r="E370" s="544" t="s">
        <v>1949</v>
      </c>
      <c r="F370" s="508" t="s">
        <v>348</v>
      </c>
      <c r="G370" s="543">
        <v>1000</v>
      </c>
      <c r="H370" s="510">
        <f t="shared" si="10"/>
        <v>800</v>
      </c>
      <c r="I370" s="510">
        <f t="shared" si="11"/>
        <v>200</v>
      </c>
      <c r="J370" s="487"/>
      <c r="K370" s="487"/>
      <c r="L370" s="487"/>
    </row>
    <row r="371" spans="1:12" ht="28.5" customHeight="1">
      <c r="A371" s="502">
        <v>364</v>
      </c>
      <c r="B371" s="543" t="s">
        <v>2124</v>
      </c>
      <c r="C371" s="487" t="s">
        <v>2125</v>
      </c>
      <c r="D371" s="541" t="s">
        <v>1326</v>
      </c>
      <c r="E371" s="544" t="s">
        <v>2126</v>
      </c>
      <c r="F371" s="508" t="s">
        <v>348</v>
      </c>
      <c r="G371" s="543">
        <v>500</v>
      </c>
      <c r="H371" s="510">
        <f t="shared" si="10"/>
        <v>400</v>
      </c>
      <c r="I371" s="510">
        <f t="shared" si="11"/>
        <v>100</v>
      </c>
      <c r="J371" s="487"/>
      <c r="K371" s="487"/>
      <c r="L371" s="487"/>
    </row>
    <row r="372" spans="1:12" ht="28.5" customHeight="1">
      <c r="A372" s="502">
        <v>365</v>
      </c>
      <c r="B372" s="543" t="s">
        <v>2127</v>
      </c>
      <c r="C372" s="487" t="s">
        <v>2128</v>
      </c>
      <c r="D372" s="541" t="s">
        <v>1360</v>
      </c>
      <c r="E372" s="544" t="s">
        <v>2129</v>
      </c>
      <c r="F372" s="508" t="s">
        <v>348</v>
      </c>
      <c r="G372" s="543">
        <v>500</v>
      </c>
      <c r="H372" s="510">
        <f t="shared" si="10"/>
        <v>400</v>
      </c>
      <c r="I372" s="510">
        <f t="shared" si="11"/>
        <v>100</v>
      </c>
      <c r="J372" s="487"/>
      <c r="K372" s="487"/>
      <c r="L372" s="487"/>
    </row>
    <row r="373" spans="1:12" ht="28.5" customHeight="1">
      <c r="A373" s="502">
        <v>366</v>
      </c>
      <c r="B373" s="543" t="s">
        <v>2130</v>
      </c>
      <c r="C373" s="487" t="s">
        <v>2131</v>
      </c>
      <c r="D373" s="541" t="s">
        <v>1341</v>
      </c>
      <c r="E373" s="544" t="s">
        <v>2132</v>
      </c>
      <c r="F373" s="508" t="s">
        <v>348</v>
      </c>
      <c r="G373" s="543">
        <v>500</v>
      </c>
      <c r="H373" s="510">
        <f t="shared" si="10"/>
        <v>400</v>
      </c>
      <c r="I373" s="510">
        <f t="shared" si="11"/>
        <v>100</v>
      </c>
      <c r="J373" s="487"/>
      <c r="K373" s="487"/>
      <c r="L373" s="487"/>
    </row>
    <row r="374" spans="1:12" ht="28.5" customHeight="1">
      <c r="A374" s="502">
        <v>367</v>
      </c>
      <c r="B374" s="543" t="s">
        <v>1343</v>
      </c>
      <c r="C374" s="487" t="s">
        <v>2133</v>
      </c>
      <c r="D374" s="541" t="s">
        <v>1345</v>
      </c>
      <c r="E374" s="544" t="s">
        <v>1354</v>
      </c>
      <c r="F374" s="508" t="s">
        <v>348</v>
      </c>
      <c r="G374" s="543">
        <v>187.5</v>
      </c>
      <c r="H374" s="510">
        <f t="shared" si="10"/>
        <v>150</v>
      </c>
      <c r="I374" s="510">
        <f t="shared" si="11"/>
        <v>37.5</v>
      </c>
      <c r="J374" s="487"/>
      <c r="K374" s="487"/>
      <c r="L374" s="487"/>
    </row>
    <row r="375" spans="1:12" ht="28.5" customHeight="1">
      <c r="A375" s="502">
        <v>368</v>
      </c>
      <c r="B375" s="543" t="s">
        <v>2134</v>
      </c>
      <c r="C375" s="487" t="s">
        <v>2135</v>
      </c>
      <c r="D375" s="541" t="s">
        <v>2136</v>
      </c>
      <c r="E375" s="544" t="s">
        <v>2129</v>
      </c>
      <c r="F375" s="508" t="s">
        <v>348</v>
      </c>
      <c r="G375" s="543">
        <v>1000</v>
      </c>
      <c r="H375" s="510">
        <f t="shared" si="10"/>
        <v>800</v>
      </c>
      <c r="I375" s="510">
        <f t="shared" si="11"/>
        <v>200</v>
      </c>
      <c r="J375" s="487"/>
      <c r="K375" s="487"/>
      <c r="L375" s="487"/>
    </row>
    <row r="376" spans="1:12" ht="28.5" customHeight="1">
      <c r="A376" s="502">
        <v>369</v>
      </c>
      <c r="B376" s="543" t="s">
        <v>1347</v>
      </c>
      <c r="C376" s="487" t="s">
        <v>1348</v>
      </c>
      <c r="D376" s="541" t="s">
        <v>1349</v>
      </c>
      <c r="E376" s="544" t="s">
        <v>2137</v>
      </c>
      <c r="F376" s="508" t="s">
        <v>348</v>
      </c>
      <c r="G376" s="543">
        <v>500</v>
      </c>
      <c r="H376" s="510">
        <f t="shared" si="10"/>
        <v>400</v>
      </c>
      <c r="I376" s="510">
        <f t="shared" si="11"/>
        <v>100</v>
      </c>
      <c r="J376" s="487"/>
      <c r="K376" s="487"/>
      <c r="L376" s="487"/>
    </row>
    <row r="377" spans="1:12" ht="28.5" customHeight="1">
      <c r="A377" s="502">
        <v>370</v>
      </c>
      <c r="B377" s="543" t="s">
        <v>1225</v>
      </c>
      <c r="C377" s="487" t="s">
        <v>1350</v>
      </c>
      <c r="D377" s="541" t="s">
        <v>534</v>
      </c>
      <c r="E377" s="544" t="s">
        <v>2138</v>
      </c>
      <c r="F377" s="508" t="s">
        <v>348</v>
      </c>
      <c r="G377" s="543">
        <v>875</v>
      </c>
      <c r="H377" s="510">
        <f t="shared" si="10"/>
        <v>700</v>
      </c>
      <c r="I377" s="510">
        <f t="shared" si="11"/>
        <v>175</v>
      </c>
      <c r="J377" s="487"/>
      <c r="K377" s="487"/>
      <c r="L377" s="487"/>
    </row>
    <row r="378" spans="1:12" ht="28.5" customHeight="1">
      <c r="A378" s="502">
        <v>371</v>
      </c>
      <c r="B378" s="543" t="s">
        <v>2139</v>
      </c>
      <c r="C378" s="487" t="s">
        <v>2140</v>
      </c>
      <c r="D378" s="541" t="s">
        <v>2141</v>
      </c>
      <c r="E378" s="544" t="s">
        <v>2142</v>
      </c>
      <c r="F378" s="508" t="s">
        <v>348</v>
      </c>
      <c r="G378" s="543">
        <v>1000</v>
      </c>
      <c r="H378" s="510">
        <f t="shared" si="10"/>
        <v>800</v>
      </c>
      <c r="I378" s="510">
        <f t="shared" si="11"/>
        <v>200</v>
      </c>
      <c r="J378" s="487"/>
      <c r="K378" s="487"/>
      <c r="L378" s="487"/>
    </row>
    <row r="379" spans="1:12" ht="28.5" customHeight="1">
      <c r="A379" s="502">
        <v>372</v>
      </c>
      <c r="B379" s="543" t="s">
        <v>2143</v>
      </c>
      <c r="C379" s="487" t="s">
        <v>2144</v>
      </c>
      <c r="D379" s="541" t="s">
        <v>2145</v>
      </c>
      <c r="E379" s="544" t="s">
        <v>2146</v>
      </c>
      <c r="F379" s="508" t="s">
        <v>348</v>
      </c>
      <c r="G379" s="543">
        <v>875</v>
      </c>
      <c r="H379" s="510">
        <f t="shared" si="10"/>
        <v>700</v>
      </c>
      <c r="I379" s="510">
        <f t="shared" si="11"/>
        <v>175</v>
      </c>
      <c r="J379" s="487"/>
      <c r="K379" s="487"/>
      <c r="L379" s="487"/>
    </row>
    <row r="380" spans="1:12" ht="28.5" customHeight="1">
      <c r="A380" s="502">
        <v>373</v>
      </c>
      <c r="B380" s="543" t="s">
        <v>1378</v>
      </c>
      <c r="C380" s="487" t="s">
        <v>1379</v>
      </c>
      <c r="D380" s="541" t="s">
        <v>1380</v>
      </c>
      <c r="E380" s="544" t="s">
        <v>2147</v>
      </c>
      <c r="F380" s="508" t="s">
        <v>348</v>
      </c>
      <c r="G380" s="543">
        <v>500</v>
      </c>
      <c r="H380" s="510">
        <f t="shared" si="10"/>
        <v>400</v>
      </c>
      <c r="I380" s="510">
        <f t="shared" si="11"/>
        <v>100</v>
      </c>
      <c r="J380" s="487"/>
      <c r="K380" s="487"/>
      <c r="L380" s="487"/>
    </row>
    <row r="381" spans="1:12" ht="28.5" customHeight="1">
      <c r="A381" s="502">
        <v>374</v>
      </c>
      <c r="B381" s="543" t="s">
        <v>2148</v>
      </c>
      <c r="C381" s="487" t="s">
        <v>2149</v>
      </c>
      <c r="D381" s="541" t="s">
        <v>2150</v>
      </c>
      <c r="E381" s="544" t="s">
        <v>2151</v>
      </c>
      <c r="F381" s="508" t="s">
        <v>348</v>
      </c>
      <c r="G381" s="543">
        <v>687.5</v>
      </c>
      <c r="H381" s="510">
        <f t="shared" si="10"/>
        <v>550</v>
      </c>
      <c r="I381" s="510">
        <f t="shared" si="11"/>
        <v>137.5</v>
      </c>
      <c r="J381" s="487"/>
      <c r="K381" s="487"/>
      <c r="L381" s="487"/>
    </row>
    <row r="382" spans="1:12" ht="28.5" customHeight="1">
      <c r="A382" s="502">
        <v>375</v>
      </c>
      <c r="B382" s="543" t="s">
        <v>2152</v>
      </c>
      <c r="C382" s="487" t="s">
        <v>2153</v>
      </c>
      <c r="D382" s="541" t="s">
        <v>2154</v>
      </c>
      <c r="E382" s="544" t="s">
        <v>2155</v>
      </c>
      <c r="F382" s="508" t="s">
        <v>348</v>
      </c>
      <c r="G382" s="543">
        <v>875</v>
      </c>
      <c r="H382" s="510">
        <f t="shared" si="10"/>
        <v>700</v>
      </c>
      <c r="I382" s="510">
        <f t="shared" si="11"/>
        <v>175</v>
      </c>
      <c r="J382" s="487"/>
      <c r="K382" s="487"/>
      <c r="L382" s="487"/>
    </row>
    <row r="383" spans="1:12" ht="28.5" customHeight="1">
      <c r="A383" s="502">
        <v>376</v>
      </c>
      <c r="B383" s="543" t="s">
        <v>1257</v>
      </c>
      <c r="C383" s="487" t="s">
        <v>2156</v>
      </c>
      <c r="D383" s="541" t="s">
        <v>2157</v>
      </c>
      <c r="E383" s="544" t="s">
        <v>2158</v>
      </c>
      <c r="F383" s="508" t="s">
        <v>348</v>
      </c>
      <c r="G383" s="543">
        <v>500</v>
      </c>
      <c r="H383" s="510">
        <f t="shared" si="10"/>
        <v>400</v>
      </c>
      <c r="I383" s="510">
        <f t="shared" si="11"/>
        <v>100</v>
      </c>
      <c r="J383" s="487"/>
      <c r="K383" s="487"/>
      <c r="L383" s="487"/>
    </row>
    <row r="384" spans="1:12" ht="28.5" customHeight="1">
      <c r="A384" s="502">
        <v>377</v>
      </c>
      <c r="B384" s="543" t="s">
        <v>1678</v>
      </c>
      <c r="C384" s="487" t="s">
        <v>2159</v>
      </c>
      <c r="D384" s="541" t="s">
        <v>2160</v>
      </c>
      <c r="E384" s="544" t="s">
        <v>2161</v>
      </c>
      <c r="F384" s="508" t="s">
        <v>348</v>
      </c>
      <c r="G384" s="543">
        <v>500</v>
      </c>
      <c r="H384" s="510">
        <f t="shared" si="10"/>
        <v>400</v>
      </c>
      <c r="I384" s="510">
        <f t="shared" si="11"/>
        <v>100</v>
      </c>
      <c r="J384" s="487"/>
      <c r="K384" s="487"/>
      <c r="L384" s="487"/>
    </row>
    <row r="385" spans="1:12" ht="28.5" customHeight="1">
      <c r="A385" s="502">
        <v>378</v>
      </c>
      <c r="B385" s="543" t="s">
        <v>1362</v>
      </c>
      <c r="C385" s="487" t="s">
        <v>1363</v>
      </c>
      <c r="D385" s="541" t="s">
        <v>1364</v>
      </c>
      <c r="E385" s="544" t="s">
        <v>2162</v>
      </c>
      <c r="F385" s="508" t="s">
        <v>348</v>
      </c>
      <c r="G385" s="543">
        <v>812.5</v>
      </c>
      <c r="H385" s="510">
        <f t="shared" si="10"/>
        <v>650</v>
      </c>
      <c r="I385" s="510">
        <f t="shared" si="11"/>
        <v>162.5</v>
      </c>
      <c r="J385" s="487"/>
      <c r="K385" s="487"/>
      <c r="L385" s="487"/>
    </row>
    <row r="386" spans="1:12" ht="28.5" customHeight="1">
      <c r="A386" s="502">
        <v>379</v>
      </c>
      <c r="B386" s="543" t="s">
        <v>1366</v>
      </c>
      <c r="C386" s="487" t="s">
        <v>1367</v>
      </c>
      <c r="D386" s="541" t="s">
        <v>1368</v>
      </c>
      <c r="E386" s="544" t="s">
        <v>2163</v>
      </c>
      <c r="F386" s="508" t="s">
        <v>348</v>
      </c>
      <c r="G386" s="543">
        <v>412.5</v>
      </c>
      <c r="H386" s="510">
        <f t="shared" si="10"/>
        <v>330</v>
      </c>
      <c r="I386" s="510">
        <f t="shared" si="11"/>
        <v>82.5</v>
      </c>
      <c r="J386" s="487"/>
      <c r="K386" s="487"/>
      <c r="L386" s="487"/>
    </row>
    <row r="387" spans="1:12" ht="28.5" customHeight="1">
      <c r="A387" s="502">
        <v>380</v>
      </c>
      <c r="B387" s="543" t="s">
        <v>2120</v>
      </c>
      <c r="C387" s="487" t="s">
        <v>2164</v>
      </c>
      <c r="D387" s="541" t="s">
        <v>1578</v>
      </c>
      <c r="E387" s="544" t="s">
        <v>2165</v>
      </c>
      <c r="F387" s="508" t="s">
        <v>348</v>
      </c>
      <c r="G387" s="543">
        <v>312.5</v>
      </c>
      <c r="H387" s="510">
        <f t="shared" si="10"/>
        <v>250</v>
      </c>
      <c r="I387" s="510">
        <f t="shared" si="11"/>
        <v>62.5</v>
      </c>
      <c r="J387" s="487"/>
      <c r="K387" s="487"/>
      <c r="L387" s="487"/>
    </row>
    <row r="388" spans="1:12" ht="28.5" customHeight="1">
      <c r="A388" s="502">
        <v>381</v>
      </c>
      <c r="B388" s="543" t="s">
        <v>2166</v>
      </c>
      <c r="C388" s="487" t="s">
        <v>2167</v>
      </c>
      <c r="D388" s="541" t="s">
        <v>1582</v>
      </c>
      <c r="E388" s="544" t="s">
        <v>2003</v>
      </c>
      <c r="F388" s="508" t="s">
        <v>348</v>
      </c>
      <c r="G388" s="543">
        <v>312.5</v>
      </c>
      <c r="H388" s="510">
        <f t="shared" si="10"/>
        <v>250</v>
      </c>
      <c r="I388" s="510">
        <f t="shared" si="11"/>
        <v>62.5</v>
      </c>
      <c r="J388" s="487"/>
      <c r="K388" s="487"/>
      <c r="L388" s="487"/>
    </row>
    <row r="389" spans="1:12" ht="28.5" customHeight="1">
      <c r="A389" s="502">
        <v>382</v>
      </c>
      <c r="B389" s="543" t="s">
        <v>2168</v>
      </c>
      <c r="C389" s="487" t="s">
        <v>2169</v>
      </c>
      <c r="D389" s="541" t="s">
        <v>1584</v>
      </c>
      <c r="E389" s="544" t="s">
        <v>2170</v>
      </c>
      <c r="F389" s="508" t="s">
        <v>348</v>
      </c>
      <c r="G389" s="543">
        <v>437.5</v>
      </c>
      <c r="H389" s="510">
        <f t="shared" si="10"/>
        <v>350</v>
      </c>
      <c r="I389" s="510">
        <f t="shared" si="11"/>
        <v>87.5</v>
      </c>
      <c r="J389" s="487"/>
      <c r="K389" s="487"/>
      <c r="L389" s="487"/>
    </row>
    <row r="390" spans="1:12" ht="28.5" customHeight="1">
      <c r="A390" s="502">
        <v>383</v>
      </c>
      <c r="B390" s="543" t="s">
        <v>2171</v>
      </c>
      <c r="C390" s="487" t="s">
        <v>1849</v>
      </c>
      <c r="D390" s="541" t="s">
        <v>1586</v>
      </c>
      <c r="E390" s="544" t="s">
        <v>2172</v>
      </c>
      <c r="F390" s="508" t="s">
        <v>348</v>
      </c>
      <c r="G390" s="543">
        <v>312.5</v>
      </c>
      <c r="H390" s="510">
        <f t="shared" si="10"/>
        <v>250</v>
      </c>
      <c r="I390" s="510">
        <f t="shared" si="11"/>
        <v>62.5</v>
      </c>
      <c r="J390" s="487"/>
      <c r="K390" s="487"/>
      <c r="L390" s="487"/>
    </row>
    <row r="391" spans="1:12" ht="28.5" customHeight="1">
      <c r="A391" s="502">
        <v>384</v>
      </c>
      <c r="B391" s="543" t="s">
        <v>2173</v>
      </c>
      <c r="C391" s="487" t="s">
        <v>2174</v>
      </c>
      <c r="D391" s="541" t="s">
        <v>1588</v>
      </c>
      <c r="E391" s="544" t="s">
        <v>2175</v>
      </c>
      <c r="F391" s="508" t="s">
        <v>348</v>
      </c>
      <c r="G391" s="543">
        <v>437.5</v>
      </c>
      <c r="H391" s="510">
        <f t="shared" si="10"/>
        <v>350</v>
      </c>
      <c r="I391" s="510">
        <f t="shared" si="11"/>
        <v>87.5</v>
      </c>
      <c r="J391" s="487"/>
      <c r="K391" s="487"/>
      <c r="L391" s="487"/>
    </row>
    <row r="392" spans="1:12" ht="28.5" customHeight="1">
      <c r="A392" s="502">
        <v>385</v>
      </c>
      <c r="B392" s="543" t="s">
        <v>2176</v>
      </c>
      <c r="C392" s="487" t="s">
        <v>2177</v>
      </c>
      <c r="D392" s="541" t="s">
        <v>1592</v>
      </c>
      <c r="E392" s="544" t="s">
        <v>2178</v>
      </c>
      <c r="F392" s="508" t="s">
        <v>348</v>
      </c>
      <c r="G392" s="543">
        <v>312.5</v>
      </c>
      <c r="H392" s="510">
        <f t="shared" si="10"/>
        <v>250</v>
      </c>
      <c r="I392" s="510">
        <f t="shared" si="11"/>
        <v>62.5</v>
      </c>
      <c r="J392" s="487"/>
      <c r="K392" s="487"/>
      <c r="L392" s="487"/>
    </row>
    <row r="393" spans="1:12" ht="28.5" customHeight="1">
      <c r="A393" s="502">
        <v>386</v>
      </c>
      <c r="B393" s="543" t="s">
        <v>1145</v>
      </c>
      <c r="C393" s="487" t="s">
        <v>2179</v>
      </c>
      <c r="D393" s="541" t="s">
        <v>1600</v>
      </c>
      <c r="E393" s="544" t="s">
        <v>2180</v>
      </c>
      <c r="F393" s="508" t="s">
        <v>348</v>
      </c>
      <c r="G393" s="543">
        <v>312.5</v>
      </c>
      <c r="H393" s="510">
        <f t="shared" si="10"/>
        <v>250</v>
      </c>
      <c r="I393" s="510">
        <f t="shared" si="11"/>
        <v>62.5</v>
      </c>
      <c r="J393" s="487"/>
      <c r="K393" s="487"/>
      <c r="L393" s="487"/>
    </row>
    <row r="394" spans="1:12" ht="28.5" customHeight="1">
      <c r="A394" s="502">
        <v>387</v>
      </c>
      <c r="B394" s="543" t="s">
        <v>2181</v>
      </c>
      <c r="C394" s="487" t="s">
        <v>2182</v>
      </c>
      <c r="D394" s="541" t="s">
        <v>1602</v>
      </c>
      <c r="E394" s="544" t="s">
        <v>2183</v>
      </c>
      <c r="F394" s="508" t="s">
        <v>348</v>
      </c>
      <c r="G394" s="543">
        <v>437.5</v>
      </c>
      <c r="H394" s="510">
        <f t="shared" si="10"/>
        <v>350</v>
      </c>
      <c r="I394" s="510">
        <f t="shared" si="11"/>
        <v>87.5</v>
      </c>
      <c r="J394" s="487"/>
      <c r="K394" s="487"/>
      <c r="L394" s="487"/>
    </row>
    <row r="395" spans="1:12" ht="28.5" customHeight="1">
      <c r="A395" s="502">
        <v>388</v>
      </c>
      <c r="B395" s="543" t="s">
        <v>2184</v>
      </c>
      <c r="C395" s="487" t="s">
        <v>2185</v>
      </c>
      <c r="D395" s="541" t="s">
        <v>1604</v>
      </c>
      <c r="E395" s="544" t="s">
        <v>1821</v>
      </c>
      <c r="F395" s="508" t="s">
        <v>348</v>
      </c>
      <c r="G395" s="543">
        <v>125</v>
      </c>
      <c r="H395" s="510">
        <f t="shared" si="10"/>
        <v>100</v>
      </c>
      <c r="I395" s="510">
        <f t="shared" si="11"/>
        <v>25</v>
      </c>
      <c r="J395" s="487"/>
      <c r="K395" s="487"/>
      <c r="L395" s="487"/>
    </row>
    <row r="396" spans="1:12" ht="28.5" customHeight="1">
      <c r="A396" s="502">
        <v>389</v>
      </c>
      <c r="B396" s="543" t="s">
        <v>2186</v>
      </c>
      <c r="C396" s="487" t="s">
        <v>2187</v>
      </c>
      <c r="D396" s="541" t="s">
        <v>1606</v>
      </c>
      <c r="E396" s="544" t="s">
        <v>1821</v>
      </c>
      <c r="F396" s="508" t="s">
        <v>348</v>
      </c>
      <c r="G396" s="543">
        <v>125</v>
      </c>
      <c r="H396" s="510">
        <f t="shared" si="10"/>
        <v>100</v>
      </c>
      <c r="I396" s="510">
        <f t="shared" si="11"/>
        <v>25</v>
      </c>
      <c r="J396" s="487"/>
      <c r="K396" s="487"/>
      <c r="L396" s="487"/>
    </row>
    <row r="397" spans="1:12" ht="28.5" customHeight="1">
      <c r="A397" s="502">
        <v>390</v>
      </c>
      <c r="B397" s="543" t="s">
        <v>2188</v>
      </c>
      <c r="C397" s="487" t="s">
        <v>2189</v>
      </c>
      <c r="D397" s="541" t="s">
        <v>1610</v>
      </c>
      <c r="E397" s="544" t="s">
        <v>2190</v>
      </c>
      <c r="F397" s="508" t="s">
        <v>348</v>
      </c>
      <c r="G397" s="543">
        <v>437.5</v>
      </c>
      <c r="H397" s="510">
        <f t="shared" si="10"/>
        <v>350</v>
      </c>
      <c r="I397" s="510">
        <f t="shared" si="11"/>
        <v>87.5</v>
      </c>
      <c r="J397" s="487"/>
      <c r="K397" s="487"/>
      <c r="L397" s="487"/>
    </row>
    <row r="398" spans="1:12" ht="28.5" customHeight="1">
      <c r="A398" s="502">
        <v>391</v>
      </c>
      <c r="B398" s="543" t="s">
        <v>2191</v>
      </c>
      <c r="C398" s="487" t="s">
        <v>2192</v>
      </c>
      <c r="D398" s="541" t="s">
        <v>1612</v>
      </c>
      <c r="E398" s="544" t="s">
        <v>1821</v>
      </c>
      <c r="F398" s="508" t="s">
        <v>348</v>
      </c>
      <c r="G398" s="543">
        <v>125</v>
      </c>
      <c r="H398" s="510">
        <f t="shared" si="10"/>
        <v>100</v>
      </c>
      <c r="I398" s="510">
        <f t="shared" si="11"/>
        <v>25</v>
      </c>
      <c r="J398" s="487"/>
      <c r="K398" s="487"/>
      <c r="L398" s="487"/>
    </row>
    <row r="399" spans="1:12" ht="28.5" customHeight="1">
      <c r="A399" s="502">
        <v>392</v>
      </c>
      <c r="B399" s="543" t="s">
        <v>2193</v>
      </c>
      <c r="C399" s="487" t="s">
        <v>2153</v>
      </c>
      <c r="D399" s="541" t="s">
        <v>1614</v>
      </c>
      <c r="E399" s="544" t="s">
        <v>2194</v>
      </c>
      <c r="F399" s="508" t="s">
        <v>348</v>
      </c>
      <c r="G399" s="543">
        <v>625</v>
      </c>
      <c r="H399" s="510">
        <f t="shared" si="10"/>
        <v>500</v>
      </c>
      <c r="I399" s="510">
        <f t="shared" si="11"/>
        <v>125</v>
      </c>
      <c r="J399" s="487"/>
      <c r="K399" s="487"/>
      <c r="L399" s="487"/>
    </row>
    <row r="400" spans="1:12" ht="28.5" customHeight="1">
      <c r="A400" s="502">
        <v>393</v>
      </c>
      <c r="B400" s="543" t="s">
        <v>1265</v>
      </c>
      <c r="C400" s="487" t="s">
        <v>2195</v>
      </c>
      <c r="D400" s="541" t="s">
        <v>2196</v>
      </c>
      <c r="E400" s="544" t="s">
        <v>2197</v>
      </c>
      <c r="F400" s="508" t="s">
        <v>348</v>
      </c>
      <c r="G400" s="543">
        <v>187.5</v>
      </c>
      <c r="H400" s="510">
        <f t="shared" si="10"/>
        <v>150</v>
      </c>
      <c r="I400" s="510">
        <f t="shared" si="11"/>
        <v>37.5</v>
      </c>
      <c r="J400" s="487"/>
      <c r="K400" s="487"/>
      <c r="L400" s="487"/>
    </row>
    <row r="401" spans="1:12" ht="28.5" customHeight="1">
      <c r="A401" s="502">
        <v>394</v>
      </c>
      <c r="B401" s="543" t="s">
        <v>2198</v>
      </c>
      <c r="C401" s="487" t="s">
        <v>2199</v>
      </c>
      <c r="D401" s="541" t="s">
        <v>1620</v>
      </c>
      <c r="E401" s="544" t="s">
        <v>2200</v>
      </c>
      <c r="F401" s="508" t="s">
        <v>348</v>
      </c>
      <c r="G401" s="543">
        <v>312.5</v>
      </c>
      <c r="H401" s="510">
        <f t="shared" si="10"/>
        <v>250</v>
      </c>
      <c r="I401" s="510">
        <f t="shared" si="11"/>
        <v>62.5</v>
      </c>
      <c r="J401" s="487"/>
      <c r="K401" s="487"/>
      <c r="L401" s="487"/>
    </row>
    <row r="402" spans="1:12" ht="28.5" customHeight="1">
      <c r="A402" s="502">
        <v>395</v>
      </c>
      <c r="B402" s="543" t="s">
        <v>1741</v>
      </c>
      <c r="C402" s="487" t="s">
        <v>2201</v>
      </c>
      <c r="D402" s="541" t="s">
        <v>1622</v>
      </c>
      <c r="E402" s="544" t="s">
        <v>2202</v>
      </c>
      <c r="F402" s="508" t="s">
        <v>348</v>
      </c>
      <c r="G402" s="543">
        <v>437.5</v>
      </c>
      <c r="H402" s="510">
        <f t="shared" si="10"/>
        <v>350</v>
      </c>
      <c r="I402" s="510">
        <f t="shared" si="11"/>
        <v>87.5</v>
      </c>
      <c r="J402" s="487"/>
      <c r="K402" s="487"/>
      <c r="L402" s="487"/>
    </row>
    <row r="403" spans="1:12" ht="28.5" customHeight="1">
      <c r="A403" s="502">
        <v>396</v>
      </c>
      <c r="B403" s="543" t="s">
        <v>2203</v>
      </c>
      <c r="C403" s="487" t="s">
        <v>2030</v>
      </c>
      <c r="D403" s="541" t="s">
        <v>2204</v>
      </c>
      <c r="E403" s="544" t="s">
        <v>2205</v>
      </c>
      <c r="F403" s="508" t="s">
        <v>348</v>
      </c>
      <c r="G403" s="543">
        <v>875</v>
      </c>
      <c r="H403" s="510">
        <f t="shared" si="10"/>
        <v>700</v>
      </c>
      <c r="I403" s="510">
        <f t="shared" si="11"/>
        <v>175</v>
      </c>
      <c r="J403" s="487"/>
      <c r="K403" s="487"/>
      <c r="L403" s="487"/>
    </row>
    <row r="404" spans="1:12" ht="28.5" customHeight="1">
      <c r="A404" s="502">
        <v>397</v>
      </c>
      <c r="B404" s="543" t="s">
        <v>2206</v>
      </c>
      <c r="C404" s="487" t="s">
        <v>2207</v>
      </c>
      <c r="D404" s="541" t="s">
        <v>2208</v>
      </c>
      <c r="E404" s="544" t="s">
        <v>2209</v>
      </c>
      <c r="F404" s="508" t="s">
        <v>348</v>
      </c>
      <c r="G404" s="543">
        <v>1000</v>
      </c>
      <c r="H404" s="510">
        <f t="shared" si="10"/>
        <v>800</v>
      </c>
      <c r="I404" s="510">
        <f t="shared" si="11"/>
        <v>200</v>
      </c>
      <c r="J404" s="487"/>
      <c r="K404" s="487"/>
      <c r="L404" s="487"/>
    </row>
    <row r="405" spans="1:12" ht="28.5" customHeight="1">
      <c r="A405" s="502">
        <v>398</v>
      </c>
      <c r="B405" s="543" t="s">
        <v>2210</v>
      </c>
      <c r="C405" s="487" t="s">
        <v>2211</v>
      </c>
      <c r="D405" s="541" t="s">
        <v>1624</v>
      </c>
      <c r="E405" s="544" t="s">
        <v>2212</v>
      </c>
      <c r="F405" s="508" t="s">
        <v>348</v>
      </c>
      <c r="G405" s="543">
        <v>312.5</v>
      </c>
      <c r="H405" s="510">
        <f t="shared" si="10"/>
        <v>250</v>
      </c>
      <c r="I405" s="510">
        <f t="shared" si="11"/>
        <v>62.5</v>
      </c>
      <c r="J405" s="487"/>
      <c r="K405" s="487"/>
      <c r="L405" s="487"/>
    </row>
    <row r="406" spans="1:12" ht="28.5" customHeight="1">
      <c r="A406" s="502">
        <v>399</v>
      </c>
      <c r="B406" s="543" t="s">
        <v>2213</v>
      </c>
      <c r="C406" s="487" t="s">
        <v>2214</v>
      </c>
      <c r="D406" s="541" t="s">
        <v>1626</v>
      </c>
      <c r="E406" s="544" t="s">
        <v>2215</v>
      </c>
      <c r="F406" s="508" t="s">
        <v>348</v>
      </c>
      <c r="G406" s="543">
        <v>312.5</v>
      </c>
      <c r="H406" s="510">
        <f t="shared" si="10"/>
        <v>250</v>
      </c>
      <c r="I406" s="510">
        <f t="shared" si="11"/>
        <v>62.5</v>
      </c>
      <c r="J406" s="487"/>
      <c r="K406" s="487"/>
      <c r="L406" s="487"/>
    </row>
    <row r="407" spans="1:12" ht="28.5" customHeight="1">
      <c r="A407" s="502">
        <v>400</v>
      </c>
      <c r="B407" s="543" t="s">
        <v>2181</v>
      </c>
      <c r="C407" s="487" t="s">
        <v>2216</v>
      </c>
      <c r="D407" s="541" t="s">
        <v>1628</v>
      </c>
      <c r="E407" s="544" t="s">
        <v>2217</v>
      </c>
      <c r="F407" s="508" t="s">
        <v>348</v>
      </c>
      <c r="G407" s="543">
        <v>312.5</v>
      </c>
      <c r="H407" s="510">
        <f t="shared" si="10"/>
        <v>250</v>
      </c>
      <c r="I407" s="510">
        <f t="shared" si="11"/>
        <v>62.5</v>
      </c>
      <c r="J407" s="487"/>
      <c r="K407" s="487"/>
      <c r="L407" s="487"/>
    </row>
    <row r="408" spans="1:12" ht="28.5" customHeight="1">
      <c r="A408" s="502">
        <v>401</v>
      </c>
      <c r="B408" s="543" t="s">
        <v>2218</v>
      </c>
      <c r="C408" s="487" t="s">
        <v>2219</v>
      </c>
      <c r="D408" s="541" t="s">
        <v>1630</v>
      </c>
      <c r="E408" s="544" t="s">
        <v>1779</v>
      </c>
      <c r="F408" s="508" t="s">
        <v>348</v>
      </c>
      <c r="G408" s="543">
        <v>218.75</v>
      </c>
      <c r="H408" s="510">
        <f t="shared" si="10"/>
        <v>175</v>
      </c>
      <c r="I408" s="510">
        <f t="shared" si="11"/>
        <v>43.75</v>
      </c>
      <c r="J408" s="487"/>
      <c r="K408" s="487"/>
      <c r="L408" s="487"/>
    </row>
    <row r="409" spans="1:12" ht="28.5" customHeight="1">
      <c r="A409" s="502">
        <v>402</v>
      </c>
      <c r="B409" s="543" t="s">
        <v>2220</v>
      </c>
      <c r="C409" s="487" t="s">
        <v>2221</v>
      </c>
      <c r="D409" s="541" t="s">
        <v>1634</v>
      </c>
      <c r="E409" s="544" t="s">
        <v>2222</v>
      </c>
      <c r="F409" s="508" t="s">
        <v>348</v>
      </c>
      <c r="G409" s="543">
        <v>312.5</v>
      </c>
      <c r="H409" s="510">
        <f t="shared" si="10"/>
        <v>250</v>
      </c>
      <c r="I409" s="510">
        <f t="shared" si="11"/>
        <v>62.5</v>
      </c>
      <c r="J409" s="487"/>
      <c r="K409" s="487"/>
      <c r="L409" s="487"/>
    </row>
    <row r="410" spans="1:12" ht="28.5" customHeight="1">
      <c r="A410" s="502">
        <v>403</v>
      </c>
      <c r="B410" s="543" t="s">
        <v>2218</v>
      </c>
      <c r="C410" s="487" t="s">
        <v>2223</v>
      </c>
      <c r="D410" s="541" t="s">
        <v>1636</v>
      </c>
      <c r="E410" s="544" t="s">
        <v>2224</v>
      </c>
      <c r="F410" s="508" t="s">
        <v>348</v>
      </c>
      <c r="G410" s="543">
        <v>312.5</v>
      </c>
      <c r="H410" s="510">
        <f t="shared" si="10"/>
        <v>250</v>
      </c>
      <c r="I410" s="510">
        <f t="shared" si="11"/>
        <v>62.5</v>
      </c>
      <c r="J410" s="487"/>
      <c r="K410" s="487"/>
      <c r="L410" s="487"/>
    </row>
    <row r="411" spans="1:12" ht="28.5" customHeight="1">
      <c r="A411" s="502">
        <v>404</v>
      </c>
      <c r="B411" s="543" t="s">
        <v>2225</v>
      </c>
      <c r="C411" s="487" t="s">
        <v>2207</v>
      </c>
      <c r="D411" s="541" t="s">
        <v>2226</v>
      </c>
      <c r="E411" s="544" t="s">
        <v>2227</v>
      </c>
      <c r="F411" s="508" t="s">
        <v>348</v>
      </c>
      <c r="G411" s="543">
        <v>500</v>
      </c>
      <c r="H411" s="510">
        <f t="shared" si="10"/>
        <v>400</v>
      </c>
      <c r="I411" s="510">
        <f t="shared" si="11"/>
        <v>100</v>
      </c>
      <c r="J411" s="487"/>
      <c r="K411" s="487"/>
      <c r="L411" s="487"/>
    </row>
    <row r="412" spans="1:12" ht="28.5" customHeight="1">
      <c r="A412" s="502">
        <v>405</v>
      </c>
      <c r="B412" s="543" t="s">
        <v>2228</v>
      </c>
      <c r="C412" s="487" t="s">
        <v>2229</v>
      </c>
      <c r="D412" s="541" t="s">
        <v>2230</v>
      </c>
      <c r="E412" s="544" t="s">
        <v>2231</v>
      </c>
      <c r="F412" s="508" t="s">
        <v>348</v>
      </c>
      <c r="G412" s="543">
        <v>187.5</v>
      </c>
      <c r="H412" s="510">
        <f t="shared" si="10"/>
        <v>150</v>
      </c>
      <c r="I412" s="510">
        <f t="shared" si="11"/>
        <v>37.5</v>
      </c>
      <c r="J412" s="487"/>
      <c r="K412" s="487"/>
      <c r="L412" s="487"/>
    </row>
    <row r="413" spans="1:12" ht="28.5" customHeight="1">
      <c r="A413" s="502">
        <v>406</v>
      </c>
      <c r="B413" s="543" t="s">
        <v>2232</v>
      </c>
      <c r="C413" s="487" t="s">
        <v>2233</v>
      </c>
      <c r="D413" s="541" t="s">
        <v>2234</v>
      </c>
      <c r="E413" s="544" t="s">
        <v>2235</v>
      </c>
      <c r="F413" s="508" t="s">
        <v>348</v>
      </c>
      <c r="G413" s="543">
        <v>500</v>
      </c>
      <c r="H413" s="510">
        <f t="shared" si="10"/>
        <v>400</v>
      </c>
      <c r="I413" s="510">
        <f t="shared" si="11"/>
        <v>100</v>
      </c>
      <c r="J413" s="487"/>
      <c r="K413" s="487"/>
      <c r="L413" s="487"/>
    </row>
    <row r="414" spans="1:12" ht="28.5" customHeight="1">
      <c r="A414" s="502">
        <v>407</v>
      </c>
      <c r="B414" s="543" t="s">
        <v>2236</v>
      </c>
      <c r="C414" s="487" t="s">
        <v>2237</v>
      </c>
      <c r="D414" s="541" t="s">
        <v>2238</v>
      </c>
      <c r="E414" s="544" t="s">
        <v>2239</v>
      </c>
      <c r="F414" s="508" t="s">
        <v>348</v>
      </c>
      <c r="G414" s="543">
        <v>875</v>
      </c>
      <c r="H414" s="510">
        <f t="shared" si="10"/>
        <v>700</v>
      </c>
      <c r="I414" s="510">
        <f t="shared" si="11"/>
        <v>175</v>
      </c>
      <c r="J414" s="487"/>
      <c r="K414" s="487"/>
      <c r="L414" s="487"/>
    </row>
    <row r="415" spans="1:12" ht="28.5" customHeight="1">
      <c r="A415" s="502">
        <v>408</v>
      </c>
      <c r="B415" s="543" t="s">
        <v>2193</v>
      </c>
      <c r="C415" s="487" t="s">
        <v>2240</v>
      </c>
      <c r="D415" s="541" t="s">
        <v>2241</v>
      </c>
      <c r="E415" s="544" t="s">
        <v>2242</v>
      </c>
      <c r="F415" s="508" t="s">
        <v>348</v>
      </c>
      <c r="G415" s="543">
        <v>1000</v>
      </c>
      <c r="H415" s="510">
        <f t="shared" si="10"/>
        <v>800</v>
      </c>
      <c r="I415" s="510">
        <f t="shared" si="11"/>
        <v>200</v>
      </c>
      <c r="J415" s="487"/>
      <c r="K415" s="487"/>
      <c r="L415" s="487"/>
    </row>
    <row r="416" spans="1:12" ht="28.5" customHeight="1">
      <c r="A416" s="502">
        <v>409</v>
      </c>
      <c r="B416" s="543" t="s">
        <v>2243</v>
      </c>
      <c r="C416" s="487" t="s">
        <v>2244</v>
      </c>
      <c r="D416" s="541" t="s">
        <v>2245</v>
      </c>
      <c r="E416" s="544" t="s">
        <v>2246</v>
      </c>
      <c r="F416" s="508" t="s">
        <v>348</v>
      </c>
      <c r="G416" s="543">
        <v>1000</v>
      </c>
      <c r="H416" s="510">
        <f t="shared" ref="H416:H449" si="12">G416-I416</f>
        <v>800</v>
      </c>
      <c r="I416" s="510">
        <f t="shared" ref="I416:I449" si="13">G416*20/100</f>
        <v>200</v>
      </c>
      <c r="J416" s="487"/>
      <c r="K416" s="487"/>
      <c r="L416" s="487"/>
    </row>
    <row r="417" spans="1:12" ht="28.5" customHeight="1">
      <c r="A417" s="502">
        <v>410</v>
      </c>
      <c r="B417" s="543" t="s">
        <v>2247</v>
      </c>
      <c r="C417" s="487" t="s">
        <v>2248</v>
      </c>
      <c r="D417" s="541" t="s">
        <v>2249</v>
      </c>
      <c r="E417" s="544" t="s">
        <v>2250</v>
      </c>
      <c r="F417" s="508" t="s">
        <v>348</v>
      </c>
      <c r="G417" s="543">
        <v>875</v>
      </c>
      <c r="H417" s="510">
        <f t="shared" si="12"/>
        <v>700</v>
      </c>
      <c r="I417" s="510">
        <f t="shared" si="13"/>
        <v>175</v>
      </c>
      <c r="J417" s="487"/>
      <c r="K417" s="487"/>
      <c r="L417" s="487"/>
    </row>
    <row r="418" spans="1:12" ht="28.5" customHeight="1">
      <c r="A418" s="502">
        <v>411</v>
      </c>
      <c r="B418" s="543" t="s">
        <v>2251</v>
      </c>
      <c r="C418" s="487" t="s">
        <v>2252</v>
      </c>
      <c r="D418" s="541" t="s">
        <v>2253</v>
      </c>
      <c r="E418" s="544" t="s">
        <v>2254</v>
      </c>
      <c r="F418" s="508" t="s">
        <v>348</v>
      </c>
      <c r="G418" s="543">
        <v>500</v>
      </c>
      <c r="H418" s="510">
        <f t="shared" si="12"/>
        <v>400</v>
      </c>
      <c r="I418" s="510">
        <f t="shared" si="13"/>
        <v>100</v>
      </c>
      <c r="J418" s="487"/>
      <c r="K418" s="487"/>
      <c r="L418" s="487"/>
    </row>
    <row r="419" spans="1:12" ht="28.5" customHeight="1">
      <c r="A419" s="502">
        <v>412</v>
      </c>
      <c r="B419" s="543" t="s">
        <v>2255</v>
      </c>
      <c r="C419" s="487" t="s">
        <v>2156</v>
      </c>
      <c r="D419" s="541" t="s">
        <v>2256</v>
      </c>
      <c r="E419" s="544" t="s">
        <v>1726</v>
      </c>
      <c r="F419" s="508" t="s">
        <v>348</v>
      </c>
      <c r="G419" s="543">
        <v>500</v>
      </c>
      <c r="H419" s="510">
        <f t="shared" si="12"/>
        <v>400</v>
      </c>
      <c r="I419" s="510">
        <f t="shared" si="13"/>
        <v>100</v>
      </c>
      <c r="J419" s="487"/>
      <c r="K419" s="487"/>
      <c r="L419" s="487"/>
    </row>
    <row r="420" spans="1:12" ht="28.5" customHeight="1">
      <c r="A420" s="502">
        <v>413</v>
      </c>
      <c r="B420" s="543" t="s">
        <v>2148</v>
      </c>
      <c r="C420" s="487" t="s">
        <v>2257</v>
      </c>
      <c r="D420" s="541" t="s">
        <v>2258</v>
      </c>
      <c r="E420" s="544" t="s">
        <v>2259</v>
      </c>
      <c r="F420" s="508" t="s">
        <v>348</v>
      </c>
      <c r="G420" s="543">
        <v>187.5</v>
      </c>
      <c r="H420" s="510">
        <f t="shared" si="12"/>
        <v>150</v>
      </c>
      <c r="I420" s="510">
        <f t="shared" si="13"/>
        <v>37.5</v>
      </c>
      <c r="J420" s="487"/>
      <c r="K420" s="487"/>
      <c r="L420" s="487"/>
    </row>
    <row r="421" spans="1:12" ht="28.5" customHeight="1">
      <c r="A421" s="502">
        <v>414</v>
      </c>
      <c r="B421" s="543" t="s">
        <v>2260</v>
      </c>
      <c r="C421" s="487" t="s">
        <v>2261</v>
      </c>
      <c r="D421" s="541" t="s">
        <v>2262</v>
      </c>
      <c r="E421" s="544" t="s">
        <v>2263</v>
      </c>
      <c r="F421" s="508" t="s">
        <v>348</v>
      </c>
      <c r="G421" s="543">
        <v>875</v>
      </c>
      <c r="H421" s="510">
        <f t="shared" si="12"/>
        <v>700</v>
      </c>
      <c r="I421" s="510">
        <f t="shared" si="13"/>
        <v>175</v>
      </c>
      <c r="J421" s="487"/>
      <c r="K421" s="487"/>
      <c r="L421" s="487"/>
    </row>
    <row r="422" spans="1:12" ht="28.5" customHeight="1">
      <c r="A422" s="502">
        <v>415</v>
      </c>
      <c r="B422" s="543" t="s">
        <v>1804</v>
      </c>
      <c r="C422" s="487" t="s">
        <v>2264</v>
      </c>
      <c r="D422" s="541" t="s">
        <v>2265</v>
      </c>
      <c r="E422" s="544" t="s">
        <v>2266</v>
      </c>
      <c r="F422" s="508" t="s">
        <v>348</v>
      </c>
      <c r="G422" s="543">
        <v>875</v>
      </c>
      <c r="H422" s="510">
        <f t="shared" si="12"/>
        <v>700</v>
      </c>
      <c r="I422" s="510">
        <f t="shared" si="13"/>
        <v>175</v>
      </c>
      <c r="J422" s="487"/>
      <c r="K422" s="487"/>
      <c r="L422" s="487"/>
    </row>
    <row r="423" spans="1:12" ht="28.5" customHeight="1">
      <c r="A423" s="502">
        <v>416</v>
      </c>
      <c r="B423" s="543" t="s">
        <v>1674</v>
      </c>
      <c r="C423" s="487" t="s">
        <v>2267</v>
      </c>
      <c r="D423" s="541" t="s">
        <v>2268</v>
      </c>
      <c r="E423" s="544" t="s">
        <v>2269</v>
      </c>
      <c r="F423" s="508" t="s">
        <v>348</v>
      </c>
      <c r="G423" s="543">
        <v>500</v>
      </c>
      <c r="H423" s="510">
        <f t="shared" si="12"/>
        <v>400</v>
      </c>
      <c r="I423" s="510">
        <f t="shared" si="13"/>
        <v>100</v>
      </c>
      <c r="J423" s="487"/>
      <c r="K423" s="487"/>
      <c r="L423" s="487"/>
    </row>
    <row r="424" spans="1:12" ht="28.5" customHeight="1">
      <c r="A424" s="502">
        <v>417</v>
      </c>
      <c r="B424" s="543" t="s">
        <v>2270</v>
      </c>
      <c r="C424" s="487" t="s">
        <v>2271</v>
      </c>
      <c r="D424" s="541" t="s">
        <v>2272</v>
      </c>
      <c r="E424" s="544" t="s">
        <v>2273</v>
      </c>
      <c r="F424" s="508" t="s">
        <v>348</v>
      </c>
      <c r="G424" s="543">
        <v>187.5</v>
      </c>
      <c r="H424" s="510">
        <f t="shared" si="12"/>
        <v>150</v>
      </c>
      <c r="I424" s="510">
        <f t="shared" si="13"/>
        <v>37.5</v>
      </c>
      <c r="J424" s="487"/>
      <c r="K424" s="487"/>
      <c r="L424" s="487"/>
    </row>
    <row r="425" spans="1:12" ht="28.5" customHeight="1">
      <c r="A425" s="502">
        <v>418</v>
      </c>
      <c r="B425" s="543" t="s">
        <v>2198</v>
      </c>
      <c r="C425" s="487" t="s">
        <v>2274</v>
      </c>
      <c r="D425" s="541" t="s">
        <v>620</v>
      </c>
      <c r="E425" s="544" t="s">
        <v>2275</v>
      </c>
      <c r="F425" s="508" t="s">
        <v>348</v>
      </c>
      <c r="G425" s="543">
        <v>625</v>
      </c>
      <c r="H425" s="510">
        <f t="shared" si="12"/>
        <v>500</v>
      </c>
      <c r="I425" s="510">
        <f t="shared" si="13"/>
        <v>125</v>
      </c>
      <c r="J425" s="487"/>
      <c r="K425" s="487"/>
      <c r="L425" s="487"/>
    </row>
    <row r="426" spans="1:12" ht="28.5" customHeight="1">
      <c r="A426" s="502">
        <v>419</v>
      </c>
      <c r="B426" s="543" t="s">
        <v>2276</v>
      </c>
      <c r="C426" s="487" t="s">
        <v>2277</v>
      </c>
      <c r="D426" s="541" t="s">
        <v>2278</v>
      </c>
      <c r="E426" s="544" t="s">
        <v>2279</v>
      </c>
      <c r="F426" s="508" t="s">
        <v>348</v>
      </c>
      <c r="G426" s="543">
        <v>875</v>
      </c>
      <c r="H426" s="510">
        <f t="shared" si="12"/>
        <v>700</v>
      </c>
      <c r="I426" s="510">
        <f t="shared" si="13"/>
        <v>175</v>
      </c>
      <c r="J426" s="487"/>
      <c r="K426" s="487"/>
      <c r="L426" s="487"/>
    </row>
    <row r="427" spans="1:12" ht="28.5" customHeight="1">
      <c r="A427" s="502">
        <v>420</v>
      </c>
      <c r="B427" s="543" t="s">
        <v>1246</v>
      </c>
      <c r="C427" s="487" t="s">
        <v>2280</v>
      </c>
      <c r="D427" s="541" t="s">
        <v>2281</v>
      </c>
      <c r="E427" s="544" t="s">
        <v>2282</v>
      </c>
      <c r="F427" s="508" t="s">
        <v>348</v>
      </c>
      <c r="G427" s="543">
        <v>875</v>
      </c>
      <c r="H427" s="510">
        <f t="shared" si="12"/>
        <v>700</v>
      </c>
      <c r="I427" s="510">
        <f t="shared" si="13"/>
        <v>175</v>
      </c>
      <c r="J427" s="487"/>
      <c r="K427" s="487"/>
      <c r="L427" s="487"/>
    </row>
    <row r="428" spans="1:12" ht="28.5" customHeight="1">
      <c r="A428" s="502">
        <v>421</v>
      </c>
      <c r="B428" s="543" t="s">
        <v>1149</v>
      </c>
      <c r="C428" s="487" t="s">
        <v>2283</v>
      </c>
      <c r="D428" s="541" t="s">
        <v>2284</v>
      </c>
      <c r="E428" s="544" t="s">
        <v>2285</v>
      </c>
      <c r="F428" s="508" t="s">
        <v>348</v>
      </c>
      <c r="G428" s="543">
        <v>500</v>
      </c>
      <c r="H428" s="510">
        <f t="shared" si="12"/>
        <v>400</v>
      </c>
      <c r="I428" s="510">
        <f t="shared" si="13"/>
        <v>100</v>
      </c>
      <c r="J428" s="487"/>
      <c r="K428" s="487"/>
      <c r="L428" s="487"/>
    </row>
    <row r="429" spans="1:12" ht="28.5" customHeight="1">
      <c r="A429" s="502">
        <v>422</v>
      </c>
      <c r="B429" s="543" t="s">
        <v>1285</v>
      </c>
      <c r="C429" s="487" t="s">
        <v>2286</v>
      </c>
      <c r="D429" s="541" t="s">
        <v>2287</v>
      </c>
      <c r="E429" s="544" t="s">
        <v>2288</v>
      </c>
      <c r="F429" s="508" t="s">
        <v>348</v>
      </c>
      <c r="G429" s="543">
        <v>187.5</v>
      </c>
      <c r="H429" s="510">
        <f t="shared" si="12"/>
        <v>150</v>
      </c>
      <c r="I429" s="510">
        <f t="shared" si="13"/>
        <v>37.5</v>
      </c>
      <c r="J429" s="487"/>
      <c r="K429" s="487"/>
      <c r="L429" s="487"/>
    </row>
    <row r="430" spans="1:12" ht="28.5" customHeight="1">
      <c r="A430" s="502">
        <v>423</v>
      </c>
      <c r="B430" s="543" t="s">
        <v>2289</v>
      </c>
      <c r="C430" s="487" t="s">
        <v>2290</v>
      </c>
      <c r="D430" s="541" t="s">
        <v>2291</v>
      </c>
      <c r="E430" s="544" t="s">
        <v>2292</v>
      </c>
      <c r="F430" s="508" t="s">
        <v>348</v>
      </c>
      <c r="G430" s="543">
        <v>1250</v>
      </c>
      <c r="H430" s="510">
        <f t="shared" si="12"/>
        <v>1000</v>
      </c>
      <c r="I430" s="510">
        <f t="shared" si="13"/>
        <v>250</v>
      </c>
      <c r="J430" s="487"/>
      <c r="K430" s="487"/>
      <c r="L430" s="487"/>
    </row>
    <row r="431" spans="1:12" ht="28.5" customHeight="1">
      <c r="A431" s="502">
        <v>424</v>
      </c>
      <c r="B431" s="543" t="s">
        <v>2293</v>
      </c>
      <c r="C431" s="487" t="s">
        <v>2216</v>
      </c>
      <c r="D431" s="541" t="s">
        <v>1639</v>
      </c>
      <c r="E431" s="544" t="s">
        <v>2294</v>
      </c>
      <c r="F431" s="508" t="s">
        <v>348</v>
      </c>
      <c r="G431" s="543">
        <v>312.5</v>
      </c>
      <c r="H431" s="510">
        <f t="shared" si="12"/>
        <v>250</v>
      </c>
      <c r="I431" s="510">
        <f t="shared" si="13"/>
        <v>62.5</v>
      </c>
      <c r="J431" s="487"/>
      <c r="K431" s="487"/>
      <c r="L431" s="487"/>
    </row>
    <row r="432" spans="1:12" ht="28.5" customHeight="1">
      <c r="A432" s="502">
        <v>425</v>
      </c>
      <c r="B432" s="543" t="s">
        <v>2176</v>
      </c>
      <c r="C432" s="487" t="s">
        <v>2290</v>
      </c>
      <c r="D432" s="541" t="s">
        <v>1641</v>
      </c>
      <c r="E432" s="544" t="s">
        <v>2295</v>
      </c>
      <c r="F432" s="508" t="s">
        <v>348</v>
      </c>
      <c r="G432" s="543">
        <v>312.5</v>
      </c>
      <c r="H432" s="510">
        <f t="shared" si="12"/>
        <v>250</v>
      </c>
      <c r="I432" s="510">
        <f t="shared" si="13"/>
        <v>62.5</v>
      </c>
      <c r="J432" s="487"/>
      <c r="K432" s="487"/>
      <c r="L432" s="487"/>
    </row>
    <row r="433" spans="1:12" ht="28.5" customHeight="1">
      <c r="A433" s="502">
        <v>426</v>
      </c>
      <c r="B433" s="543" t="s">
        <v>2296</v>
      </c>
      <c r="C433" s="487" t="s">
        <v>2297</v>
      </c>
      <c r="D433" s="541" t="s">
        <v>2298</v>
      </c>
      <c r="E433" s="544" t="s">
        <v>2299</v>
      </c>
      <c r="F433" s="508" t="s">
        <v>348</v>
      </c>
      <c r="G433" s="543">
        <v>187.5</v>
      </c>
      <c r="H433" s="510">
        <f t="shared" si="12"/>
        <v>150</v>
      </c>
      <c r="I433" s="510">
        <f t="shared" si="13"/>
        <v>37.5</v>
      </c>
      <c r="J433" s="487"/>
      <c r="K433" s="487"/>
      <c r="L433" s="487"/>
    </row>
    <row r="434" spans="1:12" ht="28.5" customHeight="1">
      <c r="A434" s="502">
        <v>427</v>
      </c>
      <c r="B434" s="543" t="s">
        <v>2300</v>
      </c>
      <c r="C434" s="487" t="s">
        <v>2301</v>
      </c>
      <c r="D434" s="541" t="s">
        <v>2302</v>
      </c>
      <c r="E434" s="544" t="s">
        <v>2303</v>
      </c>
      <c r="F434" s="508" t="s">
        <v>348</v>
      </c>
      <c r="G434" s="543">
        <v>187.5</v>
      </c>
      <c r="H434" s="510">
        <f t="shared" si="12"/>
        <v>150</v>
      </c>
      <c r="I434" s="510">
        <f t="shared" si="13"/>
        <v>37.5</v>
      </c>
      <c r="J434" s="487"/>
      <c r="K434" s="487"/>
      <c r="L434" s="487"/>
    </row>
    <row r="435" spans="1:12" ht="28.5" customHeight="1">
      <c r="A435" s="502">
        <v>428</v>
      </c>
      <c r="B435" s="543" t="s">
        <v>2304</v>
      </c>
      <c r="C435" s="487" t="s">
        <v>2305</v>
      </c>
      <c r="D435" s="541" t="s">
        <v>2306</v>
      </c>
      <c r="E435" s="544" t="s">
        <v>2307</v>
      </c>
      <c r="F435" s="508" t="s">
        <v>348</v>
      </c>
      <c r="G435" s="543">
        <v>187.5</v>
      </c>
      <c r="H435" s="510">
        <f t="shared" si="12"/>
        <v>150</v>
      </c>
      <c r="I435" s="510">
        <f t="shared" si="13"/>
        <v>37.5</v>
      </c>
      <c r="J435" s="487"/>
      <c r="K435" s="487"/>
      <c r="L435" s="487"/>
    </row>
    <row r="436" spans="1:12" ht="28.5" customHeight="1">
      <c r="A436" s="502">
        <v>429</v>
      </c>
      <c r="B436" s="543" t="s">
        <v>2308</v>
      </c>
      <c r="C436" s="487" t="s">
        <v>2309</v>
      </c>
      <c r="D436" s="541" t="s">
        <v>2310</v>
      </c>
      <c r="E436" s="544" t="s">
        <v>2311</v>
      </c>
      <c r="F436" s="508" t="s">
        <v>348</v>
      </c>
      <c r="G436" s="543">
        <v>500</v>
      </c>
      <c r="H436" s="510">
        <f t="shared" si="12"/>
        <v>400</v>
      </c>
      <c r="I436" s="510">
        <f t="shared" si="13"/>
        <v>100</v>
      </c>
      <c r="J436" s="487"/>
      <c r="K436" s="487"/>
      <c r="L436" s="487"/>
    </row>
    <row r="437" spans="1:12" ht="28.5" customHeight="1">
      <c r="A437" s="502">
        <v>430</v>
      </c>
      <c r="B437" s="543" t="s">
        <v>1378</v>
      </c>
      <c r="C437" s="487" t="s">
        <v>2312</v>
      </c>
      <c r="D437" s="541" t="s">
        <v>2313</v>
      </c>
      <c r="E437" s="544" t="s">
        <v>2314</v>
      </c>
      <c r="F437" s="508" t="s">
        <v>348</v>
      </c>
      <c r="G437" s="543">
        <v>500</v>
      </c>
      <c r="H437" s="510">
        <f t="shared" si="12"/>
        <v>400</v>
      </c>
      <c r="I437" s="510">
        <f t="shared" si="13"/>
        <v>100</v>
      </c>
      <c r="J437" s="487"/>
      <c r="K437" s="487"/>
      <c r="L437" s="487"/>
    </row>
    <row r="438" spans="1:12" ht="28.5" customHeight="1">
      <c r="A438" s="502">
        <v>431</v>
      </c>
      <c r="B438" s="543" t="s">
        <v>2218</v>
      </c>
      <c r="C438" s="487" t="s">
        <v>2315</v>
      </c>
      <c r="D438" s="541" t="s">
        <v>1660</v>
      </c>
      <c r="E438" s="544" t="s">
        <v>2316</v>
      </c>
      <c r="F438" s="508" t="s">
        <v>348</v>
      </c>
      <c r="G438" s="543">
        <v>312.5</v>
      </c>
      <c r="H438" s="510">
        <f t="shared" si="12"/>
        <v>250</v>
      </c>
      <c r="I438" s="510">
        <f t="shared" si="13"/>
        <v>62.5</v>
      </c>
      <c r="J438" s="178"/>
      <c r="K438" s="178"/>
      <c r="L438" s="178"/>
    </row>
    <row r="439" spans="1:12" ht="28.5" customHeight="1">
      <c r="A439" s="502">
        <v>432</v>
      </c>
      <c r="B439" s="543" t="s">
        <v>2304</v>
      </c>
      <c r="C439" s="487" t="s">
        <v>2317</v>
      </c>
      <c r="D439" s="541" t="s">
        <v>2318</v>
      </c>
      <c r="E439" s="544" t="s">
        <v>2319</v>
      </c>
      <c r="F439" s="508" t="s">
        <v>348</v>
      </c>
      <c r="G439" s="543">
        <v>187.5</v>
      </c>
      <c r="H439" s="510">
        <f t="shared" si="12"/>
        <v>150</v>
      </c>
      <c r="I439" s="510">
        <f t="shared" si="13"/>
        <v>37.5</v>
      </c>
      <c r="J439" s="178"/>
      <c r="K439" s="178"/>
      <c r="L439" s="178"/>
    </row>
    <row r="440" spans="1:12" ht="28.5" customHeight="1">
      <c r="A440" s="502">
        <v>433</v>
      </c>
      <c r="B440" s="543" t="s">
        <v>2320</v>
      </c>
      <c r="C440" s="487" t="s">
        <v>2321</v>
      </c>
      <c r="D440" s="541" t="s">
        <v>759</v>
      </c>
      <c r="E440" s="544" t="s">
        <v>2322</v>
      </c>
      <c r="F440" s="508" t="s">
        <v>348</v>
      </c>
      <c r="G440" s="543">
        <v>1500</v>
      </c>
      <c r="H440" s="510">
        <f t="shared" si="12"/>
        <v>1200</v>
      </c>
      <c r="I440" s="510">
        <f t="shared" si="13"/>
        <v>300</v>
      </c>
      <c r="J440" s="178"/>
      <c r="K440" s="178"/>
      <c r="L440" s="178"/>
    </row>
    <row r="441" spans="1:12" ht="28.5" customHeight="1">
      <c r="A441" s="502">
        <v>434</v>
      </c>
      <c r="B441" s="543" t="s">
        <v>2323</v>
      </c>
      <c r="C441" s="487" t="s">
        <v>2324</v>
      </c>
      <c r="D441" s="541" t="s">
        <v>2325</v>
      </c>
      <c r="E441" s="544" t="s">
        <v>2326</v>
      </c>
      <c r="F441" s="508" t="s">
        <v>348</v>
      </c>
      <c r="G441" s="543">
        <v>187.5</v>
      </c>
      <c r="H441" s="510">
        <f t="shared" si="12"/>
        <v>150</v>
      </c>
      <c r="I441" s="510">
        <f t="shared" si="13"/>
        <v>37.5</v>
      </c>
      <c r="J441" s="178"/>
      <c r="K441" s="178"/>
      <c r="L441" s="178"/>
    </row>
    <row r="442" spans="1:12" ht="28.5" customHeight="1">
      <c r="A442" s="502">
        <v>435</v>
      </c>
      <c r="B442" s="543" t="s">
        <v>2327</v>
      </c>
      <c r="C442" s="487" t="s">
        <v>1885</v>
      </c>
      <c r="D442" s="541" t="s">
        <v>644</v>
      </c>
      <c r="E442" s="544" t="s">
        <v>2328</v>
      </c>
      <c r="F442" s="508" t="s">
        <v>348</v>
      </c>
      <c r="G442" s="543">
        <v>875</v>
      </c>
      <c r="H442" s="510">
        <f t="shared" si="12"/>
        <v>700</v>
      </c>
      <c r="I442" s="510">
        <f t="shared" si="13"/>
        <v>175</v>
      </c>
      <c r="J442" s="178"/>
      <c r="K442" s="178"/>
      <c r="L442" s="178"/>
    </row>
    <row r="443" spans="1:12" ht="28.5" customHeight="1">
      <c r="A443" s="502">
        <v>436</v>
      </c>
      <c r="B443" s="543" t="s">
        <v>1095</v>
      </c>
      <c r="C443" s="487" t="s">
        <v>2135</v>
      </c>
      <c r="D443" s="541" t="s">
        <v>531</v>
      </c>
      <c r="E443" s="544" t="s">
        <v>2146</v>
      </c>
      <c r="F443" s="508" t="s">
        <v>348</v>
      </c>
      <c r="G443" s="543">
        <v>800</v>
      </c>
      <c r="H443" s="510">
        <f t="shared" si="12"/>
        <v>640</v>
      </c>
      <c r="I443" s="510">
        <f t="shared" si="13"/>
        <v>160</v>
      </c>
      <c r="J443" s="178"/>
      <c r="K443" s="178"/>
      <c r="L443" s="178"/>
    </row>
    <row r="444" spans="1:12" ht="28.5" customHeight="1">
      <c r="A444" s="502">
        <v>437</v>
      </c>
      <c r="B444" s="543" t="s">
        <v>2210</v>
      </c>
      <c r="C444" s="487" t="s">
        <v>2329</v>
      </c>
      <c r="D444" s="541" t="s">
        <v>2330</v>
      </c>
      <c r="E444" s="544" t="s">
        <v>2331</v>
      </c>
      <c r="F444" s="508" t="s">
        <v>348</v>
      </c>
      <c r="G444" s="543">
        <v>800</v>
      </c>
      <c r="H444" s="510">
        <f t="shared" si="12"/>
        <v>640</v>
      </c>
      <c r="I444" s="510">
        <f t="shared" si="13"/>
        <v>160</v>
      </c>
      <c r="J444" s="178"/>
      <c r="K444" s="178"/>
      <c r="L444" s="178"/>
    </row>
    <row r="445" spans="1:12" ht="28.5" customHeight="1">
      <c r="A445" s="502">
        <v>438</v>
      </c>
      <c r="B445" s="543" t="s">
        <v>2332</v>
      </c>
      <c r="C445" s="487" t="s">
        <v>2333</v>
      </c>
      <c r="D445" s="541" t="s">
        <v>2334</v>
      </c>
      <c r="E445" s="544" t="s">
        <v>1354</v>
      </c>
      <c r="F445" s="508" t="s">
        <v>348</v>
      </c>
      <c r="G445" s="543">
        <v>187.5</v>
      </c>
      <c r="H445" s="510">
        <f t="shared" si="12"/>
        <v>150</v>
      </c>
      <c r="I445" s="510">
        <f t="shared" si="13"/>
        <v>37.5</v>
      </c>
      <c r="J445" s="178"/>
      <c r="K445" s="178"/>
      <c r="L445" s="178"/>
    </row>
    <row r="446" spans="1:12" ht="28.5" customHeight="1">
      <c r="A446" s="502">
        <v>439</v>
      </c>
      <c r="B446" s="543" t="s">
        <v>2335</v>
      </c>
      <c r="C446" s="487" t="s">
        <v>2336</v>
      </c>
      <c r="D446" s="541" t="s">
        <v>2337</v>
      </c>
      <c r="E446" s="544" t="s">
        <v>2137</v>
      </c>
      <c r="F446" s="508" t="s">
        <v>348</v>
      </c>
      <c r="G446" s="543">
        <v>500</v>
      </c>
      <c r="H446" s="510">
        <f t="shared" si="12"/>
        <v>400</v>
      </c>
      <c r="I446" s="510">
        <f t="shared" si="13"/>
        <v>100</v>
      </c>
      <c r="J446" s="178"/>
      <c r="K446" s="178"/>
      <c r="L446" s="178"/>
    </row>
    <row r="447" spans="1:12" ht="28.5" customHeight="1">
      <c r="A447" s="502">
        <v>440</v>
      </c>
      <c r="B447" s="543" t="s">
        <v>1279</v>
      </c>
      <c r="C447" s="487" t="s">
        <v>2338</v>
      </c>
      <c r="D447" s="541" t="s">
        <v>2339</v>
      </c>
      <c r="E447" s="544" t="s">
        <v>2328</v>
      </c>
      <c r="F447" s="508" t="s">
        <v>348</v>
      </c>
      <c r="G447" s="543">
        <v>875</v>
      </c>
      <c r="H447" s="510">
        <f t="shared" si="12"/>
        <v>700</v>
      </c>
      <c r="I447" s="510">
        <f t="shared" si="13"/>
        <v>175</v>
      </c>
      <c r="J447" s="178"/>
      <c r="K447" s="178"/>
      <c r="L447" s="178"/>
    </row>
    <row r="448" spans="1:12" ht="28.5" customHeight="1">
      <c r="A448" s="502">
        <v>441</v>
      </c>
      <c r="B448" s="543" t="s">
        <v>1261</v>
      </c>
      <c r="C448" s="487" t="s">
        <v>2340</v>
      </c>
      <c r="D448" s="541" t="s">
        <v>2341</v>
      </c>
      <c r="E448" s="544" t="s">
        <v>1949</v>
      </c>
      <c r="F448" s="508" t="s">
        <v>348</v>
      </c>
      <c r="G448" s="543">
        <v>1000</v>
      </c>
      <c r="H448" s="510">
        <f t="shared" si="12"/>
        <v>800</v>
      </c>
      <c r="I448" s="510">
        <f t="shared" si="13"/>
        <v>200</v>
      </c>
      <c r="J448" s="178"/>
      <c r="K448" s="178"/>
      <c r="L448" s="178"/>
    </row>
    <row r="449" spans="1:12" ht="28.5" customHeight="1">
      <c r="A449" s="502">
        <v>442</v>
      </c>
      <c r="B449" s="543" t="s">
        <v>1749</v>
      </c>
      <c r="C449" s="487" t="s">
        <v>2342</v>
      </c>
      <c r="D449" s="541" t="s">
        <v>2343</v>
      </c>
      <c r="E449" s="544" t="s">
        <v>2344</v>
      </c>
      <c r="F449" s="508" t="s">
        <v>348</v>
      </c>
      <c r="G449" s="543">
        <v>875</v>
      </c>
      <c r="H449" s="510">
        <f t="shared" si="12"/>
        <v>700</v>
      </c>
      <c r="I449" s="510">
        <f t="shared" si="13"/>
        <v>175</v>
      </c>
      <c r="J449" s="178"/>
      <c r="K449" s="178"/>
      <c r="L449" s="178"/>
    </row>
    <row r="450" spans="1:12" ht="28.5" customHeight="1">
      <c r="A450" s="502">
        <v>443</v>
      </c>
      <c r="B450" s="548" t="s">
        <v>2345</v>
      </c>
      <c r="C450" s="487" t="s">
        <v>2346</v>
      </c>
      <c r="D450" s="549" t="s">
        <v>1552</v>
      </c>
      <c r="E450" s="548" t="s">
        <v>1553</v>
      </c>
      <c r="F450" s="514" t="s">
        <v>348</v>
      </c>
      <c r="G450" s="550">
        <v>1000</v>
      </c>
      <c r="H450" s="550">
        <v>800</v>
      </c>
      <c r="I450" s="550">
        <v>200</v>
      </c>
      <c r="J450" s="511"/>
      <c r="K450" s="512">
        <v>10000</v>
      </c>
      <c r="L450" s="511"/>
    </row>
    <row r="451" spans="1:12" ht="28.5" customHeight="1">
      <c r="A451" s="552" t="s">
        <v>474</v>
      </c>
      <c r="B451" s="552"/>
      <c r="C451" s="552"/>
      <c r="D451" s="551"/>
      <c r="E451" s="551"/>
      <c r="F451" s="551"/>
      <c r="G451" s="553"/>
      <c r="H451" s="554"/>
      <c r="I451" s="554"/>
    </row>
    <row r="452" spans="1:12" ht="24" customHeight="1">
      <c r="A452" s="552"/>
      <c r="B452" s="552"/>
      <c r="C452" s="552"/>
      <c r="D452" s="551"/>
      <c r="E452" s="551"/>
      <c r="F452" s="551"/>
      <c r="G452" s="553"/>
      <c r="H452" s="554"/>
      <c r="I452" s="554"/>
    </row>
    <row r="453" spans="1:12" ht="24" customHeight="1">
      <c r="A453" s="557" t="s">
        <v>107</v>
      </c>
      <c r="B453" s="557"/>
      <c r="C453" s="552"/>
      <c r="D453" s="555"/>
      <c r="E453" s="555"/>
      <c r="F453" s="555"/>
      <c r="G453" s="556"/>
      <c r="H453" s="554"/>
      <c r="I453" s="554"/>
    </row>
    <row r="454" spans="1:12" ht="24" customHeight="1">
      <c r="A454" s="555"/>
      <c r="B454" s="555"/>
      <c r="C454" s="552"/>
      <c r="D454" s="555"/>
      <c r="E454" s="555"/>
      <c r="F454" s="555"/>
      <c r="G454" s="556"/>
      <c r="H454" s="554"/>
      <c r="I454" s="554"/>
    </row>
    <row r="455" spans="1:12" ht="24" customHeight="1">
      <c r="A455" s="555"/>
      <c r="B455" s="555"/>
      <c r="C455" s="552"/>
      <c r="D455" s="555"/>
      <c r="E455" s="558"/>
      <c r="F455" s="558"/>
      <c r="G455" s="559"/>
      <c r="H455" s="554"/>
      <c r="I455" s="554"/>
    </row>
    <row r="456" spans="1:12" ht="24" customHeight="1">
      <c r="A456" s="557"/>
      <c r="B456" s="557"/>
      <c r="C456" s="552" t="s">
        <v>2347</v>
      </c>
      <c r="D456" s="557"/>
      <c r="E456" s="557"/>
      <c r="F456" s="557"/>
      <c r="G456" s="553"/>
      <c r="H456" s="554"/>
      <c r="I456" s="554"/>
    </row>
    <row r="457" spans="1:12" ht="24" customHeight="1">
      <c r="A457" s="555"/>
      <c r="B457" s="555"/>
      <c r="C457" s="552" t="s">
        <v>394</v>
      </c>
      <c r="D457" s="555"/>
      <c r="E457" s="555"/>
      <c r="F457" s="555"/>
      <c r="G457" s="556"/>
      <c r="H457" s="554"/>
      <c r="I457" s="554"/>
    </row>
    <row r="458" spans="1:12" ht="28.5" customHeight="1">
      <c r="A458" s="560"/>
      <c r="B458" s="560"/>
      <c r="C458" s="561" t="s">
        <v>139</v>
      </c>
      <c r="D458" s="560"/>
      <c r="E458" s="560"/>
      <c r="F458" s="560"/>
      <c r="G458" s="562"/>
      <c r="H458" s="563"/>
      <c r="I458" s="563"/>
    </row>
    <row r="459" spans="1:12" ht="28.5" customHeight="1">
      <c r="A459" s="511"/>
      <c r="B459" s="511"/>
      <c r="C459" s="561"/>
      <c r="D459" s="511"/>
      <c r="E459" s="511"/>
      <c r="F459" s="511"/>
      <c r="G459" s="564"/>
      <c r="H459" s="563"/>
      <c r="I459" s="563"/>
    </row>
    <row r="460" spans="1:12" ht="28.5" customHeight="1">
      <c r="A460" s="511"/>
      <c r="B460" s="511"/>
      <c r="C460" s="561"/>
      <c r="D460" s="511"/>
      <c r="E460" s="511"/>
      <c r="F460" s="511"/>
      <c r="G460" s="564"/>
      <c r="H460" s="563"/>
      <c r="I460" s="563"/>
    </row>
  </sheetData>
  <autoFilter ref="A7:M450">
    <filterColumn colId="6">
      <filters blank="1">
        <filter val="1 250.00"/>
        <filter val="1 875.00"/>
        <filter val="1000"/>
        <filter val="12 500.00"/>
        <filter val="125"/>
        <filter val="1250"/>
        <filter val="150"/>
        <filter val="1500"/>
        <filter val="187.5"/>
        <filter val="1875"/>
        <filter val="218.75"/>
        <filter val="2812.5"/>
        <filter val="312.5"/>
        <filter val="3125"/>
        <filter val="375"/>
        <filter val="412.5"/>
        <filter val="437.5"/>
        <filter val="5 000.00"/>
        <filter val="500"/>
        <filter val="6 250.00"/>
        <filter val="625"/>
        <filter val="625.00"/>
        <filter val="687.5"/>
        <filter val="750"/>
        <filter val="800"/>
        <filter val="812.5"/>
        <filter val="875"/>
      </filters>
    </filterColumn>
    <filterColumn colId="12">
      <filters blank="1">
        <filter val="პარტია"/>
        <filter val="პარტია ივლისი აგვისტო"/>
      </filters>
    </filterColumn>
  </autoFilter>
  <mergeCells count="2">
    <mergeCell ref="I1:J1"/>
    <mergeCell ref="G1:H1"/>
  </mergeCells>
  <printOptions gridLines="1"/>
  <pageMargins left="0.25" right="0.25" top="0.75" bottom="0.75" header="0.3" footer="0.3"/>
  <pageSetup scale="81" fitToHeight="0" orientation="landscape" r:id="rId1"/>
  <rowBreaks count="2" manualBreakCount="2">
    <brk id="412" max="12" man="1"/>
    <brk id="434" max="12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topLeftCell="A16" zoomScale="80" zoomScaleSheetLayoutView="80" workbookViewId="0">
      <selection activeCell="D34" sqref="D34"/>
    </sheetView>
  </sheetViews>
  <sheetFormatPr defaultRowHeight="12.75"/>
  <cols>
    <col min="1" max="1" width="4.42578125" customWidth="1"/>
    <col min="2" max="2" width="18.140625" customWidth="1"/>
    <col min="3" max="3" width="23" customWidth="1"/>
    <col min="4" max="4" width="18.5703125" style="575" customWidth="1"/>
    <col min="5" max="5" width="26.5703125" customWidth="1"/>
    <col min="6" max="6" width="18.7109375" customWidth="1"/>
    <col min="7" max="7" width="15" customWidth="1"/>
    <col min="8" max="8" width="12" customWidth="1"/>
  </cols>
  <sheetData>
    <row r="1" spans="1:9" ht="15">
      <c r="A1" s="68" t="s">
        <v>475</v>
      </c>
      <c r="B1" s="71"/>
      <c r="C1" s="71"/>
      <c r="D1" s="565"/>
      <c r="E1" s="71"/>
      <c r="F1" s="71"/>
      <c r="G1" s="902" t="s">
        <v>109</v>
      </c>
      <c r="H1" s="902"/>
      <c r="I1" s="373"/>
    </row>
    <row r="2" spans="1:9" ht="15">
      <c r="A2" s="70" t="s">
        <v>140</v>
      </c>
      <c r="B2" s="71"/>
      <c r="C2" s="71"/>
      <c r="D2" s="565"/>
      <c r="E2" s="71"/>
      <c r="F2" s="71"/>
      <c r="G2" s="429">
        <v>42370</v>
      </c>
      <c r="H2" s="430">
        <v>42735</v>
      </c>
      <c r="I2" s="70"/>
    </row>
    <row r="3" spans="1:9" ht="15">
      <c r="A3" s="70"/>
      <c r="B3" s="70"/>
      <c r="C3" s="70"/>
      <c r="D3" s="566"/>
      <c r="E3" s="70"/>
      <c r="F3" s="70"/>
      <c r="G3" s="373"/>
      <c r="H3" s="373"/>
      <c r="I3" s="373"/>
    </row>
    <row r="4" spans="1:9" ht="15">
      <c r="A4" s="71" t="s">
        <v>274</v>
      </c>
      <c r="B4" s="71"/>
      <c r="C4" s="71"/>
      <c r="D4" s="565"/>
      <c r="E4" s="71"/>
      <c r="F4" s="71"/>
      <c r="G4" s="70"/>
      <c r="H4" s="70"/>
      <c r="I4" s="70"/>
    </row>
    <row r="5" spans="1:9" ht="15">
      <c r="A5" s="74" t="e">
        <f>'[4]ფორმა N1'!D4</f>
        <v>#REF!</v>
      </c>
      <c r="B5" s="74" t="s">
        <v>2348</v>
      </c>
      <c r="C5" s="74"/>
      <c r="D5" s="567"/>
      <c r="E5" s="74"/>
      <c r="F5" s="74"/>
      <c r="G5" s="75"/>
      <c r="H5" s="75"/>
      <c r="I5" s="75"/>
    </row>
    <row r="6" spans="1:9" ht="15">
      <c r="A6" s="71"/>
      <c r="B6" s="71"/>
      <c r="C6" s="71"/>
      <c r="D6" s="565"/>
      <c r="E6" s="71"/>
      <c r="F6" s="71"/>
      <c r="G6" s="70"/>
      <c r="H6" s="70"/>
      <c r="I6" s="70"/>
    </row>
    <row r="7" spans="1:9" ht="15">
      <c r="A7" s="366"/>
      <c r="B7" s="366"/>
      <c r="C7" s="366"/>
      <c r="D7" s="568"/>
      <c r="E7" s="366"/>
      <c r="F7" s="366"/>
      <c r="G7" s="72"/>
      <c r="H7" s="72"/>
      <c r="I7" s="373"/>
    </row>
    <row r="8" spans="1:9" ht="45">
      <c r="A8" s="345" t="s">
        <v>64</v>
      </c>
      <c r="B8" s="73" t="s">
        <v>340</v>
      </c>
      <c r="C8" s="84" t="s">
        <v>341</v>
      </c>
      <c r="D8" s="569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>
      <c r="A9" s="346"/>
      <c r="B9" s="347" t="s">
        <v>1125</v>
      </c>
      <c r="C9" s="81" t="s">
        <v>1126</v>
      </c>
      <c r="D9" s="427" t="s">
        <v>1127</v>
      </c>
      <c r="E9" s="81" t="s">
        <v>2349</v>
      </c>
      <c r="F9" s="81" t="s">
        <v>2350</v>
      </c>
      <c r="G9" s="81">
        <v>5</v>
      </c>
      <c r="H9" s="4">
        <v>494.5</v>
      </c>
      <c r="I9" s="4"/>
    </row>
    <row r="10" spans="1:9" ht="15">
      <c r="A10" s="346"/>
      <c r="B10" s="347"/>
      <c r="C10" s="81"/>
      <c r="D10" s="427"/>
      <c r="E10" s="81"/>
      <c r="F10" s="81"/>
      <c r="G10" s="81"/>
      <c r="H10" s="4"/>
      <c r="I10" s="4"/>
    </row>
    <row r="11" spans="1:9" ht="15">
      <c r="A11" s="346"/>
      <c r="B11" s="347"/>
      <c r="C11" s="81"/>
      <c r="D11" s="427"/>
      <c r="E11" s="81"/>
      <c r="F11" s="81"/>
      <c r="G11" s="81"/>
      <c r="H11" s="4"/>
      <c r="I11" s="4"/>
    </row>
    <row r="12" spans="1:9" ht="15">
      <c r="A12" s="346"/>
      <c r="B12" s="347"/>
      <c r="C12" s="81"/>
      <c r="D12" s="427"/>
      <c r="E12" s="81"/>
      <c r="F12" s="81"/>
      <c r="G12" s="81"/>
      <c r="H12" s="4"/>
      <c r="I12" s="4"/>
    </row>
    <row r="13" spans="1:9" ht="15">
      <c r="A13" s="346"/>
      <c r="B13" s="347"/>
      <c r="C13" s="81"/>
      <c r="D13" s="427"/>
      <c r="E13" s="81"/>
      <c r="F13" s="81"/>
      <c r="G13" s="81"/>
      <c r="H13" s="4"/>
      <c r="I13" s="4"/>
    </row>
    <row r="14" spans="1:9" ht="15">
      <c r="A14" s="346"/>
      <c r="B14" s="347"/>
      <c r="C14" s="81"/>
      <c r="D14" s="427"/>
      <c r="E14" s="81"/>
      <c r="F14" s="81"/>
      <c r="G14" s="81"/>
      <c r="H14" s="4"/>
      <c r="I14" s="4"/>
    </row>
    <row r="15" spans="1:9" ht="15">
      <c r="A15" s="346"/>
      <c r="B15" s="347"/>
      <c r="C15" s="81"/>
      <c r="D15" s="427"/>
      <c r="E15" s="81"/>
      <c r="F15" s="81"/>
      <c r="G15" s="81"/>
      <c r="H15" s="4"/>
      <c r="I15" s="4"/>
    </row>
    <row r="16" spans="1:9" ht="15">
      <c r="A16" s="346"/>
      <c r="B16" s="347"/>
      <c r="C16" s="81"/>
      <c r="D16" s="427"/>
      <c r="E16" s="81"/>
      <c r="F16" s="81"/>
      <c r="G16" s="81"/>
      <c r="H16" s="4"/>
      <c r="I16" s="4"/>
    </row>
    <row r="17" spans="1:9" ht="15">
      <c r="A17" s="346"/>
      <c r="B17" s="347"/>
      <c r="C17" s="81"/>
      <c r="D17" s="427"/>
      <c r="E17" s="81"/>
      <c r="F17" s="81"/>
      <c r="G17" s="81"/>
      <c r="H17" s="4"/>
      <c r="I17" s="4"/>
    </row>
    <row r="18" spans="1:9" ht="15">
      <c r="A18" s="346"/>
      <c r="B18" s="347"/>
      <c r="C18" s="81"/>
      <c r="D18" s="427"/>
      <c r="E18" s="81"/>
      <c r="F18" s="81"/>
      <c r="G18" s="81"/>
      <c r="H18" s="4"/>
      <c r="I18" s="4"/>
    </row>
    <row r="19" spans="1:9" ht="15">
      <c r="A19" s="346"/>
      <c r="B19" s="347"/>
      <c r="C19" s="81"/>
      <c r="D19" s="427"/>
      <c r="E19" s="81"/>
      <c r="F19" s="81"/>
      <c r="G19" s="81"/>
      <c r="H19" s="4"/>
      <c r="I19" s="4"/>
    </row>
    <row r="20" spans="1:9" ht="15">
      <c r="A20" s="346"/>
      <c r="B20" s="347"/>
      <c r="C20" s="81"/>
      <c r="D20" s="427"/>
      <c r="E20" s="81"/>
      <c r="F20" s="81"/>
      <c r="G20" s="81"/>
      <c r="H20" s="4"/>
      <c r="I20" s="4"/>
    </row>
    <row r="21" spans="1:9" ht="15">
      <c r="A21" s="346"/>
      <c r="B21" s="347"/>
      <c r="C21" s="81"/>
      <c r="D21" s="427"/>
      <c r="E21" s="81"/>
      <c r="F21" s="81"/>
      <c r="G21" s="81"/>
      <c r="H21" s="4"/>
      <c r="I21" s="4"/>
    </row>
    <row r="22" spans="1:9" ht="15">
      <c r="A22" s="346"/>
      <c r="B22" s="347"/>
      <c r="C22" s="81"/>
      <c r="D22" s="427"/>
      <c r="E22" s="81"/>
      <c r="F22" s="81"/>
      <c r="G22" s="81"/>
      <c r="H22" s="4"/>
      <c r="I22" s="4"/>
    </row>
    <row r="23" spans="1:9" ht="15">
      <c r="A23" s="346"/>
      <c r="B23" s="347"/>
      <c r="C23" s="81"/>
      <c r="D23" s="427"/>
      <c r="E23" s="81"/>
      <c r="F23" s="81"/>
      <c r="G23" s="81"/>
      <c r="H23" s="4"/>
      <c r="I23" s="4"/>
    </row>
    <row r="24" spans="1:9" ht="15">
      <c r="A24" s="346"/>
      <c r="B24" s="347"/>
      <c r="C24" s="81"/>
      <c r="D24" s="427"/>
      <c r="E24" s="81"/>
      <c r="F24" s="81"/>
      <c r="G24" s="81"/>
      <c r="H24" s="4"/>
      <c r="I24" s="4"/>
    </row>
    <row r="25" spans="1:9" ht="15">
      <c r="A25" s="346"/>
      <c r="B25" s="347"/>
      <c r="C25" s="81"/>
      <c r="D25" s="427"/>
      <c r="E25" s="81"/>
      <c r="F25" s="81"/>
      <c r="G25" s="81"/>
      <c r="H25" s="4"/>
      <c r="I25" s="4"/>
    </row>
    <row r="26" spans="1:9" ht="15">
      <c r="A26" s="346"/>
      <c r="B26" s="347"/>
      <c r="C26" s="81"/>
      <c r="D26" s="427"/>
      <c r="E26" s="81"/>
      <c r="F26" s="81"/>
      <c r="G26" s="81"/>
      <c r="H26" s="4"/>
      <c r="I26" s="4"/>
    </row>
    <row r="27" spans="1:9" ht="15">
      <c r="A27" s="346"/>
      <c r="B27" s="348"/>
      <c r="C27" s="93"/>
      <c r="D27" s="570"/>
      <c r="E27" s="93"/>
      <c r="F27" s="93"/>
      <c r="G27" s="93"/>
      <c r="H27" s="80"/>
      <c r="I27" s="80"/>
    </row>
    <row r="28" spans="1:9" ht="15">
      <c r="A28" s="37"/>
      <c r="B28" s="37"/>
      <c r="C28" s="37"/>
      <c r="D28" s="571"/>
      <c r="E28" s="37"/>
      <c r="F28" s="37"/>
      <c r="G28" s="2"/>
      <c r="H28" s="2"/>
    </row>
    <row r="29" spans="1:9" ht="15">
      <c r="A29" s="204" t="s">
        <v>476</v>
      </c>
      <c r="B29" s="37"/>
      <c r="C29" s="37"/>
      <c r="D29" s="571"/>
      <c r="E29" s="37"/>
      <c r="F29" s="37"/>
      <c r="G29" s="2"/>
      <c r="H29" s="2"/>
    </row>
    <row r="30" spans="1:9" ht="15">
      <c r="A30" s="63" t="s">
        <v>107</v>
      </c>
      <c r="B30" s="2"/>
      <c r="C30" s="2"/>
      <c r="D30" s="572"/>
      <c r="E30" s="2"/>
      <c r="F30" s="2"/>
      <c r="G30" s="2"/>
      <c r="H30" s="2"/>
    </row>
    <row r="31" spans="1:9" ht="15">
      <c r="A31" s="2"/>
      <c r="B31" s="2"/>
      <c r="C31" s="2"/>
      <c r="D31" s="572"/>
      <c r="E31" s="2"/>
      <c r="F31" s="2"/>
      <c r="G31" s="2"/>
      <c r="H31" s="2"/>
    </row>
    <row r="32" spans="1:9" ht="15">
      <c r="A32" s="2"/>
      <c r="B32" s="2"/>
      <c r="C32" s="2"/>
      <c r="D32" s="572"/>
      <c r="E32" s="2"/>
      <c r="F32" s="2"/>
      <c r="G32" s="2"/>
      <c r="H32" s="12"/>
    </row>
    <row r="33" spans="1:8" ht="15">
      <c r="A33" s="63"/>
      <c r="B33" s="63" t="s">
        <v>271</v>
      </c>
      <c r="C33" s="63"/>
      <c r="D33" s="573"/>
      <c r="E33" s="63"/>
      <c r="F33" s="63"/>
      <c r="G33" s="2"/>
      <c r="H33" s="12"/>
    </row>
    <row r="34" spans="1:8" ht="15">
      <c r="A34" s="2"/>
      <c r="B34" s="2" t="s">
        <v>270</v>
      </c>
      <c r="C34" s="2"/>
      <c r="D34" s="572"/>
      <c r="E34" s="2"/>
      <c r="F34" s="2"/>
      <c r="G34" s="2"/>
      <c r="H34" s="12"/>
    </row>
    <row r="35" spans="1:8">
      <c r="A35" s="59"/>
      <c r="B35" s="59" t="s">
        <v>139</v>
      </c>
      <c r="C35" s="59"/>
      <c r="D35" s="574"/>
      <c r="E35" s="59"/>
      <c r="F35" s="59"/>
    </row>
  </sheetData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G2" sqref="G2:H2"/>
    </sheetView>
  </sheetViews>
  <sheetFormatPr defaultColWidth="9.140625" defaultRowHeight="12.75"/>
  <cols>
    <col min="1" max="1" width="5.42578125" style="174" customWidth="1"/>
    <col min="2" max="2" width="16.140625" style="174" customWidth="1"/>
    <col min="3" max="3" width="23.28515625" style="174" customWidth="1"/>
    <col min="4" max="4" width="16.7109375" style="174" customWidth="1"/>
    <col min="5" max="5" width="30.42578125" style="174" customWidth="1"/>
    <col min="6" max="6" width="25.140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>
      <c r="A1" s="68" t="s">
        <v>477</v>
      </c>
      <c r="B1" s="68"/>
      <c r="C1" s="71"/>
      <c r="D1" s="71"/>
      <c r="E1" s="71"/>
      <c r="F1" s="71"/>
      <c r="G1" s="902" t="s">
        <v>109</v>
      </c>
      <c r="H1" s="902"/>
    </row>
    <row r="2" spans="1:10" ht="15">
      <c r="A2" s="70" t="s">
        <v>140</v>
      </c>
      <c r="B2" s="68"/>
      <c r="C2" s="71"/>
      <c r="D2" s="71"/>
      <c r="E2" s="71"/>
      <c r="F2" s="71"/>
      <c r="G2" s="429">
        <v>42370</v>
      </c>
      <c r="H2" s="430">
        <v>42735</v>
      </c>
    </row>
    <row r="3" spans="1:10" ht="15">
      <c r="A3" s="70"/>
      <c r="B3" s="70"/>
      <c r="C3" s="70"/>
      <c r="D3" s="70"/>
      <c r="E3" s="70"/>
      <c r="F3" s="70"/>
      <c r="G3" s="373"/>
      <c r="H3" s="373"/>
    </row>
    <row r="4" spans="1:10" ht="15">
      <c r="A4" s="71" t="s">
        <v>274</v>
      </c>
      <c r="B4" s="71"/>
      <c r="C4" s="71"/>
      <c r="D4" s="71"/>
      <c r="E4" s="71"/>
      <c r="F4" s="71"/>
      <c r="G4" s="70"/>
      <c r="H4" s="70"/>
    </row>
    <row r="5" spans="1:10" ht="15">
      <c r="A5" s="74"/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366"/>
      <c r="B7" s="366"/>
      <c r="C7" s="366"/>
      <c r="D7" s="366"/>
      <c r="E7" s="366"/>
      <c r="F7" s="366"/>
      <c r="G7" s="72"/>
      <c r="H7" s="72"/>
    </row>
    <row r="8" spans="1:10" ht="30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s="580" customFormat="1" ht="32.25" customHeight="1">
      <c r="A9" s="92">
        <v>1</v>
      </c>
      <c r="B9" s="576" t="s">
        <v>1198</v>
      </c>
      <c r="C9" s="577" t="s">
        <v>1255</v>
      </c>
      <c r="D9" s="578" t="s">
        <v>792</v>
      </c>
      <c r="E9" s="579" t="s">
        <v>2351</v>
      </c>
      <c r="F9" s="579" t="s">
        <v>2352</v>
      </c>
      <c r="G9" s="577">
        <v>1430</v>
      </c>
      <c r="H9" s="577">
        <v>1144</v>
      </c>
    </row>
    <row r="10" spans="1:10" s="580" customFormat="1" ht="25.5">
      <c r="A10" s="92">
        <v>2</v>
      </c>
      <c r="B10" s="576" t="s">
        <v>1165</v>
      </c>
      <c r="C10" s="581" t="s">
        <v>2353</v>
      </c>
      <c r="D10" s="578"/>
      <c r="E10" s="579" t="s">
        <v>2354</v>
      </c>
      <c r="F10" s="579" t="s">
        <v>2355</v>
      </c>
      <c r="G10" s="577">
        <v>62.5</v>
      </c>
      <c r="H10" s="582">
        <v>0</v>
      </c>
    </row>
    <row r="11" spans="1:10" s="580" customFormat="1" ht="15">
      <c r="A11" s="92">
        <v>3</v>
      </c>
      <c r="B11" s="583" t="s">
        <v>2356</v>
      </c>
      <c r="C11" s="81" t="s">
        <v>2357</v>
      </c>
      <c r="D11" s="427" t="s">
        <v>2358</v>
      </c>
      <c r="E11" s="81" t="s">
        <v>2359</v>
      </c>
      <c r="F11" s="584" t="s">
        <v>2360</v>
      </c>
      <c r="G11" s="4">
        <v>25</v>
      </c>
      <c r="H11" s="585">
        <v>20</v>
      </c>
    </row>
    <row r="12" spans="1:10" s="580" customFormat="1" ht="15">
      <c r="A12" s="92">
        <v>4</v>
      </c>
      <c r="B12" s="583" t="s">
        <v>2361</v>
      </c>
      <c r="C12" s="81" t="s">
        <v>2362</v>
      </c>
      <c r="D12" s="427" t="s">
        <v>2363</v>
      </c>
      <c r="E12" s="81" t="s">
        <v>2364</v>
      </c>
      <c r="F12" s="584" t="s">
        <v>2365</v>
      </c>
      <c r="G12" s="586">
        <v>350</v>
      </c>
      <c r="H12" s="585">
        <v>280</v>
      </c>
    </row>
    <row r="13" spans="1:10" s="580" customFormat="1" ht="30">
      <c r="A13" s="92">
        <v>5</v>
      </c>
      <c r="B13" s="583" t="s">
        <v>2366</v>
      </c>
      <c r="C13" s="14" t="s">
        <v>2353</v>
      </c>
      <c r="D13" s="587" t="s">
        <v>2367</v>
      </c>
      <c r="E13" s="588" t="s">
        <v>2354</v>
      </c>
      <c r="F13" s="588" t="s">
        <v>2368</v>
      </c>
      <c r="G13" s="586">
        <v>1590</v>
      </c>
      <c r="H13" s="585">
        <v>1272</v>
      </c>
    </row>
    <row r="14" spans="1:10" s="580" customFormat="1" ht="30">
      <c r="A14" s="92">
        <v>6</v>
      </c>
      <c r="B14" s="583" t="s">
        <v>1707</v>
      </c>
      <c r="C14" s="14" t="s">
        <v>2353</v>
      </c>
      <c r="D14" s="587" t="s">
        <v>519</v>
      </c>
      <c r="E14" s="588" t="s">
        <v>2354</v>
      </c>
      <c r="F14" s="588" t="s">
        <v>2369</v>
      </c>
      <c r="G14" s="586">
        <v>572.5</v>
      </c>
      <c r="H14" s="585">
        <v>500</v>
      </c>
    </row>
    <row r="15" spans="1:10" s="580" customFormat="1" ht="25.5">
      <c r="A15" s="92">
        <v>7</v>
      </c>
      <c r="B15" s="576" t="s">
        <v>2370</v>
      </c>
      <c r="C15" s="581" t="s">
        <v>2371</v>
      </c>
      <c r="D15" s="578"/>
      <c r="E15" s="579" t="s">
        <v>2372</v>
      </c>
      <c r="F15" s="579" t="s">
        <v>2369</v>
      </c>
      <c r="G15" s="577">
        <v>625</v>
      </c>
      <c r="H15" s="582">
        <v>500</v>
      </c>
    </row>
    <row r="16" spans="1:10" s="580" customFormat="1" ht="15">
      <c r="A16" s="92">
        <v>8</v>
      </c>
      <c r="B16" s="576" t="s">
        <v>2373</v>
      </c>
      <c r="C16" s="581" t="s">
        <v>2374</v>
      </c>
      <c r="D16" s="578"/>
      <c r="E16" s="579"/>
      <c r="F16" s="579"/>
      <c r="G16" s="577">
        <v>108.75</v>
      </c>
      <c r="H16" s="582">
        <v>87</v>
      </c>
    </row>
    <row r="17" spans="1:9" s="580" customFormat="1" ht="25.5">
      <c r="A17" s="92">
        <v>9</v>
      </c>
      <c r="B17" s="576" t="s">
        <v>2375</v>
      </c>
      <c r="C17" s="581" t="s">
        <v>2376</v>
      </c>
      <c r="D17" s="578"/>
      <c r="E17" s="579" t="s">
        <v>2372</v>
      </c>
      <c r="F17" s="579" t="s">
        <v>2369</v>
      </c>
      <c r="G17" s="577">
        <v>625</v>
      </c>
      <c r="H17" s="582">
        <v>500</v>
      </c>
    </row>
    <row r="18" spans="1:9" s="580" customFormat="1" ht="15">
      <c r="A18" s="92"/>
      <c r="B18" s="581"/>
      <c r="C18" s="581"/>
      <c r="D18" s="578"/>
      <c r="E18" s="579"/>
      <c r="F18" s="579"/>
      <c r="G18" s="577"/>
      <c r="H18" s="582"/>
    </row>
    <row r="19" spans="1:9" s="580" customFormat="1" ht="15">
      <c r="A19" s="92"/>
      <c r="B19" s="581"/>
      <c r="C19" s="581"/>
      <c r="D19" s="578"/>
      <c r="E19" s="579"/>
      <c r="F19" s="579"/>
      <c r="G19" s="577"/>
      <c r="H19" s="582"/>
    </row>
    <row r="20" spans="1:9" s="580" customFormat="1" ht="15">
      <c r="A20" s="92"/>
      <c r="B20" s="581"/>
      <c r="C20" s="581"/>
      <c r="D20" s="578"/>
      <c r="E20" s="579"/>
      <c r="F20" s="579"/>
      <c r="G20" s="577"/>
      <c r="H20" s="582"/>
    </row>
    <row r="21" spans="1:9" s="580" customFormat="1" ht="15">
      <c r="A21" s="92"/>
      <c r="B21" s="581"/>
      <c r="C21" s="581"/>
      <c r="D21" s="578"/>
      <c r="E21" s="579"/>
      <c r="F21" s="579"/>
      <c r="G21" s="577"/>
      <c r="H21" s="582"/>
    </row>
    <row r="22" spans="1:9" s="580" customFormat="1" ht="15">
      <c r="A22" s="92"/>
      <c r="B22" s="581"/>
      <c r="C22" s="581"/>
      <c r="D22" s="578"/>
      <c r="E22" s="579"/>
      <c r="F22" s="579"/>
      <c r="G22" s="577"/>
      <c r="H22" s="582"/>
    </row>
    <row r="23" spans="1:9" s="580" customFormat="1" ht="15">
      <c r="A23" s="92"/>
      <c r="B23" s="581"/>
      <c r="C23" s="581"/>
      <c r="D23" s="578"/>
      <c r="E23" s="579"/>
      <c r="F23" s="579"/>
      <c r="G23" s="577"/>
      <c r="H23" s="582"/>
    </row>
    <row r="24" spans="1:9" s="580" customFormat="1" ht="15">
      <c r="A24" s="92"/>
      <c r="B24" s="581"/>
      <c r="C24" s="581"/>
      <c r="D24" s="578"/>
      <c r="E24" s="579"/>
      <c r="F24" s="579"/>
      <c r="G24" s="577"/>
      <c r="H24" s="582"/>
    </row>
    <row r="25" spans="1:9" ht="15">
      <c r="A25" s="81"/>
      <c r="B25" s="93"/>
      <c r="C25" s="93"/>
      <c r="D25" s="570"/>
      <c r="E25" s="93"/>
      <c r="F25" s="93" t="s">
        <v>347</v>
      </c>
      <c r="G25" s="80">
        <f>SUM(G9:G24)</f>
        <v>5388.75</v>
      </c>
      <c r="H25" s="80">
        <f>SUM(H9:H24)</f>
        <v>4303</v>
      </c>
    </row>
    <row r="26" spans="1:9" ht="15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>
      <c r="A27" s="217" t="s">
        <v>478</v>
      </c>
      <c r="B27" s="217"/>
      <c r="C27" s="216"/>
      <c r="D27" s="216"/>
      <c r="E27" s="216"/>
      <c r="F27" s="216"/>
      <c r="G27" s="216"/>
      <c r="H27" s="173"/>
      <c r="I27" s="173"/>
    </row>
    <row r="28" spans="1:9" ht="15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 ht="15">
      <c r="A29" s="217"/>
      <c r="B29" s="217"/>
      <c r="C29" s="173"/>
      <c r="D29" s="173"/>
      <c r="E29" s="173"/>
      <c r="F29" s="173"/>
      <c r="G29" s="173"/>
      <c r="H29" s="173"/>
      <c r="I29" s="173"/>
    </row>
    <row r="30" spans="1:9" ht="15">
      <c r="A30" s="217"/>
      <c r="B30" s="217"/>
      <c r="C30" s="173"/>
      <c r="D30" s="173"/>
      <c r="E30" s="173"/>
      <c r="F30" s="173"/>
      <c r="G30" s="173"/>
      <c r="H30" s="173"/>
      <c r="I30" s="173"/>
    </row>
    <row r="31" spans="1:9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">
      <c r="A32" s="179" t="s">
        <v>107</v>
      </c>
      <c r="B32" s="179"/>
      <c r="C32" s="173"/>
      <c r="D32" s="173"/>
      <c r="E32" s="173"/>
      <c r="F32" s="173"/>
      <c r="G32" s="173"/>
      <c r="H32" s="173"/>
      <c r="I32" s="173"/>
    </row>
    <row r="33" spans="1:9" ht="15">
      <c r="A33" s="173"/>
      <c r="B33" s="173"/>
      <c r="C33" s="173"/>
      <c r="D33" s="173"/>
      <c r="E33" s="173"/>
      <c r="F33" s="173"/>
      <c r="G33" s="173"/>
      <c r="H33" s="173"/>
      <c r="I33" s="173"/>
    </row>
    <row r="34" spans="1:9" ht="15">
      <c r="A34" s="173"/>
      <c r="B34" s="173"/>
      <c r="C34" s="173"/>
      <c r="D34" s="173"/>
      <c r="E34" s="173"/>
      <c r="F34" s="173"/>
      <c r="G34" s="173"/>
      <c r="H34" s="173"/>
      <c r="I34" s="180"/>
    </row>
    <row r="35" spans="1:9" ht="15">
      <c r="A35" s="179"/>
      <c r="B35" s="179"/>
      <c r="C35" s="179" t="s">
        <v>432</v>
      </c>
      <c r="D35" s="179"/>
      <c r="E35" s="216"/>
      <c r="F35" s="179"/>
      <c r="G35" s="179"/>
      <c r="H35" s="173"/>
      <c r="I35" s="180"/>
    </row>
    <row r="36" spans="1:9" ht="15">
      <c r="A36" s="173"/>
      <c r="B36" s="173"/>
      <c r="C36" s="173" t="s">
        <v>270</v>
      </c>
      <c r="D36" s="173"/>
      <c r="E36" s="173"/>
      <c r="F36" s="173"/>
      <c r="G36" s="173"/>
      <c r="H36" s="173"/>
      <c r="I36" s="180"/>
    </row>
    <row r="37" spans="1:9">
      <c r="A37" s="181"/>
      <c r="B37" s="181"/>
      <c r="C37" s="181" t="s">
        <v>139</v>
      </c>
      <c r="D37" s="181"/>
      <c r="E37" s="181"/>
      <c r="F37" s="181"/>
      <c r="G37" s="181"/>
    </row>
  </sheetData>
  <mergeCells count="1">
    <mergeCell ref="G1:H1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98"/>
  <sheetViews>
    <sheetView topLeftCell="D1" zoomScale="70" zoomScaleNormal="70" zoomScaleSheetLayoutView="70" zoomScalePageLayoutView="70" workbookViewId="0">
      <selection activeCell="L94" sqref="L93:L94"/>
    </sheetView>
  </sheetViews>
  <sheetFormatPr defaultColWidth="9.140625" defaultRowHeight="12.75"/>
  <cols>
    <col min="1" max="1" width="5.42578125" style="593" customWidth="1"/>
    <col min="2" max="2" width="25.42578125" style="593" customWidth="1"/>
    <col min="3" max="3" width="23.7109375" style="623" customWidth="1"/>
    <col min="4" max="4" width="16.85546875" style="593" customWidth="1"/>
    <col min="5" max="5" width="38" style="623" customWidth="1"/>
    <col min="6" max="6" width="14.7109375" style="593" customWidth="1"/>
    <col min="7" max="7" width="13.7109375" style="593" customWidth="1"/>
    <col min="8" max="8" width="25.7109375" style="593" customWidth="1"/>
    <col min="9" max="9" width="18.5703125" style="593" bestFit="1" customWidth="1"/>
    <col min="10" max="10" width="16.7109375" style="593" customWidth="1"/>
    <col min="11" max="11" width="22" style="593" customWidth="1"/>
    <col min="12" max="12" width="12.85546875" style="593" customWidth="1"/>
    <col min="13" max="16384" width="9.140625" style="593"/>
  </cols>
  <sheetData>
    <row r="2" spans="1:12" ht="15">
      <c r="A2" s="589" t="s">
        <v>479</v>
      </c>
      <c r="B2" s="589"/>
      <c r="C2" s="590"/>
      <c r="D2" s="589"/>
      <c r="E2" s="590"/>
      <c r="F2" s="591"/>
      <c r="G2" s="591"/>
      <c r="H2" s="591"/>
      <c r="I2" s="591"/>
      <c r="J2" s="431"/>
      <c r="K2" s="592"/>
      <c r="L2" s="592" t="s">
        <v>109</v>
      </c>
    </row>
    <row r="3" spans="1:12" ht="15">
      <c r="A3" s="594" t="s">
        <v>140</v>
      </c>
      <c r="B3" s="595"/>
      <c r="C3" s="596"/>
      <c r="D3" s="591"/>
      <c r="E3" s="596"/>
      <c r="F3" s="591"/>
      <c r="G3" s="591"/>
      <c r="H3" s="591"/>
      <c r="I3" s="591"/>
      <c r="J3" s="431"/>
      <c r="K3" s="429">
        <v>42370</v>
      </c>
      <c r="L3" s="430">
        <v>42735</v>
      </c>
    </row>
    <row r="4" spans="1:12" ht="15">
      <c r="A4" s="594"/>
      <c r="B4" s="594"/>
      <c r="C4" s="590"/>
      <c r="D4" s="595"/>
      <c r="E4" s="590"/>
      <c r="F4" s="595"/>
      <c r="G4" s="595"/>
      <c r="H4" s="595"/>
      <c r="I4" s="595"/>
      <c r="J4" s="431"/>
      <c r="K4" s="431"/>
      <c r="L4" s="431"/>
    </row>
    <row r="5" spans="1:12" ht="15">
      <c r="A5" s="591" t="s">
        <v>274</v>
      </c>
      <c r="B5" s="591"/>
      <c r="C5" s="596"/>
      <c r="D5" s="591"/>
      <c r="E5" s="596"/>
      <c r="F5" s="591"/>
      <c r="G5" s="591"/>
      <c r="H5" s="591"/>
      <c r="I5" s="591"/>
      <c r="J5" s="594"/>
      <c r="K5" s="594"/>
      <c r="L5" s="594"/>
    </row>
    <row r="6" spans="1:12" ht="15">
      <c r="A6" s="591" t="str">
        <f>'[5]ფორმა N1'!D4</f>
        <v>საარჩევნო ბლოკი "პაატა ბურჭულაძე -სახელმწიფო ხალხისთვის"</v>
      </c>
      <c r="B6" s="591"/>
      <c r="C6" s="596"/>
      <c r="D6" s="591"/>
      <c r="E6" s="596"/>
      <c r="F6" s="591"/>
      <c r="G6" s="591"/>
      <c r="H6" s="591"/>
      <c r="I6" s="591"/>
      <c r="J6" s="594"/>
      <c r="K6" s="594"/>
    </row>
    <row r="7" spans="1:12" ht="15">
      <c r="A7" s="597"/>
      <c r="B7" s="597"/>
      <c r="C7" s="598"/>
      <c r="D7" s="597"/>
      <c r="E7" s="598"/>
      <c r="F7" s="597"/>
      <c r="G7" s="597"/>
      <c r="H7" s="597"/>
      <c r="I7" s="597"/>
      <c r="J7" s="433"/>
      <c r="K7" s="433"/>
      <c r="L7" s="433"/>
    </row>
    <row r="8" spans="1:12" ht="45">
      <c r="A8" s="413" t="s">
        <v>64</v>
      </c>
      <c r="B8" s="413" t="s">
        <v>480</v>
      </c>
      <c r="C8" s="413" t="s">
        <v>481</v>
      </c>
      <c r="D8" s="413" t="s">
        <v>482</v>
      </c>
      <c r="E8" s="413" t="s">
        <v>483</v>
      </c>
      <c r="F8" s="413" t="s">
        <v>484</v>
      </c>
      <c r="G8" s="413" t="s">
        <v>485</v>
      </c>
      <c r="H8" s="413" t="s">
        <v>486</v>
      </c>
      <c r="I8" s="413" t="s">
        <v>487</v>
      </c>
      <c r="J8" s="413" t="s">
        <v>488</v>
      </c>
      <c r="K8" s="413" t="s">
        <v>489</v>
      </c>
      <c r="L8" s="413" t="s">
        <v>318</v>
      </c>
    </row>
    <row r="9" spans="1:12" ht="33" customHeight="1">
      <c r="A9" s="15">
        <v>1</v>
      </c>
      <c r="B9" s="599" t="s">
        <v>2377</v>
      </c>
      <c r="C9" s="588" t="s">
        <v>2378</v>
      </c>
      <c r="D9" s="14">
        <v>400133903</v>
      </c>
      <c r="E9" s="588" t="s">
        <v>2379</v>
      </c>
      <c r="F9" s="14">
        <v>3240</v>
      </c>
      <c r="G9" s="14"/>
      <c r="H9" s="14" t="s">
        <v>2379</v>
      </c>
      <c r="I9" s="14" t="s">
        <v>2380</v>
      </c>
      <c r="J9" s="586"/>
      <c r="K9" s="586">
        <v>653634</v>
      </c>
      <c r="L9" s="14"/>
    </row>
    <row r="10" spans="1:12" ht="33" customHeight="1">
      <c r="A10" s="15">
        <v>2</v>
      </c>
      <c r="B10" s="599" t="s">
        <v>2377</v>
      </c>
      <c r="C10" s="588" t="s">
        <v>2381</v>
      </c>
      <c r="D10" s="14">
        <v>61001023050</v>
      </c>
      <c r="E10" s="588" t="s">
        <v>2379</v>
      </c>
      <c r="F10" s="14">
        <v>9240</v>
      </c>
      <c r="G10" s="14"/>
      <c r="H10" s="14" t="s">
        <v>2379</v>
      </c>
      <c r="I10" s="14" t="s">
        <v>2380</v>
      </c>
      <c r="J10" s="586"/>
      <c r="K10" s="586">
        <v>46925</v>
      </c>
      <c r="L10" s="14"/>
    </row>
    <row r="11" spans="1:12" ht="33" customHeight="1">
      <c r="A11" s="15">
        <v>3</v>
      </c>
      <c r="B11" s="600" t="s">
        <v>361</v>
      </c>
      <c r="C11" s="601" t="s">
        <v>2382</v>
      </c>
      <c r="D11" s="602">
        <v>216314227</v>
      </c>
      <c r="E11" s="588" t="s">
        <v>2379</v>
      </c>
      <c r="F11" s="14"/>
      <c r="G11" s="14"/>
      <c r="H11" s="14" t="s">
        <v>2379</v>
      </c>
      <c r="I11" s="14" t="s">
        <v>2383</v>
      </c>
      <c r="J11" s="586"/>
      <c r="K11" s="586">
        <v>1180</v>
      </c>
      <c r="L11" s="14"/>
    </row>
    <row r="12" spans="1:12" ht="33" customHeight="1">
      <c r="A12" s="15">
        <v>4</v>
      </c>
      <c r="B12" s="599" t="s">
        <v>2384</v>
      </c>
      <c r="C12" s="588" t="s">
        <v>2385</v>
      </c>
      <c r="D12" s="602">
        <v>204447651</v>
      </c>
      <c r="E12" s="588" t="s">
        <v>2379</v>
      </c>
      <c r="F12" s="14" t="s">
        <v>2386</v>
      </c>
      <c r="G12" s="14"/>
      <c r="H12" s="588" t="s">
        <v>2379</v>
      </c>
      <c r="I12" s="14"/>
      <c r="J12" s="586"/>
      <c r="K12" s="586">
        <v>273</v>
      </c>
      <c r="L12" s="14"/>
    </row>
    <row r="13" spans="1:12" ht="33" customHeight="1">
      <c r="A13" s="15">
        <v>5</v>
      </c>
      <c r="B13" s="599" t="s">
        <v>361</v>
      </c>
      <c r="C13" s="601" t="s">
        <v>2387</v>
      </c>
      <c r="D13" s="602">
        <v>445464890</v>
      </c>
      <c r="E13" s="588" t="s">
        <v>2379</v>
      </c>
      <c r="F13" s="14"/>
      <c r="G13" s="14"/>
      <c r="H13" s="588" t="s">
        <v>2379</v>
      </c>
      <c r="I13" s="14"/>
      <c r="J13" s="586"/>
      <c r="K13" s="586">
        <v>3200</v>
      </c>
      <c r="L13" s="14"/>
    </row>
    <row r="14" spans="1:12" ht="33" customHeight="1">
      <c r="A14" s="15">
        <v>6</v>
      </c>
      <c r="B14" s="599" t="s">
        <v>2388</v>
      </c>
      <c r="C14" s="588" t="s">
        <v>2389</v>
      </c>
      <c r="D14" s="14">
        <v>404971321</v>
      </c>
      <c r="E14" s="588" t="s">
        <v>2379</v>
      </c>
      <c r="F14" s="14"/>
      <c r="G14" s="14"/>
      <c r="H14" s="588" t="s">
        <v>2379</v>
      </c>
      <c r="I14" s="14"/>
      <c r="J14" s="586"/>
      <c r="K14" s="586">
        <v>2000</v>
      </c>
      <c r="L14" s="14"/>
    </row>
    <row r="15" spans="1:12" ht="33" customHeight="1">
      <c r="A15" s="15">
        <v>7</v>
      </c>
      <c r="B15" s="599" t="s">
        <v>2384</v>
      </c>
      <c r="C15" s="588" t="s">
        <v>2390</v>
      </c>
      <c r="D15" s="14"/>
      <c r="E15" s="588" t="s">
        <v>2379</v>
      </c>
      <c r="F15" s="588"/>
      <c r="G15" s="14"/>
      <c r="H15" s="588" t="s">
        <v>2379</v>
      </c>
      <c r="I15" s="14"/>
      <c r="J15" s="586"/>
      <c r="K15" s="586">
        <v>1586</v>
      </c>
      <c r="L15" s="14"/>
    </row>
    <row r="16" spans="1:12" ht="33" customHeight="1">
      <c r="A16" s="15">
        <v>8</v>
      </c>
      <c r="B16" s="599" t="s">
        <v>2388</v>
      </c>
      <c r="C16" s="588" t="s">
        <v>2391</v>
      </c>
      <c r="D16" s="14">
        <v>404416324</v>
      </c>
      <c r="E16" s="588" t="s">
        <v>2379</v>
      </c>
      <c r="F16" s="14">
        <v>20000</v>
      </c>
      <c r="G16" s="14"/>
      <c r="H16" s="588" t="s">
        <v>2379</v>
      </c>
      <c r="I16" s="14" t="s">
        <v>2392</v>
      </c>
      <c r="J16" s="586">
        <v>5.16E-2</v>
      </c>
      <c r="K16" s="586">
        <v>1032</v>
      </c>
      <c r="L16" s="14"/>
    </row>
    <row r="17" spans="1:12" s="607" customFormat="1" ht="33" customHeight="1">
      <c r="A17" s="15">
        <v>9</v>
      </c>
      <c r="B17" s="599" t="s">
        <v>361</v>
      </c>
      <c r="C17" s="603" t="s">
        <v>2393</v>
      </c>
      <c r="D17" s="604">
        <v>200179145</v>
      </c>
      <c r="E17" s="588" t="s">
        <v>2379</v>
      </c>
      <c r="F17" s="583">
        <v>15000</v>
      </c>
      <c r="G17" s="605"/>
      <c r="H17" s="583" t="s">
        <v>2394</v>
      </c>
      <c r="I17" s="583" t="s">
        <v>2392</v>
      </c>
      <c r="J17" s="606">
        <v>9.6699999999999994E-2</v>
      </c>
      <c r="K17" s="606">
        <v>1450</v>
      </c>
      <c r="L17" s="605"/>
    </row>
    <row r="18" spans="1:12" ht="33" customHeight="1">
      <c r="A18" s="15">
        <v>10</v>
      </c>
      <c r="B18" s="599" t="s">
        <v>2388</v>
      </c>
      <c r="C18" s="588" t="s">
        <v>2395</v>
      </c>
      <c r="D18" s="14">
        <v>216312915</v>
      </c>
      <c r="E18" s="588" t="s">
        <v>2379</v>
      </c>
      <c r="F18" s="14">
        <v>2000</v>
      </c>
      <c r="G18" s="14"/>
      <c r="H18" s="588" t="s">
        <v>2379</v>
      </c>
      <c r="I18" s="14" t="s">
        <v>2392</v>
      </c>
      <c r="J18" s="586">
        <v>0.245</v>
      </c>
      <c r="K18" s="586">
        <v>490</v>
      </c>
      <c r="L18" s="14"/>
    </row>
    <row r="19" spans="1:12" ht="33" customHeight="1">
      <c r="A19" s="15">
        <v>11</v>
      </c>
      <c r="B19" s="599" t="s">
        <v>2388</v>
      </c>
      <c r="C19" s="588" t="s">
        <v>2396</v>
      </c>
      <c r="D19" s="14">
        <v>415080227</v>
      </c>
      <c r="E19" s="588" t="s">
        <v>2379</v>
      </c>
      <c r="F19" s="14">
        <v>3</v>
      </c>
      <c r="G19" s="14"/>
      <c r="H19" s="588" t="s">
        <v>2379</v>
      </c>
      <c r="I19" s="14"/>
      <c r="J19" s="586">
        <v>60</v>
      </c>
      <c r="K19" s="586">
        <v>180</v>
      </c>
      <c r="L19" s="14"/>
    </row>
    <row r="20" spans="1:12" ht="33" customHeight="1">
      <c r="A20" s="15">
        <v>12</v>
      </c>
      <c r="B20" s="599" t="s">
        <v>361</v>
      </c>
      <c r="C20" s="588" t="s">
        <v>2397</v>
      </c>
      <c r="D20" s="14">
        <v>51001003676</v>
      </c>
      <c r="E20" s="588" t="s">
        <v>2379</v>
      </c>
      <c r="F20" s="14">
        <v>7</v>
      </c>
      <c r="G20" s="14"/>
      <c r="H20" s="14" t="s">
        <v>824</v>
      </c>
      <c r="I20" s="14" t="s">
        <v>2398</v>
      </c>
      <c r="J20" s="586">
        <v>20</v>
      </c>
      <c r="K20" s="586">
        <v>140</v>
      </c>
      <c r="L20" s="14"/>
    </row>
    <row r="21" spans="1:12" ht="33" customHeight="1">
      <c r="A21" s="15">
        <v>13</v>
      </c>
      <c r="B21" s="599" t="s">
        <v>361</v>
      </c>
      <c r="C21" s="588" t="s">
        <v>2399</v>
      </c>
      <c r="D21" s="14">
        <v>404404122</v>
      </c>
      <c r="E21" s="588" t="s">
        <v>2379</v>
      </c>
      <c r="F21" s="14">
        <v>15.75</v>
      </c>
      <c r="G21" s="14"/>
      <c r="H21" s="588" t="s">
        <v>2379</v>
      </c>
      <c r="I21" s="14" t="s">
        <v>2400</v>
      </c>
      <c r="J21" s="586">
        <v>70.885599999999997</v>
      </c>
      <c r="K21" s="586">
        <v>1116.45</v>
      </c>
      <c r="L21" s="14"/>
    </row>
    <row r="22" spans="1:12" ht="33" customHeight="1">
      <c r="A22" s="15">
        <v>14</v>
      </c>
      <c r="B22" s="599" t="s">
        <v>361</v>
      </c>
      <c r="C22" s="588" t="s">
        <v>2399</v>
      </c>
      <c r="D22" s="14">
        <v>404404122</v>
      </c>
      <c r="E22" s="588" t="s">
        <v>2379</v>
      </c>
      <c r="F22" s="14">
        <v>8.2799999999999994</v>
      </c>
      <c r="G22" s="14"/>
      <c r="H22" s="588" t="s">
        <v>2379</v>
      </c>
      <c r="I22" s="14" t="s">
        <v>2400</v>
      </c>
      <c r="J22" s="586">
        <v>59.0672</v>
      </c>
      <c r="K22" s="586">
        <v>489.08</v>
      </c>
      <c r="L22" s="14"/>
    </row>
    <row r="23" spans="1:12" ht="33" customHeight="1">
      <c r="A23" s="15">
        <v>15</v>
      </c>
      <c r="B23" s="599" t="s">
        <v>361</v>
      </c>
      <c r="C23" s="588" t="s">
        <v>2399</v>
      </c>
      <c r="D23" s="14">
        <v>404404122</v>
      </c>
      <c r="E23" s="588" t="s">
        <v>2379</v>
      </c>
      <c r="F23" s="14">
        <v>5900</v>
      </c>
      <c r="G23" s="14"/>
      <c r="H23" s="588" t="s">
        <v>2379</v>
      </c>
      <c r="I23" s="14" t="s">
        <v>2392</v>
      </c>
      <c r="J23" s="586">
        <v>0.1701</v>
      </c>
      <c r="K23" s="586">
        <v>1003</v>
      </c>
      <c r="L23" s="14"/>
    </row>
    <row r="24" spans="1:12" ht="33" customHeight="1">
      <c r="A24" s="15">
        <v>16</v>
      </c>
      <c r="B24" s="599" t="s">
        <v>361</v>
      </c>
      <c r="C24" s="588" t="s">
        <v>2399</v>
      </c>
      <c r="D24" s="14">
        <v>404404122</v>
      </c>
      <c r="E24" s="588" t="s">
        <v>2379</v>
      </c>
      <c r="F24" s="14">
        <v>1</v>
      </c>
      <c r="G24" s="14"/>
      <c r="H24" s="588" t="s">
        <v>2379</v>
      </c>
      <c r="I24" s="14" t="s">
        <v>2392</v>
      </c>
      <c r="J24" s="586">
        <v>1469.3</v>
      </c>
      <c r="K24" s="586">
        <v>1469.3</v>
      </c>
      <c r="L24" s="14"/>
    </row>
    <row r="25" spans="1:12" ht="33" customHeight="1">
      <c r="A25" s="15">
        <v>17</v>
      </c>
      <c r="B25" s="599" t="s">
        <v>361</v>
      </c>
      <c r="C25" s="588" t="s">
        <v>2399</v>
      </c>
      <c r="D25" s="14">
        <v>404404122</v>
      </c>
      <c r="E25" s="588" t="s">
        <v>2379</v>
      </c>
      <c r="F25" s="14">
        <v>1</v>
      </c>
      <c r="G25" s="14"/>
      <c r="H25" s="588" t="s">
        <v>2379</v>
      </c>
      <c r="I25" s="14" t="s">
        <v>2392</v>
      </c>
      <c r="J25" s="593">
        <v>210.333</v>
      </c>
      <c r="K25" s="586">
        <v>559.75</v>
      </c>
      <c r="L25" s="14"/>
    </row>
    <row r="26" spans="1:12" ht="33" customHeight="1">
      <c r="A26" s="15">
        <v>18</v>
      </c>
      <c r="B26" s="599" t="s">
        <v>361</v>
      </c>
      <c r="C26" s="588" t="s">
        <v>2399</v>
      </c>
      <c r="D26" s="14">
        <v>404404122</v>
      </c>
      <c r="E26" s="588" t="s">
        <v>2379</v>
      </c>
      <c r="F26" s="14">
        <v>4</v>
      </c>
      <c r="G26" s="14"/>
      <c r="H26" s="588" t="s">
        <v>2379</v>
      </c>
      <c r="I26" s="14" t="s">
        <v>2400</v>
      </c>
      <c r="J26" s="586">
        <v>102.94</v>
      </c>
      <c r="K26" s="586">
        <v>411.76</v>
      </c>
      <c r="L26" s="14"/>
    </row>
    <row r="27" spans="1:12" ht="33" customHeight="1">
      <c r="A27" s="15">
        <v>19</v>
      </c>
      <c r="B27" s="599" t="s">
        <v>361</v>
      </c>
      <c r="C27" s="588" t="s">
        <v>2399</v>
      </c>
      <c r="D27" s="14">
        <v>404404122</v>
      </c>
      <c r="E27" s="588" t="s">
        <v>2379</v>
      </c>
      <c r="F27" s="14">
        <v>6.72</v>
      </c>
      <c r="G27" s="14"/>
      <c r="H27" s="588" t="s">
        <v>2379</v>
      </c>
      <c r="I27" s="14" t="s">
        <v>2400</v>
      </c>
      <c r="J27" s="586">
        <v>60.11</v>
      </c>
      <c r="K27" s="586">
        <v>403.94</v>
      </c>
      <c r="L27" s="14"/>
    </row>
    <row r="28" spans="1:12" ht="33" customHeight="1">
      <c r="A28" s="15">
        <v>20</v>
      </c>
      <c r="B28" s="599" t="s">
        <v>361</v>
      </c>
      <c r="C28" s="588" t="s">
        <v>2399</v>
      </c>
      <c r="D28" s="14">
        <v>404404122</v>
      </c>
      <c r="E28" s="588" t="s">
        <v>2379</v>
      </c>
      <c r="F28" s="14">
        <v>2</v>
      </c>
      <c r="G28" s="14"/>
      <c r="H28" s="588" t="s">
        <v>2379</v>
      </c>
      <c r="I28" s="14" t="s">
        <v>2392</v>
      </c>
      <c r="J28" s="586">
        <v>559.48500000000001</v>
      </c>
      <c r="K28" s="586">
        <v>1118.97</v>
      </c>
      <c r="L28" s="14"/>
    </row>
    <row r="29" spans="1:12" ht="33" customHeight="1">
      <c r="A29" s="15">
        <v>21</v>
      </c>
      <c r="B29" s="599" t="s">
        <v>361</v>
      </c>
      <c r="C29" s="588" t="s">
        <v>2399</v>
      </c>
      <c r="D29" s="14">
        <v>404404122</v>
      </c>
      <c r="E29" s="588" t="s">
        <v>2379</v>
      </c>
      <c r="F29" s="14">
        <v>2</v>
      </c>
      <c r="G29" s="14"/>
      <c r="H29" s="588" t="s">
        <v>2379</v>
      </c>
      <c r="I29" s="14" t="s">
        <v>2392</v>
      </c>
      <c r="J29" s="586">
        <v>2222.2480999999998</v>
      </c>
      <c r="K29" s="586">
        <v>4444.5</v>
      </c>
      <c r="L29" s="14"/>
    </row>
    <row r="30" spans="1:12" ht="33" customHeight="1">
      <c r="A30" s="15">
        <v>22</v>
      </c>
      <c r="B30" s="599" t="s">
        <v>361</v>
      </c>
      <c r="C30" s="588" t="s">
        <v>2399</v>
      </c>
      <c r="D30" s="14">
        <v>404404122</v>
      </c>
      <c r="E30" s="588" t="s">
        <v>2379</v>
      </c>
      <c r="F30" s="14">
        <v>1</v>
      </c>
      <c r="G30" s="14"/>
      <c r="H30" s="588" t="s">
        <v>2379</v>
      </c>
      <c r="I30" s="14" t="s">
        <v>2392</v>
      </c>
      <c r="J30" s="586">
        <v>859.67</v>
      </c>
      <c r="K30" s="586">
        <v>859.67</v>
      </c>
      <c r="L30" s="14"/>
    </row>
    <row r="31" spans="1:12" ht="33" customHeight="1">
      <c r="A31" s="15">
        <v>23</v>
      </c>
      <c r="B31" s="599" t="s">
        <v>361</v>
      </c>
      <c r="C31" s="588" t="s">
        <v>2399</v>
      </c>
      <c r="D31" s="14">
        <v>404404122</v>
      </c>
      <c r="E31" s="588" t="s">
        <v>2379</v>
      </c>
      <c r="F31" s="14">
        <v>4.8460000000000001</v>
      </c>
      <c r="G31" s="14"/>
      <c r="H31" s="588" t="s">
        <v>2379</v>
      </c>
      <c r="I31" s="14" t="s">
        <v>2400</v>
      </c>
      <c r="J31" s="586">
        <v>44.280999999999999</v>
      </c>
      <c r="K31" s="586">
        <v>215</v>
      </c>
      <c r="L31" s="14"/>
    </row>
    <row r="32" spans="1:12" ht="33" customHeight="1">
      <c r="A32" s="15">
        <v>24</v>
      </c>
      <c r="B32" s="599" t="s">
        <v>361</v>
      </c>
      <c r="C32" s="588" t="s">
        <v>2399</v>
      </c>
      <c r="D32" s="14">
        <v>404404122</v>
      </c>
      <c r="E32" s="588" t="s">
        <v>2379</v>
      </c>
      <c r="F32" s="14">
        <v>1.85</v>
      </c>
      <c r="G32" s="14"/>
      <c r="H32" s="588" t="s">
        <v>2379</v>
      </c>
      <c r="I32" s="14" t="s">
        <v>2400</v>
      </c>
      <c r="J32" s="586">
        <v>60.06</v>
      </c>
      <c r="K32" s="586">
        <v>112</v>
      </c>
      <c r="L32" s="14"/>
    </row>
    <row r="33" spans="1:12" ht="33" customHeight="1">
      <c r="A33" s="15">
        <v>25</v>
      </c>
      <c r="B33" s="599" t="s">
        <v>361</v>
      </c>
      <c r="C33" s="588" t="s">
        <v>2399</v>
      </c>
      <c r="D33" s="14">
        <v>404404122</v>
      </c>
      <c r="E33" s="588" t="s">
        <v>2379</v>
      </c>
      <c r="F33" s="14">
        <v>1</v>
      </c>
      <c r="G33" s="14"/>
      <c r="H33" s="588" t="s">
        <v>2379</v>
      </c>
      <c r="I33" s="14" t="s">
        <v>2392</v>
      </c>
      <c r="J33" s="586">
        <v>375.82139999999998</v>
      </c>
      <c r="K33" s="586">
        <v>375.82</v>
      </c>
      <c r="L33" s="14"/>
    </row>
    <row r="34" spans="1:12" ht="33" customHeight="1">
      <c r="A34" s="15">
        <v>26</v>
      </c>
      <c r="B34" s="599" t="s">
        <v>361</v>
      </c>
      <c r="C34" s="588" t="s">
        <v>2399</v>
      </c>
      <c r="D34" s="14">
        <v>404404122</v>
      </c>
      <c r="E34" s="588" t="s">
        <v>2379</v>
      </c>
      <c r="F34" s="14">
        <v>1</v>
      </c>
      <c r="G34" s="14"/>
      <c r="H34" s="588" t="s">
        <v>2379</v>
      </c>
      <c r="I34" s="14" t="s">
        <v>2392</v>
      </c>
      <c r="J34" s="586">
        <v>1270.5999999999999</v>
      </c>
      <c r="K34" s="586">
        <v>1270.5999999999999</v>
      </c>
      <c r="L34" s="14"/>
    </row>
    <row r="35" spans="1:12" ht="33" customHeight="1">
      <c r="A35" s="15">
        <v>27</v>
      </c>
      <c r="B35" s="599" t="s">
        <v>361</v>
      </c>
      <c r="C35" s="588" t="s">
        <v>2399</v>
      </c>
      <c r="D35" s="14">
        <v>404404122</v>
      </c>
      <c r="E35" s="588" t="s">
        <v>2379</v>
      </c>
      <c r="F35" s="14">
        <v>2</v>
      </c>
      <c r="G35" s="14"/>
      <c r="H35" s="588" t="s">
        <v>2379</v>
      </c>
      <c r="I35" s="14" t="s">
        <v>2392</v>
      </c>
      <c r="J35" s="586">
        <v>2268.585</v>
      </c>
      <c r="K35" s="586">
        <v>4537.17</v>
      </c>
      <c r="L35" s="14"/>
    </row>
    <row r="36" spans="1:12" ht="33" customHeight="1">
      <c r="A36" s="15">
        <v>28</v>
      </c>
      <c r="B36" s="599" t="s">
        <v>361</v>
      </c>
      <c r="C36" s="588" t="s">
        <v>2399</v>
      </c>
      <c r="D36" s="14">
        <v>404404122</v>
      </c>
      <c r="E36" s="588" t="s">
        <v>2379</v>
      </c>
      <c r="F36" s="14">
        <v>10</v>
      </c>
      <c r="G36" s="14"/>
      <c r="H36" s="588" t="s">
        <v>2379</v>
      </c>
      <c r="I36" s="14" t="s">
        <v>2392</v>
      </c>
      <c r="J36" s="586">
        <v>199.44149999999999</v>
      </c>
      <c r="K36" s="586">
        <v>1994.42</v>
      </c>
      <c r="L36" s="14"/>
    </row>
    <row r="37" spans="1:12" ht="33" customHeight="1">
      <c r="A37" s="15">
        <v>29</v>
      </c>
      <c r="B37" s="599" t="s">
        <v>361</v>
      </c>
      <c r="C37" s="588" t="s">
        <v>2399</v>
      </c>
      <c r="D37" s="14">
        <v>404404122</v>
      </c>
      <c r="E37" s="588" t="s">
        <v>2379</v>
      </c>
      <c r="F37" s="14">
        <v>1</v>
      </c>
      <c r="G37" s="14"/>
      <c r="H37" s="588" t="s">
        <v>2379</v>
      </c>
      <c r="I37" s="14" t="s">
        <v>2392</v>
      </c>
      <c r="J37" s="586">
        <v>1939.41</v>
      </c>
      <c r="K37" s="586">
        <v>1939.41</v>
      </c>
      <c r="L37" s="14"/>
    </row>
    <row r="38" spans="1:12" ht="33" customHeight="1">
      <c r="A38" s="15">
        <v>30</v>
      </c>
      <c r="B38" s="599" t="s">
        <v>361</v>
      </c>
      <c r="C38" s="588" t="s">
        <v>2399</v>
      </c>
      <c r="D38" s="14">
        <v>404404122</v>
      </c>
      <c r="E38" s="588" t="s">
        <v>2379</v>
      </c>
      <c r="F38" s="14">
        <v>1</v>
      </c>
      <c r="G38" s="14"/>
      <c r="H38" s="588" t="s">
        <v>2379</v>
      </c>
      <c r="I38" s="14" t="s">
        <v>2392</v>
      </c>
      <c r="J38" s="586">
        <v>1641.11</v>
      </c>
      <c r="K38" s="586">
        <v>1641.11</v>
      </c>
      <c r="L38" s="14"/>
    </row>
    <row r="39" spans="1:12" ht="33" customHeight="1">
      <c r="A39" s="15">
        <v>31</v>
      </c>
      <c r="B39" s="599" t="s">
        <v>361</v>
      </c>
      <c r="C39" s="588" t="s">
        <v>2399</v>
      </c>
      <c r="D39" s="14">
        <v>404404122</v>
      </c>
      <c r="E39" s="588" t="s">
        <v>2379</v>
      </c>
      <c r="F39" s="14">
        <v>1</v>
      </c>
      <c r="G39" s="14"/>
      <c r="H39" s="588" t="s">
        <v>2379</v>
      </c>
      <c r="I39" s="14" t="s">
        <v>2392</v>
      </c>
      <c r="J39" s="586">
        <v>1294.18</v>
      </c>
      <c r="K39" s="586">
        <v>1294.18</v>
      </c>
      <c r="L39" s="14"/>
    </row>
    <row r="40" spans="1:12" ht="33" customHeight="1">
      <c r="A40" s="15">
        <v>32</v>
      </c>
      <c r="B40" s="599" t="s">
        <v>361</v>
      </c>
      <c r="C40" s="588" t="s">
        <v>2399</v>
      </c>
      <c r="D40" s="14">
        <v>404404122</v>
      </c>
      <c r="E40" s="588" t="s">
        <v>2379</v>
      </c>
      <c r="F40" s="14">
        <v>1</v>
      </c>
      <c r="G40" s="14"/>
      <c r="H40" s="588" t="s">
        <v>2379</v>
      </c>
      <c r="I40" s="14" t="s">
        <v>2392</v>
      </c>
      <c r="J40" s="586">
        <v>1505.35</v>
      </c>
      <c r="K40" s="586">
        <v>1505.35</v>
      </c>
      <c r="L40" s="14"/>
    </row>
    <row r="41" spans="1:12" ht="33" customHeight="1">
      <c r="A41" s="15">
        <v>33</v>
      </c>
      <c r="B41" s="599" t="s">
        <v>361</v>
      </c>
      <c r="C41" s="588" t="s">
        <v>2399</v>
      </c>
      <c r="D41" s="14">
        <v>404404122</v>
      </c>
      <c r="E41" s="588" t="s">
        <v>2379</v>
      </c>
      <c r="F41" s="14">
        <v>1</v>
      </c>
      <c r="G41" s="14"/>
      <c r="H41" s="588" t="s">
        <v>2379</v>
      </c>
      <c r="I41" s="14" t="s">
        <v>2392</v>
      </c>
      <c r="J41" s="586">
        <v>1369.6</v>
      </c>
      <c r="K41" s="586">
        <v>1369.6</v>
      </c>
      <c r="L41" s="14"/>
    </row>
    <row r="42" spans="1:12" ht="33" customHeight="1">
      <c r="A42" s="15">
        <v>34</v>
      </c>
      <c r="B42" s="599" t="s">
        <v>361</v>
      </c>
      <c r="C42" s="588" t="s">
        <v>2399</v>
      </c>
      <c r="D42" s="14">
        <v>404404122</v>
      </c>
      <c r="E42" s="588" t="s">
        <v>2379</v>
      </c>
      <c r="F42" s="14">
        <v>1</v>
      </c>
      <c r="G42" s="14"/>
      <c r="H42" s="588" t="s">
        <v>2379</v>
      </c>
      <c r="I42" s="14" t="s">
        <v>2392</v>
      </c>
      <c r="J42" s="586">
        <v>1218.76</v>
      </c>
      <c r="K42" s="586">
        <v>1218.76</v>
      </c>
      <c r="L42" s="14"/>
    </row>
    <row r="43" spans="1:12" ht="33" customHeight="1">
      <c r="A43" s="15">
        <v>35</v>
      </c>
      <c r="B43" s="599" t="s">
        <v>361</v>
      </c>
      <c r="C43" s="588" t="s">
        <v>2399</v>
      </c>
      <c r="D43" s="14">
        <v>404404122</v>
      </c>
      <c r="E43" s="588" t="s">
        <v>2379</v>
      </c>
      <c r="F43" s="14">
        <v>13</v>
      </c>
      <c r="G43" s="14"/>
      <c r="H43" s="588" t="s">
        <v>2379</v>
      </c>
      <c r="I43" s="14" t="s">
        <v>2392</v>
      </c>
      <c r="J43" s="586">
        <v>248.5385</v>
      </c>
      <c r="K43" s="586">
        <v>3231</v>
      </c>
      <c r="L43" s="14"/>
    </row>
    <row r="44" spans="1:12" ht="33" customHeight="1">
      <c r="A44" s="15">
        <v>36</v>
      </c>
      <c r="B44" s="599" t="s">
        <v>361</v>
      </c>
      <c r="C44" s="588" t="s">
        <v>2399</v>
      </c>
      <c r="D44" s="14">
        <v>404404122</v>
      </c>
      <c r="E44" s="588" t="s">
        <v>2379</v>
      </c>
      <c r="F44" s="14">
        <v>1</v>
      </c>
      <c r="G44" s="14"/>
      <c r="H44" s="588" t="s">
        <v>2379</v>
      </c>
      <c r="I44" s="14" t="s">
        <v>2392</v>
      </c>
      <c r="J44" s="586">
        <v>2470</v>
      </c>
      <c r="K44" s="586">
        <v>2470</v>
      </c>
      <c r="L44" s="14"/>
    </row>
    <row r="45" spans="1:12" ht="33" customHeight="1">
      <c r="A45" s="15">
        <v>37</v>
      </c>
      <c r="B45" s="599" t="s">
        <v>361</v>
      </c>
      <c r="C45" s="588" t="s">
        <v>2399</v>
      </c>
      <c r="D45" s="14">
        <v>404404122</v>
      </c>
      <c r="E45" s="588" t="s">
        <v>2379</v>
      </c>
      <c r="F45" s="14">
        <v>1</v>
      </c>
      <c r="G45" s="14"/>
      <c r="H45" s="588" t="s">
        <v>2379</v>
      </c>
      <c r="I45" s="14" t="s">
        <v>2392</v>
      </c>
      <c r="J45" s="586">
        <v>576</v>
      </c>
      <c r="K45" s="586">
        <v>576</v>
      </c>
      <c r="L45" s="14"/>
    </row>
    <row r="46" spans="1:12" ht="33" customHeight="1">
      <c r="A46" s="15">
        <v>38</v>
      </c>
      <c r="B46" s="599" t="s">
        <v>361</v>
      </c>
      <c r="C46" s="588" t="s">
        <v>2399</v>
      </c>
      <c r="D46" s="14">
        <v>404404122</v>
      </c>
      <c r="E46" s="588" t="s">
        <v>2379</v>
      </c>
      <c r="F46" s="14">
        <v>3000</v>
      </c>
      <c r="G46" s="14"/>
      <c r="H46" s="588" t="s">
        <v>2379</v>
      </c>
      <c r="I46" s="14" t="s">
        <v>2392</v>
      </c>
      <c r="J46" s="586">
        <v>0.22</v>
      </c>
      <c r="K46" s="586">
        <v>660</v>
      </c>
      <c r="L46" s="14"/>
    </row>
    <row r="47" spans="1:12" ht="33" customHeight="1">
      <c r="A47" s="15">
        <v>39</v>
      </c>
      <c r="B47" s="599" t="s">
        <v>361</v>
      </c>
      <c r="C47" s="588" t="s">
        <v>2399</v>
      </c>
      <c r="D47" s="14">
        <v>404404122</v>
      </c>
      <c r="E47" s="588" t="s">
        <v>2379</v>
      </c>
      <c r="F47" s="14">
        <v>4.1500000000000004</v>
      </c>
      <c r="G47" s="14"/>
      <c r="H47" s="588" t="s">
        <v>2379</v>
      </c>
      <c r="I47" s="14" t="s">
        <v>2400</v>
      </c>
      <c r="J47" s="586">
        <v>69</v>
      </c>
      <c r="K47" s="586">
        <v>286.35000000000002</v>
      </c>
      <c r="L47" s="14"/>
    </row>
    <row r="48" spans="1:12" ht="33" customHeight="1">
      <c r="A48" s="15">
        <v>40</v>
      </c>
      <c r="B48" s="599" t="s">
        <v>361</v>
      </c>
      <c r="C48" s="588" t="s">
        <v>2399</v>
      </c>
      <c r="D48" s="14">
        <v>404404122</v>
      </c>
      <c r="E48" s="588" t="s">
        <v>2379</v>
      </c>
      <c r="F48" s="14">
        <v>4.1500000000000004</v>
      </c>
      <c r="G48" s="14"/>
      <c r="H48" s="588" t="s">
        <v>2379</v>
      </c>
      <c r="I48" s="14" t="s">
        <v>2400</v>
      </c>
      <c r="J48" s="586">
        <v>58.915700000000001</v>
      </c>
      <c r="K48" s="586">
        <v>244.5</v>
      </c>
      <c r="L48" s="14"/>
    </row>
    <row r="49" spans="1:12" ht="33" customHeight="1">
      <c r="A49" s="15">
        <v>41</v>
      </c>
      <c r="B49" s="599" t="s">
        <v>361</v>
      </c>
      <c r="C49" s="588" t="s">
        <v>2399</v>
      </c>
      <c r="D49" s="14">
        <v>404404122</v>
      </c>
      <c r="E49" s="588" t="s">
        <v>2379</v>
      </c>
      <c r="F49" s="14">
        <v>20</v>
      </c>
      <c r="G49" s="14"/>
      <c r="H49" s="588" t="s">
        <v>2379</v>
      </c>
      <c r="I49" s="14" t="s">
        <v>2400</v>
      </c>
      <c r="J49" s="586">
        <v>69</v>
      </c>
      <c r="K49" s="586">
        <v>1380</v>
      </c>
      <c r="L49" s="14"/>
    </row>
    <row r="50" spans="1:12" ht="33" customHeight="1">
      <c r="A50" s="15">
        <v>42</v>
      </c>
      <c r="B50" s="599" t="s">
        <v>361</v>
      </c>
      <c r="C50" s="588" t="s">
        <v>2399</v>
      </c>
      <c r="D50" s="14">
        <v>404404122</v>
      </c>
      <c r="E50" s="588" t="s">
        <v>2379</v>
      </c>
      <c r="F50" s="14">
        <v>10000</v>
      </c>
      <c r="G50" s="14"/>
      <c r="H50" s="588" t="s">
        <v>2379</v>
      </c>
      <c r="I50" s="14" t="s">
        <v>2392</v>
      </c>
      <c r="J50" s="586">
        <v>0.22</v>
      </c>
      <c r="K50" s="586">
        <v>2200</v>
      </c>
      <c r="L50" s="14"/>
    </row>
    <row r="51" spans="1:12" ht="33" customHeight="1">
      <c r="A51" s="15">
        <v>43</v>
      </c>
      <c r="B51" s="599" t="s">
        <v>361</v>
      </c>
      <c r="C51" s="588" t="s">
        <v>2399</v>
      </c>
      <c r="D51" s="14">
        <v>404404122</v>
      </c>
      <c r="E51" s="588" t="s">
        <v>2379</v>
      </c>
      <c r="F51" s="14">
        <v>10000</v>
      </c>
      <c r="G51" s="14"/>
      <c r="H51" s="588" t="s">
        <v>2379</v>
      </c>
      <c r="I51" s="14" t="s">
        <v>2392</v>
      </c>
      <c r="J51" s="586">
        <v>0.125</v>
      </c>
      <c r="K51" s="586">
        <v>1250</v>
      </c>
      <c r="L51" s="14"/>
    </row>
    <row r="52" spans="1:12" ht="33" customHeight="1">
      <c r="A52" s="15">
        <v>44</v>
      </c>
      <c r="B52" s="599" t="s">
        <v>361</v>
      </c>
      <c r="C52" s="588" t="s">
        <v>2399</v>
      </c>
      <c r="D52" s="14">
        <v>404404122</v>
      </c>
      <c r="E52" s="588" t="s">
        <v>2379</v>
      </c>
      <c r="F52" s="14">
        <v>1</v>
      </c>
      <c r="G52" s="14"/>
      <c r="H52" s="588" t="s">
        <v>2379</v>
      </c>
      <c r="I52" s="14" t="s">
        <v>2392</v>
      </c>
      <c r="J52" s="586">
        <v>517.5</v>
      </c>
      <c r="K52" s="586">
        <v>517.5</v>
      </c>
      <c r="L52" s="14"/>
    </row>
    <row r="53" spans="1:12" ht="33" customHeight="1">
      <c r="A53" s="15">
        <v>45</v>
      </c>
      <c r="B53" s="599" t="s">
        <v>361</v>
      </c>
      <c r="C53" s="588" t="s">
        <v>2399</v>
      </c>
      <c r="D53" s="14">
        <v>404404122</v>
      </c>
      <c r="E53" s="588" t="s">
        <v>2379</v>
      </c>
      <c r="F53" s="14">
        <v>5.32</v>
      </c>
      <c r="G53" s="14"/>
      <c r="H53" s="588" t="s">
        <v>2379</v>
      </c>
      <c r="I53" s="14" t="s">
        <v>2400</v>
      </c>
      <c r="J53" s="586">
        <v>75</v>
      </c>
      <c r="K53" s="586">
        <v>399</v>
      </c>
      <c r="L53" s="14"/>
    </row>
    <row r="54" spans="1:12" ht="33" customHeight="1">
      <c r="A54" s="15">
        <v>46</v>
      </c>
      <c r="B54" s="599" t="s">
        <v>361</v>
      </c>
      <c r="C54" s="588" t="s">
        <v>2399</v>
      </c>
      <c r="D54" s="14">
        <v>404404122</v>
      </c>
      <c r="E54" s="588" t="s">
        <v>2379</v>
      </c>
      <c r="F54" s="14">
        <v>6.27</v>
      </c>
      <c r="G54" s="14"/>
      <c r="H54" s="588" t="s">
        <v>2379</v>
      </c>
      <c r="I54" s="14" t="s">
        <v>2400</v>
      </c>
      <c r="J54" s="586">
        <v>74.880399999999995</v>
      </c>
      <c r="K54" s="586">
        <v>469.5</v>
      </c>
      <c r="L54" s="14"/>
    </row>
    <row r="55" spans="1:12" ht="33" customHeight="1">
      <c r="A55" s="15">
        <v>47</v>
      </c>
      <c r="B55" s="599" t="s">
        <v>361</v>
      </c>
      <c r="C55" s="588" t="s">
        <v>2399</v>
      </c>
      <c r="D55" s="14">
        <v>404404122</v>
      </c>
      <c r="E55" s="588" t="s">
        <v>2379</v>
      </c>
      <c r="F55" s="14">
        <v>8.75</v>
      </c>
      <c r="G55" s="14"/>
      <c r="H55" s="588" t="s">
        <v>2379</v>
      </c>
      <c r="I55" s="14" t="s">
        <v>2400</v>
      </c>
      <c r="J55" s="586">
        <v>86.4</v>
      </c>
      <c r="K55" s="586">
        <v>756</v>
      </c>
      <c r="L55" s="14"/>
    </row>
    <row r="56" spans="1:12" ht="33" customHeight="1">
      <c r="A56" s="15">
        <v>48</v>
      </c>
      <c r="B56" s="599" t="s">
        <v>361</v>
      </c>
      <c r="C56" s="588" t="s">
        <v>2399</v>
      </c>
      <c r="D56" s="14">
        <v>404404122</v>
      </c>
      <c r="E56" s="588" t="s">
        <v>2379</v>
      </c>
      <c r="F56" s="14">
        <v>12.6</v>
      </c>
      <c r="G56" s="14"/>
      <c r="H56" s="588" t="s">
        <v>2379</v>
      </c>
      <c r="I56" s="14" t="s">
        <v>2400</v>
      </c>
      <c r="J56" s="586">
        <v>69</v>
      </c>
      <c r="K56" s="586">
        <v>869.4</v>
      </c>
      <c r="L56" s="14"/>
    </row>
    <row r="57" spans="1:12" ht="33" customHeight="1">
      <c r="A57" s="15">
        <v>49</v>
      </c>
      <c r="B57" s="599" t="s">
        <v>361</v>
      </c>
      <c r="C57" s="588" t="s">
        <v>2399</v>
      </c>
      <c r="D57" s="14">
        <v>404404122</v>
      </c>
      <c r="E57" s="588" t="s">
        <v>2379</v>
      </c>
      <c r="F57" s="14">
        <v>3500</v>
      </c>
      <c r="G57" s="14"/>
      <c r="H57" s="588" t="s">
        <v>2379</v>
      </c>
      <c r="I57" s="14" t="s">
        <v>2392</v>
      </c>
      <c r="J57" s="586">
        <v>0.22</v>
      </c>
      <c r="K57" s="586">
        <v>770</v>
      </c>
      <c r="L57" s="14"/>
    </row>
    <row r="58" spans="1:12" ht="33" customHeight="1">
      <c r="A58" s="15">
        <v>50</v>
      </c>
      <c r="B58" s="599" t="s">
        <v>361</v>
      </c>
      <c r="C58" s="588" t="s">
        <v>2399</v>
      </c>
      <c r="D58" s="14">
        <v>404404122</v>
      </c>
      <c r="E58" s="588" t="s">
        <v>2379</v>
      </c>
      <c r="F58" s="14">
        <v>4</v>
      </c>
      <c r="G58" s="14"/>
      <c r="H58" s="588" t="s">
        <v>2379</v>
      </c>
      <c r="I58" s="14" t="s">
        <v>2392</v>
      </c>
      <c r="J58" s="586">
        <v>150</v>
      </c>
      <c r="K58" s="586">
        <v>600</v>
      </c>
      <c r="L58" s="14"/>
    </row>
    <row r="59" spans="1:12" ht="33" customHeight="1">
      <c r="A59" s="15">
        <v>51</v>
      </c>
      <c r="B59" s="599" t="s">
        <v>2377</v>
      </c>
      <c r="C59" s="588" t="s">
        <v>2378</v>
      </c>
      <c r="D59" s="14">
        <v>400133903</v>
      </c>
      <c r="E59" s="588" t="s">
        <v>2379</v>
      </c>
      <c r="F59" s="14"/>
      <c r="G59" s="14"/>
      <c r="H59" s="14" t="s">
        <v>2379</v>
      </c>
      <c r="I59" s="14" t="s">
        <v>2380</v>
      </c>
      <c r="J59" s="586"/>
      <c r="K59" s="586">
        <v>676693.5</v>
      </c>
      <c r="L59" s="14"/>
    </row>
    <row r="60" spans="1:12" ht="33" customHeight="1">
      <c r="A60" s="15">
        <v>52</v>
      </c>
      <c r="B60" s="599" t="s">
        <v>2377</v>
      </c>
      <c r="C60" s="588" t="s">
        <v>2381</v>
      </c>
      <c r="D60" s="14">
        <v>61001023050</v>
      </c>
      <c r="E60" s="588" t="s">
        <v>2379</v>
      </c>
      <c r="F60" s="14"/>
      <c r="G60" s="14"/>
      <c r="H60" s="14" t="s">
        <v>2379</v>
      </c>
      <c r="I60" s="14" t="s">
        <v>2380</v>
      </c>
      <c r="J60" s="586"/>
      <c r="K60" s="586">
        <v>48795</v>
      </c>
      <c r="L60" s="14"/>
    </row>
    <row r="61" spans="1:12" ht="33" customHeight="1">
      <c r="A61" s="15">
        <v>53</v>
      </c>
      <c r="B61" s="599" t="s">
        <v>2388</v>
      </c>
      <c r="C61" s="588" t="s">
        <v>2401</v>
      </c>
      <c r="D61" s="14">
        <v>441994585</v>
      </c>
      <c r="E61" s="588" t="s">
        <v>2379</v>
      </c>
      <c r="F61" s="14"/>
      <c r="G61" s="14"/>
      <c r="H61" s="14" t="s">
        <v>2379</v>
      </c>
      <c r="I61" s="14"/>
      <c r="J61" s="586"/>
      <c r="K61" s="586">
        <v>3550</v>
      </c>
      <c r="L61" s="14"/>
    </row>
    <row r="62" spans="1:12" ht="33" customHeight="1">
      <c r="A62" s="15">
        <v>54</v>
      </c>
      <c r="B62" s="599" t="s">
        <v>2388</v>
      </c>
      <c r="C62" s="588" t="s">
        <v>2402</v>
      </c>
      <c r="D62" s="14">
        <v>233646542</v>
      </c>
      <c r="E62" s="588" t="s">
        <v>2379</v>
      </c>
      <c r="F62" s="14"/>
      <c r="G62" s="14"/>
      <c r="H62" s="14" t="s">
        <v>2379</v>
      </c>
      <c r="I62" s="14"/>
      <c r="J62" s="586"/>
      <c r="K62" s="586">
        <v>4360</v>
      </c>
      <c r="L62" s="14"/>
    </row>
    <row r="63" spans="1:12" ht="33" customHeight="1">
      <c r="A63" s="15">
        <v>55</v>
      </c>
      <c r="B63" s="599" t="s">
        <v>2403</v>
      </c>
      <c r="C63" s="588" t="s">
        <v>2404</v>
      </c>
      <c r="D63" s="14">
        <v>204873388</v>
      </c>
      <c r="E63" s="588" t="s">
        <v>2379</v>
      </c>
      <c r="F63" s="14" t="s">
        <v>2405</v>
      </c>
      <c r="G63" s="14" t="s">
        <v>2406</v>
      </c>
      <c r="H63" s="14" t="s">
        <v>2379</v>
      </c>
      <c r="I63" s="14" t="s">
        <v>2392</v>
      </c>
      <c r="J63" s="586"/>
      <c r="K63" s="586">
        <v>4154</v>
      </c>
      <c r="L63" s="14"/>
    </row>
    <row r="64" spans="1:12" ht="33" customHeight="1">
      <c r="A64" s="15">
        <v>56</v>
      </c>
      <c r="B64" s="599" t="s">
        <v>2403</v>
      </c>
      <c r="C64" s="588" t="s">
        <v>2404</v>
      </c>
      <c r="D64" s="14">
        <v>204873388</v>
      </c>
      <c r="E64" s="588" t="s">
        <v>2379</v>
      </c>
      <c r="F64" s="14" t="s">
        <v>2407</v>
      </c>
      <c r="G64" s="14" t="s">
        <v>2408</v>
      </c>
      <c r="H64" s="14" t="s">
        <v>2409</v>
      </c>
      <c r="I64" s="14" t="s">
        <v>2392</v>
      </c>
      <c r="J64" s="586"/>
      <c r="K64" s="586">
        <v>5458.24</v>
      </c>
      <c r="L64" s="14"/>
    </row>
    <row r="65" spans="1:12" ht="33" customHeight="1">
      <c r="A65" s="15">
        <v>57</v>
      </c>
      <c r="B65" s="599" t="s">
        <v>2403</v>
      </c>
      <c r="C65" s="588" t="s">
        <v>2410</v>
      </c>
      <c r="D65" s="14">
        <v>17001005004</v>
      </c>
      <c r="E65" s="588" t="s">
        <v>2379</v>
      </c>
      <c r="F65" s="14" t="s">
        <v>2411</v>
      </c>
      <c r="G65" s="14" t="s">
        <v>2412</v>
      </c>
      <c r="H65" s="14" t="s">
        <v>2413</v>
      </c>
      <c r="I65" s="14" t="s">
        <v>2414</v>
      </c>
      <c r="J65" s="586"/>
      <c r="K65" s="586">
        <v>1500</v>
      </c>
      <c r="L65" s="14"/>
    </row>
    <row r="66" spans="1:12" ht="33" customHeight="1">
      <c r="A66" s="15">
        <v>58</v>
      </c>
      <c r="B66" s="599" t="s">
        <v>2384</v>
      </c>
      <c r="C66" s="588" t="s">
        <v>2415</v>
      </c>
      <c r="D66" s="14">
        <v>220014464</v>
      </c>
      <c r="E66" s="588" t="s">
        <v>2379</v>
      </c>
      <c r="F66" s="14" t="s">
        <v>2416</v>
      </c>
      <c r="G66" s="14" t="s">
        <v>2417</v>
      </c>
      <c r="H66" s="14" t="s">
        <v>2409</v>
      </c>
      <c r="I66" s="14"/>
      <c r="J66" s="586"/>
      <c r="K66" s="586">
        <v>270</v>
      </c>
      <c r="L66" s="14"/>
    </row>
    <row r="67" spans="1:12" ht="33" customHeight="1">
      <c r="A67" s="15">
        <v>59</v>
      </c>
      <c r="B67" s="599" t="s">
        <v>2418</v>
      </c>
      <c r="C67" s="588" t="s">
        <v>2419</v>
      </c>
      <c r="D67" s="14">
        <v>405107904</v>
      </c>
      <c r="E67" s="588" t="s">
        <v>2379</v>
      </c>
      <c r="F67" s="14" t="s">
        <v>2420</v>
      </c>
      <c r="G67" s="14"/>
      <c r="H67" s="14" t="s">
        <v>2421</v>
      </c>
      <c r="I67" s="14" t="s">
        <v>2392</v>
      </c>
      <c r="J67" s="586">
        <v>8</v>
      </c>
      <c r="K67" s="586">
        <v>1840</v>
      </c>
      <c r="L67" s="14"/>
    </row>
    <row r="68" spans="1:12" ht="33" customHeight="1">
      <c r="A68" s="15">
        <v>60</v>
      </c>
      <c r="B68" s="599" t="s">
        <v>2384</v>
      </c>
      <c r="C68" s="588" t="s">
        <v>2422</v>
      </c>
      <c r="D68" s="14">
        <v>202221577</v>
      </c>
      <c r="E68" s="588" t="s">
        <v>2379</v>
      </c>
      <c r="F68" s="14" t="s">
        <v>2423</v>
      </c>
      <c r="G68" s="14"/>
      <c r="H68" s="588" t="s">
        <v>2424</v>
      </c>
      <c r="I68" s="14"/>
      <c r="J68" s="586"/>
      <c r="K68" s="586">
        <v>1000</v>
      </c>
      <c r="L68" s="14"/>
    </row>
    <row r="69" spans="1:12" ht="33" customHeight="1">
      <c r="A69" s="15">
        <v>61</v>
      </c>
      <c r="B69" s="599" t="s">
        <v>2384</v>
      </c>
      <c r="C69" s="588" t="s">
        <v>2425</v>
      </c>
      <c r="D69" s="14">
        <v>419987161</v>
      </c>
      <c r="E69" s="588" t="s">
        <v>2379</v>
      </c>
      <c r="F69" s="14" t="s">
        <v>2426</v>
      </c>
      <c r="G69" s="14"/>
      <c r="H69" s="14" t="s">
        <v>2427</v>
      </c>
      <c r="I69" s="14"/>
      <c r="J69" s="586"/>
      <c r="K69" s="586">
        <v>500</v>
      </c>
      <c r="L69" s="14"/>
    </row>
    <row r="70" spans="1:12" ht="33" customHeight="1">
      <c r="A70" s="15">
        <v>62</v>
      </c>
      <c r="B70" s="599" t="s">
        <v>361</v>
      </c>
      <c r="C70" s="588" t="s">
        <v>2428</v>
      </c>
      <c r="D70" s="14">
        <v>204958812</v>
      </c>
      <c r="E70" s="588" t="s">
        <v>2379</v>
      </c>
      <c r="F70" s="608"/>
      <c r="G70" s="14" t="s">
        <v>2429</v>
      </c>
      <c r="H70" s="14" t="s">
        <v>2430</v>
      </c>
      <c r="I70" s="14"/>
      <c r="J70" s="586"/>
      <c r="K70" s="586">
        <v>3465</v>
      </c>
      <c r="L70" s="14"/>
    </row>
    <row r="71" spans="1:12" ht="33" customHeight="1">
      <c r="A71" s="15">
        <v>63</v>
      </c>
      <c r="B71" s="599" t="s">
        <v>361</v>
      </c>
      <c r="C71" s="588" t="s">
        <v>2428</v>
      </c>
      <c r="D71" s="14">
        <v>204958812</v>
      </c>
      <c r="E71" s="588" t="s">
        <v>2379</v>
      </c>
      <c r="F71" s="608"/>
      <c r="G71" s="14" t="s">
        <v>2431</v>
      </c>
      <c r="H71" s="14" t="s">
        <v>2432</v>
      </c>
      <c r="I71" s="14"/>
      <c r="J71" s="586"/>
      <c r="K71" s="586">
        <v>3465</v>
      </c>
      <c r="L71" s="14"/>
    </row>
    <row r="72" spans="1:12" ht="33" customHeight="1">
      <c r="A72" s="15">
        <v>64</v>
      </c>
      <c r="B72" s="599" t="s">
        <v>2403</v>
      </c>
      <c r="C72" s="588" t="s">
        <v>2428</v>
      </c>
      <c r="D72" s="14">
        <v>204958812</v>
      </c>
      <c r="E72" s="588" t="s">
        <v>2379</v>
      </c>
      <c r="F72" s="608"/>
      <c r="G72" s="14" t="s">
        <v>2433</v>
      </c>
      <c r="H72" s="14" t="s">
        <v>2432</v>
      </c>
      <c r="I72" s="14"/>
      <c r="J72" s="586"/>
      <c r="K72" s="586">
        <v>1051.23</v>
      </c>
      <c r="L72" s="14"/>
    </row>
    <row r="73" spans="1:12" ht="33" customHeight="1">
      <c r="A73" s="15">
        <v>65</v>
      </c>
      <c r="B73" s="599" t="s">
        <v>2384</v>
      </c>
      <c r="C73" s="588" t="s">
        <v>2434</v>
      </c>
      <c r="D73" s="14">
        <v>406180546</v>
      </c>
      <c r="E73" s="588" t="s">
        <v>2379</v>
      </c>
      <c r="F73" s="588" t="s">
        <v>2426</v>
      </c>
      <c r="G73" s="14"/>
      <c r="H73" s="14" t="s">
        <v>2435</v>
      </c>
      <c r="I73" s="14"/>
      <c r="J73" s="586"/>
      <c r="K73" s="586">
        <v>500</v>
      </c>
      <c r="L73" s="14"/>
    </row>
    <row r="74" spans="1:12" ht="33" customHeight="1">
      <c r="A74" s="15">
        <v>66</v>
      </c>
      <c r="B74" s="599" t="s">
        <v>2403</v>
      </c>
      <c r="C74" s="588" t="s">
        <v>2404</v>
      </c>
      <c r="D74" s="14">
        <v>204873388</v>
      </c>
      <c r="E74" s="588" t="s">
        <v>2379</v>
      </c>
      <c r="F74" s="14" t="s">
        <v>2436</v>
      </c>
      <c r="G74" s="14"/>
      <c r="H74" s="14" t="s">
        <v>2432</v>
      </c>
      <c r="I74" s="14"/>
      <c r="J74" s="586"/>
      <c r="K74" s="586">
        <v>12364.16</v>
      </c>
      <c r="L74" s="14"/>
    </row>
    <row r="75" spans="1:12" ht="33" customHeight="1">
      <c r="A75" s="15">
        <v>67</v>
      </c>
      <c r="B75" s="599" t="s">
        <v>361</v>
      </c>
      <c r="C75" s="603" t="s">
        <v>2437</v>
      </c>
      <c r="D75" s="609">
        <v>405142821</v>
      </c>
      <c r="E75" s="603" t="s">
        <v>2379</v>
      </c>
      <c r="F75" s="583"/>
      <c r="G75" s="583"/>
      <c r="H75" s="583" t="s">
        <v>2432</v>
      </c>
      <c r="I75" s="583"/>
      <c r="J75" s="606"/>
      <c r="K75" s="606">
        <v>16354.8</v>
      </c>
      <c r="L75" s="14"/>
    </row>
    <row r="76" spans="1:12" ht="33" customHeight="1">
      <c r="A76" s="15">
        <v>68</v>
      </c>
      <c r="B76" s="599" t="s">
        <v>2403</v>
      </c>
      <c r="C76" s="588" t="s">
        <v>2438</v>
      </c>
      <c r="D76" s="14">
        <v>205255917</v>
      </c>
      <c r="E76" s="588" t="s">
        <v>2379</v>
      </c>
      <c r="F76" s="14"/>
      <c r="G76" s="14" t="s">
        <v>2439</v>
      </c>
      <c r="H76" s="14"/>
      <c r="I76" s="14"/>
      <c r="J76" s="586"/>
      <c r="K76" s="606">
        <v>2341.81</v>
      </c>
      <c r="L76" s="14"/>
    </row>
    <row r="77" spans="1:12" ht="33" customHeight="1">
      <c r="A77" s="15">
        <v>69</v>
      </c>
      <c r="B77" s="599" t="s">
        <v>2403</v>
      </c>
      <c r="C77" s="588" t="s">
        <v>2440</v>
      </c>
      <c r="D77" s="14">
        <v>1001011476</v>
      </c>
      <c r="E77" s="588" t="s">
        <v>2379</v>
      </c>
      <c r="F77" s="14"/>
      <c r="G77" s="14"/>
      <c r="H77" s="14" t="s">
        <v>2441</v>
      </c>
      <c r="I77" s="14"/>
      <c r="J77" s="586"/>
      <c r="K77" s="586">
        <v>1000</v>
      </c>
      <c r="L77" s="14"/>
    </row>
    <row r="78" spans="1:12" ht="33" customHeight="1">
      <c r="A78" s="15">
        <v>70</v>
      </c>
      <c r="B78" s="599" t="s">
        <v>2388</v>
      </c>
      <c r="C78" s="588" t="s">
        <v>2442</v>
      </c>
      <c r="D78" s="14">
        <v>205263258</v>
      </c>
      <c r="E78" s="588" t="s">
        <v>2379</v>
      </c>
      <c r="F78" s="14"/>
      <c r="G78" s="14"/>
      <c r="H78" s="14" t="s">
        <v>2443</v>
      </c>
      <c r="I78" s="14"/>
      <c r="J78" s="586"/>
      <c r="K78" s="586">
        <v>530</v>
      </c>
      <c r="L78" s="14"/>
    </row>
    <row r="79" spans="1:12" ht="33" customHeight="1">
      <c r="A79" s="15">
        <v>71</v>
      </c>
      <c r="B79" s="599" t="s">
        <v>2418</v>
      </c>
      <c r="C79" s="588" t="s">
        <v>2444</v>
      </c>
      <c r="D79" s="610" t="s">
        <v>2445</v>
      </c>
      <c r="E79" s="588" t="s">
        <v>2379</v>
      </c>
      <c r="F79" s="14"/>
      <c r="G79" s="14"/>
      <c r="H79" s="14" t="s">
        <v>2446</v>
      </c>
      <c r="I79" s="14"/>
      <c r="J79" s="586"/>
      <c r="K79" s="586">
        <v>830</v>
      </c>
      <c r="L79" s="14"/>
    </row>
    <row r="80" spans="1:12" ht="33" customHeight="1">
      <c r="A80" s="15">
        <v>72</v>
      </c>
      <c r="B80" s="599" t="s">
        <v>2388</v>
      </c>
      <c r="C80" s="588" t="s">
        <v>2447</v>
      </c>
      <c r="D80" s="14">
        <v>206176109</v>
      </c>
      <c r="E80" s="588" t="s">
        <v>2379</v>
      </c>
      <c r="F80" s="14"/>
      <c r="G80" s="14"/>
      <c r="H80" s="14" t="s">
        <v>2446</v>
      </c>
      <c r="I80" s="14"/>
      <c r="J80" s="586"/>
      <c r="K80" s="586">
        <v>1430</v>
      </c>
      <c r="L80" s="14"/>
    </row>
    <row r="81" spans="1:12" ht="33" customHeight="1">
      <c r="A81" s="15">
        <v>73</v>
      </c>
      <c r="B81" s="599" t="s">
        <v>2388</v>
      </c>
      <c r="C81" s="588" t="s">
        <v>2448</v>
      </c>
      <c r="D81" s="14">
        <v>401947293</v>
      </c>
      <c r="E81" s="588" t="s">
        <v>2379</v>
      </c>
      <c r="F81" s="14"/>
      <c r="G81" s="14"/>
      <c r="H81" s="14" t="s">
        <v>2446</v>
      </c>
      <c r="I81" s="14"/>
      <c r="J81" s="586"/>
      <c r="K81" s="586">
        <v>1054</v>
      </c>
      <c r="L81" s="14"/>
    </row>
    <row r="82" spans="1:12" ht="33" customHeight="1">
      <c r="A82" s="15">
        <v>74</v>
      </c>
      <c r="B82" s="599" t="s">
        <v>2418</v>
      </c>
      <c r="C82" s="588" t="s">
        <v>2449</v>
      </c>
      <c r="D82" s="14">
        <v>205247197</v>
      </c>
      <c r="E82" s="588" t="s">
        <v>2379</v>
      </c>
      <c r="F82" s="14"/>
      <c r="G82" s="14"/>
      <c r="H82" s="14" t="s">
        <v>2446</v>
      </c>
      <c r="I82" s="14"/>
      <c r="J82" s="586"/>
      <c r="K82" s="586">
        <v>398.4</v>
      </c>
      <c r="L82" s="14"/>
    </row>
    <row r="83" spans="1:12" ht="33" customHeight="1">
      <c r="A83" s="15">
        <v>75</v>
      </c>
      <c r="B83" s="599" t="s">
        <v>2384</v>
      </c>
      <c r="C83" s="14" t="s">
        <v>2450</v>
      </c>
      <c r="D83" s="14">
        <v>419982978</v>
      </c>
      <c r="E83" s="14" t="s">
        <v>2451</v>
      </c>
      <c r="F83" s="14"/>
      <c r="G83" s="14"/>
      <c r="H83" s="14" t="s">
        <v>2452</v>
      </c>
      <c r="I83" s="14"/>
      <c r="J83" s="4"/>
      <c r="K83" s="586">
        <v>3170</v>
      </c>
      <c r="L83" s="14"/>
    </row>
    <row r="84" spans="1:12" ht="15">
      <c r="A84" s="14" t="s">
        <v>276</v>
      </c>
      <c r="B84" s="338"/>
      <c r="C84" s="588"/>
      <c r="D84" s="14"/>
      <c r="E84" s="588"/>
      <c r="F84" s="14"/>
      <c r="G84" s="14"/>
      <c r="H84" s="14"/>
      <c r="I84" s="14"/>
      <c r="J84" s="586"/>
      <c r="K84" s="4"/>
      <c r="L84" s="14"/>
    </row>
    <row r="85" spans="1:12" ht="15">
      <c r="A85" s="14"/>
      <c r="B85" s="338"/>
      <c r="C85" s="611"/>
      <c r="D85" s="612"/>
      <c r="E85" s="611"/>
      <c r="F85" s="612"/>
      <c r="G85" s="14"/>
      <c r="H85" s="14"/>
      <c r="I85" s="14"/>
      <c r="J85" s="14" t="s">
        <v>490</v>
      </c>
      <c r="K85" s="613">
        <f>SUM(K9:K84)</f>
        <v>1554194.2299999997</v>
      </c>
      <c r="L85" s="14"/>
    </row>
    <row r="86" spans="1:12" ht="15">
      <c r="A86" s="614"/>
      <c r="B86" s="614"/>
      <c r="C86" s="615"/>
      <c r="D86" s="614"/>
      <c r="E86" s="615"/>
      <c r="F86" s="614"/>
      <c r="G86" s="614"/>
      <c r="H86" s="614"/>
      <c r="I86" s="614"/>
      <c r="J86" s="614"/>
      <c r="K86" s="616"/>
    </row>
    <row r="87" spans="1:12" ht="15">
      <c r="A87" s="617" t="s">
        <v>491</v>
      </c>
      <c r="B87" s="617"/>
      <c r="C87" s="615"/>
      <c r="D87" s="614"/>
      <c r="E87" s="615"/>
      <c r="F87" s="614"/>
      <c r="G87" s="614"/>
      <c r="H87" s="614"/>
      <c r="I87" s="614"/>
      <c r="J87" s="614"/>
      <c r="K87" s="616"/>
    </row>
    <row r="88" spans="1:12" ht="15">
      <c r="A88" s="617" t="s">
        <v>492</v>
      </c>
      <c r="B88" s="617"/>
      <c r="C88" s="615"/>
      <c r="D88" s="614"/>
      <c r="E88" s="615"/>
      <c r="F88" s="614"/>
      <c r="G88" s="614"/>
      <c r="H88" s="614"/>
      <c r="I88" s="614"/>
      <c r="J88" s="614"/>
      <c r="K88" s="616"/>
    </row>
    <row r="89" spans="1:12" ht="15">
      <c r="A89" s="617" t="s">
        <v>493</v>
      </c>
      <c r="B89" s="617"/>
      <c r="C89" s="618"/>
      <c r="D89" s="616"/>
      <c r="E89" s="618"/>
      <c r="F89" s="616"/>
      <c r="G89" s="616"/>
      <c r="H89" s="616"/>
      <c r="I89" s="616"/>
      <c r="J89" s="616"/>
      <c r="K89" s="616"/>
    </row>
    <row r="90" spans="1:12" ht="15">
      <c r="A90" s="617" t="s">
        <v>494</v>
      </c>
      <c r="B90" s="617"/>
      <c r="C90" s="618"/>
      <c r="D90" s="616"/>
      <c r="E90" s="618"/>
      <c r="F90" s="616"/>
      <c r="G90" s="616"/>
      <c r="H90" s="616"/>
      <c r="I90" s="616"/>
      <c r="J90" s="616"/>
      <c r="K90" s="616"/>
    </row>
    <row r="91" spans="1:12" ht="15" customHeight="1">
      <c r="A91" s="619" t="s">
        <v>511</v>
      </c>
      <c r="B91" s="619"/>
      <c r="C91" s="618"/>
      <c r="D91" s="619"/>
      <c r="E91" s="618"/>
      <c r="F91" s="619"/>
      <c r="G91" s="619"/>
      <c r="H91" s="619"/>
      <c r="I91" s="619"/>
      <c r="J91" s="619"/>
      <c r="K91" s="619"/>
    </row>
    <row r="92" spans="1:12" ht="15" customHeight="1">
      <c r="A92" s="619"/>
      <c r="B92" s="619"/>
      <c r="C92" s="618"/>
      <c r="D92" s="619"/>
      <c r="E92" s="618"/>
      <c r="F92" s="619"/>
      <c r="G92" s="619"/>
      <c r="H92" s="619"/>
      <c r="I92" s="619"/>
      <c r="J92" s="619"/>
      <c r="K92" s="619"/>
    </row>
    <row r="93" spans="1:12" ht="12.75" customHeight="1">
      <c r="A93" s="620"/>
      <c r="B93" s="620"/>
      <c r="C93" s="618"/>
      <c r="D93" s="620"/>
      <c r="E93" s="618"/>
      <c r="F93" s="620"/>
      <c r="G93" s="620"/>
      <c r="H93" s="620"/>
      <c r="I93" s="620"/>
      <c r="J93" s="620"/>
      <c r="K93" s="620"/>
    </row>
    <row r="94" spans="1:12" ht="5.25" customHeight="1">
      <c r="A94" s="368" t="s">
        <v>107</v>
      </c>
      <c r="B94" s="368"/>
      <c r="C94" s="621"/>
      <c r="D94" s="340"/>
      <c r="E94" s="622"/>
      <c r="F94" s="339"/>
      <c r="G94" s="339"/>
      <c r="H94" s="339"/>
      <c r="I94" s="339"/>
      <c r="J94" s="339"/>
      <c r="K94" s="616"/>
    </row>
    <row r="95" spans="1:12" ht="15">
      <c r="A95" s="339"/>
      <c r="B95" s="340"/>
      <c r="C95" s="621"/>
      <c r="D95" s="340"/>
      <c r="E95" s="622"/>
      <c r="F95" s="339"/>
      <c r="G95" s="339"/>
      <c r="H95" s="339"/>
      <c r="I95" s="339"/>
      <c r="J95" s="341"/>
      <c r="K95" s="616"/>
    </row>
    <row r="96" spans="1:12" ht="90">
      <c r="A96" s="339"/>
      <c r="B96" s="340"/>
      <c r="C96" s="370" t="s">
        <v>268</v>
      </c>
      <c r="D96" s="369"/>
      <c r="E96" s="371"/>
      <c r="F96" s="342"/>
      <c r="G96" s="370" t="s">
        <v>495</v>
      </c>
      <c r="H96" s="370"/>
      <c r="I96" s="370"/>
      <c r="J96" s="343"/>
      <c r="K96" s="616"/>
    </row>
    <row r="97" spans="1:11" ht="15">
      <c r="A97" s="339"/>
      <c r="B97" s="340"/>
      <c r="C97" s="621"/>
      <c r="D97" s="340"/>
      <c r="E97" s="622"/>
      <c r="F97" s="339"/>
      <c r="G97" s="371"/>
      <c r="H97" s="371"/>
      <c r="I97" s="371"/>
      <c r="J97" s="343"/>
      <c r="K97" s="616"/>
    </row>
    <row r="98" spans="1:11" ht="15">
      <c r="A98" s="339"/>
      <c r="B98" s="340"/>
      <c r="C98" s="371" t="s">
        <v>139</v>
      </c>
      <c r="D98" s="367"/>
      <c r="E98" s="371"/>
      <c r="F98" s="342"/>
      <c r="G98" s="339"/>
      <c r="H98" s="339"/>
      <c r="I98" s="339"/>
      <c r="J98" s="339"/>
      <c r="K98" s="616"/>
    </row>
  </sheetData>
  <dataValidations count="1">
    <dataValidation type="list" allowBlank="1" showInputMessage="1" showErrorMessage="1" sqref="B9:B8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" bottom="0.19666666666666666" header="0.15748031496063" footer="0.15748031496063"/>
  <pageSetup scale="59" fitToHeight="0" orientation="landscape" r:id="rId1"/>
  <rowBreaks count="1" manualBreakCount="1">
    <brk id="64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1" sqref="C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8" t="s">
        <v>455</v>
      </c>
      <c r="B1" s="70"/>
      <c r="C1" s="914" t="s">
        <v>109</v>
      </c>
      <c r="D1" s="914"/>
    </row>
    <row r="2" spans="1:5">
      <c r="A2" s="68" t="s">
        <v>456</v>
      </c>
      <c r="B2" s="70"/>
      <c r="C2" s="332">
        <v>42370</v>
      </c>
      <c r="D2" s="383">
        <v>42735</v>
      </c>
    </row>
    <row r="3" spans="1:5">
      <c r="A3" s="70" t="s">
        <v>140</v>
      </c>
      <c r="B3" s="70"/>
      <c r="C3" s="69"/>
      <c r="D3" s="69"/>
    </row>
    <row r="4" spans="1:5">
      <c r="A4" s="68"/>
      <c r="B4" s="70"/>
      <c r="C4" s="69"/>
      <c r="D4" s="69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1"/>
      <c r="D5" s="70"/>
      <c r="E5" s="5"/>
    </row>
    <row r="6" spans="1:5">
      <c r="A6" s="111" t="str">
        <f>'ფორმა N1'!D4</f>
        <v>მოქალაქეთა პოლიტიკური გაერთანება სახელმწიფო ხალხისთვის</v>
      </c>
      <c r="B6" s="112"/>
      <c r="C6" s="112"/>
      <c r="D6" s="52"/>
      <c r="E6" s="5"/>
    </row>
    <row r="7" spans="1:5">
      <c r="A7" s="71"/>
      <c r="B7" s="71"/>
      <c r="C7" s="71"/>
      <c r="D7" s="70"/>
      <c r="E7" s="5"/>
    </row>
    <row r="8" spans="1:5" s="6" customFormat="1">
      <c r="A8" s="94"/>
      <c r="B8" s="94"/>
      <c r="C8" s="72"/>
      <c r="D8" s="72"/>
    </row>
    <row r="9" spans="1:5" s="6" customFormat="1" ht="30">
      <c r="A9" s="100" t="s">
        <v>64</v>
      </c>
      <c r="B9" s="73" t="s">
        <v>11</v>
      </c>
      <c r="C9" s="73" t="s">
        <v>10</v>
      </c>
      <c r="D9" s="73" t="s">
        <v>9</v>
      </c>
    </row>
    <row r="10" spans="1:5" s="7" customFormat="1">
      <c r="A10" s="13">
        <v>1</v>
      </c>
      <c r="B10" s="13" t="s">
        <v>108</v>
      </c>
      <c r="C10" s="76">
        <f>SUM(C11,C14,C17,C20:C22)</f>
        <v>10392.689999999999</v>
      </c>
      <c r="D10" s="76">
        <f>SUM(D11,D14,D17,D20:D22)</f>
        <v>10392.689999999999</v>
      </c>
    </row>
    <row r="11" spans="1:5" s="9" customFormat="1" ht="18">
      <c r="A11" s="14">
        <v>1.1000000000000001</v>
      </c>
      <c r="B11" s="14" t="s">
        <v>68</v>
      </c>
      <c r="C11" s="76">
        <f>SUM(C12:C13)</f>
        <v>0</v>
      </c>
      <c r="D11" s="76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76">
        <f>SUM(C15:C16)</f>
        <v>10387.129999999999</v>
      </c>
      <c r="D14" s="76">
        <f>SUM(D15:D16)</f>
        <v>10387.129999999999</v>
      </c>
    </row>
    <row r="15" spans="1:5">
      <c r="A15" s="16" t="s">
        <v>32</v>
      </c>
      <c r="B15" s="16" t="s">
        <v>72</v>
      </c>
      <c r="C15" s="32">
        <v>10387.129999999999</v>
      </c>
      <c r="D15" s="33">
        <v>10387.129999999999</v>
      </c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76">
        <f>SUM(C18:C19)</f>
        <v>0</v>
      </c>
      <c r="D17" s="76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>
        <v>5.56</v>
      </c>
      <c r="D22" s="33">
        <v>5.56</v>
      </c>
    </row>
    <row r="25" spans="1:9" s="22" customFormat="1" ht="12.75"/>
    <row r="26" spans="1:9">
      <c r="A26" s="63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3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59" t="s">
        <v>139</v>
      </c>
    </row>
    <row r="32" spans="1:9" s="22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457</v>
      </c>
      <c r="B1" s="71"/>
      <c r="C1" s="902" t="s">
        <v>109</v>
      </c>
      <c r="D1" s="902"/>
      <c r="E1" s="85"/>
    </row>
    <row r="2" spans="1:5" s="6" customFormat="1">
      <c r="A2" s="68" t="s">
        <v>454</v>
      </c>
      <c r="B2" s="71"/>
      <c r="C2" s="332">
        <v>42370</v>
      </c>
      <c r="D2" s="383">
        <v>42735</v>
      </c>
      <c r="E2" s="85"/>
    </row>
    <row r="3" spans="1:5" s="6" customFormat="1">
      <c r="A3" s="70" t="s">
        <v>140</v>
      </c>
      <c r="B3" s="68"/>
      <c r="C3" s="150"/>
      <c r="D3" s="150"/>
      <c r="E3" s="85"/>
    </row>
    <row r="4" spans="1:5" s="6" customFormat="1">
      <c r="A4" s="70"/>
      <c r="B4" s="70"/>
      <c r="C4" s="150"/>
      <c r="D4" s="150"/>
      <c r="E4" s="85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9"/>
      <c r="B8" s="149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297</v>
      </c>
      <c r="B10" s="92" t="s">
        <v>1104</v>
      </c>
      <c r="C10" s="4">
        <v>6</v>
      </c>
      <c r="D10" s="4">
        <v>6</v>
      </c>
      <c r="E10" s="87"/>
    </row>
    <row r="11" spans="1:5" s="10" customFormat="1">
      <c r="A11" s="92" t="s">
        <v>298</v>
      </c>
      <c r="B11" s="92"/>
      <c r="C11" s="4"/>
      <c r="D11" s="4"/>
      <c r="E11" s="88"/>
    </row>
    <row r="12" spans="1:5" s="10" customFormat="1">
      <c r="A12" s="92" t="s">
        <v>299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9">
      <c r="A17" s="93"/>
      <c r="B17" s="93" t="s">
        <v>335</v>
      </c>
      <c r="C17" s="80">
        <f>SUM(C10:C16)</f>
        <v>6</v>
      </c>
      <c r="D17" s="80">
        <f>SUM(D10:D16)</f>
        <v>6</v>
      </c>
      <c r="E17" s="90"/>
    </row>
    <row r="18" spans="1:9">
      <c r="A18" s="37"/>
      <c r="B18" s="37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04"/>
    </row>
    <row r="22" spans="1:9">
      <c r="A22" s="204" t="s">
        <v>403</v>
      </c>
    </row>
    <row r="23" spans="1:9" s="22" customFormat="1" ht="12.75"/>
    <row r="24" spans="1:9">
      <c r="A24" s="63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3"/>
      <c r="B27" s="63" t="s">
        <v>445</v>
      </c>
      <c r="D27" s="12"/>
      <c r="E27"/>
      <c r="F27"/>
      <c r="G27"/>
      <c r="H27"/>
      <c r="I27"/>
    </row>
    <row r="28" spans="1:9">
      <c r="B28" s="2" t="s">
        <v>446</v>
      </c>
      <c r="D28" s="12"/>
      <c r="E28"/>
      <c r="F28"/>
      <c r="G28"/>
      <c r="H28"/>
      <c r="I28"/>
    </row>
    <row r="29" spans="1:9" customFormat="1" ht="12.75">
      <c r="A29" s="59"/>
      <c r="B29" s="59" t="s">
        <v>139</v>
      </c>
    </row>
    <row r="30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15" zoomScaleNormal="100" zoomScaleSheetLayoutView="115" workbookViewId="0">
      <selection activeCell="C2" sqref="C2"/>
    </sheetView>
  </sheetViews>
  <sheetFormatPr defaultColWidth="9.140625"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224</v>
      </c>
      <c r="B1" s="113"/>
      <c r="C1" s="915" t="s">
        <v>198</v>
      </c>
      <c r="D1" s="915"/>
      <c r="E1" s="99"/>
    </row>
    <row r="2" spans="1:5">
      <c r="A2" s="70" t="s">
        <v>140</v>
      </c>
      <c r="B2" s="113"/>
      <c r="C2" s="332">
        <v>42370</v>
      </c>
      <c r="D2" s="383">
        <v>42735</v>
      </c>
      <c r="E2" s="99"/>
    </row>
    <row r="3" spans="1:5">
      <c r="A3" s="110"/>
      <c r="B3" s="113"/>
      <c r="C3" s="71"/>
      <c r="D3" s="71"/>
      <c r="E3" s="99"/>
    </row>
    <row r="4" spans="1:5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102"/>
    </row>
    <row r="5" spans="1:5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52"/>
      <c r="E5" s="102"/>
    </row>
    <row r="6" spans="1:5">
      <c r="A6" s="71"/>
      <c r="B6" s="70"/>
      <c r="C6" s="70"/>
      <c r="D6" s="70"/>
      <c r="E6" s="102"/>
    </row>
    <row r="7" spans="1:5">
      <c r="A7" s="109"/>
      <c r="B7" s="114"/>
      <c r="C7" s="115"/>
      <c r="D7" s="115"/>
      <c r="E7" s="99"/>
    </row>
    <row r="8" spans="1:5" ht="45">
      <c r="A8" s="116" t="s">
        <v>113</v>
      </c>
      <c r="B8" s="116" t="s">
        <v>190</v>
      </c>
      <c r="C8" s="116" t="s">
        <v>303</v>
      </c>
      <c r="D8" s="116" t="s">
        <v>257</v>
      </c>
      <c r="E8" s="99"/>
    </row>
    <row r="9" spans="1:5">
      <c r="A9" s="42"/>
      <c r="B9" s="43"/>
      <c r="C9" s="146"/>
      <c r="D9" s="146"/>
      <c r="E9" s="99"/>
    </row>
    <row r="10" spans="1:5">
      <c r="A10" s="44" t="s">
        <v>191</v>
      </c>
      <c r="B10" s="45"/>
      <c r="C10" s="117">
        <f>SUM(C11,C34)</f>
        <v>388306</v>
      </c>
      <c r="D10" s="117">
        <f>SUM(D11,D34)</f>
        <v>345417.98000000004</v>
      </c>
      <c r="E10" s="99"/>
    </row>
    <row r="11" spans="1:5">
      <c r="A11" s="46" t="s">
        <v>192</v>
      </c>
      <c r="B11" s="47"/>
      <c r="C11" s="79">
        <f>SUM(C12:C32)</f>
        <v>0</v>
      </c>
      <c r="D11" s="79">
        <f>SUM(D12:D32)</f>
        <v>2235.21</v>
      </c>
      <c r="E11" s="99"/>
    </row>
    <row r="12" spans="1:5">
      <c r="A12" s="50">
        <v>1110</v>
      </c>
      <c r="B12" s="49" t="s">
        <v>142</v>
      </c>
      <c r="C12" s="8"/>
      <c r="D12" s="8"/>
      <c r="E12" s="99"/>
    </row>
    <row r="13" spans="1:5">
      <c r="A13" s="50">
        <v>1120</v>
      </c>
      <c r="B13" s="49" t="s">
        <v>143</v>
      </c>
      <c r="C13" s="8"/>
      <c r="D13" s="8"/>
      <c r="E13" s="99"/>
    </row>
    <row r="14" spans="1:5">
      <c r="A14" s="50">
        <v>1211</v>
      </c>
      <c r="B14" s="49" t="s">
        <v>144</v>
      </c>
      <c r="C14" s="8">
        <v>0</v>
      </c>
      <c r="D14" s="8">
        <v>5.71</v>
      </c>
      <c r="E14" s="99"/>
    </row>
    <row r="15" spans="1:5">
      <c r="A15" s="50">
        <v>1212</v>
      </c>
      <c r="B15" s="49" t="s">
        <v>145</v>
      </c>
      <c r="C15" s="8"/>
      <c r="D15" s="8"/>
      <c r="E15" s="99"/>
    </row>
    <row r="16" spans="1:5">
      <c r="A16" s="50">
        <v>1213</v>
      </c>
      <c r="B16" s="49" t="s">
        <v>146</v>
      </c>
      <c r="C16" s="8"/>
      <c r="D16" s="8"/>
      <c r="E16" s="99"/>
    </row>
    <row r="17" spans="1:5">
      <c r="A17" s="50">
        <v>1214</v>
      </c>
      <c r="B17" s="49" t="s">
        <v>147</v>
      </c>
      <c r="C17" s="8"/>
      <c r="D17" s="8"/>
      <c r="E17" s="99"/>
    </row>
    <row r="18" spans="1:5">
      <c r="A18" s="50">
        <v>1215</v>
      </c>
      <c r="B18" s="49" t="s">
        <v>148</v>
      </c>
      <c r="C18" s="8"/>
      <c r="D18" s="8"/>
      <c r="E18" s="99"/>
    </row>
    <row r="19" spans="1:5">
      <c r="A19" s="50">
        <v>1300</v>
      </c>
      <c r="B19" s="49" t="s">
        <v>149</v>
      </c>
      <c r="C19" s="8"/>
      <c r="D19" s="8"/>
      <c r="E19" s="99"/>
    </row>
    <row r="20" spans="1:5">
      <c r="A20" s="50">
        <v>1410</v>
      </c>
      <c r="B20" s="49" t="s">
        <v>150</v>
      </c>
      <c r="C20" s="8"/>
      <c r="D20" s="8"/>
      <c r="E20" s="99"/>
    </row>
    <row r="21" spans="1:5">
      <c r="A21" s="50">
        <v>1421</v>
      </c>
      <c r="B21" s="49" t="s">
        <v>151</v>
      </c>
      <c r="C21" s="8"/>
      <c r="D21" s="8"/>
      <c r="E21" s="99"/>
    </row>
    <row r="22" spans="1:5">
      <c r="A22" s="50">
        <v>1422</v>
      </c>
      <c r="B22" s="49" t="s">
        <v>152</v>
      </c>
      <c r="C22" s="8"/>
      <c r="D22" s="8"/>
      <c r="E22" s="99"/>
    </row>
    <row r="23" spans="1:5">
      <c r="A23" s="50">
        <v>1423</v>
      </c>
      <c r="B23" s="49" t="s">
        <v>153</v>
      </c>
      <c r="C23" s="8"/>
      <c r="D23" s="8"/>
      <c r="E23" s="99"/>
    </row>
    <row r="24" spans="1:5">
      <c r="A24" s="50">
        <v>1431</v>
      </c>
      <c r="B24" s="49" t="s">
        <v>154</v>
      </c>
      <c r="C24" s="8"/>
      <c r="D24" s="8"/>
      <c r="E24" s="99"/>
    </row>
    <row r="25" spans="1:5">
      <c r="A25" s="50">
        <v>1432</v>
      </c>
      <c r="B25" s="49" t="s">
        <v>155</v>
      </c>
      <c r="C25" s="8"/>
      <c r="D25" s="8"/>
      <c r="E25" s="99"/>
    </row>
    <row r="26" spans="1:5">
      <c r="A26" s="50">
        <v>1433</v>
      </c>
      <c r="B26" s="49" t="s">
        <v>156</v>
      </c>
      <c r="C26" s="8"/>
      <c r="D26" s="8"/>
      <c r="E26" s="99"/>
    </row>
    <row r="27" spans="1:5">
      <c r="A27" s="50">
        <v>1441</v>
      </c>
      <c r="B27" s="49" t="s">
        <v>157</v>
      </c>
      <c r="C27" s="8"/>
      <c r="D27" s="8"/>
      <c r="E27" s="99"/>
    </row>
    <row r="28" spans="1:5">
      <c r="A28" s="50">
        <v>1442</v>
      </c>
      <c r="B28" s="49" t="s">
        <v>158</v>
      </c>
      <c r="C28" s="8"/>
      <c r="D28" s="8">
        <v>2229.5</v>
      </c>
      <c r="E28" s="99"/>
    </row>
    <row r="29" spans="1:5">
      <c r="A29" s="50">
        <v>1443</v>
      </c>
      <c r="B29" s="49" t="s">
        <v>159</v>
      </c>
      <c r="C29" s="8"/>
      <c r="D29" s="8"/>
      <c r="E29" s="99"/>
    </row>
    <row r="30" spans="1:5">
      <c r="A30" s="50">
        <v>1444</v>
      </c>
      <c r="B30" s="49" t="s">
        <v>160</v>
      </c>
      <c r="C30" s="8"/>
      <c r="D30" s="8"/>
      <c r="E30" s="99"/>
    </row>
    <row r="31" spans="1:5">
      <c r="A31" s="50">
        <v>1445</v>
      </c>
      <c r="B31" s="49" t="s">
        <v>161</v>
      </c>
      <c r="C31" s="8"/>
      <c r="D31" s="8"/>
      <c r="E31" s="99"/>
    </row>
    <row r="32" spans="1:5">
      <c r="A32" s="50">
        <v>1446</v>
      </c>
      <c r="B32" s="49" t="s">
        <v>162</v>
      </c>
      <c r="C32" s="8"/>
      <c r="D32" s="8"/>
      <c r="E32" s="99"/>
    </row>
    <row r="33" spans="1:5">
      <c r="A33" s="29"/>
      <c r="E33" s="99"/>
    </row>
    <row r="34" spans="1:5">
      <c r="A34" s="51" t="s">
        <v>193</v>
      </c>
      <c r="B34" s="49"/>
      <c r="C34" s="79">
        <f>SUM(C35:C42)</f>
        <v>388306</v>
      </c>
      <c r="D34" s="79">
        <f>SUM(D35:D42)</f>
        <v>343182.77</v>
      </c>
      <c r="E34" s="99"/>
    </row>
    <row r="35" spans="1:5">
      <c r="A35" s="50">
        <v>2110</v>
      </c>
      <c r="B35" s="49" t="s">
        <v>100</v>
      </c>
      <c r="C35" s="8"/>
      <c r="D35" s="8"/>
      <c r="E35" s="99"/>
    </row>
    <row r="36" spans="1:5">
      <c r="A36" s="50">
        <v>2120</v>
      </c>
      <c r="B36" s="49" t="s">
        <v>163</v>
      </c>
      <c r="C36" s="8">
        <v>309328</v>
      </c>
      <c r="D36" s="8">
        <v>343107.77</v>
      </c>
      <c r="E36" s="99"/>
    </row>
    <row r="37" spans="1:5">
      <c r="A37" s="50">
        <v>2130</v>
      </c>
      <c r="B37" s="49" t="s">
        <v>101</v>
      </c>
      <c r="C37" s="8"/>
      <c r="D37" s="8"/>
      <c r="E37" s="99"/>
    </row>
    <row r="38" spans="1:5">
      <c r="A38" s="50">
        <v>2140</v>
      </c>
      <c r="B38" s="49" t="s">
        <v>412</v>
      </c>
      <c r="C38" s="8"/>
      <c r="D38" s="8"/>
      <c r="E38" s="99"/>
    </row>
    <row r="39" spans="1:5">
      <c r="A39" s="50">
        <v>2150</v>
      </c>
      <c r="B39" s="49" t="s">
        <v>416</v>
      </c>
      <c r="C39" s="8"/>
      <c r="D39" s="8"/>
      <c r="E39" s="99"/>
    </row>
    <row r="40" spans="1:5" s="173" customFormat="1">
      <c r="A40" s="624">
        <v>2220</v>
      </c>
      <c r="B40" s="625" t="s">
        <v>102</v>
      </c>
      <c r="C40" s="425">
        <v>78978</v>
      </c>
      <c r="D40" s="425">
        <v>75</v>
      </c>
    </row>
    <row r="41" spans="1:5">
      <c r="A41" s="50">
        <v>2300</v>
      </c>
      <c r="B41" s="49" t="s">
        <v>164</v>
      </c>
      <c r="C41" s="8"/>
      <c r="D41" s="8"/>
      <c r="E41" s="99"/>
    </row>
    <row r="42" spans="1:5">
      <c r="A42" s="50">
        <v>2400</v>
      </c>
      <c r="B42" s="49" t="s">
        <v>165</v>
      </c>
      <c r="C42" s="8"/>
      <c r="D42" s="8"/>
      <c r="E42" s="99"/>
    </row>
    <row r="43" spans="1:5">
      <c r="A43" s="30"/>
      <c r="E43" s="99"/>
    </row>
    <row r="44" spans="1:5">
      <c r="A44" s="48" t="s">
        <v>197</v>
      </c>
      <c r="B44" s="49"/>
      <c r="C44" s="79">
        <f>SUM(C45,C64)</f>
        <v>594562.81000000006</v>
      </c>
      <c r="D44" s="79">
        <f>SUM(D45,D64)</f>
        <v>592421.71</v>
      </c>
      <c r="E44" s="99"/>
    </row>
    <row r="45" spans="1:5">
      <c r="A45" s="51" t="s">
        <v>194</v>
      </c>
      <c r="B45" s="49"/>
      <c r="C45" s="79">
        <f>SUM(C46:C61)</f>
        <v>594562.81000000006</v>
      </c>
      <c r="D45" s="79">
        <f>SUM(D46:D61)</f>
        <v>592421.71</v>
      </c>
      <c r="E45" s="99"/>
    </row>
    <row r="46" spans="1:5">
      <c r="A46" s="50">
        <v>3100</v>
      </c>
      <c r="B46" s="49" t="s">
        <v>166</v>
      </c>
      <c r="C46" s="8"/>
      <c r="D46" s="8"/>
      <c r="E46" s="99"/>
    </row>
    <row r="47" spans="1:5">
      <c r="A47" s="50">
        <v>3210</v>
      </c>
      <c r="B47" s="49" t="s">
        <v>167</v>
      </c>
      <c r="C47" s="8">
        <v>556607.29</v>
      </c>
      <c r="D47" s="8">
        <v>456102.7</v>
      </c>
      <c r="E47" s="99"/>
    </row>
    <row r="48" spans="1:5">
      <c r="A48" s="50">
        <v>3221</v>
      </c>
      <c r="B48" s="49" t="s">
        <v>168</v>
      </c>
      <c r="C48" s="8"/>
      <c r="D48" s="8"/>
      <c r="E48" s="99"/>
    </row>
    <row r="49" spans="1:5">
      <c r="A49" s="50">
        <v>3222</v>
      </c>
      <c r="B49" s="49" t="s">
        <v>169</v>
      </c>
      <c r="C49" s="8">
        <v>0</v>
      </c>
      <c r="D49" s="8">
        <v>21700.67</v>
      </c>
      <c r="E49" s="99"/>
    </row>
    <row r="50" spans="1:5">
      <c r="A50" s="50">
        <v>3223</v>
      </c>
      <c r="B50" s="49" t="s">
        <v>170</v>
      </c>
      <c r="C50" s="8"/>
      <c r="D50" s="8"/>
      <c r="E50" s="99"/>
    </row>
    <row r="51" spans="1:5">
      <c r="A51" s="50">
        <v>3224</v>
      </c>
      <c r="B51" s="49" t="s">
        <v>171</v>
      </c>
      <c r="C51" s="8"/>
      <c r="D51" s="8"/>
      <c r="E51" s="99"/>
    </row>
    <row r="52" spans="1:5">
      <c r="A52" s="50">
        <v>3231</v>
      </c>
      <c r="B52" s="49" t="s">
        <v>172</v>
      </c>
      <c r="C52" s="8">
        <v>34436</v>
      </c>
      <c r="D52" s="8">
        <v>110136</v>
      </c>
      <c r="E52" s="99"/>
    </row>
    <row r="53" spans="1:5">
      <c r="A53" s="50">
        <v>3232</v>
      </c>
      <c r="B53" s="49" t="s">
        <v>173</v>
      </c>
      <c r="C53" s="8"/>
      <c r="D53" s="8"/>
      <c r="E53" s="99"/>
    </row>
    <row r="54" spans="1:5">
      <c r="A54" s="50">
        <v>3234</v>
      </c>
      <c r="B54" s="49" t="s">
        <v>174</v>
      </c>
      <c r="C54" s="8">
        <v>3519.52</v>
      </c>
      <c r="D54" s="8">
        <v>4482.34</v>
      </c>
      <c r="E54" s="99"/>
    </row>
    <row r="55" spans="1:5" ht="30">
      <c r="A55" s="50">
        <v>3236</v>
      </c>
      <c r="B55" s="49" t="s">
        <v>189</v>
      </c>
      <c r="C55" s="8"/>
      <c r="D55" s="8"/>
      <c r="E55" s="99"/>
    </row>
    <row r="56" spans="1:5" ht="45">
      <c r="A56" s="50">
        <v>3237</v>
      </c>
      <c r="B56" s="49" t="s">
        <v>175</v>
      </c>
      <c r="C56" s="8"/>
      <c r="D56" s="8"/>
      <c r="E56" s="99"/>
    </row>
    <row r="57" spans="1:5">
      <c r="A57" s="50">
        <v>3241</v>
      </c>
      <c r="B57" s="49" t="s">
        <v>176</v>
      </c>
      <c r="C57" s="8"/>
      <c r="D57" s="8"/>
      <c r="E57" s="99"/>
    </row>
    <row r="58" spans="1:5">
      <c r="A58" s="50">
        <v>3242</v>
      </c>
      <c r="B58" s="49" t="s">
        <v>177</v>
      </c>
      <c r="C58" s="8"/>
      <c r="D58" s="8"/>
      <c r="E58" s="99"/>
    </row>
    <row r="59" spans="1:5">
      <c r="A59" s="50">
        <v>3243</v>
      </c>
      <c r="B59" s="49" t="s">
        <v>178</v>
      </c>
      <c r="C59" s="8"/>
      <c r="D59" s="8"/>
      <c r="E59" s="99"/>
    </row>
    <row r="60" spans="1:5">
      <c r="A60" s="50">
        <v>3245</v>
      </c>
      <c r="B60" s="49" t="s">
        <v>179</v>
      </c>
      <c r="C60" s="8"/>
      <c r="D60" s="8"/>
      <c r="E60" s="99"/>
    </row>
    <row r="61" spans="1:5">
      <c r="A61" s="50">
        <v>3246</v>
      </c>
      <c r="B61" s="49" t="s">
        <v>180</v>
      </c>
      <c r="C61" s="8"/>
      <c r="D61" s="8"/>
      <c r="E61" s="99"/>
    </row>
    <row r="62" spans="1:5">
      <c r="A62" s="30"/>
      <c r="E62" s="99"/>
    </row>
    <row r="63" spans="1:5">
      <c r="A63" s="31"/>
      <c r="E63" s="99"/>
    </row>
    <row r="64" spans="1:5">
      <c r="A64" s="51" t="s">
        <v>195</v>
      </c>
      <c r="B64" s="49"/>
      <c r="C64" s="79">
        <f>SUM(C65:C67)</f>
        <v>0</v>
      </c>
      <c r="D64" s="79">
        <f>SUM(D65:D67)</f>
        <v>0</v>
      </c>
      <c r="E64" s="99"/>
    </row>
    <row r="65" spans="1:5">
      <c r="A65" s="50">
        <v>5100</v>
      </c>
      <c r="B65" s="49" t="s">
        <v>255</v>
      </c>
      <c r="C65" s="8"/>
      <c r="D65" s="8"/>
      <c r="E65" s="99"/>
    </row>
    <row r="66" spans="1:5">
      <c r="A66" s="50">
        <v>5220</v>
      </c>
      <c r="B66" s="49" t="s">
        <v>433</v>
      </c>
      <c r="C66" s="8"/>
      <c r="D66" s="8"/>
      <c r="E66" s="99"/>
    </row>
    <row r="67" spans="1:5">
      <c r="A67" s="50">
        <v>5230</v>
      </c>
      <c r="B67" s="49" t="s">
        <v>434</v>
      </c>
      <c r="C67" s="8"/>
      <c r="D67" s="8"/>
      <c r="E67" s="99"/>
    </row>
    <row r="68" spans="1:5">
      <c r="A68" s="30"/>
      <c r="E68" s="99"/>
    </row>
    <row r="69" spans="1:5">
      <c r="A69" s="2"/>
      <c r="E69" s="99"/>
    </row>
    <row r="70" spans="1:5">
      <c r="A70" s="48" t="s">
        <v>196</v>
      </c>
      <c r="B70" s="49"/>
      <c r="C70" s="8"/>
      <c r="D70" s="8"/>
      <c r="E70" s="99"/>
    </row>
    <row r="71" spans="1:5" ht="30">
      <c r="A71" s="50">
        <v>1</v>
      </c>
      <c r="B71" s="49" t="s">
        <v>181</v>
      </c>
      <c r="C71" s="8"/>
      <c r="D71" s="8"/>
      <c r="E71" s="99"/>
    </row>
    <row r="72" spans="1:5">
      <c r="A72" s="50">
        <v>2</v>
      </c>
      <c r="B72" s="49" t="s">
        <v>182</v>
      </c>
      <c r="C72" s="8"/>
      <c r="D72" s="8"/>
      <c r="E72" s="99"/>
    </row>
    <row r="73" spans="1:5">
      <c r="A73" s="50">
        <v>3</v>
      </c>
      <c r="B73" s="49" t="s">
        <v>183</v>
      </c>
      <c r="C73" s="8"/>
      <c r="D73" s="8"/>
      <c r="E73" s="99"/>
    </row>
    <row r="74" spans="1:5">
      <c r="A74" s="50">
        <v>4</v>
      </c>
      <c r="B74" s="49" t="s">
        <v>367</v>
      </c>
      <c r="C74" s="8"/>
      <c r="D74" s="8"/>
      <c r="E74" s="99"/>
    </row>
    <row r="75" spans="1:5">
      <c r="A75" s="50">
        <v>5</v>
      </c>
      <c r="B75" s="49" t="s">
        <v>184</v>
      </c>
      <c r="C75" s="8"/>
      <c r="D75" s="8"/>
      <c r="E75" s="99"/>
    </row>
    <row r="76" spans="1:5">
      <c r="A76" s="50">
        <v>6</v>
      </c>
      <c r="B76" s="49" t="s">
        <v>185</v>
      </c>
      <c r="C76" s="8"/>
      <c r="D76" s="8"/>
      <c r="E76" s="99"/>
    </row>
    <row r="77" spans="1:5">
      <c r="A77" s="50">
        <v>7</v>
      </c>
      <c r="B77" s="49" t="s">
        <v>186</v>
      </c>
      <c r="C77" s="8"/>
      <c r="D77" s="8"/>
      <c r="E77" s="99"/>
    </row>
    <row r="78" spans="1:5">
      <c r="A78" s="50">
        <v>8</v>
      </c>
      <c r="B78" s="49" t="s">
        <v>187</v>
      </c>
      <c r="C78" s="8"/>
      <c r="D78" s="8"/>
      <c r="E78" s="99"/>
    </row>
    <row r="79" spans="1:5">
      <c r="A79" s="50">
        <v>9</v>
      </c>
      <c r="B79" s="49" t="s">
        <v>188</v>
      </c>
      <c r="C79" s="8"/>
      <c r="D79" s="8"/>
      <c r="E79" s="99"/>
    </row>
    <row r="83" spans="1:9">
      <c r="A83" s="2"/>
      <c r="B83" s="2"/>
    </row>
    <row r="84" spans="1:9">
      <c r="A84" s="63" t="s">
        <v>107</v>
      </c>
      <c r="B84" s="2"/>
      <c r="E84" s="372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445</v>
      </c>
      <c r="D87" s="12"/>
      <c r="E87"/>
      <c r="F87"/>
      <c r="G87"/>
      <c r="H87"/>
      <c r="I87"/>
    </row>
    <row r="88" spans="1:9">
      <c r="A88"/>
      <c r="B88" s="2" t="s">
        <v>446</v>
      </c>
      <c r="D88" s="12"/>
      <c r="E88"/>
      <c r="F88"/>
      <c r="G88"/>
      <c r="H88"/>
      <c r="I88"/>
    </row>
    <row r="89" spans="1:9" customFormat="1" ht="12.75">
      <c r="B89" s="59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3" sqref="H13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27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451</v>
      </c>
      <c r="B1" s="70"/>
      <c r="C1" s="70"/>
      <c r="D1" s="70"/>
      <c r="E1" s="70"/>
      <c r="F1" s="70"/>
      <c r="G1" s="70"/>
      <c r="H1" s="70"/>
      <c r="I1" s="902" t="s">
        <v>109</v>
      </c>
      <c r="J1" s="902"/>
      <c r="K1" s="99"/>
    </row>
    <row r="2" spans="1:11">
      <c r="A2" s="70" t="s">
        <v>140</v>
      </c>
      <c r="B2" s="70"/>
      <c r="C2" s="70"/>
      <c r="D2" s="70"/>
      <c r="E2" s="70"/>
      <c r="F2" s="70"/>
      <c r="G2" s="70"/>
      <c r="H2" s="70"/>
      <c r="I2" s="332">
        <v>42370</v>
      </c>
      <c r="J2" s="383">
        <v>42735</v>
      </c>
      <c r="K2" s="99"/>
    </row>
    <row r="3" spans="1:11">
      <c r="A3" s="70"/>
      <c r="B3" s="70"/>
      <c r="C3" s="70"/>
      <c r="D3" s="70"/>
      <c r="E3" s="70"/>
      <c r="F3" s="70"/>
      <c r="G3" s="70"/>
      <c r="H3" s="70"/>
      <c r="I3" s="373"/>
      <c r="J3" s="373"/>
      <c r="K3" s="99"/>
    </row>
    <row r="4" spans="1:11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118"/>
      <c r="G4" s="70"/>
      <c r="H4" s="70"/>
      <c r="I4" s="70"/>
      <c r="J4" s="70"/>
      <c r="K4" s="99"/>
    </row>
    <row r="5" spans="1:11">
      <c r="A5" s="210" t="str">
        <f>'[2]ფორმა N1'!D4</f>
        <v>მოქალაქეთა პოლიტიკური გაერთანება სახელმწიფო ხალხისთვის</v>
      </c>
      <c r="B5" s="361"/>
      <c r="C5" s="361"/>
      <c r="D5" s="361"/>
      <c r="E5" s="361"/>
      <c r="F5" s="362"/>
      <c r="G5" s="361"/>
      <c r="H5" s="361"/>
      <c r="I5" s="361"/>
      <c r="J5" s="361"/>
      <c r="K5" s="99"/>
    </row>
    <row r="6" spans="1:11">
      <c r="A6" s="71"/>
      <c r="B6" s="71"/>
      <c r="C6" s="70"/>
      <c r="D6" s="70"/>
      <c r="E6" s="70"/>
      <c r="F6" s="118"/>
      <c r="G6" s="70"/>
      <c r="H6" s="70"/>
      <c r="I6" s="70"/>
      <c r="J6" s="70"/>
      <c r="K6" s="99"/>
    </row>
    <row r="7" spans="1:11">
      <c r="A7" s="119"/>
      <c r="B7" s="115"/>
      <c r="C7" s="115"/>
      <c r="D7" s="115"/>
      <c r="E7" s="115"/>
      <c r="F7" s="115"/>
      <c r="G7" s="115"/>
      <c r="H7" s="115"/>
      <c r="I7" s="115"/>
      <c r="J7" s="115"/>
      <c r="K7" s="99"/>
    </row>
    <row r="8" spans="1:11" s="26" customFormat="1" ht="45">
      <c r="A8" s="121" t="s">
        <v>64</v>
      </c>
      <c r="B8" s="121" t="s">
        <v>111</v>
      </c>
      <c r="C8" s="122" t="s">
        <v>113</v>
      </c>
      <c r="D8" s="122" t="s">
        <v>275</v>
      </c>
      <c r="E8" s="122" t="s">
        <v>112</v>
      </c>
      <c r="F8" s="120" t="s">
        <v>256</v>
      </c>
      <c r="G8" s="120" t="s">
        <v>294</v>
      </c>
      <c r="H8" s="120" t="s">
        <v>295</v>
      </c>
      <c r="I8" s="120" t="s">
        <v>257</v>
      </c>
      <c r="J8" s="123" t="s">
        <v>114</v>
      </c>
      <c r="K8" s="99"/>
    </row>
    <row r="9" spans="1:11" s="26" customFormat="1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9"/>
    </row>
    <row r="10" spans="1:11" s="26" customFormat="1" ht="34.9" customHeight="1">
      <c r="A10" s="626">
        <v>1</v>
      </c>
      <c r="B10" s="627" t="s">
        <v>2453</v>
      </c>
      <c r="C10" s="628" t="s">
        <v>2454</v>
      </c>
      <c r="D10" s="629" t="s">
        <v>2455</v>
      </c>
      <c r="E10" s="630">
        <v>42569</v>
      </c>
      <c r="F10" s="631">
        <v>0</v>
      </c>
      <c r="G10" s="632">
        <v>2907428.53</v>
      </c>
      <c r="H10" s="632">
        <v>2907422.82</v>
      </c>
      <c r="I10" s="632">
        <f>G10-H10</f>
        <v>5.7099999999627471</v>
      </c>
      <c r="J10" s="632"/>
      <c r="K10" s="99"/>
    </row>
    <row r="11" spans="1:11" ht="27.6" customHeight="1">
      <c r="A11" s="633">
        <v>2</v>
      </c>
      <c r="B11" s="634" t="s">
        <v>2453</v>
      </c>
      <c r="C11" s="540" t="s">
        <v>2456</v>
      </c>
      <c r="D11" s="635" t="s">
        <v>2457</v>
      </c>
      <c r="E11" s="630">
        <v>42569</v>
      </c>
      <c r="F11" s="636">
        <v>0</v>
      </c>
      <c r="G11" s="263">
        <v>0</v>
      </c>
      <c r="H11" s="263">
        <v>0</v>
      </c>
      <c r="I11" s="263">
        <v>0</v>
      </c>
      <c r="J11" s="263"/>
    </row>
    <row r="12" spans="1:11" ht="27.6" customHeight="1">
      <c r="A12" s="633">
        <v>2</v>
      </c>
      <c r="B12" s="634" t="s">
        <v>2453</v>
      </c>
      <c r="C12" s="540" t="s">
        <v>2458</v>
      </c>
      <c r="D12" s="635" t="s">
        <v>2459</v>
      </c>
      <c r="E12" s="630">
        <v>42569</v>
      </c>
      <c r="F12" s="636">
        <v>0</v>
      </c>
      <c r="G12" s="263">
        <v>0</v>
      </c>
      <c r="H12" s="263">
        <v>0</v>
      </c>
      <c r="I12" s="263">
        <v>0</v>
      </c>
      <c r="J12" s="263"/>
    </row>
    <row r="13" spans="1:11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1">
      <c r="A15" s="98"/>
      <c r="B15" s="221" t="s">
        <v>107</v>
      </c>
      <c r="C15" s="98"/>
      <c r="D15" s="98"/>
      <c r="E15" s="98"/>
      <c r="F15" s="222"/>
      <c r="G15" s="98"/>
      <c r="H15" s="98"/>
      <c r="I15" s="98"/>
      <c r="J15" s="98"/>
    </row>
    <row r="16" spans="1:11">
      <c r="A16" s="98"/>
      <c r="B16" s="98"/>
      <c r="C16" s="98"/>
      <c r="D16" s="98"/>
      <c r="E16" s="98"/>
      <c r="F16" s="95"/>
      <c r="G16" s="95"/>
      <c r="H16" s="95"/>
      <c r="I16" s="95"/>
      <c r="J16" s="95"/>
    </row>
    <row r="17" spans="1:10">
      <c r="A17" s="98"/>
      <c r="B17" s="98"/>
      <c r="C17" s="268"/>
      <c r="D17" s="98"/>
      <c r="E17" s="98"/>
      <c r="F17" s="268"/>
      <c r="G17" s="269"/>
      <c r="H17" s="269"/>
      <c r="I17" s="95"/>
      <c r="J17" s="95"/>
    </row>
    <row r="18" spans="1:10">
      <c r="A18" s="95"/>
      <c r="B18" s="98"/>
      <c r="C18" s="223" t="s">
        <v>268</v>
      </c>
      <c r="D18" s="223"/>
      <c r="E18" s="98"/>
      <c r="F18" s="98" t="s">
        <v>273</v>
      </c>
      <c r="G18" s="95"/>
      <c r="H18" s="95"/>
      <c r="I18" s="95"/>
      <c r="J18" s="95"/>
    </row>
    <row r="19" spans="1:10">
      <c r="A19" s="95"/>
      <c r="B19" s="98"/>
      <c r="C19" s="224" t="s">
        <v>139</v>
      </c>
      <c r="D19" s="98"/>
      <c r="E19" s="98"/>
      <c r="F19" s="98" t="s">
        <v>269</v>
      </c>
      <c r="G19" s="95"/>
      <c r="H19" s="95"/>
      <c r="I19" s="95"/>
      <c r="J19" s="95"/>
    </row>
    <row r="20" spans="1:10" customFormat="1">
      <c r="A20" s="95"/>
      <c r="B20" s="98"/>
      <c r="C20" s="98"/>
      <c r="D20" s="224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Normal="100" zoomScaleSheetLayoutView="10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68" t="s">
        <v>301</v>
      </c>
      <c r="B1" s="70"/>
      <c r="C1" s="902" t="s">
        <v>109</v>
      </c>
      <c r="D1" s="902"/>
      <c r="E1" s="102"/>
    </row>
    <row r="2" spans="1:7">
      <c r="A2" s="70" t="s">
        <v>140</v>
      </c>
      <c r="B2" s="70"/>
      <c r="C2" s="332">
        <v>42370</v>
      </c>
      <c r="D2" s="383">
        <v>42735</v>
      </c>
      <c r="E2" s="102"/>
    </row>
    <row r="3" spans="1:7">
      <c r="A3" s="68"/>
      <c r="B3" s="70"/>
      <c r="C3" s="69"/>
      <c r="D3" s="69"/>
      <c r="E3" s="102"/>
    </row>
    <row r="4" spans="1:7">
      <c r="A4" s="71" t="s">
        <v>274</v>
      </c>
      <c r="B4" s="96"/>
      <c r="C4" s="97"/>
      <c r="D4" s="70"/>
      <c r="E4" s="102"/>
    </row>
    <row r="5" spans="1:7">
      <c r="A5" s="364" t="str">
        <f>'ფორმა N1'!D4</f>
        <v>მოქალაქეთა პოლიტიკური გაერთანება სახელმწიფო ხალხისთვის</v>
      </c>
      <c r="B5" s="12"/>
      <c r="C5" s="12"/>
      <c r="E5" s="102"/>
    </row>
    <row r="6" spans="1:7">
      <c r="A6" s="98"/>
      <c r="B6" s="98"/>
      <c r="C6" s="98"/>
      <c r="D6" s="99"/>
      <c r="E6" s="102"/>
    </row>
    <row r="7" spans="1:7">
      <c r="A7" s="70"/>
      <c r="B7" s="70"/>
      <c r="C7" s="70"/>
      <c r="D7" s="70"/>
      <c r="E7" s="102"/>
    </row>
    <row r="8" spans="1:7" s="6" customFormat="1" ht="39" customHeight="1">
      <c r="A8" s="100" t="s">
        <v>64</v>
      </c>
      <c r="B8" s="73" t="s">
        <v>249</v>
      </c>
      <c r="C8" s="73" t="s">
        <v>66</v>
      </c>
      <c r="D8" s="73" t="s">
        <v>67</v>
      </c>
      <c r="E8" s="102"/>
    </row>
    <row r="9" spans="1:7" s="7" customFormat="1" ht="16.5" customHeight="1">
      <c r="A9" s="228">
        <v>1</v>
      </c>
      <c r="B9" s="228" t="s">
        <v>65</v>
      </c>
      <c r="C9" s="79">
        <f>SUM(C10,C26)</f>
        <v>40628</v>
      </c>
      <c r="D9" s="79">
        <f>SUM(D10,D26)</f>
        <v>40628</v>
      </c>
      <c r="E9" s="102"/>
    </row>
    <row r="10" spans="1:7" s="7" customFormat="1" ht="16.5" customHeight="1">
      <c r="A10" s="81">
        <v>1.1000000000000001</v>
      </c>
      <c r="B10" s="81" t="s">
        <v>80</v>
      </c>
      <c r="C10" s="79">
        <f>SUM(C11,C12,C16,C19,C25)</f>
        <v>40628</v>
      </c>
      <c r="D10" s="79">
        <f>SUM(D11,D12,D16,D19,D24,D25)</f>
        <v>40628</v>
      </c>
      <c r="E10" s="102"/>
    </row>
    <row r="11" spans="1:7" s="9" customFormat="1" ht="16.5" customHeight="1">
      <c r="A11" s="82" t="s">
        <v>30</v>
      </c>
      <c r="B11" s="82" t="s">
        <v>79</v>
      </c>
      <c r="C11" s="8"/>
      <c r="D11" s="8"/>
      <c r="E11" s="102"/>
    </row>
    <row r="12" spans="1:7" s="10" customFormat="1" ht="16.5" customHeight="1">
      <c r="A12" s="82" t="s">
        <v>31</v>
      </c>
      <c r="B12" s="82" t="s">
        <v>308</v>
      </c>
      <c r="C12" s="101">
        <f>C13</f>
        <v>3530</v>
      </c>
      <c r="D12" s="101">
        <v>3530</v>
      </c>
      <c r="E12" s="102"/>
      <c r="G12" s="62"/>
    </row>
    <row r="13" spans="1:7" s="3" customFormat="1" ht="16.5" customHeight="1">
      <c r="A13" s="91" t="s">
        <v>81</v>
      </c>
      <c r="B13" s="91" t="s">
        <v>311</v>
      </c>
      <c r="C13" s="8">
        <v>3530</v>
      </c>
      <c r="D13" s="8">
        <v>3530</v>
      </c>
      <c r="E13" s="102"/>
    </row>
    <row r="14" spans="1:7" s="3" customFormat="1" ht="16.5" customHeight="1">
      <c r="A14" s="91" t="s">
        <v>504</v>
      </c>
      <c r="B14" s="91" t="s">
        <v>503</v>
      </c>
      <c r="C14" s="8"/>
      <c r="D14" s="8"/>
      <c r="E14" s="102"/>
    </row>
    <row r="15" spans="1:7" s="3" customFormat="1" ht="16.5" customHeight="1">
      <c r="A15" s="91" t="s">
        <v>505</v>
      </c>
      <c r="B15" s="91" t="s">
        <v>97</v>
      </c>
      <c r="C15" s="8"/>
      <c r="D15" s="8"/>
      <c r="E15" s="102"/>
    </row>
    <row r="16" spans="1:7" s="3" customFormat="1" ht="16.5" customHeight="1">
      <c r="A16" s="82" t="s">
        <v>82</v>
      </c>
      <c r="B16" s="82" t="s">
        <v>83</v>
      </c>
      <c r="C16" s="101">
        <f>SUM(C17:C18)</f>
        <v>33203</v>
      </c>
      <c r="D16" s="101">
        <f>SUM(D17:D18)</f>
        <v>33203</v>
      </c>
      <c r="E16" s="102"/>
    </row>
    <row r="17" spans="1:5" s="3" customFormat="1" ht="16.5" customHeight="1">
      <c r="A17" s="91" t="s">
        <v>84</v>
      </c>
      <c r="B17" s="91" t="s">
        <v>86</v>
      </c>
      <c r="C17" s="8">
        <v>22810</v>
      </c>
      <c r="D17" s="8">
        <v>22810</v>
      </c>
      <c r="E17" s="102"/>
    </row>
    <row r="18" spans="1:5" s="3" customFormat="1" ht="30">
      <c r="A18" s="91" t="s">
        <v>85</v>
      </c>
      <c r="B18" s="91" t="s">
        <v>110</v>
      </c>
      <c r="C18" s="8">
        <v>10393</v>
      </c>
      <c r="D18" s="8">
        <v>10393</v>
      </c>
      <c r="E18" s="102"/>
    </row>
    <row r="19" spans="1:5" s="3" customFormat="1" ht="16.5" customHeight="1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2"/>
    </row>
    <row r="20" spans="1:5" s="3" customFormat="1" ht="16.5" customHeight="1">
      <c r="A20" s="91" t="s">
        <v>88</v>
      </c>
      <c r="B20" s="91" t="s">
        <v>89</v>
      </c>
      <c r="C20" s="8"/>
      <c r="D20" s="8"/>
      <c r="E20" s="102"/>
    </row>
    <row r="21" spans="1:5" s="3" customFormat="1" ht="30">
      <c r="A21" s="91" t="s">
        <v>92</v>
      </c>
      <c r="B21" s="91" t="s">
        <v>90</v>
      </c>
      <c r="C21" s="8"/>
      <c r="D21" s="8"/>
      <c r="E21" s="102"/>
    </row>
    <row r="22" spans="1:5" s="3" customFormat="1" ht="16.5" customHeight="1">
      <c r="A22" s="91" t="s">
        <v>93</v>
      </c>
      <c r="B22" s="91" t="s">
        <v>91</v>
      </c>
      <c r="C22" s="8"/>
      <c r="D22" s="8"/>
      <c r="E22" s="102"/>
    </row>
    <row r="23" spans="1:5" s="3" customFormat="1" ht="16.5" customHeight="1">
      <c r="A23" s="91" t="s">
        <v>94</v>
      </c>
      <c r="B23" s="91" t="s">
        <v>443</v>
      </c>
      <c r="C23" s="8"/>
      <c r="D23" s="8"/>
      <c r="E23" s="102"/>
    </row>
    <row r="24" spans="1:5" s="3" customFormat="1" ht="16.5" customHeight="1">
      <c r="A24" s="82" t="s">
        <v>95</v>
      </c>
      <c r="B24" s="82" t="s">
        <v>444</v>
      </c>
      <c r="C24" s="263"/>
      <c r="D24" s="8"/>
      <c r="E24" s="102"/>
    </row>
    <row r="25" spans="1:5" s="3" customFormat="1">
      <c r="A25" s="82" t="s">
        <v>251</v>
      </c>
      <c r="B25" s="82" t="s">
        <v>450</v>
      </c>
      <c r="C25" s="8">
        <v>3895</v>
      </c>
      <c r="D25" s="8">
        <v>3895</v>
      </c>
      <c r="E25" s="102"/>
    </row>
    <row r="26" spans="1:5" ht="16.5" customHeight="1">
      <c r="A26" s="81">
        <v>1.2</v>
      </c>
      <c r="B26" s="81" t="s">
        <v>96</v>
      </c>
      <c r="C26" s="79">
        <f>SUM(C27,C35)</f>
        <v>0</v>
      </c>
      <c r="D26" s="79">
        <f>SUM(D27,D35)</f>
        <v>0</v>
      </c>
      <c r="E26" s="102"/>
    </row>
    <row r="27" spans="1:5" ht="16.5" customHeight="1">
      <c r="A27" s="82" t="s">
        <v>32</v>
      </c>
      <c r="B27" s="82" t="s">
        <v>311</v>
      </c>
      <c r="C27" s="101">
        <v>0</v>
      </c>
      <c r="D27" s="101">
        <f>SUM(D28:D30)</f>
        <v>0</v>
      </c>
      <c r="E27" s="102"/>
    </row>
    <row r="28" spans="1:5">
      <c r="A28" s="236" t="s">
        <v>98</v>
      </c>
      <c r="B28" s="236" t="s">
        <v>309</v>
      </c>
      <c r="C28" s="8"/>
      <c r="D28" s="8"/>
      <c r="E28" s="102"/>
    </row>
    <row r="29" spans="1:5">
      <c r="A29" s="236" t="s">
        <v>99</v>
      </c>
      <c r="B29" s="236" t="s">
        <v>312</v>
      </c>
      <c r="C29" s="8"/>
      <c r="D29" s="8"/>
      <c r="E29" s="102"/>
    </row>
    <row r="30" spans="1:5">
      <c r="A30" s="236" t="s">
        <v>452</v>
      </c>
      <c r="B30" s="236" t="s">
        <v>310</v>
      </c>
      <c r="C30" s="8">
        <v>0</v>
      </c>
      <c r="D30" s="8"/>
      <c r="E30" s="102"/>
    </row>
    <row r="31" spans="1:5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2"/>
    </row>
    <row r="32" spans="1:5">
      <c r="A32" s="236" t="s">
        <v>12</v>
      </c>
      <c r="B32" s="236" t="s">
        <v>506</v>
      </c>
      <c r="C32" s="8"/>
      <c r="D32" s="8"/>
      <c r="E32" s="102"/>
    </row>
    <row r="33" spans="1:9">
      <c r="A33" s="236" t="s">
        <v>13</v>
      </c>
      <c r="B33" s="236" t="s">
        <v>507</v>
      </c>
      <c r="C33" s="8"/>
      <c r="D33" s="8"/>
      <c r="E33" s="102"/>
    </row>
    <row r="34" spans="1:9">
      <c r="A34" s="236" t="s">
        <v>281</v>
      </c>
      <c r="B34" s="236" t="s">
        <v>508</v>
      </c>
      <c r="C34" s="8"/>
      <c r="D34" s="8"/>
      <c r="E34" s="102"/>
    </row>
    <row r="35" spans="1:9">
      <c r="A35" s="82" t="s">
        <v>34</v>
      </c>
      <c r="B35" s="250" t="s">
        <v>449</v>
      </c>
      <c r="C35" s="8"/>
      <c r="D35" s="8"/>
      <c r="E35" s="102"/>
    </row>
    <row r="36" spans="1:9">
      <c r="D36" s="26"/>
      <c r="E36" s="103"/>
      <c r="F36" s="26"/>
    </row>
    <row r="37" spans="1:9">
      <c r="A37" s="1"/>
      <c r="D37" s="26"/>
      <c r="E37" s="103"/>
      <c r="F37" s="26"/>
    </row>
    <row r="38" spans="1:9">
      <c r="D38" s="26"/>
      <c r="E38" s="103"/>
      <c r="F38" s="26"/>
    </row>
    <row r="39" spans="1:9">
      <c r="D39" s="26"/>
      <c r="E39" s="103"/>
      <c r="F39" s="26"/>
    </row>
    <row r="40" spans="1:9">
      <c r="A40" s="63" t="s">
        <v>107</v>
      </c>
      <c r="D40" s="26"/>
      <c r="E40" s="103"/>
      <c r="F40" s="26"/>
    </row>
    <row r="41" spans="1:9">
      <c r="D41" s="26"/>
      <c r="E41" s="104"/>
      <c r="F41" s="104"/>
      <c r="G41"/>
      <c r="H41"/>
      <c r="I41"/>
    </row>
    <row r="42" spans="1:9">
      <c r="D42" s="105"/>
      <c r="E42" s="104"/>
      <c r="F42" s="104"/>
      <c r="G42"/>
      <c r="H42"/>
      <c r="I42"/>
    </row>
    <row r="43" spans="1:9">
      <c r="A43"/>
      <c r="B43" s="63" t="s">
        <v>271</v>
      </c>
      <c r="D43" s="105"/>
      <c r="E43" s="104"/>
      <c r="F43" s="104"/>
      <c r="G43"/>
      <c r="H43"/>
      <c r="I43"/>
    </row>
    <row r="44" spans="1:9">
      <c r="A44"/>
      <c r="B44" s="2" t="s">
        <v>270</v>
      </c>
      <c r="D44" s="105"/>
      <c r="E44" s="104"/>
      <c r="F44" s="104"/>
      <c r="G44"/>
      <c r="H44"/>
      <c r="I44"/>
    </row>
    <row r="45" spans="1:9" customFormat="1" ht="12.75">
      <c r="B45" s="59" t="s">
        <v>139</v>
      </c>
      <c r="D45" s="104"/>
      <c r="E45" s="104"/>
      <c r="F45" s="104"/>
    </row>
    <row r="46" spans="1:9">
      <c r="D46" s="26"/>
      <c r="E46" s="103"/>
      <c r="F46" s="26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3" sqref="F3"/>
    </sheetView>
  </sheetViews>
  <sheetFormatPr defaultRowHeight="15"/>
  <cols>
    <col min="1" max="1" width="12" style="173" customWidth="1"/>
    <col min="2" max="2" width="13.28515625" style="173" customWidth="1"/>
    <col min="3" max="3" width="21.42578125" style="173" customWidth="1"/>
    <col min="4" max="4" width="17.85546875" style="173" customWidth="1"/>
    <col min="5" max="5" width="12.7109375" style="173" customWidth="1"/>
    <col min="6" max="6" width="36.85546875" style="173" customWidth="1"/>
    <col min="7" max="7" width="22.28515625" style="173" customWidth="1"/>
    <col min="8" max="8" width="0.5703125" style="173" customWidth="1"/>
    <col min="9" max="16384" width="9.140625" style="173"/>
  </cols>
  <sheetData>
    <row r="1" spans="1:8">
      <c r="A1" s="68" t="s">
        <v>370</v>
      </c>
      <c r="B1" s="70"/>
      <c r="C1" s="70"/>
      <c r="D1" s="70"/>
      <c r="E1" s="70"/>
      <c r="F1" s="70"/>
      <c r="G1" s="153" t="s">
        <v>109</v>
      </c>
      <c r="H1" s="154"/>
    </row>
    <row r="2" spans="1:8">
      <c r="A2" s="70" t="s">
        <v>140</v>
      </c>
      <c r="B2" s="70"/>
      <c r="C2" s="70"/>
      <c r="D2" s="70"/>
      <c r="E2" s="70"/>
      <c r="F2" s="412">
        <v>42370</v>
      </c>
      <c r="G2" s="383">
        <v>42735</v>
      </c>
      <c r="H2" s="154"/>
    </row>
    <row r="3" spans="1:8">
      <c r="A3" s="70"/>
      <c r="B3" s="70"/>
      <c r="C3" s="70"/>
      <c r="D3" s="70"/>
      <c r="E3" s="70"/>
      <c r="F3" s="70"/>
      <c r="G3" s="96"/>
      <c r="H3" s="154"/>
    </row>
    <row r="4" spans="1:8">
      <c r="A4" s="71" t="str">
        <f>'[6]ფორმა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8"/>
    </row>
    <row r="5" spans="1:8">
      <c r="A5" s="210" t="str">
        <f>'ფორმა N1'!D4</f>
        <v>მოქალაქეთა პოლიტიკური გაერთანება სახელმწიფო ხალხისთვის</v>
      </c>
      <c r="B5" s="210"/>
      <c r="C5" s="210"/>
      <c r="D5" s="210"/>
      <c r="E5" s="210"/>
      <c r="F5" s="210"/>
      <c r="G5" s="210"/>
      <c r="H5" s="98"/>
    </row>
    <row r="6" spans="1:8">
      <c r="A6" s="71"/>
      <c r="B6" s="70"/>
      <c r="C6" s="70"/>
      <c r="D6" s="70"/>
      <c r="E6" s="70"/>
      <c r="F6" s="70"/>
      <c r="G6" s="70"/>
      <c r="H6" s="98"/>
    </row>
    <row r="7" spans="1:8">
      <c r="A7" s="70"/>
      <c r="B7" s="70"/>
      <c r="C7" s="70"/>
      <c r="D7" s="70"/>
      <c r="E7" s="70"/>
      <c r="F7" s="70"/>
      <c r="G7" s="70"/>
      <c r="H7" s="99"/>
    </row>
    <row r="8" spans="1:8" ht="45.75" customHeight="1">
      <c r="A8" s="155" t="s">
        <v>313</v>
      </c>
      <c r="B8" s="155" t="s">
        <v>141</v>
      </c>
      <c r="C8" s="156" t="s">
        <v>368</v>
      </c>
      <c r="D8" s="156" t="s">
        <v>369</v>
      </c>
      <c r="E8" s="156" t="s">
        <v>275</v>
      </c>
      <c r="F8" s="155" t="s">
        <v>320</v>
      </c>
      <c r="G8" s="156" t="s">
        <v>314</v>
      </c>
      <c r="H8" s="99"/>
    </row>
    <row r="9" spans="1:8">
      <c r="A9" s="157" t="s">
        <v>315</v>
      </c>
      <c r="B9" s="158"/>
      <c r="C9" s="159"/>
      <c r="D9" s="160"/>
      <c r="E9" s="160"/>
      <c r="F9" s="160"/>
      <c r="G9" s="161"/>
      <c r="H9" s="99"/>
    </row>
    <row r="10" spans="1:8" ht="15.75">
      <c r="A10" s="158">
        <v>1</v>
      </c>
      <c r="B10" s="145"/>
      <c r="C10" s="162"/>
      <c r="D10" s="163"/>
      <c r="E10" s="163"/>
      <c r="F10" s="163"/>
      <c r="G10" s="164" t="str">
        <f>IF(ISBLANK(B10),"",G9+C10-D10)</f>
        <v/>
      </c>
      <c r="H10" s="99"/>
    </row>
    <row r="11" spans="1:8" ht="15.75">
      <c r="A11" s="158">
        <v>2</v>
      </c>
      <c r="B11" s="145"/>
      <c r="C11" s="162"/>
      <c r="D11" s="163"/>
      <c r="E11" s="163"/>
      <c r="F11" s="163"/>
      <c r="G11" s="164" t="str">
        <f t="shared" ref="G11:G38" si="0">IF(ISBLANK(B11),"",G10+C11-D11)</f>
        <v/>
      </c>
      <c r="H11" s="99"/>
    </row>
    <row r="12" spans="1:8" ht="15.75">
      <c r="A12" s="158">
        <v>3</v>
      </c>
      <c r="B12" s="145"/>
      <c r="C12" s="162"/>
      <c r="D12" s="163"/>
      <c r="E12" s="163"/>
      <c r="F12" s="163"/>
      <c r="G12" s="164" t="str">
        <f t="shared" si="0"/>
        <v/>
      </c>
      <c r="H12" s="99"/>
    </row>
    <row r="13" spans="1:8" ht="15.75">
      <c r="A13" s="158">
        <v>4</v>
      </c>
      <c r="B13" s="145"/>
      <c r="C13" s="162"/>
      <c r="D13" s="163"/>
      <c r="E13" s="163"/>
      <c r="F13" s="163"/>
      <c r="G13" s="164" t="str">
        <f t="shared" si="0"/>
        <v/>
      </c>
      <c r="H13" s="99"/>
    </row>
    <row r="14" spans="1:8" ht="15.75">
      <c r="A14" s="158">
        <v>5</v>
      </c>
      <c r="B14" s="145"/>
      <c r="C14" s="162"/>
      <c r="D14" s="163"/>
      <c r="E14" s="163"/>
      <c r="F14" s="163"/>
      <c r="G14" s="164" t="str">
        <f t="shared" si="0"/>
        <v/>
      </c>
      <c r="H14" s="99"/>
    </row>
    <row r="15" spans="1:8" ht="15.75">
      <c r="A15" s="158">
        <v>6</v>
      </c>
      <c r="B15" s="145"/>
      <c r="C15" s="162"/>
      <c r="D15" s="163"/>
      <c r="E15" s="163"/>
      <c r="F15" s="163"/>
      <c r="G15" s="164" t="str">
        <f t="shared" si="0"/>
        <v/>
      </c>
      <c r="H15" s="99"/>
    </row>
    <row r="16" spans="1:8" ht="15.75">
      <c r="A16" s="158">
        <v>7</v>
      </c>
      <c r="B16" s="145"/>
      <c r="C16" s="162"/>
      <c r="D16" s="163"/>
      <c r="E16" s="163"/>
      <c r="F16" s="163"/>
      <c r="G16" s="164" t="str">
        <f t="shared" si="0"/>
        <v/>
      </c>
      <c r="H16" s="99"/>
    </row>
    <row r="17" spans="1:8" ht="15.75">
      <c r="A17" s="158">
        <v>8</v>
      </c>
      <c r="B17" s="145"/>
      <c r="C17" s="162"/>
      <c r="D17" s="163"/>
      <c r="E17" s="163"/>
      <c r="F17" s="163"/>
      <c r="G17" s="164" t="str">
        <f t="shared" si="0"/>
        <v/>
      </c>
      <c r="H17" s="99"/>
    </row>
    <row r="18" spans="1:8" ht="15.75">
      <c r="A18" s="158">
        <v>9</v>
      </c>
      <c r="B18" s="145"/>
      <c r="C18" s="162"/>
      <c r="D18" s="163"/>
      <c r="E18" s="163"/>
      <c r="F18" s="163"/>
      <c r="G18" s="164" t="str">
        <f t="shared" si="0"/>
        <v/>
      </c>
      <c r="H18" s="99"/>
    </row>
    <row r="19" spans="1:8" ht="15.75">
      <c r="A19" s="158">
        <v>10</v>
      </c>
      <c r="B19" s="145"/>
      <c r="C19" s="162"/>
      <c r="D19" s="163"/>
      <c r="E19" s="163"/>
      <c r="F19" s="163"/>
      <c r="G19" s="164" t="str">
        <f t="shared" si="0"/>
        <v/>
      </c>
      <c r="H19" s="99"/>
    </row>
    <row r="20" spans="1:8" ht="15.75">
      <c r="A20" s="158">
        <v>11</v>
      </c>
      <c r="B20" s="145"/>
      <c r="C20" s="162"/>
      <c r="D20" s="163"/>
      <c r="E20" s="163"/>
      <c r="F20" s="163"/>
      <c r="G20" s="164" t="str">
        <f t="shared" si="0"/>
        <v/>
      </c>
      <c r="H20" s="99"/>
    </row>
    <row r="21" spans="1:8" ht="15.75">
      <c r="A21" s="158">
        <v>12</v>
      </c>
      <c r="B21" s="145"/>
      <c r="C21" s="162"/>
      <c r="D21" s="163"/>
      <c r="E21" s="163"/>
      <c r="F21" s="163"/>
      <c r="G21" s="164" t="str">
        <f t="shared" si="0"/>
        <v/>
      </c>
      <c r="H21" s="99"/>
    </row>
    <row r="22" spans="1:8" ht="15.75">
      <c r="A22" s="158">
        <v>13</v>
      </c>
      <c r="B22" s="145"/>
      <c r="C22" s="162"/>
      <c r="D22" s="163"/>
      <c r="E22" s="163"/>
      <c r="F22" s="163"/>
      <c r="G22" s="164" t="str">
        <f t="shared" si="0"/>
        <v/>
      </c>
      <c r="H22" s="99"/>
    </row>
    <row r="23" spans="1:8" ht="15.75">
      <c r="A23" s="158">
        <v>14</v>
      </c>
      <c r="B23" s="145"/>
      <c r="C23" s="162"/>
      <c r="D23" s="163"/>
      <c r="E23" s="163"/>
      <c r="F23" s="163"/>
      <c r="G23" s="164" t="str">
        <f t="shared" si="0"/>
        <v/>
      </c>
      <c r="H23" s="99"/>
    </row>
    <row r="24" spans="1:8" ht="15.75">
      <c r="A24" s="158">
        <v>15</v>
      </c>
      <c r="B24" s="145"/>
      <c r="C24" s="162"/>
      <c r="D24" s="163"/>
      <c r="E24" s="163"/>
      <c r="F24" s="163"/>
      <c r="G24" s="164" t="str">
        <f t="shared" si="0"/>
        <v/>
      </c>
      <c r="H24" s="99"/>
    </row>
    <row r="25" spans="1:8" ht="15.75">
      <c r="A25" s="158">
        <v>16</v>
      </c>
      <c r="B25" s="145"/>
      <c r="C25" s="162"/>
      <c r="D25" s="163"/>
      <c r="E25" s="163"/>
      <c r="F25" s="163"/>
      <c r="G25" s="164" t="str">
        <f t="shared" si="0"/>
        <v/>
      </c>
      <c r="H25" s="99"/>
    </row>
    <row r="26" spans="1:8" ht="15.75">
      <c r="A26" s="158">
        <v>17</v>
      </c>
      <c r="B26" s="145"/>
      <c r="C26" s="162"/>
      <c r="D26" s="163"/>
      <c r="E26" s="163"/>
      <c r="F26" s="163"/>
      <c r="G26" s="164" t="str">
        <f t="shared" si="0"/>
        <v/>
      </c>
      <c r="H26" s="99"/>
    </row>
    <row r="27" spans="1:8" ht="15.75">
      <c r="A27" s="158">
        <v>18</v>
      </c>
      <c r="B27" s="145"/>
      <c r="C27" s="162"/>
      <c r="D27" s="163"/>
      <c r="E27" s="163"/>
      <c r="F27" s="163"/>
      <c r="G27" s="164" t="str">
        <f t="shared" si="0"/>
        <v/>
      </c>
      <c r="H27" s="99"/>
    </row>
    <row r="28" spans="1:8" ht="15.75">
      <c r="A28" s="158">
        <v>19</v>
      </c>
      <c r="B28" s="145"/>
      <c r="C28" s="162"/>
      <c r="D28" s="163"/>
      <c r="E28" s="163"/>
      <c r="F28" s="163"/>
      <c r="G28" s="164" t="str">
        <f t="shared" si="0"/>
        <v/>
      </c>
      <c r="H28" s="99"/>
    </row>
    <row r="29" spans="1:8" ht="15.75">
      <c r="A29" s="158">
        <v>20</v>
      </c>
      <c r="B29" s="145"/>
      <c r="C29" s="162"/>
      <c r="D29" s="163"/>
      <c r="E29" s="163"/>
      <c r="F29" s="163"/>
      <c r="G29" s="164" t="str">
        <f t="shared" si="0"/>
        <v/>
      </c>
      <c r="H29" s="99"/>
    </row>
    <row r="30" spans="1:8" ht="15.75">
      <c r="A30" s="158">
        <v>21</v>
      </c>
      <c r="B30" s="145"/>
      <c r="C30" s="165"/>
      <c r="D30" s="166"/>
      <c r="E30" s="166"/>
      <c r="F30" s="166"/>
      <c r="G30" s="164" t="str">
        <f t="shared" si="0"/>
        <v/>
      </c>
      <c r="H30" s="99"/>
    </row>
    <row r="31" spans="1:8" ht="15.75">
      <c r="A31" s="158">
        <v>22</v>
      </c>
      <c r="B31" s="145"/>
      <c r="C31" s="165"/>
      <c r="D31" s="166"/>
      <c r="E31" s="166"/>
      <c r="F31" s="166"/>
      <c r="G31" s="164" t="str">
        <f t="shared" si="0"/>
        <v/>
      </c>
      <c r="H31" s="99"/>
    </row>
    <row r="32" spans="1:8" ht="15.75">
      <c r="A32" s="158">
        <v>23</v>
      </c>
      <c r="B32" s="145"/>
      <c r="C32" s="165"/>
      <c r="D32" s="166"/>
      <c r="E32" s="166"/>
      <c r="F32" s="166"/>
      <c r="G32" s="164" t="str">
        <f t="shared" si="0"/>
        <v/>
      </c>
      <c r="H32" s="99"/>
    </row>
    <row r="33" spans="1:10" ht="15.75">
      <c r="A33" s="158">
        <v>24</v>
      </c>
      <c r="B33" s="145"/>
      <c r="C33" s="165"/>
      <c r="D33" s="166"/>
      <c r="E33" s="166"/>
      <c r="F33" s="166"/>
      <c r="G33" s="164" t="str">
        <f t="shared" si="0"/>
        <v/>
      </c>
      <c r="H33" s="99"/>
    </row>
    <row r="34" spans="1:10" ht="15.75">
      <c r="A34" s="158">
        <v>25</v>
      </c>
      <c r="B34" s="145"/>
      <c r="C34" s="165"/>
      <c r="D34" s="166"/>
      <c r="E34" s="166"/>
      <c r="F34" s="166"/>
      <c r="G34" s="164" t="str">
        <f t="shared" si="0"/>
        <v/>
      </c>
      <c r="H34" s="99"/>
    </row>
    <row r="35" spans="1:10" ht="15.75">
      <c r="A35" s="158">
        <v>26</v>
      </c>
      <c r="B35" s="145"/>
      <c r="C35" s="165"/>
      <c r="D35" s="166"/>
      <c r="E35" s="166"/>
      <c r="F35" s="166"/>
      <c r="G35" s="164" t="str">
        <f t="shared" si="0"/>
        <v/>
      </c>
      <c r="H35" s="99"/>
    </row>
    <row r="36" spans="1:10" ht="15.75">
      <c r="A36" s="158">
        <v>27</v>
      </c>
      <c r="B36" s="145"/>
      <c r="C36" s="165"/>
      <c r="D36" s="166"/>
      <c r="E36" s="166"/>
      <c r="F36" s="166"/>
      <c r="G36" s="164" t="str">
        <f t="shared" si="0"/>
        <v/>
      </c>
      <c r="H36" s="99"/>
    </row>
    <row r="37" spans="1:10" ht="15.75">
      <c r="A37" s="158">
        <v>28</v>
      </c>
      <c r="B37" s="145"/>
      <c r="C37" s="165"/>
      <c r="D37" s="166"/>
      <c r="E37" s="166"/>
      <c r="F37" s="166"/>
      <c r="G37" s="164" t="str">
        <f t="shared" si="0"/>
        <v/>
      </c>
      <c r="H37" s="99"/>
    </row>
    <row r="38" spans="1:10" ht="15.75">
      <c r="A38" s="158">
        <v>29</v>
      </c>
      <c r="B38" s="145"/>
      <c r="C38" s="165"/>
      <c r="D38" s="166"/>
      <c r="E38" s="166"/>
      <c r="F38" s="166"/>
      <c r="G38" s="164" t="str">
        <f t="shared" si="0"/>
        <v/>
      </c>
      <c r="H38" s="99"/>
    </row>
    <row r="39" spans="1:10" ht="15.75">
      <c r="A39" s="158" t="s">
        <v>278</v>
      </c>
      <c r="B39" s="145"/>
      <c r="C39" s="165"/>
      <c r="D39" s="166"/>
      <c r="E39" s="166"/>
      <c r="F39" s="166"/>
      <c r="G39" s="164" t="str">
        <f>IF(ISBLANK(B39),"",#REF!+C39-D39)</f>
        <v/>
      </c>
      <c r="H39" s="99"/>
    </row>
    <row r="40" spans="1:10">
      <c r="A40" s="167" t="s">
        <v>316</v>
      </c>
      <c r="B40" s="168"/>
      <c r="C40" s="169"/>
      <c r="D40" s="170"/>
      <c r="E40" s="170"/>
      <c r="F40" s="171"/>
      <c r="G40" s="172" t="str">
        <f>G39</f>
        <v/>
      </c>
      <c r="H40" s="99"/>
    </row>
    <row r="44" spans="1:10">
      <c r="B44" s="175" t="s">
        <v>107</v>
      </c>
      <c r="F44" s="176"/>
    </row>
    <row r="45" spans="1:10">
      <c r="F45" s="174"/>
      <c r="G45" s="174"/>
      <c r="H45" s="174"/>
      <c r="I45" s="174"/>
      <c r="J45" s="174"/>
    </row>
    <row r="46" spans="1:10">
      <c r="C46" s="177"/>
      <c r="F46" s="177"/>
      <c r="G46" s="178"/>
      <c r="H46" s="174"/>
      <c r="I46" s="174"/>
      <c r="J46" s="174"/>
    </row>
    <row r="47" spans="1:10">
      <c r="A47" s="174"/>
      <c r="C47" s="179" t="s">
        <v>268</v>
      </c>
      <c r="F47" s="180" t="s">
        <v>273</v>
      </c>
      <c r="G47" s="178"/>
      <c r="H47" s="174"/>
      <c r="I47" s="174"/>
      <c r="J47" s="174"/>
    </row>
    <row r="48" spans="1:10">
      <c r="A48" s="174"/>
      <c r="C48" s="181" t="s">
        <v>139</v>
      </c>
      <c r="F48" s="173" t="s">
        <v>269</v>
      </c>
      <c r="G48" s="174"/>
      <c r="H48" s="174"/>
      <c r="I48" s="174"/>
      <c r="J48" s="174"/>
    </row>
    <row r="49" spans="2:2" s="174" customFormat="1">
      <c r="B49" s="173"/>
    </row>
    <row r="50" spans="2:2" s="174" customFormat="1" ht="12.75"/>
    <row r="51" spans="2:2" s="174" customFormat="1" ht="12.75"/>
    <row r="52" spans="2:2" s="174" customFormat="1" ht="12.75"/>
    <row r="53" spans="2:2" s="17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3" sqref="I3"/>
    </sheetView>
  </sheetViews>
  <sheetFormatPr defaultColWidth="9.140625"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3.85546875" style="24" customWidth="1"/>
    <col min="5" max="5" width="13.140625" style="24" customWidth="1"/>
    <col min="6" max="6" width="13.710937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29" t="s">
        <v>304</v>
      </c>
      <c r="B1" s="130"/>
      <c r="C1" s="130"/>
      <c r="D1" s="130"/>
      <c r="E1" s="130"/>
      <c r="F1" s="72"/>
      <c r="G1" s="72"/>
      <c r="H1" s="72"/>
      <c r="I1" s="914" t="s">
        <v>109</v>
      </c>
      <c r="J1" s="914"/>
      <c r="K1" s="136"/>
    </row>
    <row r="2" spans="1:12" s="22" customFormat="1" ht="15">
      <c r="A2" s="99" t="s">
        <v>140</v>
      </c>
      <c r="B2" s="130"/>
      <c r="C2" s="130"/>
      <c r="D2" s="130"/>
      <c r="E2" s="130"/>
      <c r="F2" s="131"/>
      <c r="G2" s="132"/>
      <c r="H2" s="132"/>
      <c r="I2" s="332">
        <v>42370</v>
      </c>
      <c r="J2" s="383">
        <v>42735</v>
      </c>
      <c r="K2" s="136"/>
    </row>
    <row r="3" spans="1:12" s="22" customFormat="1" ht="15">
      <c r="A3" s="130"/>
      <c r="B3" s="130"/>
      <c r="C3" s="130"/>
      <c r="D3" s="130"/>
      <c r="E3" s="130"/>
      <c r="F3" s="131"/>
      <c r="G3" s="132"/>
      <c r="H3" s="132"/>
      <c r="I3" s="133"/>
      <c r="J3" s="373"/>
      <c r="K3" s="136"/>
    </row>
    <row r="4" spans="1:12" s="2" customFormat="1" ht="15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1"/>
      <c r="G4" s="71"/>
      <c r="H4" s="71"/>
      <c r="I4" s="118"/>
      <c r="J4" s="70"/>
      <c r="K4" s="99"/>
      <c r="L4" s="22"/>
    </row>
    <row r="5" spans="1:12" s="2" customFormat="1" ht="15">
      <c r="A5" s="111" t="str">
        <f>'[2]ფორმა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12"/>
      <c r="F5" s="52"/>
      <c r="G5" s="52"/>
      <c r="H5" s="52"/>
      <c r="I5" s="124"/>
      <c r="J5" s="52"/>
      <c r="K5" s="99"/>
    </row>
    <row r="6" spans="1:12" s="22" customFormat="1" ht="13.5">
      <c r="A6" s="134"/>
      <c r="B6" s="135"/>
      <c r="C6" s="135"/>
      <c r="D6" s="130"/>
      <c r="E6" s="130"/>
      <c r="F6" s="130"/>
      <c r="G6" s="130"/>
      <c r="H6" s="130"/>
      <c r="I6" s="130"/>
      <c r="J6" s="130"/>
      <c r="K6" s="136"/>
    </row>
    <row r="7" spans="1:12" ht="45">
      <c r="A7" s="125"/>
      <c r="B7" s="916" t="s">
        <v>220</v>
      </c>
      <c r="C7" s="916"/>
      <c r="D7" s="916" t="s">
        <v>292</v>
      </c>
      <c r="E7" s="916"/>
      <c r="F7" s="916" t="s">
        <v>293</v>
      </c>
      <c r="G7" s="916"/>
      <c r="H7" s="375" t="s">
        <v>279</v>
      </c>
      <c r="I7" s="916" t="s">
        <v>223</v>
      </c>
      <c r="J7" s="916"/>
      <c r="K7" s="137"/>
    </row>
    <row r="8" spans="1:12" ht="15">
      <c r="A8" s="126" t="s">
        <v>115</v>
      </c>
      <c r="B8" s="127" t="s">
        <v>222</v>
      </c>
      <c r="C8" s="128" t="s">
        <v>221</v>
      </c>
      <c r="D8" s="127" t="s">
        <v>222</v>
      </c>
      <c r="E8" s="128" t="s">
        <v>221</v>
      </c>
      <c r="F8" s="127" t="s">
        <v>222</v>
      </c>
      <c r="G8" s="128" t="s">
        <v>221</v>
      </c>
      <c r="H8" s="128" t="s">
        <v>221</v>
      </c>
      <c r="I8" s="127" t="s">
        <v>222</v>
      </c>
      <c r="J8" s="128" t="s">
        <v>221</v>
      </c>
      <c r="K8" s="137"/>
    </row>
    <row r="9" spans="1:12" ht="15">
      <c r="A9" s="53" t="s">
        <v>116</v>
      </c>
      <c r="B9" s="76">
        <f>SUM(B10,B14,B17)</f>
        <v>5467.53</v>
      </c>
      <c r="C9" s="76">
        <f>SUM(C10,C14,C17)</f>
        <v>309327.77</v>
      </c>
      <c r="D9" s="76">
        <f t="shared" ref="D9:J9" si="0">SUM(D10,D14,D17)</f>
        <v>14</v>
      </c>
      <c r="E9" s="76">
        <f>SUM(E10,E14,E17)</f>
        <v>52478</v>
      </c>
      <c r="F9" s="76">
        <f t="shared" si="0"/>
        <v>18</v>
      </c>
      <c r="G9" s="76">
        <f>SUM(G10,G14,G17)</f>
        <v>18698</v>
      </c>
      <c r="H9" s="76">
        <f>SUM(H10,H14,H17)</f>
        <v>0</v>
      </c>
      <c r="I9" s="76">
        <f>SUM(I10,I14,I17)</f>
        <v>5463.53</v>
      </c>
      <c r="J9" s="76">
        <f t="shared" si="0"/>
        <v>343107.77</v>
      </c>
      <c r="K9" s="137"/>
    </row>
    <row r="10" spans="1:12" ht="15">
      <c r="A10" s="54" t="s">
        <v>117</v>
      </c>
      <c r="B10" s="125">
        <f>SUM(B11:B13)</f>
        <v>0</v>
      </c>
      <c r="C10" s="125">
        <f>SUM(C11:C13)</f>
        <v>0</v>
      </c>
      <c r="D10" s="125">
        <f t="shared" ref="D10:J10" si="1">SUM(D11:D13)</f>
        <v>0</v>
      </c>
      <c r="E10" s="125">
        <f>SUM(E11:E13)</f>
        <v>0</v>
      </c>
      <c r="F10" s="125">
        <f t="shared" si="1"/>
        <v>0</v>
      </c>
      <c r="G10" s="125">
        <f>SUM(G11:G13)</f>
        <v>0</v>
      </c>
      <c r="H10" s="125">
        <f>SUM(H11:H13)</f>
        <v>0</v>
      </c>
      <c r="I10" s="125">
        <f>SUM(I11:I13)</f>
        <v>0</v>
      </c>
      <c r="J10" s="125">
        <f t="shared" si="1"/>
        <v>0</v>
      </c>
      <c r="K10" s="137"/>
    </row>
    <row r="11" spans="1:12" ht="15">
      <c r="A11" s="54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7"/>
    </row>
    <row r="12" spans="1:12" ht="15">
      <c r="A12" s="54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7"/>
    </row>
    <row r="13" spans="1:12" ht="15">
      <c r="A13" s="54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7"/>
    </row>
    <row r="14" spans="1:12" ht="15">
      <c r="A14" s="54" t="s">
        <v>121</v>
      </c>
      <c r="B14" s="125">
        <f>SUM(B15:B16)</f>
        <v>5467.53</v>
      </c>
      <c r="C14" s="125">
        <f>SUM(C15:C16)</f>
        <v>309327.77</v>
      </c>
      <c r="D14" s="125">
        <f t="shared" ref="D14:J14" si="2">SUM(D15:D16)</f>
        <v>14</v>
      </c>
      <c r="E14" s="125">
        <f>SUM(E15:E16)</f>
        <v>52478</v>
      </c>
      <c r="F14" s="125">
        <f t="shared" si="2"/>
        <v>18</v>
      </c>
      <c r="G14" s="125">
        <f>SUM(G15:G16)</f>
        <v>18698</v>
      </c>
      <c r="H14" s="125">
        <f>SUM(H15:H16)</f>
        <v>0</v>
      </c>
      <c r="I14" s="125">
        <f>SUM(I15:I16)</f>
        <v>5463.53</v>
      </c>
      <c r="J14" s="125">
        <f t="shared" si="2"/>
        <v>343107.77</v>
      </c>
      <c r="K14" s="137"/>
    </row>
    <row r="15" spans="1:12" ht="15">
      <c r="A15" s="54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37"/>
    </row>
    <row r="16" spans="1:12" ht="15">
      <c r="A16" s="54" t="s">
        <v>123</v>
      </c>
      <c r="B16" s="25">
        <v>5467.53</v>
      </c>
      <c r="C16" s="25">
        <v>309327.77</v>
      </c>
      <c r="D16" s="25">
        <v>14</v>
      </c>
      <c r="E16" s="25">
        <v>52478</v>
      </c>
      <c r="F16" s="25">
        <v>18</v>
      </c>
      <c r="G16" s="25">
        <v>18698</v>
      </c>
      <c r="H16" s="25"/>
      <c r="I16" s="25">
        <f>B16+D16-F16</f>
        <v>5463.53</v>
      </c>
      <c r="J16" s="25">
        <f>C16+E16-G16</f>
        <v>343107.77</v>
      </c>
      <c r="K16" s="137"/>
    </row>
    <row r="17" spans="1:11" ht="15">
      <c r="A17" s="54" t="s">
        <v>124</v>
      </c>
      <c r="B17" s="125">
        <f>SUM(B18:B19,B22,B23)</f>
        <v>0</v>
      </c>
      <c r="C17" s="125">
        <f>SUM(C18:C19,C22,C23)</f>
        <v>0</v>
      </c>
      <c r="D17" s="125">
        <f t="shared" ref="D17:J17" si="3">SUM(D18:D19,D22,D23)</f>
        <v>0</v>
      </c>
      <c r="E17" s="125">
        <f>SUM(E18:E19,E22,E23)</f>
        <v>0</v>
      </c>
      <c r="F17" s="125">
        <f t="shared" si="3"/>
        <v>0</v>
      </c>
      <c r="G17" s="125">
        <f>SUM(G18:G19,G22,G23)</f>
        <v>0</v>
      </c>
      <c r="H17" s="125">
        <f>SUM(H18:H19,H22,H23)</f>
        <v>0</v>
      </c>
      <c r="I17" s="125">
        <f>SUM(I18:I19,I22,I23)</f>
        <v>0</v>
      </c>
      <c r="J17" s="125">
        <f t="shared" si="3"/>
        <v>0</v>
      </c>
      <c r="K17" s="137"/>
    </row>
    <row r="18" spans="1:11" ht="15">
      <c r="A18" s="54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7"/>
    </row>
    <row r="19" spans="1:11" ht="15">
      <c r="A19" s="54" t="s">
        <v>126</v>
      </c>
      <c r="B19" s="125">
        <f>SUM(B20:B21)</f>
        <v>0</v>
      </c>
      <c r="C19" s="125">
        <f>SUM(C20:C21)</f>
        <v>0</v>
      </c>
      <c r="D19" s="125">
        <f t="shared" ref="D19:J19" si="4">SUM(D20:D21)</f>
        <v>0</v>
      </c>
      <c r="E19" s="125">
        <f>SUM(E20:E21)</f>
        <v>0</v>
      </c>
      <c r="F19" s="125">
        <f t="shared" si="4"/>
        <v>0</v>
      </c>
      <c r="G19" s="125">
        <f>SUM(G20:G21)</f>
        <v>0</v>
      </c>
      <c r="H19" s="125">
        <f>SUM(H20:H21)</f>
        <v>0</v>
      </c>
      <c r="I19" s="125">
        <f>SUM(I20:I21)</f>
        <v>0</v>
      </c>
      <c r="J19" s="125">
        <f t="shared" si="4"/>
        <v>0</v>
      </c>
      <c r="K19" s="137"/>
    </row>
    <row r="20" spans="1:11" ht="15">
      <c r="A20" s="54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7"/>
    </row>
    <row r="21" spans="1:11" ht="15">
      <c r="A21" s="54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37"/>
    </row>
    <row r="22" spans="1:11" ht="15">
      <c r="A22" s="54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7"/>
    </row>
    <row r="23" spans="1:11" ht="15">
      <c r="A23" s="54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7"/>
    </row>
    <row r="24" spans="1:11" ht="15">
      <c r="A24" s="53" t="s">
        <v>131</v>
      </c>
      <c r="B24" s="76">
        <f>SUM(B25:B31)</f>
        <v>26130.17</v>
      </c>
      <c r="C24" s="76">
        <f t="shared" ref="C24:J24" si="5">SUM(C25:C31)</f>
        <v>78978.22</v>
      </c>
      <c r="D24" s="76">
        <f t="shared" si="5"/>
        <v>3109463.67</v>
      </c>
      <c r="E24" s="76">
        <f t="shared" si="5"/>
        <v>289078.33</v>
      </c>
      <c r="F24" s="76">
        <f t="shared" si="5"/>
        <v>3135588.84</v>
      </c>
      <c r="G24" s="76">
        <f t="shared" si="5"/>
        <v>367981.55</v>
      </c>
      <c r="H24" s="76">
        <f t="shared" si="5"/>
        <v>0</v>
      </c>
      <c r="I24" s="76">
        <f t="shared" si="5"/>
        <v>5</v>
      </c>
      <c r="J24" s="76">
        <f t="shared" si="5"/>
        <v>75</v>
      </c>
      <c r="K24" s="137"/>
    </row>
    <row r="25" spans="1:11" ht="15">
      <c r="A25" s="54" t="s">
        <v>258</v>
      </c>
      <c r="B25" s="25">
        <v>802</v>
      </c>
      <c r="C25" s="25">
        <v>1338</v>
      </c>
      <c r="D25" s="25">
        <v>4963</v>
      </c>
      <c r="E25" s="25">
        <v>8173.8</v>
      </c>
      <c r="F25" s="25">
        <v>5760</v>
      </c>
      <c r="G25" s="25">
        <v>9436.7999999999993</v>
      </c>
      <c r="H25" s="25"/>
      <c r="I25" s="25">
        <f>B25+D25-F25</f>
        <v>5</v>
      </c>
      <c r="J25" s="25">
        <f>C25+E25-G25</f>
        <v>75</v>
      </c>
      <c r="K25" s="137"/>
    </row>
    <row r="26" spans="1:11" ht="15">
      <c r="A26" s="54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37"/>
    </row>
    <row r="27" spans="1:11" ht="15">
      <c r="A27" s="54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37"/>
    </row>
    <row r="28" spans="1:11" ht="15">
      <c r="A28" s="54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37"/>
    </row>
    <row r="29" spans="1:11" ht="15">
      <c r="A29" s="54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37"/>
    </row>
    <row r="30" spans="1:11" ht="15">
      <c r="A30" s="54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37"/>
    </row>
    <row r="31" spans="1:11" ht="15">
      <c r="A31" s="54" t="s">
        <v>264</v>
      </c>
      <c r="B31" s="25">
        <v>25328.17</v>
      </c>
      <c r="C31" s="25">
        <v>77640.22</v>
      </c>
      <c r="D31" s="25">
        <v>3104500.67</v>
      </c>
      <c r="E31" s="25">
        <v>280904.53000000003</v>
      </c>
      <c r="F31" s="25">
        <v>3129828.84</v>
      </c>
      <c r="G31" s="25">
        <v>358544.75</v>
      </c>
      <c r="H31" s="25"/>
      <c r="I31" s="25">
        <f>B31+D31-F31</f>
        <v>0</v>
      </c>
      <c r="J31" s="25">
        <f>C31+E31-G31</f>
        <v>0</v>
      </c>
      <c r="K31" s="137"/>
    </row>
    <row r="32" spans="1:11" ht="15">
      <c r="A32" s="53" t="s">
        <v>132</v>
      </c>
      <c r="B32" s="76">
        <f>SUM(B33:B35)</f>
        <v>0</v>
      </c>
      <c r="C32" s="76">
        <f>SUM(C33:C35)</f>
        <v>0</v>
      </c>
      <c r="D32" s="76">
        <f t="shared" ref="D32:J32" si="6">SUM(D33:D35)</f>
        <v>0</v>
      </c>
      <c r="E32" s="76">
        <f>SUM(E33:E35)</f>
        <v>0</v>
      </c>
      <c r="F32" s="76">
        <f t="shared" si="6"/>
        <v>0</v>
      </c>
      <c r="G32" s="76">
        <f>SUM(G33:G35)</f>
        <v>0</v>
      </c>
      <c r="H32" s="76">
        <f>SUM(H33:H35)</f>
        <v>0</v>
      </c>
      <c r="I32" s="76">
        <f>SUM(I33:I35)</f>
        <v>0</v>
      </c>
      <c r="J32" s="76">
        <f t="shared" si="6"/>
        <v>0</v>
      </c>
      <c r="K32" s="137"/>
    </row>
    <row r="33" spans="1:11" ht="15">
      <c r="A33" s="54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37"/>
    </row>
    <row r="34" spans="1:11" ht="15">
      <c r="A34" s="54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7"/>
    </row>
    <row r="35" spans="1:11" ht="15">
      <c r="A35" s="54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7"/>
    </row>
    <row r="36" spans="1:11" ht="15">
      <c r="A36" s="53" t="s">
        <v>133</v>
      </c>
      <c r="B36" s="76">
        <f t="shared" ref="B36:J36" si="7">SUM(B37:B39,B42)</f>
        <v>0</v>
      </c>
      <c r="C36" s="76">
        <f t="shared" si="7"/>
        <v>0</v>
      </c>
      <c r="D36" s="76">
        <f t="shared" si="7"/>
        <v>0</v>
      </c>
      <c r="E36" s="76">
        <f t="shared" si="7"/>
        <v>0</v>
      </c>
      <c r="F36" s="76">
        <f t="shared" si="7"/>
        <v>0</v>
      </c>
      <c r="G36" s="76">
        <f t="shared" si="7"/>
        <v>0</v>
      </c>
      <c r="H36" s="76">
        <f t="shared" si="7"/>
        <v>0</v>
      </c>
      <c r="I36" s="76">
        <f t="shared" si="7"/>
        <v>0</v>
      </c>
      <c r="J36" s="76">
        <f t="shared" si="7"/>
        <v>0</v>
      </c>
      <c r="K36" s="137"/>
    </row>
    <row r="37" spans="1:11" ht="15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7"/>
    </row>
    <row r="38" spans="1:11" ht="15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7"/>
    </row>
    <row r="39" spans="1:11" ht="15">
      <c r="A39" s="54" t="s">
        <v>136</v>
      </c>
      <c r="B39" s="125">
        <f t="shared" ref="B39:J39" si="8">SUM(B40:B41)</f>
        <v>0</v>
      </c>
      <c r="C39" s="125">
        <f t="shared" si="8"/>
        <v>0</v>
      </c>
      <c r="D39" s="125">
        <f t="shared" si="8"/>
        <v>0</v>
      </c>
      <c r="E39" s="125">
        <f t="shared" si="8"/>
        <v>0</v>
      </c>
      <c r="F39" s="125">
        <f t="shared" si="8"/>
        <v>0</v>
      </c>
      <c r="G39" s="125">
        <f t="shared" si="8"/>
        <v>0</v>
      </c>
      <c r="H39" s="125">
        <f t="shared" si="8"/>
        <v>0</v>
      </c>
      <c r="I39" s="125">
        <f t="shared" si="8"/>
        <v>0</v>
      </c>
      <c r="J39" s="125">
        <f t="shared" si="8"/>
        <v>0</v>
      </c>
      <c r="K39" s="137"/>
    </row>
    <row r="40" spans="1:11" ht="30">
      <c r="A40" s="54" t="s">
        <v>435</v>
      </c>
      <c r="B40" s="25"/>
      <c r="C40" s="25"/>
      <c r="D40" s="25"/>
      <c r="E40" s="25"/>
      <c r="F40" s="25"/>
      <c r="G40" s="25"/>
      <c r="H40" s="25"/>
      <c r="I40" s="25"/>
      <c r="J40" s="25"/>
      <c r="K40" s="137"/>
    </row>
    <row r="41" spans="1:11" ht="15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7"/>
    </row>
    <row r="42" spans="1:11" ht="15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65" t="s">
        <v>107</v>
      </c>
      <c r="D46" s="372"/>
    </row>
    <row r="47" spans="1:11" s="2" customFormat="1" ht="15">
      <c r="D47"/>
      <c r="E47"/>
      <c r="F47"/>
      <c r="G47"/>
      <c r="I47"/>
    </row>
    <row r="48" spans="1:11" s="2" customFormat="1" ht="15">
      <c r="B48" s="64"/>
      <c r="C48" s="64"/>
      <c r="F48" s="64"/>
      <c r="G48" s="67"/>
      <c r="H48" s="64"/>
      <c r="I48"/>
      <c r="J48"/>
    </row>
    <row r="49" spans="1:10" s="2" customFormat="1" ht="15">
      <c r="B49" s="63" t="s">
        <v>268</v>
      </c>
      <c r="F49" s="12" t="s">
        <v>273</v>
      </c>
      <c r="G49" s="66"/>
      <c r="I49"/>
      <c r="J49"/>
    </row>
    <row r="50" spans="1:10" s="2" customFormat="1" ht="15">
      <c r="B50" s="59" t="s">
        <v>139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G3" sqref="G3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4"/>
  </cols>
  <sheetData>
    <row r="1" spans="1:12" s="22" customFormat="1" ht="15">
      <c r="A1" s="129" t="s">
        <v>305</v>
      </c>
      <c r="B1" s="130"/>
      <c r="C1" s="130"/>
      <c r="D1" s="130"/>
      <c r="E1" s="130"/>
      <c r="F1" s="130"/>
      <c r="G1" s="136"/>
      <c r="H1" s="94" t="s">
        <v>198</v>
      </c>
      <c r="I1" s="136"/>
      <c r="J1" s="60"/>
      <c r="K1" s="60"/>
      <c r="L1" s="60"/>
    </row>
    <row r="2" spans="1:12" s="22" customFormat="1" ht="15">
      <c r="A2" s="99" t="s">
        <v>140</v>
      </c>
      <c r="B2" s="130"/>
      <c r="C2" s="130"/>
      <c r="D2" s="130"/>
      <c r="E2" s="130"/>
      <c r="F2" s="130"/>
      <c r="G2" s="412">
        <v>42370</v>
      </c>
      <c r="H2" s="383">
        <v>42735</v>
      </c>
      <c r="I2" s="383">
        <v>42735</v>
      </c>
      <c r="J2" s="60"/>
      <c r="K2" s="60"/>
      <c r="L2" s="60"/>
    </row>
    <row r="3" spans="1:12" s="22" customFormat="1" ht="15">
      <c r="A3" s="130"/>
      <c r="B3" s="130"/>
      <c r="C3" s="130"/>
      <c r="D3" s="130"/>
      <c r="E3" s="130"/>
      <c r="F3" s="130"/>
      <c r="G3" s="138"/>
      <c r="H3" s="412"/>
      <c r="I3" s="383">
        <v>42735</v>
      </c>
      <c r="J3" s="60"/>
      <c r="K3" s="60"/>
      <c r="L3" s="60"/>
    </row>
    <row r="4" spans="1:12" s="2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130"/>
      <c r="F4" s="130"/>
      <c r="G4" s="130"/>
      <c r="H4" s="130"/>
      <c r="I4" s="136"/>
      <c r="J4" s="57"/>
      <c r="K4" s="57"/>
      <c r="L4" s="22"/>
    </row>
    <row r="5" spans="1:12" s="2" customFormat="1" ht="15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36"/>
      <c r="J5" s="57"/>
      <c r="K5" s="57"/>
      <c r="L5" s="12"/>
    </row>
    <row r="6" spans="1:12" s="22" customFormat="1" ht="13.5">
      <c r="A6" s="134"/>
      <c r="B6" s="135"/>
      <c r="C6" s="135"/>
      <c r="D6" s="135"/>
      <c r="E6" s="130"/>
      <c r="F6" s="130"/>
      <c r="G6" s="130"/>
      <c r="H6" s="130"/>
      <c r="I6" s="136"/>
      <c r="J6" s="57"/>
      <c r="K6" s="57"/>
      <c r="L6" s="57"/>
    </row>
    <row r="7" spans="1:12" ht="30">
      <c r="A7" s="126" t="s">
        <v>64</v>
      </c>
      <c r="B7" s="126" t="s">
        <v>379</v>
      </c>
      <c r="C7" s="128" t="s">
        <v>380</v>
      </c>
      <c r="D7" s="128" t="s">
        <v>235</v>
      </c>
      <c r="E7" s="128" t="s">
        <v>240</v>
      </c>
      <c r="F7" s="128" t="s">
        <v>241</v>
      </c>
      <c r="G7" s="128" t="s">
        <v>242</v>
      </c>
      <c r="H7" s="128" t="s">
        <v>243</v>
      </c>
      <c r="I7" s="136"/>
    </row>
    <row r="8" spans="1:12" ht="15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8">
        <v>8</v>
      </c>
      <c r="I8" s="136"/>
    </row>
    <row r="9" spans="1:12" ht="15">
      <c r="A9" s="61">
        <v>1</v>
      </c>
      <c r="B9" s="25"/>
      <c r="C9" s="25"/>
      <c r="D9" s="25"/>
      <c r="E9" s="25"/>
      <c r="F9" s="25"/>
      <c r="G9" s="145"/>
      <c r="H9" s="25"/>
      <c r="I9" s="136"/>
    </row>
    <row r="10" spans="1:12" ht="15">
      <c r="A10" s="61">
        <v>2</v>
      </c>
      <c r="B10" s="25"/>
      <c r="C10" s="25"/>
      <c r="D10" s="25"/>
      <c r="E10" s="25"/>
      <c r="F10" s="25"/>
      <c r="G10" s="145"/>
      <c r="H10" s="25"/>
      <c r="I10" s="136"/>
    </row>
    <row r="11" spans="1:12" ht="15">
      <c r="A11" s="61">
        <v>3</v>
      </c>
      <c r="B11" s="25"/>
      <c r="C11" s="25"/>
      <c r="D11" s="25"/>
      <c r="E11" s="25"/>
      <c r="F11" s="25"/>
      <c r="G11" s="145"/>
      <c r="H11" s="25"/>
      <c r="I11" s="136"/>
    </row>
    <row r="12" spans="1:12" ht="15">
      <c r="A12" s="61">
        <v>4</v>
      </c>
      <c r="B12" s="25"/>
      <c r="C12" s="25"/>
      <c r="D12" s="25"/>
      <c r="E12" s="25"/>
      <c r="F12" s="25"/>
      <c r="G12" s="145"/>
      <c r="H12" s="25"/>
      <c r="I12" s="136"/>
    </row>
    <row r="13" spans="1:12" ht="15">
      <c r="A13" s="61">
        <v>5</v>
      </c>
      <c r="B13" s="25"/>
      <c r="C13" s="25"/>
      <c r="D13" s="25"/>
      <c r="E13" s="25"/>
      <c r="F13" s="25"/>
      <c r="G13" s="145"/>
      <c r="H13" s="25"/>
      <c r="I13" s="136"/>
    </row>
    <row r="14" spans="1:12" ht="15">
      <c r="A14" s="61">
        <v>6</v>
      </c>
      <c r="B14" s="25"/>
      <c r="C14" s="25"/>
      <c r="D14" s="25"/>
      <c r="E14" s="25"/>
      <c r="F14" s="25"/>
      <c r="G14" s="145"/>
      <c r="H14" s="25"/>
      <c r="I14" s="136"/>
    </row>
    <row r="15" spans="1:12" s="22" customFormat="1" ht="15">
      <c r="A15" s="61">
        <v>7</v>
      </c>
      <c r="B15" s="25"/>
      <c r="C15" s="25"/>
      <c r="D15" s="25"/>
      <c r="E15" s="25"/>
      <c r="F15" s="25"/>
      <c r="G15" s="145"/>
      <c r="H15" s="25"/>
      <c r="I15" s="136"/>
      <c r="J15" s="57"/>
      <c r="K15" s="57"/>
      <c r="L15" s="57"/>
    </row>
    <row r="16" spans="1:12" s="22" customFormat="1" ht="15">
      <c r="A16" s="61">
        <v>8</v>
      </c>
      <c r="B16" s="25"/>
      <c r="C16" s="25"/>
      <c r="D16" s="25"/>
      <c r="E16" s="25"/>
      <c r="F16" s="25"/>
      <c r="G16" s="145"/>
      <c r="H16" s="25"/>
      <c r="I16" s="136"/>
      <c r="J16" s="57"/>
      <c r="K16" s="57"/>
      <c r="L16" s="57"/>
    </row>
    <row r="17" spans="1:12" s="22" customFormat="1" ht="15">
      <c r="A17" s="61">
        <v>9</v>
      </c>
      <c r="B17" s="25"/>
      <c r="C17" s="25"/>
      <c r="D17" s="25"/>
      <c r="E17" s="25"/>
      <c r="F17" s="25"/>
      <c r="G17" s="145"/>
      <c r="H17" s="25"/>
      <c r="I17" s="136"/>
      <c r="J17" s="57"/>
      <c r="K17" s="57"/>
      <c r="L17" s="57"/>
    </row>
    <row r="18" spans="1:12" s="22" customFormat="1" ht="15">
      <c r="A18" s="61">
        <v>10</v>
      </c>
      <c r="B18" s="25"/>
      <c r="C18" s="25"/>
      <c r="D18" s="25"/>
      <c r="E18" s="25"/>
      <c r="F18" s="25"/>
      <c r="G18" s="145"/>
      <c r="H18" s="25"/>
      <c r="I18" s="136"/>
      <c r="J18" s="57"/>
      <c r="K18" s="57"/>
      <c r="L18" s="57"/>
    </row>
    <row r="19" spans="1:12" s="22" customFormat="1" ht="15">
      <c r="A19" s="61">
        <v>11</v>
      </c>
      <c r="B19" s="25"/>
      <c r="C19" s="25"/>
      <c r="D19" s="25"/>
      <c r="E19" s="25"/>
      <c r="F19" s="25"/>
      <c r="G19" s="145"/>
      <c r="H19" s="25"/>
      <c r="I19" s="136"/>
      <c r="J19" s="57"/>
      <c r="K19" s="57"/>
      <c r="L19" s="57"/>
    </row>
    <row r="20" spans="1:12" s="22" customFormat="1" ht="15">
      <c r="A20" s="61">
        <v>12</v>
      </c>
      <c r="B20" s="25"/>
      <c r="C20" s="25"/>
      <c r="D20" s="25"/>
      <c r="E20" s="25"/>
      <c r="F20" s="25"/>
      <c r="G20" s="145"/>
      <c r="H20" s="25"/>
      <c r="I20" s="136"/>
      <c r="J20" s="57"/>
      <c r="K20" s="57"/>
      <c r="L20" s="57"/>
    </row>
    <row r="21" spans="1:12" s="22" customFormat="1" ht="15">
      <c r="A21" s="61">
        <v>13</v>
      </c>
      <c r="B21" s="25"/>
      <c r="C21" s="25"/>
      <c r="D21" s="25"/>
      <c r="E21" s="25"/>
      <c r="F21" s="25"/>
      <c r="G21" s="145"/>
      <c r="H21" s="25"/>
      <c r="I21" s="136"/>
      <c r="J21" s="57"/>
      <c r="K21" s="57"/>
      <c r="L21" s="57"/>
    </row>
    <row r="22" spans="1:12" s="22" customFormat="1" ht="15">
      <c r="A22" s="61">
        <v>14</v>
      </c>
      <c r="B22" s="25"/>
      <c r="C22" s="25"/>
      <c r="D22" s="25"/>
      <c r="E22" s="25"/>
      <c r="F22" s="25"/>
      <c r="G22" s="145"/>
      <c r="H22" s="25"/>
      <c r="I22" s="136"/>
      <c r="J22" s="57"/>
      <c r="K22" s="57"/>
      <c r="L22" s="57"/>
    </row>
    <row r="23" spans="1:12" s="22" customFormat="1" ht="15">
      <c r="A23" s="61">
        <v>15</v>
      </c>
      <c r="B23" s="25"/>
      <c r="C23" s="25"/>
      <c r="D23" s="25"/>
      <c r="E23" s="25"/>
      <c r="F23" s="25"/>
      <c r="G23" s="145"/>
      <c r="H23" s="25"/>
      <c r="I23" s="136"/>
      <c r="J23" s="57"/>
      <c r="K23" s="57"/>
      <c r="L23" s="57"/>
    </row>
    <row r="24" spans="1:12" s="22" customFormat="1" ht="15">
      <c r="A24" s="61">
        <v>16</v>
      </c>
      <c r="B24" s="25"/>
      <c r="C24" s="25"/>
      <c r="D24" s="25"/>
      <c r="E24" s="25"/>
      <c r="F24" s="25"/>
      <c r="G24" s="145"/>
      <c r="H24" s="25"/>
      <c r="I24" s="136"/>
      <c r="J24" s="57"/>
      <c r="K24" s="57"/>
      <c r="L24" s="57"/>
    </row>
    <row r="25" spans="1:12" s="22" customFormat="1" ht="15">
      <c r="A25" s="61">
        <v>17</v>
      </c>
      <c r="B25" s="25"/>
      <c r="C25" s="25"/>
      <c r="D25" s="25"/>
      <c r="E25" s="25"/>
      <c r="F25" s="25"/>
      <c r="G25" s="145"/>
      <c r="H25" s="25"/>
      <c r="I25" s="136"/>
      <c r="J25" s="57"/>
      <c r="K25" s="57"/>
      <c r="L25" s="57"/>
    </row>
    <row r="26" spans="1:12" s="22" customFormat="1" ht="15">
      <c r="A26" s="61">
        <v>18</v>
      </c>
      <c r="B26" s="25"/>
      <c r="C26" s="25"/>
      <c r="D26" s="25"/>
      <c r="E26" s="25"/>
      <c r="F26" s="25"/>
      <c r="G26" s="145"/>
      <c r="H26" s="25"/>
      <c r="I26" s="136"/>
      <c r="J26" s="57"/>
      <c r="K26" s="57"/>
      <c r="L26" s="57"/>
    </row>
    <row r="27" spans="1:12" s="22" customFormat="1" ht="15">
      <c r="A27" s="61" t="s">
        <v>278</v>
      </c>
      <c r="B27" s="25"/>
      <c r="C27" s="25"/>
      <c r="D27" s="25"/>
      <c r="E27" s="25"/>
      <c r="F27" s="25"/>
      <c r="G27" s="145"/>
      <c r="H27" s="25"/>
      <c r="I27" s="136"/>
      <c r="J27" s="57"/>
      <c r="K27" s="57"/>
      <c r="L27" s="57"/>
    </row>
    <row r="28" spans="1:12" s="22" customFormat="1">
      <c r="J28" s="57"/>
      <c r="K28" s="57"/>
      <c r="L28" s="57"/>
    </row>
    <row r="29" spans="1:12" s="22" customFormat="1"/>
    <row r="30" spans="1:12" s="22" customFormat="1">
      <c r="A30" s="24"/>
    </row>
    <row r="31" spans="1:12" s="2" customFormat="1" ht="15">
      <c r="B31" s="65" t="s">
        <v>107</v>
      </c>
      <c r="E31" s="5"/>
    </row>
    <row r="32" spans="1:12" s="2" customFormat="1" ht="15">
      <c r="C32" s="64"/>
      <c r="E32" s="64"/>
      <c r="F32" s="67"/>
      <c r="G32"/>
      <c r="H32"/>
      <c r="I32"/>
    </row>
    <row r="33" spans="1:9" s="2" customFormat="1" ht="15">
      <c r="A33"/>
      <c r="C33" s="63" t="s">
        <v>268</v>
      </c>
      <c r="E33" s="12" t="s">
        <v>273</v>
      </c>
      <c r="F33" s="66"/>
      <c r="G33"/>
      <c r="H33"/>
      <c r="I33"/>
    </row>
    <row r="34" spans="1:9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12" sqref="H1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8" customWidth="1"/>
    <col min="11" max="16384" width="9.140625" style="24"/>
  </cols>
  <sheetData>
    <row r="1" spans="1:12" s="22" customFormat="1" ht="15">
      <c r="A1" s="129" t="s">
        <v>306</v>
      </c>
      <c r="B1" s="130"/>
      <c r="C1" s="130"/>
      <c r="D1" s="130"/>
      <c r="E1" s="130"/>
      <c r="F1" s="130"/>
      <c r="G1" s="130"/>
      <c r="H1" s="136"/>
      <c r="I1" s="350" t="s">
        <v>198</v>
      </c>
      <c r="J1" s="143"/>
    </row>
    <row r="2" spans="1:12" s="22" customFormat="1" ht="15">
      <c r="A2" s="99" t="s">
        <v>140</v>
      </c>
      <c r="B2" s="130"/>
      <c r="C2" s="130"/>
      <c r="D2" s="130"/>
      <c r="E2" s="130"/>
      <c r="F2" s="130"/>
      <c r="G2" s="130"/>
      <c r="H2" s="412">
        <v>42370</v>
      </c>
      <c r="I2" s="383">
        <v>42735</v>
      </c>
      <c r="J2" s="143"/>
    </row>
    <row r="3" spans="1:12" s="22" customFormat="1" ht="15">
      <c r="A3" s="130"/>
      <c r="B3" s="130"/>
      <c r="C3" s="130"/>
      <c r="D3" s="130"/>
      <c r="E3" s="130"/>
      <c r="F3" s="130"/>
      <c r="G3" s="130"/>
      <c r="H3" s="133"/>
      <c r="I3" s="133"/>
      <c r="J3" s="143"/>
    </row>
    <row r="4" spans="1:12" s="2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1"/>
      <c r="E4" s="139"/>
      <c r="F4" s="130"/>
      <c r="G4" s="130"/>
      <c r="H4" s="130"/>
      <c r="I4" s="139"/>
      <c r="J4" s="98"/>
      <c r="L4" s="22"/>
    </row>
    <row r="5" spans="1:12" s="2" customFormat="1" ht="15">
      <c r="A5" s="111" t="str">
        <f>'ფორმა N1'!D4</f>
        <v>მოქალაქეთა პოლიტიკური გაერთანება სახელმწიფო ხალხისთვის</v>
      </c>
      <c r="B5" s="112"/>
      <c r="C5" s="112"/>
      <c r="D5" s="112"/>
      <c r="E5" s="140"/>
      <c r="F5" s="141"/>
      <c r="G5" s="141"/>
      <c r="H5" s="141"/>
      <c r="I5" s="140"/>
      <c r="J5" s="98"/>
    </row>
    <row r="6" spans="1:12" s="22" customFormat="1" ht="13.5">
      <c r="A6" s="134"/>
      <c r="B6" s="135"/>
      <c r="C6" s="135"/>
      <c r="D6" s="135"/>
      <c r="E6" s="130"/>
      <c r="F6" s="130"/>
      <c r="G6" s="130"/>
      <c r="H6" s="130"/>
      <c r="I6" s="130"/>
      <c r="J6" s="138"/>
    </row>
    <row r="7" spans="1:12" ht="30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246</v>
      </c>
      <c r="F7" s="128" t="s">
        <v>247</v>
      </c>
      <c r="G7" s="128" t="s">
        <v>241</v>
      </c>
      <c r="H7" s="128" t="s">
        <v>242</v>
      </c>
      <c r="I7" s="128" t="s">
        <v>243</v>
      </c>
      <c r="J7" s="144"/>
    </row>
    <row r="8" spans="1:12" ht="15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8">
        <v>9</v>
      </c>
      <c r="J8" s="144"/>
    </row>
    <row r="9" spans="1:12" ht="15">
      <c r="A9" s="61">
        <v>1</v>
      </c>
      <c r="B9" s="25"/>
      <c r="C9" s="25"/>
      <c r="D9" s="25"/>
      <c r="E9" s="25"/>
      <c r="F9" s="25"/>
      <c r="G9" s="25"/>
      <c r="H9" s="145"/>
      <c r="I9" s="25"/>
      <c r="J9" s="144"/>
    </row>
    <row r="10" spans="1:12" ht="15">
      <c r="A10" s="61">
        <v>2</v>
      </c>
      <c r="B10" s="25"/>
      <c r="C10" s="25"/>
      <c r="D10" s="25"/>
      <c r="E10" s="25"/>
      <c r="F10" s="25"/>
      <c r="G10" s="25"/>
      <c r="H10" s="145"/>
      <c r="I10" s="25"/>
      <c r="J10" s="144"/>
    </row>
    <row r="11" spans="1:12" ht="15">
      <c r="A11" s="61">
        <v>3</v>
      </c>
      <c r="B11" s="25"/>
      <c r="C11" s="25"/>
      <c r="D11" s="25"/>
      <c r="E11" s="25"/>
      <c r="F11" s="25"/>
      <c r="G11" s="25"/>
      <c r="H11" s="145"/>
      <c r="I11" s="25"/>
      <c r="J11" s="144"/>
    </row>
    <row r="12" spans="1:12" ht="15">
      <c r="A12" s="61">
        <v>4</v>
      </c>
      <c r="B12" s="25"/>
      <c r="C12" s="25"/>
      <c r="D12" s="25"/>
      <c r="E12" s="25"/>
      <c r="F12" s="25"/>
      <c r="G12" s="25"/>
      <c r="H12" s="145"/>
      <c r="I12" s="25"/>
      <c r="J12" s="144"/>
    </row>
    <row r="13" spans="1:12" ht="15">
      <c r="A13" s="61">
        <v>5</v>
      </c>
      <c r="B13" s="25"/>
      <c r="C13" s="25"/>
      <c r="D13" s="25"/>
      <c r="E13" s="25"/>
      <c r="F13" s="25"/>
      <c r="G13" s="25"/>
      <c r="H13" s="145"/>
      <c r="I13" s="25"/>
      <c r="J13" s="144"/>
    </row>
    <row r="14" spans="1:12" ht="15">
      <c r="A14" s="61">
        <v>6</v>
      </c>
      <c r="B14" s="25"/>
      <c r="C14" s="25"/>
      <c r="D14" s="25"/>
      <c r="E14" s="25"/>
      <c r="F14" s="25"/>
      <c r="G14" s="25"/>
      <c r="H14" s="145"/>
      <c r="I14" s="25"/>
      <c r="J14" s="144"/>
    </row>
    <row r="15" spans="1:12" s="22" customFormat="1" ht="15">
      <c r="A15" s="61">
        <v>7</v>
      </c>
      <c r="B15" s="25"/>
      <c r="C15" s="25"/>
      <c r="D15" s="25"/>
      <c r="E15" s="25"/>
      <c r="F15" s="25"/>
      <c r="G15" s="25"/>
      <c r="H15" s="145"/>
      <c r="I15" s="25"/>
      <c r="J15" s="138"/>
    </row>
    <row r="16" spans="1:12" s="22" customFormat="1" ht="15">
      <c r="A16" s="61">
        <v>8</v>
      </c>
      <c r="B16" s="25"/>
      <c r="C16" s="25"/>
      <c r="D16" s="25"/>
      <c r="E16" s="25"/>
      <c r="F16" s="25"/>
      <c r="G16" s="25"/>
      <c r="H16" s="145"/>
      <c r="I16" s="25"/>
      <c r="J16" s="138"/>
    </row>
    <row r="17" spans="1:10" s="22" customFormat="1" ht="15">
      <c r="A17" s="61">
        <v>9</v>
      </c>
      <c r="B17" s="25"/>
      <c r="C17" s="25"/>
      <c r="D17" s="25"/>
      <c r="E17" s="25"/>
      <c r="F17" s="25"/>
      <c r="G17" s="25"/>
      <c r="H17" s="145"/>
      <c r="I17" s="25"/>
      <c r="J17" s="138"/>
    </row>
    <row r="18" spans="1:10" s="22" customFormat="1" ht="15">
      <c r="A18" s="61">
        <v>10</v>
      </c>
      <c r="B18" s="25"/>
      <c r="C18" s="25"/>
      <c r="D18" s="25"/>
      <c r="E18" s="25"/>
      <c r="F18" s="25"/>
      <c r="G18" s="25"/>
      <c r="H18" s="145"/>
      <c r="I18" s="25"/>
      <c r="J18" s="138"/>
    </row>
    <row r="19" spans="1:10" s="22" customFormat="1" ht="15">
      <c r="A19" s="61">
        <v>11</v>
      </c>
      <c r="B19" s="25"/>
      <c r="C19" s="25"/>
      <c r="D19" s="25"/>
      <c r="E19" s="25"/>
      <c r="F19" s="25"/>
      <c r="G19" s="25"/>
      <c r="H19" s="145"/>
      <c r="I19" s="25"/>
      <c r="J19" s="138"/>
    </row>
    <row r="20" spans="1:10" s="22" customFormat="1" ht="15">
      <c r="A20" s="61">
        <v>12</v>
      </c>
      <c r="B20" s="25"/>
      <c r="C20" s="25"/>
      <c r="D20" s="25"/>
      <c r="E20" s="25"/>
      <c r="F20" s="25"/>
      <c r="G20" s="25"/>
      <c r="H20" s="145"/>
      <c r="I20" s="25"/>
      <c r="J20" s="138"/>
    </row>
    <row r="21" spans="1:10" s="22" customFormat="1" ht="15">
      <c r="A21" s="61">
        <v>13</v>
      </c>
      <c r="B21" s="25"/>
      <c r="C21" s="25"/>
      <c r="D21" s="25"/>
      <c r="E21" s="25"/>
      <c r="F21" s="25"/>
      <c r="G21" s="25"/>
      <c r="H21" s="145"/>
      <c r="I21" s="25"/>
      <c r="J21" s="138"/>
    </row>
    <row r="22" spans="1:10" s="22" customFormat="1" ht="15">
      <c r="A22" s="61">
        <v>14</v>
      </c>
      <c r="B22" s="25"/>
      <c r="C22" s="25"/>
      <c r="D22" s="25"/>
      <c r="E22" s="25"/>
      <c r="F22" s="25"/>
      <c r="G22" s="25"/>
      <c r="H22" s="145"/>
      <c r="I22" s="25"/>
      <c r="J22" s="138"/>
    </row>
    <row r="23" spans="1:10" s="22" customFormat="1" ht="15">
      <c r="A23" s="61">
        <v>15</v>
      </c>
      <c r="B23" s="25"/>
      <c r="C23" s="25"/>
      <c r="D23" s="25"/>
      <c r="E23" s="25"/>
      <c r="F23" s="25"/>
      <c r="G23" s="25"/>
      <c r="H23" s="145"/>
      <c r="I23" s="25"/>
      <c r="J23" s="138"/>
    </row>
    <row r="24" spans="1:10" s="22" customFormat="1" ht="15">
      <c r="A24" s="61">
        <v>16</v>
      </c>
      <c r="B24" s="25"/>
      <c r="C24" s="25"/>
      <c r="D24" s="25"/>
      <c r="E24" s="25"/>
      <c r="F24" s="25"/>
      <c r="G24" s="25"/>
      <c r="H24" s="145"/>
      <c r="I24" s="25"/>
      <c r="J24" s="138"/>
    </row>
    <row r="25" spans="1:10" s="22" customFormat="1" ht="15">
      <c r="A25" s="61">
        <v>17</v>
      </c>
      <c r="B25" s="25"/>
      <c r="C25" s="25"/>
      <c r="D25" s="25"/>
      <c r="E25" s="25"/>
      <c r="F25" s="25"/>
      <c r="G25" s="25"/>
      <c r="H25" s="145"/>
      <c r="I25" s="25"/>
      <c r="J25" s="138"/>
    </row>
    <row r="26" spans="1:10" s="22" customFormat="1" ht="15">
      <c r="A26" s="61">
        <v>18</v>
      </c>
      <c r="B26" s="25"/>
      <c r="C26" s="25"/>
      <c r="D26" s="25"/>
      <c r="E26" s="25"/>
      <c r="F26" s="25"/>
      <c r="G26" s="25"/>
      <c r="H26" s="145"/>
      <c r="I26" s="25"/>
      <c r="J26" s="138"/>
    </row>
    <row r="27" spans="1:10" s="22" customFormat="1" ht="15">
      <c r="A27" s="61" t="s">
        <v>278</v>
      </c>
      <c r="B27" s="25"/>
      <c r="C27" s="25"/>
      <c r="D27" s="25"/>
      <c r="E27" s="25"/>
      <c r="F27" s="25"/>
      <c r="G27" s="25"/>
      <c r="H27" s="145"/>
      <c r="I27" s="25"/>
      <c r="J27" s="138"/>
    </row>
    <row r="28" spans="1:10" s="22" customFormat="1">
      <c r="J28" s="57"/>
    </row>
    <row r="29" spans="1:10" s="22" customFormat="1"/>
    <row r="30" spans="1:10" s="22" customFormat="1">
      <c r="A30" s="24"/>
    </row>
    <row r="31" spans="1:10" s="2" customFormat="1" ht="15">
      <c r="B31" s="65" t="s">
        <v>107</v>
      </c>
      <c r="E31" s="5"/>
    </row>
    <row r="32" spans="1:10" s="2" customFormat="1" ht="15">
      <c r="C32" s="64"/>
      <c r="E32" s="64"/>
      <c r="F32" s="67"/>
      <c r="G32" s="67"/>
      <c r="H32"/>
      <c r="I32"/>
    </row>
    <row r="33" spans="1:10" s="2" customFormat="1" ht="15">
      <c r="A33"/>
      <c r="C33" s="63" t="s">
        <v>268</v>
      </c>
      <c r="E33" s="12" t="s">
        <v>273</v>
      </c>
      <c r="F33" s="66"/>
      <c r="G33"/>
      <c r="H33"/>
      <c r="I33"/>
    </row>
    <row r="34" spans="1:10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57"/>
    </row>
    <row r="38" spans="1:10" s="22" customFormat="1">
      <c r="J38" s="57"/>
    </row>
    <row r="39" spans="1:10" s="22" customFormat="1">
      <c r="J39" s="57"/>
    </row>
    <row r="40" spans="1:10" s="22" customFormat="1">
      <c r="J40" s="57"/>
    </row>
    <row r="41" spans="1:10" s="22" customFormat="1">
      <c r="J41" s="57"/>
    </row>
    <row r="42" spans="1:10" s="22" customFormat="1">
      <c r="J42" s="57"/>
    </row>
    <row r="43" spans="1:10" s="22" customFormat="1">
      <c r="J43" s="57"/>
    </row>
    <row r="44" spans="1:10" s="22" customFormat="1">
      <c r="J44" s="57"/>
    </row>
    <row r="45" spans="1:10" s="22" customFormat="1">
      <c r="J45" s="57"/>
    </row>
    <row r="46" spans="1:10" s="22" customFormat="1">
      <c r="J46" s="57"/>
    </row>
    <row r="47" spans="1:10" s="22" customFormat="1">
      <c r="J47" s="57"/>
    </row>
    <row r="48" spans="1:10" s="22" customFormat="1">
      <c r="J48" s="57"/>
    </row>
    <row r="49" spans="10:10" s="22" customFormat="1">
      <c r="J49" s="57"/>
    </row>
    <row r="50" spans="10:10" s="22" customFormat="1">
      <c r="J50" s="57"/>
    </row>
    <row r="51" spans="10:10" s="22" customFormat="1">
      <c r="J51" s="57"/>
    </row>
    <row r="52" spans="10:10" s="22" customFormat="1">
      <c r="J52" s="57"/>
    </row>
    <row r="53" spans="10:10" s="22" customFormat="1">
      <c r="J53" s="57"/>
    </row>
    <row r="54" spans="10:10" s="22" customFormat="1">
      <c r="J54" s="5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3" sqref="F3"/>
    </sheetView>
  </sheetViews>
  <sheetFormatPr defaultRowHeight="12.75"/>
  <cols>
    <col min="1" max="1" width="4.85546875" style="201" customWidth="1"/>
    <col min="2" max="2" width="37.42578125" style="201" customWidth="1"/>
    <col min="3" max="3" width="21.5703125" style="201" customWidth="1"/>
    <col min="4" max="4" width="20" style="201" customWidth="1"/>
    <col min="5" max="5" width="18.7109375" style="201" customWidth="1"/>
    <col min="6" max="6" width="24.140625" style="201" customWidth="1"/>
    <col min="7" max="7" width="27.140625" style="201" customWidth="1"/>
    <col min="8" max="8" width="0.7109375" style="201" customWidth="1"/>
    <col min="9" max="16384" width="9.140625" style="201"/>
  </cols>
  <sheetData>
    <row r="1" spans="1:8" s="185" customFormat="1" ht="15">
      <c r="A1" s="182" t="s">
        <v>326</v>
      </c>
      <c r="B1" s="183"/>
      <c r="C1" s="183"/>
      <c r="D1" s="183"/>
      <c r="E1" s="183"/>
      <c r="F1" s="72"/>
      <c r="G1" s="72" t="s">
        <v>109</v>
      </c>
      <c r="H1" s="186"/>
    </row>
    <row r="2" spans="1:8" s="185" customFormat="1" ht="15">
      <c r="A2" s="186" t="s">
        <v>317</v>
      </c>
      <c r="B2" s="183"/>
      <c r="C2" s="183"/>
      <c r="D2" s="183"/>
      <c r="E2" s="184"/>
      <c r="F2" s="412">
        <v>42370</v>
      </c>
      <c r="G2" s="383">
        <v>42735</v>
      </c>
      <c r="H2" s="186"/>
    </row>
    <row r="3" spans="1:8" s="185" customFormat="1">
      <c r="A3" s="186"/>
      <c r="B3" s="183"/>
      <c r="C3" s="183"/>
      <c r="D3" s="183"/>
      <c r="E3" s="184"/>
      <c r="F3" s="184"/>
      <c r="G3" s="184"/>
      <c r="H3" s="186"/>
    </row>
    <row r="4" spans="1:8" s="185" customFormat="1" ht="15">
      <c r="A4" s="108" t="s">
        <v>274</v>
      </c>
      <c r="B4" s="183"/>
      <c r="C4" s="183"/>
      <c r="D4" s="183"/>
      <c r="E4" s="187"/>
      <c r="F4" s="187"/>
      <c r="G4" s="184"/>
      <c r="H4" s="186"/>
    </row>
    <row r="5" spans="1:8" s="185" customFormat="1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8"/>
      <c r="F5" s="188"/>
      <c r="G5" s="189"/>
      <c r="H5" s="186"/>
    </row>
    <row r="6" spans="1:8" s="202" customFormat="1">
      <c r="A6" s="190"/>
      <c r="B6" s="190"/>
      <c r="C6" s="190"/>
      <c r="D6" s="190"/>
      <c r="E6" s="190"/>
      <c r="F6" s="190"/>
      <c r="G6" s="190"/>
      <c r="H6" s="187"/>
    </row>
    <row r="7" spans="1:8" s="185" customFormat="1" ht="51">
      <c r="A7" s="220" t="s">
        <v>64</v>
      </c>
      <c r="B7" s="193" t="s">
        <v>321</v>
      </c>
      <c r="C7" s="193" t="s">
        <v>322</v>
      </c>
      <c r="D7" s="193" t="s">
        <v>323</v>
      </c>
      <c r="E7" s="193" t="s">
        <v>324</v>
      </c>
      <c r="F7" s="193" t="s">
        <v>325</v>
      </c>
      <c r="G7" s="193" t="s">
        <v>318</v>
      </c>
      <c r="H7" s="186"/>
    </row>
    <row r="8" spans="1:8" s="185" customFormat="1">
      <c r="A8" s="191">
        <v>1</v>
      </c>
      <c r="B8" s="192">
        <v>2</v>
      </c>
      <c r="C8" s="192">
        <v>3</v>
      </c>
      <c r="D8" s="192">
        <v>4</v>
      </c>
      <c r="E8" s="193">
        <v>5</v>
      </c>
      <c r="F8" s="193">
        <v>6</v>
      </c>
      <c r="G8" s="193">
        <v>7</v>
      </c>
      <c r="H8" s="186"/>
    </row>
    <row r="9" spans="1:8" s="185" customFormat="1">
      <c r="A9" s="203">
        <v>1</v>
      </c>
      <c r="B9" s="194"/>
      <c r="C9" s="194"/>
      <c r="D9" s="195"/>
      <c r="E9" s="194"/>
      <c r="F9" s="194"/>
      <c r="G9" s="194"/>
      <c r="H9" s="186"/>
    </row>
    <row r="10" spans="1:8" s="185" customFormat="1">
      <c r="A10" s="203">
        <v>2</v>
      </c>
      <c r="B10" s="194"/>
      <c r="C10" s="194"/>
      <c r="D10" s="195"/>
      <c r="E10" s="194"/>
      <c r="F10" s="194"/>
      <c r="G10" s="194"/>
      <c r="H10" s="186"/>
    </row>
    <row r="11" spans="1:8" s="185" customFormat="1">
      <c r="A11" s="203">
        <v>3</v>
      </c>
      <c r="B11" s="194"/>
      <c r="C11" s="194"/>
      <c r="D11" s="195"/>
      <c r="E11" s="194"/>
      <c r="F11" s="194"/>
      <c r="G11" s="194"/>
      <c r="H11" s="186"/>
    </row>
    <row r="12" spans="1:8" s="185" customFormat="1">
      <c r="A12" s="203">
        <v>4</v>
      </c>
      <c r="B12" s="194"/>
      <c r="C12" s="194"/>
      <c r="D12" s="195"/>
      <c r="E12" s="194"/>
      <c r="F12" s="194"/>
      <c r="G12" s="194"/>
      <c r="H12" s="186"/>
    </row>
    <row r="13" spans="1:8" s="185" customFormat="1">
      <c r="A13" s="203">
        <v>5</v>
      </c>
      <c r="B13" s="194"/>
      <c r="C13" s="194"/>
      <c r="D13" s="195"/>
      <c r="E13" s="194"/>
      <c r="F13" s="194"/>
      <c r="G13" s="194"/>
      <c r="H13" s="186"/>
    </row>
    <row r="14" spans="1:8" s="185" customFormat="1">
      <c r="A14" s="203">
        <v>6</v>
      </c>
      <c r="B14" s="194"/>
      <c r="C14" s="194"/>
      <c r="D14" s="195"/>
      <c r="E14" s="194"/>
      <c r="F14" s="194"/>
      <c r="G14" s="194"/>
      <c r="H14" s="186"/>
    </row>
    <row r="15" spans="1:8" s="185" customFormat="1">
      <c r="A15" s="203">
        <v>7</v>
      </c>
      <c r="B15" s="194"/>
      <c r="C15" s="194"/>
      <c r="D15" s="195"/>
      <c r="E15" s="194"/>
      <c r="F15" s="194"/>
      <c r="G15" s="194"/>
      <c r="H15" s="186"/>
    </row>
    <row r="16" spans="1:8" s="185" customFormat="1">
      <c r="A16" s="203">
        <v>8</v>
      </c>
      <c r="B16" s="194"/>
      <c r="C16" s="194"/>
      <c r="D16" s="195"/>
      <c r="E16" s="194"/>
      <c r="F16" s="194"/>
      <c r="G16" s="194"/>
      <c r="H16" s="186"/>
    </row>
    <row r="17" spans="1:11" s="185" customFormat="1">
      <c r="A17" s="203">
        <v>9</v>
      </c>
      <c r="B17" s="194"/>
      <c r="C17" s="194"/>
      <c r="D17" s="195"/>
      <c r="E17" s="194"/>
      <c r="F17" s="194"/>
      <c r="G17" s="194"/>
      <c r="H17" s="186"/>
    </row>
    <row r="18" spans="1:11" s="185" customFormat="1">
      <c r="A18" s="203">
        <v>10</v>
      </c>
      <c r="B18" s="194"/>
      <c r="C18" s="194"/>
      <c r="D18" s="195"/>
      <c r="E18" s="194"/>
      <c r="F18" s="194"/>
      <c r="G18" s="194"/>
      <c r="H18" s="186"/>
    </row>
    <row r="19" spans="1:11" s="185" customFormat="1">
      <c r="A19" s="203" t="s">
        <v>276</v>
      </c>
      <c r="B19" s="194"/>
      <c r="C19" s="194"/>
      <c r="D19" s="195"/>
      <c r="E19" s="194"/>
      <c r="F19" s="194"/>
      <c r="G19" s="194"/>
      <c r="H19" s="186"/>
    </row>
    <row r="22" spans="1:11" s="185" customFormat="1"/>
    <row r="23" spans="1:11" s="185" customFormat="1"/>
    <row r="24" spans="1:11" s="21" customFormat="1" ht="15">
      <c r="B24" s="196" t="s">
        <v>107</v>
      </c>
      <c r="C24" s="196"/>
    </row>
    <row r="25" spans="1:11" s="21" customFormat="1" ht="15">
      <c r="B25" s="196"/>
      <c r="C25" s="196"/>
    </row>
    <row r="26" spans="1:11" s="21" customFormat="1" ht="15">
      <c r="C26" s="198"/>
      <c r="F26" s="198"/>
      <c r="G26" s="198"/>
      <c r="H26" s="197"/>
    </row>
    <row r="27" spans="1:11" s="21" customFormat="1" ht="15">
      <c r="C27" s="199" t="s">
        <v>268</v>
      </c>
      <c r="F27" s="196" t="s">
        <v>319</v>
      </c>
      <c r="J27" s="197"/>
      <c r="K27" s="197"/>
    </row>
    <row r="28" spans="1:11" s="21" customFormat="1" ht="15">
      <c r="C28" s="199" t="s">
        <v>139</v>
      </c>
      <c r="F28" s="200" t="s">
        <v>269</v>
      </c>
      <c r="J28" s="197"/>
      <c r="K28" s="197"/>
    </row>
    <row r="29" spans="1:11" s="185" customFormat="1" ht="15">
      <c r="C29" s="199"/>
      <c r="J29" s="202"/>
      <c r="K29" s="20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8"/>
  <sheetViews>
    <sheetView view="pageBreakPreview" zoomScale="80" zoomScaleNormal="80" zoomScaleSheetLayoutView="80" workbookViewId="0">
      <selection activeCell="J3" sqref="J3"/>
    </sheetView>
  </sheetViews>
  <sheetFormatPr defaultRowHeight="12.75"/>
  <cols>
    <col min="1" max="1" width="9.140625" style="543"/>
    <col min="2" max="2" width="45.5703125" style="543" customWidth="1"/>
    <col min="3" max="3" width="11.5703125" style="543" customWidth="1"/>
    <col min="4" max="4" width="19.140625" style="543" customWidth="1"/>
    <col min="5" max="5" width="27.85546875" style="543" customWidth="1"/>
    <col min="6" max="6" width="20.42578125" style="543" customWidth="1"/>
    <col min="7" max="7" width="19.140625" style="543" customWidth="1"/>
    <col min="8" max="8" width="22.140625" style="543" customWidth="1"/>
    <col min="9" max="9" width="21.42578125" style="543" customWidth="1"/>
    <col min="10" max="10" width="20.28515625" style="543" customWidth="1"/>
    <col min="11" max="11" width="24.5703125" style="543" customWidth="1"/>
    <col min="12" max="12" width="12" customWidth="1"/>
  </cols>
  <sheetData>
    <row r="1" spans="1:12" ht="15">
      <c r="A1" s="637" t="s">
        <v>458</v>
      </c>
      <c r="B1" s="638"/>
      <c r="C1" s="638"/>
      <c r="D1" s="638"/>
      <c r="E1" s="638"/>
      <c r="F1" s="638"/>
      <c r="G1" s="638"/>
      <c r="H1" s="638"/>
      <c r="I1" s="638"/>
      <c r="J1" s="638"/>
      <c r="K1" s="639" t="s">
        <v>109</v>
      </c>
    </row>
    <row r="2" spans="1:12" ht="15">
      <c r="A2" s="263" t="s">
        <v>140</v>
      </c>
      <c r="B2" s="638"/>
      <c r="C2" s="638"/>
      <c r="D2" s="638"/>
      <c r="E2" s="638"/>
      <c r="F2" s="638"/>
      <c r="G2" s="638"/>
      <c r="H2" s="638"/>
      <c r="I2" s="638"/>
      <c r="J2" s="332">
        <v>42370</v>
      </c>
      <c r="K2" s="383">
        <v>42735</v>
      </c>
      <c r="L2" s="383"/>
    </row>
    <row r="3" spans="1:12" ht="1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40"/>
    </row>
    <row r="4" spans="1:12" ht="15">
      <c r="A4" s="101" t="str">
        <f>'[2]ფორმა N2'!A4</f>
        <v>ანგარიშვალდებული პირის დასახელება:</v>
      </c>
      <c r="B4" s="101"/>
      <c r="C4" s="101"/>
      <c r="D4" s="101"/>
      <c r="E4" s="638"/>
      <c r="F4" s="638"/>
      <c r="G4" s="638"/>
      <c r="H4" s="638"/>
      <c r="I4" s="638"/>
      <c r="J4" s="638"/>
      <c r="K4" s="638"/>
    </row>
    <row r="5" spans="1:12" s="174" customFormat="1" ht="15">
      <c r="A5" s="641" t="str">
        <f>'[2]ფორმა N1'!D4</f>
        <v>მოქალაქეთა პოლიტიკური გაერთანება სახელმწიფო ხალხისთვის</v>
      </c>
      <c r="B5" s="642"/>
      <c r="C5" s="642"/>
      <c r="D5" s="642"/>
      <c r="E5" s="643"/>
      <c r="F5" s="643"/>
      <c r="G5" s="643"/>
      <c r="H5" s="643"/>
      <c r="I5" s="643"/>
      <c r="J5" s="643"/>
      <c r="K5" s="643"/>
    </row>
    <row r="6" spans="1:12" ht="60">
      <c r="A6" s="644" t="s">
        <v>64</v>
      </c>
      <c r="B6" s="128" t="s">
        <v>381</v>
      </c>
      <c r="C6" s="128" t="s">
        <v>382</v>
      </c>
      <c r="D6" s="128" t="s">
        <v>384</v>
      </c>
      <c r="E6" s="128" t="s">
        <v>383</v>
      </c>
      <c r="F6" s="645" t="s">
        <v>392</v>
      </c>
      <c r="G6" s="646" t="s">
        <v>393</v>
      </c>
      <c r="H6" s="128" t="s">
        <v>387</v>
      </c>
      <c r="I6" s="128" t="s">
        <v>388</v>
      </c>
      <c r="J6" s="128" t="s">
        <v>400</v>
      </c>
      <c r="K6" s="128" t="s">
        <v>389</v>
      </c>
    </row>
    <row r="7" spans="1:12" ht="15">
      <c r="A7" s="128">
        <v>1</v>
      </c>
      <c r="B7" s="128">
        <v>2</v>
      </c>
      <c r="C7" s="128">
        <v>3</v>
      </c>
      <c r="D7" s="128">
        <v>4</v>
      </c>
      <c r="E7" s="128">
        <v>5</v>
      </c>
      <c r="F7" s="645">
        <v>6</v>
      </c>
      <c r="G7" s="646">
        <v>7</v>
      </c>
      <c r="H7" s="128">
        <v>8</v>
      </c>
      <c r="I7" s="128">
        <v>9</v>
      </c>
      <c r="J7" s="128">
        <v>10</v>
      </c>
      <c r="K7" s="128">
        <v>11</v>
      </c>
    </row>
    <row r="8" spans="1:12" ht="15">
      <c r="A8" s="128">
        <v>1</v>
      </c>
      <c r="B8" s="25" t="s">
        <v>2460</v>
      </c>
      <c r="C8" s="25" t="s">
        <v>2461</v>
      </c>
      <c r="D8" s="647" t="s">
        <v>2462</v>
      </c>
      <c r="E8" s="25">
        <v>1202.8</v>
      </c>
      <c r="F8" s="648">
        <v>48557.31</v>
      </c>
      <c r="G8" s="649"/>
      <c r="H8" s="25"/>
      <c r="I8" s="25"/>
      <c r="J8" s="61">
        <v>202283135</v>
      </c>
      <c r="K8" s="61" t="s">
        <v>2463</v>
      </c>
    </row>
    <row r="9" spans="1:12" ht="15">
      <c r="A9" s="128">
        <v>2</v>
      </c>
      <c r="B9" s="25" t="s">
        <v>2460</v>
      </c>
      <c r="C9" s="25" t="s">
        <v>2461</v>
      </c>
      <c r="D9" s="647" t="s">
        <v>2464</v>
      </c>
      <c r="E9" s="25">
        <v>82.9</v>
      </c>
      <c r="F9" s="648">
        <v>2037.8</v>
      </c>
      <c r="G9" s="649"/>
      <c r="H9" s="25"/>
      <c r="I9" s="25"/>
      <c r="J9" s="61">
        <v>202283135</v>
      </c>
      <c r="K9" s="61" t="s">
        <v>2463</v>
      </c>
    </row>
    <row r="10" spans="1:12" ht="15">
      <c r="A10" s="128">
        <v>3</v>
      </c>
      <c r="B10" s="25" t="s">
        <v>2465</v>
      </c>
      <c r="C10" s="25" t="s">
        <v>2461</v>
      </c>
      <c r="D10" s="647" t="s">
        <v>2466</v>
      </c>
      <c r="E10" s="25">
        <v>277.70999999999998</v>
      </c>
      <c r="F10" s="648">
        <v>10148</v>
      </c>
      <c r="G10" s="649" t="s">
        <v>710</v>
      </c>
      <c r="H10" s="25" t="s">
        <v>1370</v>
      </c>
      <c r="I10" s="25" t="s">
        <v>2467</v>
      </c>
      <c r="J10" s="61"/>
      <c r="K10" s="61"/>
    </row>
    <row r="11" spans="1:12" ht="15">
      <c r="A11" s="128">
        <v>4</v>
      </c>
      <c r="B11" s="25" t="s">
        <v>2468</v>
      </c>
      <c r="C11" s="25" t="s">
        <v>2461</v>
      </c>
      <c r="D11" s="647" t="s">
        <v>2466</v>
      </c>
      <c r="E11" s="25">
        <v>232</v>
      </c>
      <c r="F11" s="648">
        <v>3762</v>
      </c>
      <c r="G11" s="649" t="s">
        <v>2469</v>
      </c>
      <c r="H11" s="25" t="s">
        <v>2470</v>
      </c>
      <c r="I11" s="25" t="s">
        <v>2471</v>
      </c>
      <c r="J11" s="61"/>
      <c r="K11" s="61"/>
    </row>
    <row r="12" spans="1:12" ht="15">
      <c r="A12" s="128">
        <v>5</v>
      </c>
      <c r="B12" s="25" t="s">
        <v>2472</v>
      </c>
      <c r="C12" s="25" t="s">
        <v>2461</v>
      </c>
      <c r="D12" s="647" t="s">
        <v>2466</v>
      </c>
      <c r="E12" s="25">
        <v>137</v>
      </c>
      <c r="F12" s="648">
        <v>1343</v>
      </c>
      <c r="G12" s="649" t="s">
        <v>2473</v>
      </c>
      <c r="H12" s="25" t="s">
        <v>2474</v>
      </c>
      <c r="I12" s="25" t="s">
        <v>2475</v>
      </c>
      <c r="J12" s="61"/>
      <c r="K12" s="61"/>
    </row>
    <row r="13" spans="1:12" ht="15">
      <c r="A13" s="128">
        <v>6</v>
      </c>
      <c r="B13" s="25" t="s">
        <v>2476</v>
      </c>
      <c r="C13" s="25" t="s">
        <v>2461</v>
      </c>
      <c r="D13" s="647" t="s">
        <v>2466</v>
      </c>
      <c r="E13" s="25">
        <v>345.33</v>
      </c>
      <c r="F13" s="648">
        <v>1667</v>
      </c>
      <c r="G13" s="649" t="s">
        <v>2477</v>
      </c>
      <c r="H13" s="25" t="s">
        <v>2478</v>
      </c>
      <c r="I13" s="25" t="s">
        <v>2479</v>
      </c>
      <c r="J13" s="61"/>
      <c r="K13" s="61"/>
    </row>
    <row r="14" spans="1:12" ht="15">
      <c r="A14" s="128">
        <v>7</v>
      </c>
      <c r="B14" s="25" t="s">
        <v>2476</v>
      </c>
      <c r="C14" s="25" t="s">
        <v>2461</v>
      </c>
      <c r="D14" s="647" t="s">
        <v>2466</v>
      </c>
      <c r="E14" s="25">
        <v>172</v>
      </c>
      <c r="F14" s="648">
        <v>833</v>
      </c>
      <c r="G14" s="649" t="s">
        <v>2480</v>
      </c>
      <c r="H14" s="25" t="s">
        <v>2270</v>
      </c>
      <c r="I14" s="25" t="s">
        <v>2481</v>
      </c>
      <c r="J14" s="61"/>
      <c r="K14" s="61"/>
    </row>
    <row r="15" spans="1:12" ht="15">
      <c r="A15" s="128">
        <v>8</v>
      </c>
      <c r="B15" s="25" t="s">
        <v>2482</v>
      </c>
      <c r="C15" s="25" t="s">
        <v>2461</v>
      </c>
      <c r="D15" s="647" t="s">
        <v>2466</v>
      </c>
      <c r="E15" s="25">
        <v>43.7</v>
      </c>
      <c r="F15" s="648">
        <v>1250</v>
      </c>
      <c r="G15" s="649" t="s">
        <v>2483</v>
      </c>
      <c r="H15" s="25" t="s">
        <v>1324</v>
      </c>
      <c r="I15" s="25" t="s">
        <v>2484</v>
      </c>
      <c r="J15" s="61"/>
      <c r="K15" s="61"/>
    </row>
    <row r="16" spans="1:12" ht="15">
      <c r="A16" s="128">
        <v>9</v>
      </c>
      <c r="B16" s="25" t="s">
        <v>2485</v>
      </c>
      <c r="C16" s="25" t="s">
        <v>2461</v>
      </c>
      <c r="D16" s="647" t="s">
        <v>2466</v>
      </c>
      <c r="E16" s="25">
        <v>172.9</v>
      </c>
      <c r="F16" s="648">
        <v>1505</v>
      </c>
      <c r="G16" s="649" t="s">
        <v>2486</v>
      </c>
      <c r="H16" s="25" t="s">
        <v>2487</v>
      </c>
      <c r="I16" s="25" t="s">
        <v>2488</v>
      </c>
      <c r="J16" s="61"/>
      <c r="K16" s="61"/>
    </row>
    <row r="17" spans="1:11" ht="15">
      <c r="A17" s="128">
        <v>10</v>
      </c>
      <c r="B17" s="25" t="s">
        <v>2489</v>
      </c>
      <c r="C17" s="25" t="s">
        <v>2461</v>
      </c>
      <c r="D17" s="647" t="s">
        <v>2466</v>
      </c>
      <c r="E17" s="25">
        <v>34</v>
      </c>
      <c r="F17" s="648">
        <v>1000</v>
      </c>
      <c r="G17" s="649" t="s">
        <v>2490</v>
      </c>
      <c r="H17" s="25" t="s">
        <v>1125</v>
      </c>
      <c r="I17" s="25" t="s">
        <v>2491</v>
      </c>
      <c r="J17" s="61"/>
      <c r="K17" s="61"/>
    </row>
    <row r="18" spans="1:11" ht="15">
      <c r="A18" s="128">
        <v>11</v>
      </c>
      <c r="B18" s="25" t="s">
        <v>2492</v>
      </c>
      <c r="C18" s="25" t="s">
        <v>2461</v>
      </c>
      <c r="D18" s="647" t="s">
        <v>2466</v>
      </c>
      <c r="E18" s="25">
        <v>299.10000000000002</v>
      </c>
      <c r="F18" s="648">
        <v>4125</v>
      </c>
      <c r="G18" s="649" t="s">
        <v>2493</v>
      </c>
      <c r="H18" s="25" t="s">
        <v>2494</v>
      </c>
      <c r="I18" s="25" t="s">
        <v>2495</v>
      </c>
      <c r="J18" s="61"/>
      <c r="K18" s="61"/>
    </row>
    <row r="19" spans="1:11" ht="15">
      <c r="A19" s="128">
        <v>12</v>
      </c>
      <c r="B19" s="25" t="s">
        <v>2496</v>
      </c>
      <c r="C19" s="25" t="s">
        <v>2461</v>
      </c>
      <c r="D19" s="647" t="s">
        <v>2466</v>
      </c>
      <c r="E19" s="25">
        <v>162</v>
      </c>
      <c r="F19" s="648">
        <v>2150</v>
      </c>
      <c r="G19" s="649" t="s">
        <v>2497</v>
      </c>
      <c r="H19" s="25" t="s">
        <v>1279</v>
      </c>
      <c r="I19" s="25" t="s">
        <v>1682</v>
      </c>
      <c r="J19" s="61"/>
      <c r="K19" s="61"/>
    </row>
    <row r="20" spans="1:11" ht="15">
      <c r="A20" s="128">
        <v>13</v>
      </c>
      <c r="B20" s="25" t="s">
        <v>2498</v>
      </c>
      <c r="C20" s="25" t="s">
        <v>2461</v>
      </c>
      <c r="D20" s="647" t="s">
        <v>2466</v>
      </c>
      <c r="E20" s="25">
        <v>170</v>
      </c>
      <c r="F20" s="648">
        <v>3633</v>
      </c>
      <c r="G20" s="649" t="s">
        <v>2499</v>
      </c>
      <c r="H20" s="25" t="s">
        <v>2500</v>
      </c>
      <c r="I20" s="25" t="s">
        <v>2501</v>
      </c>
      <c r="J20" s="61"/>
      <c r="K20" s="61"/>
    </row>
    <row r="21" spans="1:11" ht="15">
      <c r="A21" s="128">
        <v>14</v>
      </c>
      <c r="B21" s="25" t="s">
        <v>2502</v>
      </c>
      <c r="C21" s="25" t="s">
        <v>2461</v>
      </c>
      <c r="D21" s="647" t="s">
        <v>2466</v>
      </c>
      <c r="E21" s="25">
        <v>67.760000000000005</v>
      </c>
      <c r="F21" s="648">
        <v>625</v>
      </c>
      <c r="G21" s="649" t="s">
        <v>2503</v>
      </c>
      <c r="H21" s="25" t="s">
        <v>2504</v>
      </c>
      <c r="I21" s="25" t="s">
        <v>2505</v>
      </c>
      <c r="J21" s="61"/>
      <c r="K21" s="61"/>
    </row>
    <row r="22" spans="1:11" ht="15">
      <c r="A22" s="128">
        <v>15</v>
      </c>
      <c r="B22" s="25" t="s">
        <v>2506</v>
      </c>
      <c r="C22" s="25" t="s">
        <v>2461</v>
      </c>
      <c r="D22" s="647" t="s">
        <v>2466</v>
      </c>
      <c r="E22" s="25">
        <v>195</v>
      </c>
      <c r="F22" s="648">
        <v>750</v>
      </c>
      <c r="G22" s="649" t="s">
        <v>2507</v>
      </c>
      <c r="H22" s="25" t="s">
        <v>2508</v>
      </c>
      <c r="I22" s="25" t="s">
        <v>2027</v>
      </c>
      <c r="J22" s="61"/>
      <c r="K22" s="61"/>
    </row>
    <row r="23" spans="1:11" ht="15">
      <c r="A23" s="128">
        <v>16</v>
      </c>
      <c r="B23" s="25" t="s">
        <v>2509</v>
      </c>
      <c r="C23" s="25" t="s">
        <v>2461</v>
      </c>
      <c r="D23" s="647" t="s">
        <v>2466</v>
      </c>
      <c r="E23" s="25">
        <v>204</v>
      </c>
      <c r="F23" s="648">
        <v>3010</v>
      </c>
      <c r="G23" s="649" t="s">
        <v>2510</v>
      </c>
      <c r="H23" s="25" t="s">
        <v>2511</v>
      </c>
      <c r="I23" s="25" t="s">
        <v>2512</v>
      </c>
      <c r="J23" s="61"/>
      <c r="K23" s="61"/>
    </row>
    <row r="24" spans="1:11" ht="15">
      <c r="A24" s="128">
        <v>17</v>
      </c>
      <c r="B24" s="25" t="s">
        <v>2513</v>
      </c>
      <c r="C24" s="25" t="s">
        <v>2461</v>
      </c>
      <c r="D24" s="647" t="s">
        <v>2466</v>
      </c>
      <c r="E24" s="25">
        <v>95</v>
      </c>
      <c r="F24" s="648">
        <v>1250</v>
      </c>
      <c r="G24" s="649" t="s">
        <v>2514</v>
      </c>
      <c r="H24" s="25" t="s">
        <v>1225</v>
      </c>
      <c r="I24" s="25" t="s">
        <v>2515</v>
      </c>
      <c r="J24" s="61"/>
      <c r="K24" s="61"/>
    </row>
    <row r="25" spans="1:11" ht="15">
      <c r="A25" s="128">
        <v>18</v>
      </c>
      <c r="B25" s="25" t="s">
        <v>2516</v>
      </c>
      <c r="C25" s="25" t="s">
        <v>2461</v>
      </c>
      <c r="D25" s="647" t="s">
        <v>2466</v>
      </c>
      <c r="E25" s="25">
        <v>99</v>
      </c>
      <c r="F25" s="648">
        <v>2795</v>
      </c>
      <c r="G25" s="649" t="s">
        <v>2517</v>
      </c>
      <c r="H25" s="25" t="s">
        <v>2518</v>
      </c>
      <c r="I25" s="25" t="s">
        <v>2519</v>
      </c>
      <c r="J25" s="61"/>
      <c r="K25" s="61"/>
    </row>
    <row r="26" spans="1:11" ht="15">
      <c r="A26" s="128">
        <v>19</v>
      </c>
      <c r="B26" s="25" t="s">
        <v>2520</v>
      </c>
      <c r="C26" s="25" t="s">
        <v>2461</v>
      </c>
      <c r="D26" s="647" t="s">
        <v>2466</v>
      </c>
      <c r="E26" s="25">
        <v>150</v>
      </c>
      <c r="F26" s="648">
        <v>3010</v>
      </c>
      <c r="G26" s="649"/>
      <c r="H26" s="25"/>
      <c r="I26" s="25"/>
      <c r="J26" s="61">
        <v>205289828</v>
      </c>
      <c r="K26" s="61" t="s">
        <v>2521</v>
      </c>
    </row>
    <row r="27" spans="1:11" ht="15">
      <c r="A27" s="128">
        <v>20</v>
      </c>
      <c r="B27" s="25" t="s">
        <v>2522</v>
      </c>
      <c r="C27" s="25" t="s">
        <v>2461</v>
      </c>
      <c r="D27" s="647" t="s">
        <v>2466</v>
      </c>
      <c r="E27" s="25">
        <v>110</v>
      </c>
      <c r="F27" s="648">
        <v>625</v>
      </c>
      <c r="G27" s="649"/>
      <c r="H27" s="25"/>
      <c r="I27" s="25"/>
      <c r="J27" s="61">
        <v>415589571</v>
      </c>
      <c r="K27" s="61" t="s">
        <v>2523</v>
      </c>
    </row>
    <row r="28" spans="1:11" ht="15">
      <c r="A28" s="128">
        <v>21</v>
      </c>
      <c r="B28" s="25" t="s">
        <v>2524</v>
      </c>
      <c r="C28" s="25" t="s">
        <v>2461</v>
      </c>
      <c r="D28" s="647" t="s">
        <v>2466</v>
      </c>
      <c r="E28" s="25">
        <v>98</v>
      </c>
      <c r="F28" s="648">
        <v>625</v>
      </c>
      <c r="G28" s="649" t="s">
        <v>2034</v>
      </c>
      <c r="H28" s="25" t="s">
        <v>1826</v>
      </c>
      <c r="I28" s="25" t="s">
        <v>2525</v>
      </c>
      <c r="J28" s="61"/>
      <c r="K28" s="61"/>
    </row>
    <row r="29" spans="1:11" ht="15">
      <c r="A29" s="128">
        <v>22</v>
      </c>
      <c r="B29" s="25" t="s">
        <v>2526</v>
      </c>
      <c r="C29" s="25" t="s">
        <v>2461</v>
      </c>
      <c r="D29" s="647" t="s">
        <v>2466</v>
      </c>
      <c r="E29" s="25">
        <v>146</v>
      </c>
      <c r="F29" s="648">
        <v>1000</v>
      </c>
      <c r="G29" s="649" t="s">
        <v>2527</v>
      </c>
      <c r="H29" s="25" t="s">
        <v>2528</v>
      </c>
      <c r="I29" s="25" t="s">
        <v>2529</v>
      </c>
      <c r="J29" s="61"/>
      <c r="K29" s="61"/>
    </row>
    <row r="30" spans="1:11" ht="15">
      <c r="A30" s="128">
        <v>23</v>
      </c>
      <c r="B30" s="25" t="s">
        <v>2530</v>
      </c>
      <c r="C30" s="25" t="s">
        <v>2461</v>
      </c>
      <c r="D30" s="647" t="s">
        <v>2466</v>
      </c>
      <c r="E30" s="25">
        <v>35</v>
      </c>
      <c r="F30" s="648">
        <v>1000</v>
      </c>
      <c r="G30" s="649" t="s">
        <v>2531</v>
      </c>
      <c r="H30" s="25" t="s">
        <v>2532</v>
      </c>
      <c r="I30" s="25" t="s">
        <v>2533</v>
      </c>
      <c r="J30" s="61"/>
      <c r="K30" s="25"/>
    </row>
    <row r="31" spans="1:11" ht="15">
      <c r="A31" s="128">
        <v>24</v>
      </c>
      <c r="B31" s="25" t="s">
        <v>2534</v>
      </c>
      <c r="C31" s="25" t="s">
        <v>2461</v>
      </c>
      <c r="D31" s="647" t="s">
        <v>2466</v>
      </c>
      <c r="E31" s="25">
        <v>80</v>
      </c>
      <c r="F31" s="648">
        <v>800</v>
      </c>
      <c r="G31" s="649"/>
      <c r="H31" s="25"/>
      <c r="I31" s="25"/>
      <c r="J31" s="61">
        <v>204533175</v>
      </c>
      <c r="K31" s="25" t="s">
        <v>2535</v>
      </c>
    </row>
    <row r="32" spans="1:11" ht="15">
      <c r="A32" s="128">
        <v>25</v>
      </c>
      <c r="B32" s="25" t="s">
        <v>2536</v>
      </c>
      <c r="C32" s="25" t="s">
        <v>2461</v>
      </c>
      <c r="D32" s="647" t="s">
        <v>2466</v>
      </c>
      <c r="E32" s="25">
        <v>362</v>
      </c>
      <c r="F32" s="648">
        <v>700</v>
      </c>
      <c r="G32" s="649"/>
      <c r="H32" s="25"/>
      <c r="I32" s="25"/>
      <c r="J32" s="61">
        <v>231954249</v>
      </c>
      <c r="K32" s="25" t="s">
        <v>2537</v>
      </c>
    </row>
    <row r="33" spans="1:11" ht="15">
      <c r="A33" s="128">
        <v>26</v>
      </c>
      <c r="B33" s="25" t="s">
        <v>2538</v>
      </c>
      <c r="C33" s="25" t="s">
        <v>2461</v>
      </c>
      <c r="D33" s="647" t="s">
        <v>2466</v>
      </c>
      <c r="E33" s="25">
        <v>64</v>
      </c>
      <c r="F33" s="648">
        <v>1000</v>
      </c>
      <c r="G33" s="649" t="s">
        <v>2539</v>
      </c>
      <c r="H33" s="25" t="s">
        <v>2504</v>
      </c>
      <c r="I33" s="25" t="s">
        <v>2540</v>
      </c>
      <c r="J33" s="61"/>
      <c r="K33" s="25"/>
    </row>
    <row r="34" spans="1:11" ht="15">
      <c r="A34" s="128">
        <v>27</v>
      </c>
      <c r="B34" s="25" t="s">
        <v>2541</v>
      </c>
      <c r="C34" s="25" t="s">
        <v>2461</v>
      </c>
      <c r="D34" s="647" t="s">
        <v>2466</v>
      </c>
      <c r="E34" s="25">
        <v>78.900000000000006</v>
      </c>
      <c r="F34" s="648">
        <v>562.5</v>
      </c>
      <c r="G34" s="649" t="s">
        <v>2542</v>
      </c>
      <c r="H34" s="25" t="s">
        <v>1800</v>
      </c>
      <c r="I34" s="25" t="s">
        <v>2543</v>
      </c>
      <c r="J34" s="61"/>
      <c r="K34" s="25"/>
    </row>
    <row r="35" spans="1:11" ht="15">
      <c r="A35" s="128">
        <v>28</v>
      </c>
      <c r="B35" s="25" t="s">
        <v>2544</v>
      </c>
      <c r="C35" s="25" t="s">
        <v>2461</v>
      </c>
      <c r="D35" s="647" t="s">
        <v>2466</v>
      </c>
      <c r="E35" s="25">
        <v>314</v>
      </c>
      <c r="F35" s="648">
        <v>2500</v>
      </c>
      <c r="G35" s="649"/>
      <c r="H35" s="25"/>
      <c r="I35" s="25"/>
      <c r="J35" s="61">
        <v>226517150</v>
      </c>
      <c r="K35" s="25" t="s">
        <v>2545</v>
      </c>
    </row>
    <row r="36" spans="1:11" ht="15">
      <c r="A36" s="128">
        <v>29</v>
      </c>
      <c r="B36" s="25" t="s">
        <v>2546</v>
      </c>
      <c r="C36" s="25" t="s">
        <v>2461</v>
      </c>
      <c r="D36" s="647" t="s">
        <v>2466</v>
      </c>
      <c r="E36" s="25">
        <v>76</v>
      </c>
      <c r="F36" s="648">
        <v>625</v>
      </c>
      <c r="G36" s="649" t="s">
        <v>2547</v>
      </c>
      <c r="H36" s="25" t="s">
        <v>2548</v>
      </c>
      <c r="I36" s="25" t="s">
        <v>2549</v>
      </c>
      <c r="J36" s="61"/>
      <c r="K36" s="25"/>
    </row>
    <row r="37" spans="1:11" ht="15">
      <c r="A37" s="128">
        <v>30</v>
      </c>
      <c r="B37" s="25" t="s">
        <v>2550</v>
      </c>
      <c r="C37" s="25" t="s">
        <v>2461</v>
      </c>
      <c r="D37" s="647" t="s">
        <v>2466</v>
      </c>
      <c r="E37" s="25">
        <v>197</v>
      </c>
      <c r="F37" s="648">
        <v>625</v>
      </c>
      <c r="G37" s="649" t="s">
        <v>2551</v>
      </c>
      <c r="H37" s="25" t="s">
        <v>1693</v>
      </c>
      <c r="I37" s="25" t="s">
        <v>2552</v>
      </c>
      <c r="J37" s="61"/>
      <c r="K37" s="25"/>
    </row>
    <row r="38" spans="1:11" ht="15">
      <c r="A38" s="128">
        <v>31</v>
      </c>
      <c r="B38" s="25" t="s">
        <v>2553</v>
      </c>
      <c r="C38" s="25" t="s">
        <v>2461</v>
      </c>
      <c r="D38" s="647" t="s">
        <v>2466</v>
      </c>
      <c r="E38" s="25">
        <v>35</v>
      </c>
      <c r="F38" s="648">
        <v>468.75</v>
      </c>
      <c r="G38" s="649" t="s">
        <v>2554</v>
      </c>
      <c r="H38" s="25" t="s">
        <v>2555</v>
      </c>
      <c r="I38" s="25" t="s">
        <v>2556</v>
      </c>
      <c r="J38" s="61"/>
      <c r="K38" s="25"/>
    </row>
    <row r="39" spans="1:11" ht="15">
      <c r="A39" s="128">
        <v>32</v>
      </c>
      <c r="B39" s="25" t="s">
        <v>2557</v>
      </c>
      <c r="C39" s="25" t="s">
        <v>2461</v>
      </c>
      <c r="D39" s="647" t="s">
        <v>2466</v>
      </c>
      <c r="E39" s="25">
        <v>75.48</v>
      </c>
      <c r="F39" s="648">
        <v>625</v>
      </c>
      <c r="G39" s="649" t="s">
        <v>2558</v>
      </c>
      <c r="H39" s="25" t="s">
        <v>2559</v>
      </c>
      <c r="I39" s="25" t="s">
        <v>2560</v>
      </c>
      <c r="J39" s="61"/>
      <c r="K39" s="25"/>
    </row>
    <row r="40" spans="1:11" ht="15">
      <c r="A40" s="128">
        <v>33</v>
      </c>
      <c r="B40" s="25" t="s">
        <v>2561</v>
      </c>
      <c r="C40" s="25" t="s">
        <v>2461</v>
      </c>
      <c r="D40" s="647" t="s">
        <v>2466</v>
      </c>
      <c r="E40" s="25">
        <v>21</v>
      </c>
      <c r="F40" s="648">
        <v>312.5</v>
      </c>
      <c r="G40" s="649" t="s">
        <v>2562</v>
      </c>
      <c r="H40" s="25" t="s">
        <v>2563</v>
      </c>
      <c r="I40" s="25" t="s">
        <v>2564</v>
      </c>
      <c r="J40" s="61"/>
      <c r="K40" s="25"/>
    </row>
    <row r="41" spans="1:11" ht="15">
      <c r="A41" s="128">
        <v>34</v>
      </c>
      <c r="B41" s="25" t="s">
        <v>2565</v>
      </c>
      <c r="C41" s="25" t="s">
        <v>2461</v>
      </c>
      <c r="D41" s="647" t="s">
        <v>2466</v>
      </c>
      <c r="E41" s="25">
        <v>79.099999999999994</v>
      </c>
      <c r="F41" s="648">
        <v>700</v>
      </c>
      <c r="G41" s="649"/>
      <c r="H41" s="25"/>
      <c r="I41" s="25"/>
      <c r="J41" s="61">
        <v>221291144</v>
      </c>
      <c r="K41" s="25" t="s">
        <v>2566</v>
      </c>
    </row>
    <row r="42" spans="1:11" ht="15">
      <c r="A42" s="128">
        <v>35</v>
      </c>
      <c r="B42" s="25" t="s">
        <v>2567</v>
      </c>
      <c r="C42" s="25" t="s">
        <v>2461</v>
      </c>
      <c r="D42" s="647" t="s">
        <v>2466</v>
      </c>
      <c r="E42" s="25">
        <v>190.9</v>
      </c>
      <c r="F42" s="648">
        <v>750</v>
      </c>
      <c r="G42" s="649" t="s">
        <v>2568</v>
      </c>
      <c r="H42" s="25" t="s">
        <v>2569</v>
      </c>
      <c r="I42" s="25" t="s">
        <v>2570</v>
      </c>
      <c r="J42" s="61"/>
      <c r="K42" s="25"/>
    </row>
    <row r="43" spans="1:11" ht="15">
      <c r="A43" s="128">
        <v>36</v>
      </c>
      <c r="B43" s="25" t="s">
        <v>2571</v>
      </c>
      <c r="C43" s="25" t="s">
        <v>2461</v>
      </c>
      <c r="D43" s="647" t="s">
        <v>2466</v>
      </c>
      <c r="E43" s="25">
        <v>39.200000000000003</v>
      </c>
      <c r="F43" s="648">
        <v>600</v>
      </c>
      <c r="G43" s="649" t="s">
        <v>2572</v>
      </c>
      <c r="H43" s="25" t="s">
        <v>2573</v>
      </c>
      <c r="I43" s="25" t="s">
        <v>2574</v>
      </c>
      <c r="J43" s="61"/>
      <c r="K43" s="25"/>
    </row>
    <row r="44" spans="1:11" ht="15">
      <c r="A44" s="128">
        <v>37</v>
      </c>
      <c r="B44" s="25" t="s">
        <v>2575</v>
      </c>
      <c r="C44" s="25" t="s">
        <v>2461</v>
      </c>
      <c r="D44" s="647" t="s">
        <v>2466</v>
      </c>
      <c r="E44" s="25">
        <v>90</v>
      </c>
      <c r="F44" s="648">
        <v>1000</v>
      </c>
      <c r="G44" s="649" t="s">
        <v>2576</v>
      </c>
      <c r="H44" s="25" t="s">
        <v>2577</v>
      </c>
      <c r="I44" s="25" t="s">
        <v>2578</v>
      </c>
      <c r="J44" s="61"/>
      <c r="K44" s="25"/>
    </row>
    <row r="45" spans="1:11" ht="15">
      <c r="A45" s="128">
        <v>38</v>
      </c>
      <c r="B45" s="25" t="s">
        <v>2579</v>
      </c>
      <c r="C45" s="25" t="s">
        <v>2461</v>
      </c>
      <c r="D45" s="647" t="s">
        <v>2466</v>
      </c>
      <c r="E45" s="25">
        <v>77.56</v>
      </c>
      <c r="F45" s="648">
        <v>875</v>
      </c>
      <c r="G45" s="649" t="s">
        <v>2580</v>
      </c>
      <c r="H45" s="25" t="s">
        <v>2563</v>
      </c>
      <c r="I45" s="25" t="s">
        <v>2581</v>
      </c>
      <c r="J45" s="61"/>
      <c r="K45" s="25"/>
    </row>
    <row r="46" spans="1:11" ht="15">
      <c r="A46" s="128">
        <v>39</v>
      </c>
      <c r="B46" s="25" t="s">
        <v>2582</v>
      </c>
      <c r="C46" s="25" t="s">
        <v>2461</v>
      </c>
      <c r="D46" s="647" t="s">
        <v>2466</v>
      </c>
      <c r="E46" s="25">
        <v>46</v>
      </c>
      <c r="F46" s="648">
        <v>1250</v>
      </c>
      <c r="G46" s="649" t="s">
        <v>2583</v>
      </c>
      <c r="H46" s="25" t="s">
        <v>2270</v>
      </c>
      <c r="I46" s="25" t="s">
        <v>2584</v>
      </c>
      <c r="J46" s="61"/>
      <c r="K46" s="25"/>
    </row>
    <row r="47" spans="1:11" ht="15">
      <c r="A47" s="128">
        <v>40</v>
      </c>
      <c r="B47" s="25" t="s">
        <v>2585</v>
      </c>
      <c r="C47" s="25" t="s">
        <v>2461</v>
      </c>
      <c r="D47" s="647" t="s">
        <v>2466</v>
      </c>
      <c r="E47" s="25">
        <v>92.8</v>
      </c>
      <c r="F47" s="648">
        <v>1000</v>
      </c>
      <c r="G47" s="649" t="s">
        <v>2586</v>
      </c>
      <c r="H47" s="25" t="s">
        <v>2587</v>
      </c>
      <c r="I47" s="25" t="s">
        <v>2588</v>
      </c>
      <c r="J47" s="61"/>
      <c r="K47" s="25"/>
    </row>
    <row r="48" spans="1:11" ht="15">
      <c r="A48" s="128">
        <v>41</v>
      </c>
      <c r="B48" s="25" t="s">
        <v>2589</v>
      </c>
      <c r="C48" s="25" t="s">
        <v>2461</v>
      </c>
      <c r="D48" s="647" t="s">
        <v>2466</v>
      </c>
      <c r="E48" s="25">
        <v>176.5</v>
      </c>
      <c r="F48" s="648">
        <v>900</v>
      </c>
      <c r="G48" s="649" t="s">
        <v>2590</v>
      </c>
      <c r="H48" s="25" t="s">
        <v>2591</v>
      </c>
      <c r="I48" s="25" t="s">
        <v>2592</v>
      </c>
      <c r="J48" s="61"/>
      <c r="K48" s="25"/>
    </row>
    <row r="49" spans="1:11" ht="15">
      <c r="A49" s="128">
        <v>42</v>
      </c>
      <c r="B49" s="25" t="s">
        <v>2593</v>
      </c>
      <c r="C49" s="25" t="s">
        <v>2461</v>
      </c>
      <c r="D49" s="647" t="s">
        <v>2466</v>
      </c>
      <c r="E49" s="25">
        <v>293.16000000000003</v>
      </c>
      <c r="F49" s="648">
        <v>812.5</v>
      </c>
      <c r="G49" s="649" t="s">
        <v>2594</v>
      </c>
      <c r="H49" s="25" t="s">
        <v>2595</v>
      </c>
      <c r="I49" s="25" t="s">
        <v>2596</v>
      </c>
      <c r="J49" s="61"/>
      <c r="K49" s="25"/>
    </row>
    <row r="50" spans="1:11" ht="15">
      <c r="A50" s="128">
        <v>43</v>
      </c>
      <c r="B50" s="25" t="s">
        <v>2597</v>
      </c>
      <c r="C50" s="25" t="s">
        <v>2461</v>
      </c>
      <c r="D50" s="647" t="s">
        <v>2466</v>
      </c>
      <c r="E50" s="25">
        <v>380.9</v>
      </c>
      <c r="F50" s="648">
        <v>2000</v>
      </c>
      <c r="G50" s="649" t="s">
        <v>2598</v>
      </c>
      <c r="H50" s="25" t="s">
        <v>2599</v>
      </c>
      <c r="I50" s="25" t="s">
        <v>2600</v>
      </c>
      <c r="J50" s="61"/>
      <c r="K50" s="25"/>
    </row>
    <row r="51" spans="1:11" ht="15">
      <c r="A51" s="128">
        <v>44</v>
      </c>
      <c r="B51" s="25" t="s">
        <v>2601</v>
      </c>
      <c r="C51" s="25" t="s">
        <v>2461</v>
      </c>
      <c r="D51" s="647" t="s">
        <v>2466</v>
      </c>
      <c r="E51" s="25">
        <v>80</v>
      </c>
      <c r="F51" s="648">
        <v>625</v>
      </c>
      <c r="G51" s="649" t="s">
        <v>2602</v>
      </c>
      <c r="H51" s="25" t="s">
        <v>2603</v>
      </c>
      <c r="I51" s="25" t="s">
        <v>2604</v>
      </c>
      <c r="J51" s="61"/>
      <c r="K51" s="25"/>
    </row>
    <row r="52" spans="1:11" ht="15">
      <c r="A52" s="128">
        <v>45</v>
      </c>
      <c r="B52" s="25" t="s">
        <v>2605</v>
      </c>
      <c r="C52" s="25" t="s">
        <v>2461</v>
      </c>
      <c r="D52" s="647" t="s">
        <v>2466</v>
      </c>
      <c r="E52" s="25">
        <v>90</v>
      </c>
      <c r="F52" s="648">
        <v>1010</v>
      </c>
      <c r="G52" s="650"/>
      <c r="H52" s="25"/>
      <c r="I52" s="25"/>
      <c r="J52" s="649" t="s">
        <v>2606</v>
      </c>
      <c r="K52" s="25" t="s">
        <v>2607</v>
      </c>
    </row>
    <row r="53" spans="1:11" ht="15">
      <c r="A53" s="128">
        <v>46</v>
      </c>
      <c r="B53" s="25" t="s">
        <v>2608</v>
      </c>
      <c r="C53" s="25" t="s">
        <v>2461</v>
      </c>
      <c r="D53" s="647" t="s">
        <v>2466</v>
      </c>
      <c r="E53" s="25">
        <v>132.05000000000001</v>
      </c>
      <c r="F53" s="648">
        <v>1000</v>
      </c>
      <c r="G53" s="649" t="s">
        <v>2609</v>
      </c>
      <c r="H53" s="25" t="s">
        <v>2610</v>
      </c>
      <c r="I53" s="25" t="s">
        <v>2611</v>
      </c>
      <c r="J53" s="61"/>
      <c r="K53" s="25"/>
    </row>
    <row r="54" spans="1:11" ht="30">
      <c r="A54" s="128">
        <v>47</v>
      </c>
      <c r="B54" s="25" t="s">
        <v>2612</v>
      </c>
      <c r="C54" s="25" t="s">
        <v>2461</v>
      </c>
      <c r="D54" s="647" t="s">
        <v>2466</v>
      </c>
      <c r="E54" s="25">
        <v>175</v>
      </c>
      <c r="F54" s="648">
        <v>1000</v>
      </c>
      <c r="G54" s="649"/>
      <c r="H54" s="25"/>
      <c r="I54" s="25"/>
      <c r="J54" s="61">
        <v>447860020</v>
      </c>
      <c r="K54" s="25" t="s">
        <v>2613</v>
      </c>
    </row>
    <row r="55" spans="1:11" ht="15">
      <c r="A55" s="128">
        <v>48</v>
      </c>
      <c r="B55" s="25" t="s">
        <v>2614</v>
      </c>
      <c r="C55" s="25" t="s">
        <v>2461</v>
      </c>
      <c r="D55" s="647" t="s">
        <v>2466</v>
      </c>
      <c r="E55" s="25">
        <v>97.74</v>
      </c>
      <c r="F55" s="648">
        <v>1075</v>
      </c>
      <c r="G55" s="649"/>
      <c r="H55" s="25"/>
      <c r="I55" s="25"/>
      <c r="J55" s="61">
        <v>230030025</v>
      </c>
      <c r="K55" s="25" t="s">
        <v>2615</v>
      </c>
    </row>
    <row r="56" spans="1:11" ht="15">
      <c r="A56" s="128">
        <v>49</v>
      </c>
      <c r="B56" s="25" t="s">
        <v>2616</v>
      </c>
      <c r="C56" s="25" t="s">
        <v>2461</v>
      </c>
      <c r="D56" s="647" t="s">
        <v>2466</v>
      </c>
      <c r="E56" s="25">
        <v>213.5</v>
      </c>
      <c r="F56" s="648">
        <v>591</v>
      </c>
      <c r="G56" s="649" t="s">
        <v>2617</v>
      </c>
      <c r="H56" s="25" t="s">
        <v>2618</v>
      </c>
      <c r="I56" s="25" t="s">
        <v>2619</v>
      </c>
      <c r="J56" s="61"/>
      <c r="K56" s="25"/>
    </row>
    <row r="57" spans="1:11" ht="15">
      <c r="A57" s="128">
        <v>50</v>
      </c>
      <c r="B57" s="25" t="s">
        <v>2620</v>
      </c>
      <c r="C57" s="25" t="s">
        <v>2461</v>
      </c>
      <c r="D57" s="647" t="s">
        <v>2466</v>
      </c>
      <c r="E57" s="25">
        <v>352</v>
      </c>
      <c r="F57" s="648">
        <v>875</v>
      </c>
      <c r="G57" s="649" t="s">
        <v>2621</v>
      </c>
      <c r="H57" s="25" t="s">
        <v>2622</v>
      </c>
      <c r="I57" s="25" t="s">
        <v>2623</v>
      </c>
      <c r="J57" s="61"/>
      <c r="K57" s="25"/>
    </row>
    <row r="58" spans="1:11" ht="15">
      <c r="A58" s="128">
        <v>51</v>
      </c>
      <c r="B58" s="25" t="s">
        <v>2624</v>
      </c>
      <c r="C58" s="25" t="s">
        <v>2461</v>
      </c>
      <c r="D58" s="647" t="s">
        <v>2466</v>
      </c>
      <c r="E58" s="25">
        <v>34</v>
      </c>
      <c r="F58" s="648">
        <v>875</v>
      </c>
      <c r="G58" s="649" t="s">
        <v>2625</v>
      </c>
      <c r="H58" s="25" t="s">
        <v>2626</v>
      </c>
      <c r="I58" s="25" t="s">
        <v>2627</v>
      </c>
      <c r="J58" s="61"/>
      <c r="K58" s="25"/>
    </row>
    <row r="59" spans="1:11" ht="15">
      <c r="A59" s="128">
        <v>52</v>
      </c>
      <c r="B59" s="25" t="s">
        <v>2628</v>
      </c>
      <c r="C59" s="25" t="s">
        <v>2461</v>
      </c>
      <c r="D59" s="647" t="s">
        <v>2466</v>
      </c>
      <c r="E59" s="25">
        <v>36</v>
      </c>
      <c r="F59" s="648">
        <v>625</v>
      </c>
      <c r="G59" s="649" t="s">
        <v>2629</v>
      </c>
      <c r="H59" s="25" t="s">
        <v>2630</v>
      </c>
      <c r="I59" s="25" t="s">
        <v>2631</v>
      </c>
      <c r="J59" s="61"/>
      <c r="K59" s="25"/>
    </row>
    <row r="60" spans="1:11" ht="15">
      <c r="A60" s="128">
        <v>53</v>
      </c>
      <c r="B60" s="25" t="s">
        <v>2628</v>
      </c>
      <c r="C60" s="25" t="s">
        <v>2461</v>
      </c>
      <c r="D60" s="647" t="s">
        <v>2466</v>
      </c>
      <c r="E60" s="25">
        <v>51.5</v>
      </c>
      <c r="F60" s="648">
        <v>625</v>
      </c>
      <c r="G60" s="649" t="s">
        <v>2632</v>
      </c>
      <c r="H60" s="25" t="s">
        <v>2633</v>
      </c>
      <c r="I60" s="25" t="s">
        <v>2634</v>
      </c>
      <c r="J60" s="61"/>
      <c r="K60" s="25"/>
    </row>
    <row r="61" spans="1:11" ht="15">
      <c r="A61" s="128">
        <v>54</v>
      </c>
      <c r="B61" s="25" t="s">
        <v>2635</v>
      </c>
      <c r="C61" s="25" t="s">
        <v>2461</v>
      </c>
      <c r="D61" s="647" t="s">
        <v>2466</v>
      </c>
      <c r="E61" s="25">
        <v>30</v>
      </c>
      <c r="F61" s="648">
        <v>437.5</v>
      </c>
      <c r="G61" s="649" t="s">
        <v>2636</v>
      </c>
      <c r="H61" s="25" t="s">
        <v>2637</v>
      </c>
      <c r="I61" s="25" t="s">
        <v>2638</v>
      </c>
      <c r="J61" s="61"/>
      <c r="K61" s="25"/>
    </row>
    <row r="62" spans="1:11" ht="15">
      <c r="A62" s="128">
        <v>55</v>
      </c>
      <c r="B62" s="651" t="s">
        <v>2639</v>
      </c>
      <c r="C62" s="651" t="s">
        <v>2461</v>
      </c>
      <c r="D62" s="647" t="s">
        <v>2466</v>
      </c>
      <c r="E62" s="651">
        <v>88</v>
      </c>
      <c r="F62" s="652">
        <v>625</v>
      </c>
      <c r="G62" s="653" t="s">
        <v>2640</v>
      </c>
      <c r="H62" s="651" t="s">
        <v>2641</v>
      </c>
      <c r="I62" s="651" t="s">
        <v>2642</v>
      </c>
      <c r="J62" s="654"/>
      <c r="K62" s="651"/>
    </row>
    <row r="63" spans="1:11" ht="15">
      <c r="A63" s="128">
        <v>56</v>
      </c>
      <c r="B63" s="651" t="s">
        <v>2643</v>
      </c>
      <c r="C63" s="651" t="s">
        <v>2461</v>
      </c>
      <c r="D63" s="647" t="s">
        <v>2466</v>
      </c>
      <c r="E63" s="651">
        <v>120</v>
      </c>
      <c r="F63" s="652">
        <v>1250</v>
      </c>
      <c r="G63" s="653" t="s">
        <v>2644</v>
      </c>
      <c r="H63" s="651" t="s">
        <v>2645</v>
      </c>
      <c r="I63" s="651" t="s">
        <v>2646</v>
      </c>
      <c r="J63" s="654"/>
      <c r="K63" s="651"/>
    </row>
    <row r="64" spans="1:11" ht="15">
      <c r="A64" s="128">
        <v>57</v>
      </c>
      <c r="B64" s="651" t="s">
        <v>2647</v>
      </c>
      <c r="C64" s="651" t="s">
        <v>2461</v>
      </c>
      <c r="D64" s="647" t="s">
        <v>2466</v>
      </c>
      <c r="E64" s="651">
        <v>76</v>
      </c>
      <c r="F64" s="652">
        <v>625</v>
      </c>
      <c r="G64" s="653" t="s">
        <v>2648</v>
      </c>
      <c r="H64" s="651" t="s">
        <v>1793</v>
      </c>
      <c r="I64" s="651" t="s">
        <v>2649</v>
      </c>
      <c r="J64" s="654"/>
      <c r="K64" s="651"/>
    </row>
    <row r="65" spans="1:11" ht="15">
      <c r="A65" s="128">
        <v>58</v>
      </c>
      <c r="B65" s="651" t="s">
        <v>2650</v>
      </c>
      <c r="C65" s="651" t="s">
        <v>2461</v>
      </c>
      <c r="D65" s="647" t="s">
        <v>2466</v>
      </c>
      <c r="E65" s="651">
        <v>64.2</v>
      </c>
      <c r="F65" s="652">
        <v>1250</v>
      </c>
      <c r="G65" s="653" t="s">
        <v>2651</v>
      </c>
      <c r="H65" s="651" t="s">
        <v>2652</v>
      </c>
      <c r="I65" s="651" t="s">
        <v>2312</v>
      </c>
      <c r="J65" s="654"/>
      <c r="K65" s="651"/>
    </row>
    <row r="66" spans="1:11" ht="15">
      <c r="A66" s="128">
        <v>59</v>
      </c>
      <c r="B66" s="651" t="s">
        <v>2653</v>
      </c>
      <c r="C66" s="651" t="s">
        <v>2461</v>
      </c>
      <c r="D66" s="647" t="s">
        <v>2466</v>
      </c>
      <c r="E66" s="651">
        <v>54.2</v>
      </c>
      <c r="F66" s="652">
        <v>600</v>
      </c>
      <c r="G66" s="653" t="s">
        <v>2654</v>
      </c>
      <c r="H66" s="651" t="s">
        <v>2500</v>
      </c>
      <c r="I66" s="651" t="s">
        <v>2655</v>
      </c>
      <c r="J66" s="654"/>
      <c r="K66" s="651"/>
    </row>
    <row r="67" spans="1:11" ht="15">
      <c r="A67" s="128">
        <v>60</v>
      </c>
      <c r="B67" s="655" t="s">
        <v>2656</v>
      </c>
      <c r="C67" s="655" t="s">
        <v>2461</v>
      </c>
      <c r="D67" s="647" t="s">
        <v>2466</v>
      </c>
      <c r="E67" s="655">
        <v>54.2</v>
      </c>
      <c r="F67" s="656">
        <v>2250</v>
      </c>
      <c r="G67" s="657" t="s">
        <v>2657</v>
      </c>
      <c r="H67" s="655" t="s">
        <v>1095</v>
      </c>
      <c r="I67" s="655" t="s">
        <v>2658</v>
      </c>
      <c r="J67" s="658"/>
      <c r="K67" s="655"/>
    </row>
    <row r="68" spans="1:11" ht="15">
      <c r="A68" s="128">
        <v>61</v>
      </c>
      <c r="B68" s="651" t="s">
        <v>2659</v>
      </c>
      <c r="C68" s="651" t="s">
        <v>2461</v>
      </c>
      <c r="D68" s="647" t="s">
        <v>2466</v>
      </c>
      <c r="E68" s="651">
        <v>42</v>
      </c>
      <c r="F68" s="652">
        <v>1000</v>
      </c>
      <c r="G68" s="653" t="s">
        <v>2660</v>
      </c>
      <c r="H68" s="651" t="s">
        <v>1826</v>
      </c>
      <c r="I68" s="651" t="s">
        <v>2661</v>
      </c>
      <c r="J68" s="654"/>
      <c r="K68" s="651"/>
    </row>
    <row r="69" spans="1:11" ht="15">
      <c r="A69" s="128">
        <v>62</v>
      </c>
      <c r="B69" s="651" t="s">
        <v>2662</v>
      </c>
      <c r="C69" s="651" t="s">
        <v>2461</v>
      </c>
      <c r="D69" s="647" t="s">
        <v>2466</v>
      </c>
      <c r="E69" s="651">
        <v>120</v>
      </c>
      <c r="F69" s="652">
        <v>2150</v>
      </c>
      <c r="G69" s="653" t="s">
        <v>2663</v>
      </c>
      <c r="H69" s="651" t="s">
        <v>2664</v>
      </c>
      <c r="I69" s="651" t="s">
        <v>2665</v>
      </c>
      <c r="J69" s="654"/>
      <c r="K69" s="651"/>
    </row>
    <row r="70" spans="1:11" ht="15">
      <c r="A70" s="128">
        <v>63</v>
      </c>
      <c r="B70" s="651" t="s">
        <v>2666</v>
      </c>
      <c r="C70" s="651" t="s">
        <v>2461</v>
      </c>
      <c r="D70" s="647" t="s">
        <v>2466</v>
      </c>
      <c r="E70" s="651">
        <v>109.7</v>
      </c>
      <c r="F70" s="652">
        <v>1500</v>
      </c>
      <c r="G70" s="653"/>
      <c r="H70" s="651"/>
      <c r="I70" s="651"/>
      <c r="J70" s="654">
        <v>204568119</v>
      </c>
      <c r="K70" s="651" t="s">
        <v>2667</v>
      </c>
    </row>
    <row r="71" spans="1:11" ht="15">
      <c r="A71" s="128">
        <v>64</v>
      </c>
      <c r="B71" s="651" t="s">
        <v>2668</v>
      </c>
      <c r="C71" s="651" t="s">
        <v>2461</v>
      </c>
      <c r="D71" s="647" t="s">
        <v>2466</v>
      </c>
      <c r="E71" s="651">
        <v>191</v>
      </c>
      <c r="F71" s="652">
        <v>1000</v>
      </c>
      <c r="G71" s="653" t="s">
        <v>2669</v>
      </c>
      <c r="H71" s="651" t="s">
        <v>2670</v>
      </c>
      <c r="I71" s="651" t="s">
        <v>2671</v>
      </c>
      <c r="J71" s="654"/>
      <c r="K71" s="651"/>
    </row>
    <row r="72" spans="1:11" ht="15">
      <c r="A72" s="128">
        <v>65</v>
      </c>
      <c r="B72" s="659" t="s">
        <v>2672</v>
      </c>
      <c r="C72" s="651" t="s">
        <v>2461</v>
      </c>
      <c r="D72" s="647" t="s">
        <v>2466</v>
      </c>
      <c r="E72" s="484">
        <v>100</v>
      </c>
      <c r="F72" s="660">
        <v>1075</v>
      </c>
      <c r="G72" s="661" t="s">
        <v>2673</v>
      </c>
      <c r="H72" s="659" t="s">
        <v>2674</v>
      </c>
      <c r="I72" s="659" t="s">
        <v>2675</v>
      </c>
      <c r="J72" s="662"/>
      <c r="K72" s="484"/>
    </row>
    <row r="73" spans="1:11" ht="15">
      <c r="A73" s="128">
        <v>66</v>
      </c>
      <c r="B73" s="659" t="s">
        <v>2676</v>
      </c>
      <c r="C73" s="651" t="s">
        <v>2461</v>
      </c>
      <c r="D73" s="647" t="s">
        <v>2466</v>
      </c>
      <c r="E73" s="484">
        <v>164.21</v>
      </c>
      <c r="F73" s="660">
        <v>3225</v>
      </c>
      <c r="G73" s="661" t="s">
        <v>2677</v>
      </c>
      <c r="H73" s="659" t="s">
        <v>2678</v>
      </c>
      <c r="I73" s="659" t="s">
        <v>2679</v>
      </c>
      <c r="J73" s="662"/>
      <c r="K73" s="484"/>
    </row>
    <row r="74" spans="1:11" ht="15">
      <c r="A74" s="128">
        <v>67</v>
      </c>
      <c r="B74" s="535" t="s">
        <v>2680</v>
      </c>
      <c r="C74" s="651" t="s">
        <v>2461</v>
      </c>
      <c r="D74" s="647" t="s">
        <v>2466</v>
      </c>
      <c r="E74" s="487">
        <v>316</v>
      </c>
      <c r="F74" s="663">
        <v>4300</v>
      </c>
      <c r="G74" s="664" t="s">
        <v>2681</v>
      </c>
      <c r="H74" s="535" t="s">
        <v>2682</v>
      </c>
      <c r="I74" s="659" t="s">
        <v>2683</v>
      </c>
      <c r="J74" s="662"/>
      <c r="K74" s="484"/>
    </row>
    <row r="75" spans="1:11" ht="15.75">
      <c r="A75" s="128">
        <v>68</v>
      </c>
      <c r="B75" s="535" t="s">
        <v>2684</v>
      </c>
      <c r="C75" s="651" t="s">
        <v>2461</v>
      </c>
      <c r="D75" s="647" t="s">
        <v>2466</v>
      </c>
      <c r="E75" s="487">
        <v>80.5</v>
      </c>
      <c r="F75" s="663">
        <v>2687</v>
      </c>
      <c r="G75" s="664" t="s">
        <v>2685</v>
      </c>
      <c r="H75" s="535" t="s">
        <v>1423</v>
      </c>
      <c r="I75" s="425" t="s">
        <v>2686</v>
      </c>
      <c r="J75" s="665"/>
      <c r="K75" s="425"/>
    </row>
    <row r="76" spans="1:11" ht="15">
      <c r="A76" s="128">
        <v>69</v>
      </c>
      <c r="B76" s="535" t="s">
        <v>2687</v>
      </c>
      <c r="C76" s="651" t="s">
        <v>2461</v>
      </c>
      <c r="D76" s="647" t="s">
        <v>2466</v>
      </c>
      <c r="E76" s="487">
        <v>39.9</v>
      </c>
      <c r="F76" s="663">
        <v>875</v>
      </c>
      <c r="G76" s="664" t="s">
        <v>2688</v>
      </c>
      <c r="H76" s="535" t="s">
        <v>1399</v>
      </c>
      <c r="I76" s="535" t="s">
        <v>2689</v>
      </c>
      <c r="J76" s="666"/>
      <c r="K76" s="487"/>
    </row>
    <row r="77" spans="1:11" ht="15">
      <c r="A77" s="128">
        <v>70</v>
      </c>
      <c r="B77" s="535" t="s">
        <v>2690</v>
      </c>
      <c r="C77" s="651" t="s">
        <v>2461</v>
      </c>
      <c r="D77" s="647" t="s">
        <v>2466</v>
      </c>
      <c r="E77" s="487">
        <v>143</v>
      </c>
      <c r="F77" s="663">
        <v>1250</v>
      </c>
      <c r="G77" s="664" t="s">
        <v>2691</v>
      </c>
      <c r="H77" s="535" t="s">
        <v>1272</v>
      </c>
      <c r="I77" s="535" t="s">
        <v>2692</v>
      </c>
      <c r="J77" s="666"/>
      <c r="K77" s="487"/>
    </row>
    <row r="78" spans="1:11" ht="15">
      <c r="A78" s="128">
        <v>71</v>
      </c>
      <c r="B78" s="535" t="s">
        <v>2693</v>
      </c>
      <c r="C78" s="651" t="s">
        <v>2461</v>
      </c>
      <c r="D78" s="647" t="s">
        <v>2466</v>
      </c>
      <c r="E78" s="487">
        <v>80</v>
      </c>
      <c r="F78" s="663">
        <v>1548</v>
      </c>
      <c r="G78" s="664" t="s">
        <v>2694</v>
      </c>
      <c r="H78" s="535" t="s">
        <v>1225</v>
      </c>
      <c r="I78" s="535" t="s">
        <v>2695</v>
      </c>
      <c r="J78" s="666"/>
      <c r="K78" s="487"/>
    </row>
    <row r="79" spans="1:11" ht="15">
      <c r="A79" s="128">
        <v>72</v>
      </c>
      <c r="B79" s="535" t="s">
        <v>2696</v>
      </c>
      <c r="C79" s="651" t="s">
        <v>2461</v>
      </c>
      <c r="D79" s="647" t="s">
        <v>2466</v>
      </c>
      <c r="E79" s="487">
        <v>35</v>
      </c>
      <c r="F79" s="663">
        <v>1000</v>
      </c>
      <c r="G79" s="664" t="s">
        <v>2697</v>
      </c>
      <c r="H79" s="535" t="s">
        <v>2698</v>
      </c>
      <c r="I79" s="535" t="s">
        <v>2699</v>
      </c>
      <c r="J79" s="666"/>
      <c r="K79" s="487"/>
    </row>
    <row r="80" spans="1:11" ht="15">
      <c r="A80" s="128">
        <v>73</v>
      </c>
      <c r="B80" s="535" t="s">
        <v>2700</v>
      </c>
      <c r="C80" s="651" t="s">
        <v>2461</v>
      </c>
      <c r="D80" s="647" t="s">
        <v>2466</v>
      </c>
      <c r="E80" s="487">
        <v>141</v>
      </c>
      <c r="F80" s="663">
        <v>1000</v>
      </c>
      <c r="G80" s="664" t="s">
        <v>2701</v>
      </c>
      <c r="H80" s="535" t="s">
        <v>2702</v>
      </c>
      <c r="I80" s="535" t="s">
        <v>2703</v>
      </c>
      <c r="J80" s="666"/>
      <c r="K80" s="487"/>
    </row>
    <row r="81" spans="1:11" ht="15">
      <c r="A81" s="128">
        <v>74</v>
      </c>
      <c r="B81" s="375" t="s">
        <v>2704</v>
      </c>
      <c r="C81" s="651" t="s">
        <v>2461</v>
      </c>
      <c r="D81" s="375" t="s">
        <v>2705</v>
      </c>
      <c r="E81" s="375">
        <v>401</v>
      </c>
      <c r="F81" s="667">
        <v>12400</v>
      </c>
      <c r="G81" s="668"/>
      <c r="H81" s="375"/>
      <c r="I81" s="375"/>
      <c r="J81" s="61">
        <v>202283135</v>
      </c>
      <c r="K81" s="61" t="s">
        <v>2463</v>
      </c>
    </row>
    <row r="82" spans="1:11" ht="15">
      <c r="A82" s="128">
        <v>75</v>
      </c>
      <c r="B82" s="375" t="s">
        <v>2706</v>
      </c>
      <c r="C82" s="651" t="s">
        <v>2461</v>
      </c>
      <c r="D82" s="647" t="s">
        <v>2466</v>
      </c>
      <c r="E82" s="375">
        <v>75</v>
      </c>
      <c r="F82" s="669">
        <v>1500</v>
      </c>
      <c r="G82" s="668">
        <v>24001048479</v>
      </c>
      <c r="H82" s="375" t="s">
        <v>1198</v>
      </c>
      <c r="I82" s="375" t="s">
        <v>2707</v>
      </c>
      <c r="J82" s="128"/>
      <c r="K82" s="128"/>
    </row>
    <row r="83" spans="1:11" ht="15">
      <c r="A83" s="128">
        <v>76</v>
      </c>
      <c r="B83" s="375" t="s">
        <v>2708</v>
      </c>
      <c r="C83" s="651" t="s">
        <v>2461</v>
      </c>
      <c r="D83" s="647" t="s">
        <v>2466</v>
      </c>
      <c r="E83" s="375">
        <v>144.63999999999999</v>
      </c>
      <c r="F83" s="667">
        <v>2350</v>
      </c>
      <c r="G83" s="668" t="s">
        <v>1644</v>
      </c>
      <c r="H83" s="375" t="s">
        <v>2709</v>
      </c>
      <c r="I83" s="375" t="s">
        <v>2710</v>
      </c>
      <c r="J83" s="128"/>
      <c r="K83" s="128"/>
    </row>
    <row r="84" spans="1:11" ht="15">
      <c r="A84" s="128">
        <v>77</v>
      </c>
      <c r="B84" s="375" t="s">
        <v>2711</v>
      </c>
      <c r="C84" s="651" t="s">
        <v>2461</v>
      </c>
      <c r="D84" s="647" t="s">
        <v>2466</v>
      </c>
      <c r="E84" s="375">
        <v>211</v>
      </c>
      <c r="F84" s="667">
        <v>1150</v>
      </c>
      <c r="G84" s="668" t="s">
        <v>2712</v>
      </c>
      <c r="H84" s="375" t="s">
        <v>2713</v>
      </c>
      <c r="I84" s="375" t="s">
        <v>2714</v>
      </c>
      <c r="J84" s="128"/>
      <c r="K84" s="128"/>
    </row>
    <row r="85" spans="1:11" ht="15">
      <c r="A85" s="128">
        <v>78</v>
      </c>
      <c r="B85" s="375" t="s">
        <v>2715</v>
      </c>
      <c r="C85" s="651" t="s">
        <v>2461</v>
      </c>
      <c r="D85" s="647" t="s">
        <v>2466</v>
      </c>
      <c r="E85" s="375">
        <v>350</v>
      </c>
      <c r="F85" s="667">
        <v>3345</v>
      </c>
      <c r="G85" s="668" t="s">
        <v>2716</v>
      </c>
      <c r="H85" s="375" t="s">
        <v>1787</v>
      </c>
      <c r="I85" s="375" t="s">
        <v>2717</v>
      </c>
      <c r="J85" s="128"/>
      <c r="K85" s="128"/>
    </row>
    <row r="86" spans="1:11" ht="15">
      <c r="A86" s="128">
        <v>79</v>
      </c>
      <c r="B86" s="375" t="s">
        <v>2718</v>
      </c>
      <c r="C86" s="651" t="s">
        <v>2461</v>
      </c>
      <c r="D86" s="647" t="s">
        <v>2466</v>
      </c>
      <c r="E86" s="375">
        <v>25</v>
      </c>
      <c r="F86" s="667">
        <v>625</v>
      </c>
      <c r="G86" s="668" t="s">
        <v>2719</v>
      </c>
      <c r="H86" s="375" t="s">
        <v>1800</v>
      </c>
      <c r="I86" s="375" t="s">
        <v>2574</v>
      </c>
      <c r="J86" s="128"/>
      <c r="K86" s="128"/>
    </row>
    <row r="87" spans="1:11" ht="15">
      <c r="A87" s="128">
        <v>80</v>
      </c>
      <c r="B87" s="375" t="s">
        <v>2718</v>
      </c>
      <c r="C87" s="651" t="s">
        <v>2461</v>
      </c>
      <c r="D87" s="647" t="s">
        <v>2466</v>
      </c>
      <c r="E87" s="375">
        <v>73.849999999999994</v>
      </c>
      <c r="F87" s="667">
        <v>1250</v>
      </c>
      <c r="G87" s="668" t="s">
        <v>2720</v>
      </c>
      <c r="H87" s="375" t="s">
        <v>2721</v>
      </c>
      <c r="I87" s="375" t="s">
        <v>2722</v>
      </c>
      <c r="J87" s="128"/>
      <c r="K87" s="128"/>
    </row>
    <row r="88" spans="1:11" ht="15">
      <c r="A88" s="128">
        <v>81</v>
      </c>
      <c r="B88" s="375" t="s">
        <v>2718</v>
      </c>
      <c r="C88" s="651" t="s">
        <v>2461</v>
      </c>
      <c r="D88" s="647" t="s">
        <v>2466</v>
      </c>
      <c r="E88" s="375">
        <v>49.43</v>
      </c>
      <c r="F88" s="667">
        <v>875</v>
      </c>
      <c r="G88" s="668" t="s">
        <v>2723</v>
      </c>
      <c r="H88" s="375" t="s">
        <v>2721</v>
      </c>
      <c r="I88" s="375" t="s">
        <v>2574</v>
      </c>
      <c r="J88" s="128"/>
      <c r="K88" s="128"/>
    </row>
    <row r="89" spans="1:11" ht="15">
      <c r="A89" s="128">
        <v>82</v>
      </c>
      <c r="B89" s="375" t="s">
        <v>2724</v>
      </c>
      <c r="C89" s="651" t="s">
        <v>2461</v>
      </c>
      <c r="D89" s="647" t="s">
        <v>2466</v>
      </c>
      <c r="E89" s="375">
        <v>70</v>
      </c>
      <c r="F89" s="667">
        <v>625</v>
      </c>
      <c r="G89" s="668" t="s">
        <v>2725</v>
      </c>
      <c r="H89" s="375" t="s">
        <v>2726</v>
      </c>
      <c r="I89" s="375" t="s">
        <v>2727</v>
      </c>
      <c r="J89" s="128"/>
      <c r="K89" s="128"/>
    </row>
    <row r="90" spans="1:11" ht="15">
      <c r="A90" s="128">
        <v>83</v>
      </c>
      <c r="B90" s="375" t="s">
        <v>2728</v>
      </c>
      <c r="C90" s="651" t="s">
        <v>2461</v>
      </c>
      <c r="D90" s="647" t="s">
        <v>2466</v>
      </c>
      <c r="E90" s="375">
        <v>60.24</v>
      </c>
      <c r="F90" s="667">
        <v>1500</v>
      </c>
      <c r="G90" s="668" t="s">
        <v>2729</v>
      </c>
      <c r="H90" s="375" t="s">
        <v>2730</v>
      </c>
      <c r="I90" s="375" t="s">
        <v>2731</v>
      </c>
      <c r="J90" s="128"/>
      <c r="K90" s="128"/>
    </row>
    <row r="91" spans="1:11" ht="15">
      <c r="A91" s="128">
        <v>84</v>
      </c>
      <c r="B91" s="375" t="s">
        <v>2732</v>
      </c>
      <c r="C91" s="651" t="s">
        <v>2461</v>
      </c>
      <c r="D91" s="647" t="s">
        <v>2466</v>
      </c>
      <c r="E91" s="375">
        <v>150</v>
      </c>
      <c r="F91" s="667">
        <v>1115</v>
      </c>
      <c r="G91" s="668" t="s">
        <v>2733</v>
      </c>
      <c r="H91" s="375" t="s">
        <v>1370</v>
      </c>
      <c r="I91" s="375" t="s">
        <v>2734</v>
      </c>
      <c r="J91" s="128"/>
      <c r="K91" s="128"/>
    </row>
    <row r="92" spans="1:11" ht="15">
      <c r="A92" s="128">
        <v>85</v>
      </c>
      <c r="B92" s="375" t="s">
        <v>2735</v>
      </c>
      <c r="C92" s="651" t="s">
        <v>2461</v>
      </c>
      <c r="D92" s="647" t="s">
        <v>2466</v>
      </c>
      <c r="E92" s="375">
        <v>150.4</v>
      </c>
      <c r="F92" s="667">
        <v>4181</v>
      </c>
      <c r="G92" s="668" t="s">
        <v>2736</v>
      </c>
      <c r="H92" s="375" t="s">
        <v>1395</v>
      </c>
      <c r="I92" s="375" t="s">
        <v>2737</v>
      </c>
      <c r="J92" s="128"/>
      <c r="K92" s="128"/>
    </row>
    <row r="93" spans="1:11" ht="15">
      <c r="A93" s="128">
        <v>86</v>
      </c>
      <c r="B93" s="375" t="s">
        <v>2738</v>
      </c>
      <c r="C93" s="651" t="s">
        <v>2461</v>
      </c>
      <c r="D93" s="647" t="s">
        <v>2466</v>
      </c>
      <c r="E93" s="375">
        <v>149.38</v>
      </c>
      <c r="F93" s="667">
        <v>2676</v>
      </c>
      <c r="G93" s="668" t="s">
        <v>2739</v>
      </c>
      <c r="H93" s="375" t="s">
        <v>1370</v>
      </c>
      <c r="I93" s="375" t="s">
        <v>2740</v>
      </c>
      <c r="J93" s="128"/>
      <c r="K93" s="128"/>
    </row>
    <row r="94" spans="1:11" ht="15">
      <c r="A94" s="128">
        <v>87</v>
      </c>
      <c r="B94" s="375" t="s">
        <v>2741</v>
      </c>
      <c r="C94" s="651" t="s">
        <v>2461</v>
      </c>
      <c r="D94" s="647" t="s">
        <v>2466</v>
      </c>
      <c r="E94" s="375">
        <v>26</v>
      </c>
      <c r="F94" s="667">
        <v>750</v>
      </c>
      <c r="G94" s="668" t="s">
        <v>2742</v>
      </c>
      <c r="H94" s="375" t="s">
        <v>2743</v>
      </c>
      <c r="I94" s="375" t="s">
        <v>2744</v>
      </c>
      <c r="J94" s="128"/>
      <c r="K94" s="128"/>
    </row>
    <row r="95" spans="1:11" ht="15">
      <c r="A95" s="128">
        <v>88</v>
      </c>
      <c r="B95" s="375" t="s">
        <v>2741</v>
      </c>
      <c r="C95" s="651" t="s">
        <v>2461</v>
      </c>
      <c r="D95" s="647" t="s">
        <v>2466</v>
      </c>
      <c r="E95" s="375">
        <v>26.47</v>
      </c>
      <c r="F95" s="667">
        <v>750</v>
      </c>
      <c r="G95" s="668" t="s">
        <v>2745</v>
      </c>
      <c r="H95" s="375" t="s">
        <v>2746</v>
      </c>
      <c r="I95" s="375" t="s">
        <v>2747</v>
      </c>
      <c r="J95" s="128"/>
      <c r="K95" s="128"/>
    </row>
    <row r="96" spans="1:11" ht="15">
      <c r="A96" s="128">
        <v>89</v>
      </c>
      <c r="B96" s="375" t="s">
        <v>2748</v>
      </c>
      <c r="C96" s="651" t="s">
        <v>2461</v>
      </c>
      <c r="D96" s="647" t="s">
        <v>2466</v>
      </c>
      <c r="E96" s="375">
        <v>152.02000000000001</v>
      </c>
      <c r="F96" s="667">
        <v>1875</v>
      </c>
      <c r="G96" s="668" t="s">
        <v>2749</v>
      </c>
      <c r="H96" s="375" t="s">
        <v>2750</v>
      </c>
      <c r="I96" s="375" t="s">
        <v>2751</v>
      </c>
      <c r="J96" s="128"/>
      <c r="K96" s="128"/>
    </row>
    <row r="97" spans="1:11" ht="15">
      <c r="A97" s="128">
        <v>90</v>
      </c>
      <c r="B97" s="375" t="s">
        <v>2752</v>
      </c>
      <c r="C97" s="651" t="s">
        <v>2461</v>
      </c>
      <c r="D97" s="647" t="s">
        <v>2466</v>
      </c>
      <c r="E97" s="375">
        <v>137.37</v>
      </c>
      <c r="F97" s="667">
        <v>1968</v>
      </c>
      <c r="G97" s="668" t="s">
        <v>2753</v>
      </c>
      <c r="H97" s="375" t="s">
        <v>1285</v>
      </c>
      <c r="I97" s="375" t="s">
        <v>2754</v>
      </c>
      <c r="J97" s="128"/>
      <c r="K97" s="128"/>
    </row>
    <row r="98" spans="1:11" ht="15">
      <c r="A98" s="128">
        <v>91</v>
      </c>
      <c r="B98" s="375" t="s">
        <v>2755</v>
      </c>
      <c r="C98" s="651" t="s">
        <v>2756</v>
      </c>
      <c r="D98" s="647" t="s">
        <v>2466</v>
      </c>
      <c r="E98" s="375">
        <v>200</v>
      </c>
      <c r="F98" s="667">
        <v>800</v>
      </c>
      <c r="G98" s="668"/>
      <c r="H98" s="375"/>
      <c r="I98" s="375"/>
      <c r="J98" s="128">
        <v>206028485</v>
      </c>
      <c r="K98" s="128" t="s">
        <v>2757</v>
      </c>
    </row>
    <row r="99" spans="1:11" ht="15">
      <c r="A99" s="128">
        <v>92</v>
      </c>
      <c r="B99" s="670" t="s">
        <v>2758</v>
      </c>
      <c r="C99" s="651" t="s">
        <v>2461</v>
      </c>
      <c r="D99" s="647" t="s">
        <v>2466</v>
      </c>
      <c r="E99" s="375">
        <v>59.2</v>
      </c>
      <c r="F99" s="667">
        <v>1000</v>
      </c>
      <c r="G99" s="543">
        <v>17001003608</v>
      </c>
      <c r="H99" s="375" t="s">
        <v>1996</v>
      </c>
      <c r="I99" s="375" t="s">
        <v>2759</v>
      </c>
    </row>
    <row r="100" spans="1:11" ht="15">
      <c r="A100" s="128">
        <v>93</v>
      </c>
      <c r="B100" s="670" t="s">
        <v>2760</v>
      </c>
      <c r="C100" s="651" t="s">
        <v>2461</v>
      </c>
      <c r="D100" s="647" t="s">
        <v>2466</v>
      </c>
      <c r="E100" s="375">
        <v>71.2</v>
      </c>
      <c r="F100" s="667">
        <v>3737</v>
      </c>
      <c r="G100" s="543">
        <v>61001007106</v>
      </c>
      <c r="H100" s="375" t="s">
        <v>2500</v>
      </c>
      <c r="I100" s="375" t="s">
        <v>2761</v>
      </c>
    </row>
    <row r="101" spans="1:11" ht="15">
      <c r="A101" s="128">
        <v>94</v>
      </c>
      <c r="B101" s="670" t="s">
        <v>2762</v>
      </c>
      <c r="C101" s="651" t="s">
        <v>2461</v>
      </c>
      <c r="D101" s="647" t="s">
        <v>2466</v>
      </c>
      <c r="E101" s="375">
        <v>172.67</v>
      </c>
      <c r="F101" s="667">
        <v>1474</v>
      </c>
      <c r="G101" s="543">
        <v>61007004173</v>
      </c>
      <c r="H101" s="375" t="s">
        <v>2763</v>
      </c>
      <c r="I101" s="375" t="s">
        <v>2764</v>
      </c>
    </row>
    <row r="102" spans="1:11" ht="15">
      <c r="A102" s="128">
        <v>95</v>
      </c>
      <c r="B102" s="670" t="s">
        <v>2765</v>
      </c>
      <c r="C102" s="651" t="s">
        <v>2461</v>
      </c>
      <c r="D102" s="647" t="s">
        <v>2466</v>
      </c>
      <c r="E102" s="375">
        <v>106.8</v>
      </c>
      <c r="F102" s="667">
        <v>3737</v>
      </c>
      <c r="G102" s="543">
        <v>61006033294</v>
      </c>
      <c r="H102" s="375" t="s">
        <v>2766</v>
      </c>
      <c r="I102" s="375" t="s">
        <v>2767</v>
      </c>
    </row>
    <row r="103" spans="1:11" ht="15">
      <c r="A103" s="128">
        <v>96</v>
      </c>
      <c r="B103" s="670" t="s">
        <v>2768</v>
      </c>
      <c r="C103" s="651" t="s">
        <v>2461</v>
      </c>
      <c r="D103" s="647" t="s">
        <v>2466</v>
      </c>
      <c r="E103" s="375">
        <v>54.43</v>
      </c>
      <c r="F103" s="667">
        <v>1500</v>
      </c>
      <c r="G103" s="671" t="s">
        <v>2769</v>
      </c>
      <c r="H103" s="375" t="s">
        <v>2500</v>
      </c>
      <c r="I103" s="540" t="s">
        <v>2770</v>
      </c>
    </row>
    <row r="104" spans="1:11" ht="15">
      <c r="A104" s="128">
        <v>97</v>
      </c>
      <c r="B104" s="670" t="s">
        <v>2771</v>
      </c>
      <c r="C104" s="651" t="s">
        <v>2461</v>
      </c>
      <c r="D104" s="647" t="s">
        <v>2466</v>
      </c>
      <c r="E104" s="375">
        <v>100</v>
      </c>
      <c r="F104" s="667">
        <v>1035</v>
      </c>
      <c r="G104" s="672" t="s">
        <v>2772</v>
      </c>
      <c r="H104" s="540" t="s">
        <v>1423</v>
      </c>
      <c r="I104" s="540" t="s">
        <v>2773</v>
      </c>
    </row>
    <row r="105" spans="1:11" ht="15">
      <c r="A105" s="128">
        <v>98</v>
      </c>
      <c r="B105" s="670" t="s">
        <v>2774</v>
      </c>
      <c r="C105" s="651" t="s">
        <v>2461</v>
      </c>
      <c r="D105" s="647" t="s">
        <v>2466</v>
      </c>
      <c r="E105" s="375">
        <v>80</v>
      </c>
      <c r="F105" s="667">
        <v>1656</v>
      </c>
      <c r="G105" s="672" t="s">
        <v>2694</v>
      </c>
      <c r="H105" s="540" t="s">
        <v>1225</v>
      </c>
      <c r="I105" s="540" t="s">
        <v>2695</v>
      </c>
    </row>
    <row r="106" spans="1:11" ht="15">
      <c r="A106" s="128">
        <v>99</v>
      </c>
      <c r="B106" s="670" t="s">
        <v>2775</v>
      </c>
      <c r="C106" s="651" t="s">
        <v>2461</v>
      </c>
      <c r="D106" s="647" t="s">
        <v>2466</v>
      </c>
      <c r="E106" s="375">
        <v>17</v>
      </c>
      <c r="F106" s="667">
        <v>437.5</v>
      </c>
      <c r="G106" s="672" t="s">
        <v>2776</v>
      </c>
      <c r="H106" s="540" t="s">
        <v>1395</v>
      </c>
      <c r="I106" s="540" t="s">
        <v>2777</v>
      </c>
    </row>
    <row r="107" spans="1:11" ht="15">
      <c r="A107" s="128">
        <v>100</v>
      </c>
      <c r="B107" s="670" t="s">
        <v>2778</v>
      </c>
      <c r="C107" s="651" t="s">
        <v>2461</v>
      </c>
      <c r="D107" s="647" t="s">
        <v>2466</v>
      </c>
      <c r="E107" s="375">
        <v>55</v>
      </c>
      <c r="F107" s="667">
        <v>700</v>
      </c>
      <c r="G107" s="672" t="s">
        <v>2779</v>
      </c>
      <c r="H107" s="540" t="s">
        <v>2780</v>
      </c>
      <c r="I107" s="540" t="s">
        <v>2781</v>
      </c>
    </row>
    <row r="108" spans="1:11" ht="15">
      <c r="A108" s="128">
        <v>101</v>
      </c>
      <c r="B108" s="670" t="s">
        <v>2782</v>
      </c>
      <c r="C108" s="651" t="s">
        <v>2461</v>
      </c>
      <c r="D108" s="647" t="s">
        <v>2466</v>
      </c>
      <c r="E108" s="375">
        <v>288.95</v>
      </c>
      <c r="F108" s="667">
        <v>375</v>
      </c>
      <c r="G108" s="672" t="s">
        <v>2783</v>
      </c>
      <c r="H108" s="540" t="s">
        <v>2784</v>
      </c>
      <c r="I108" s="540" t="s">
        <v>2785</v>
      </c>
    </row>
    <row r="109" spans="1:11" ht="15">
      <c r="A109" s="128">
        <v>102</v>
      </c>
      <c r="B109" s="670" t="s">
        <v>2786</v>
      </c>
      <c r="C109" s="651" t="s">
        <v>2461</v>
      </c>
      <c r="D109" s="647" t="s">
        <v>2466</v>
      </c>
      <c r="E109" s="375">
        <v>85.2</v>
      </c>
      <c r="F109" s="667">
        <v>1000</v>
      </c>
      <c r="G109" s="672" t="s">
        <v>2787</v>
      </c>
      <c r="H109" s="540" t="s">
        <v>1279</v>
      </c>
      <c r="I109" s="540" t="s">
        <v>2788</v>
      </c>
    </row>
    <row r="110" spans="1:11" ht="15">
      <c r="A110" s="128">
        <v>103</v>
      </c>
      <c r="B110" s="670" t="s">
        <v>2789</v>
      </c>
      <c r="C110" s="651" t="s">
        <v>2461</v>
      </c>
      <c r="D110" s="647" t="s">
        <v>2466</v>
      </c>
      <c r="E110" s="375">
        <v>214.56</v>
      </c>
      <c r="F110" s="667">
        <v>1500</v>
      </c>
      <c r="G110" s="672" t="s">
        <v>2790</v>
      </c>
      <c r="H110" s="540" t="s">
        <v>2791</v>
      </c>
      <c r="I110" s="543" t="s">
        <v>2792</v>
      </c>
    </row>
    <row r="111" spans="1:11" ht="15">
      <c r="A111" s="128">
        <v>104</v>
      </c>
      <c r="B111" s="670" t="s">
        <v>2793</v>
      </c>
      <c r="C111" s="651" t="s">
        <v>2461</v>
      </c>
      <c r="D111" s="647" t="s">
        <v>2466</v>
      </c>
      <c r="E111" s="375">
        <v>65.95</v>
      </c>
      <c r="F111" s="667">
        <v>800</v>
      </c>
      <c r="G111" s="672" t="s">
        <v>2794</v>
      </c>
      <c r="H111" s="540" t="s">
        <v>2795</v>
      </c>
      <c r="I111" s="540" t="s">
        <v>2796</v>
      </c>
    </row>
    <row r="112" spans="1:11" ht="15">
      <c r="A112" s="128">
        <v>105</v>
      </c>
      <c r="B112" s="670" t="s">
        <v>2797</v>
      </c>
      <c r="C112" s="651" t="s">
        <v>2461</v>
      </c>
      <c r="D112" s="647" t="s">
        <v>2466</v>
      </c>
      <c r="E112" s="375">
        <v>79.95</v>
      </c>
      <c r="F112" s="667">
        <v>875</v>
      </c>
      <c r="G112" s="672" t="s">
        <v>2798</v>
      </c>
      <c r="H112" s="540" t="s">
        <v>2518</v>
      </c>
      <c r="I112" s="540" t="s">
        <v>2799</v>
      </c>
    </row>
    <row r="113" spans="1:11" ht="15">
      <c r="A113" s="128">
        <v>106</v>
      </c>
      <c r="B113" s="670" t="s">
        <v>2800</v>
      </c>
      <c r="C113" s="651" t="s">
        <v>2461</v>
      </c>
      <c r="D113" s="647" t="s">
        <v>2466</v>
      </c>
      <c r="E113" s="375">
        <v>26.76</v>
      </c>
      <c r="F113" s="667">
        <v>552</v>
      </c>
      <c r="G113" s="672" t="s">
        <v>2801</v>
      </c>
      <c r="H113" s="540" t="s">
        <v>2270</v>
      </c>
      <c r="I113" s="540" t="s">
        <v>2802</v>
      </c>
    </row>
    <row r="114" spans="1:11" ht="15">
      <c r="A114" s="128">
        <v>107</v>
      </c>
      <c r="B114" s="673" t="s">
        <v>2803</v>
      </c>
      <c r="C114" s="673" t="s">
        <v>2461</v>
      </c>
      <c r="D114" s="674" t="s">
        <v>2426</v>
      </c>
      <c r="E114" s="675">
        <v>50</v>
      </c>
      <c r="F114" s="673">
        <v>930</v>
      </c>
      <c r="G114" s="673">
        <v>12001017366</v>
      </c>
      <c r="H114" s="673" t="s">
        <v>1370</v>
      </c>
      <c r="I114" s="673" t="s">
        <v>2804</v>
      </c>
      <c r="J114" s="673"/>
      <c r="K114" s="673"/>
    </row>
    <row r="115" spans="1:11" ht="15">
      <c r="A115" s="128">
        <v>108</v>
      </c>
      <c r="B115" s="676" t="s">
        <v>2805</v>
      </c>
      <c r="C115" s="673" t="s">
        <v>2461</v>
      </c>
      <c r="D115" s="674" t="s">
        <v>2426</v>
      </c>
      <c r="E115" s="676">
        <v>402.6</v>
      </c>
      <c r="F115" s="676">
        <v>750</v>
      </c>
      <c r="G115" s="677" t="s">
        <v>2806</v>
      </c>
      <c r="H115" s="673" t="s">
        <v>2101</v>
      </c>
      <c r="I115" s="673" t="s">
        <v>2807</v>
      </c>
      <c r="J115" s="673"/>
      <c r="K115" s="673"/>
    </row>
    <row r="116" spans="1:11" ht="15">
      <c r="A116" s="128">
        <v>109</v>
      </c>
      <c r="B116" s="676" t="s">
        <v>2808</v>
      </c>
      <c r="C116" s="673" t="s">
        <v>2461</v>
      </c>
      <c r="D116" s="674" t="s">
        <v>2426</v>
      </c>
      <c r="E116" s="676">
        <v>48.68</v>
      </c>
      <c r="F116" s="676">
        <v>300</v>
      </c>
      <c r="G116" s="676">
        <v>60001046176</v>
      </c>
      <c r="H116" s="678" t="s">
        <v>2809</v>
      </c>
      <c r="I116" s="678" t="s">
        <v>2810</v>
      </c>
      <c r="J116" s="673"/>
      <c r="K116" s="673"/>
    </row>
    <row r="117" spans="1:11" ht="15">
      <c r="A117" s="128">
        <v>110</v>
      </c>
      <c r="B117" s="676" t="s">
        <v>2811</v>
      </c>
      <c r="C117" s="673" t="s">
        <v>2461</v>
      </c>
      <c r="D117" s="674" t="s">
        <v>2426</v>
      </c>
      <c r="E117" s="676" t="s">
        <v>2812</v>
      </c>
      <c r="F117" s="676">
        <v>547.5</v>
      </c>
      <c r="G117" s="676">
        <v>60001032989</v>
      </c>
      <c r="H117" s="678" t="s">
        <v>1229</v>
      </c>
      <c r="I117" s="678" t="s">
        <v>2813</v>
      </c>
      <c r="J117" s="673"/>
      <c r="K117" s="673"/>
    </row>
    <row r="118" spans="1:11" ht="15">
      <c r="A118" s="128">
        <v>111</v>
      </c>
      <c r="B118" s="676" t="s">
        <v>2814</v>
      </c>
      <c r="C118" s="673" t="s">
        <v>2461</v>
      </c>
      <c r="D118" s="674" t="s">
        <v>2426</v>
      </c>
      <c r="E118" s="676" t="s">
        <v>2815</v>
      </c>
      <c r="F118" s="676">
        <v>1125</v>
      </c>
      <c r="G118" s="676"/>
      <c r="H118" s="678"/>
      <c r="I118" s="678"/>
      <c r="J118" s="673">
        <v>400100984</v>
      </c>
      <c r="K118" s="673" t="s">
        <v>2816</v>
      </c>
    </row>
    <row r="119" spans="1:11" ht="15">
      <c r="A119" s="128">
        <v>112</v>
      </c>
      <c r="B119" s="676" t="s">
        <v>2817</v>
      </c>
      <c r="C119" s="673" t="s">
        <v>2461</v>
      </c>
      <c r="D119" s="674" t="s">
        <v>2426</v>
      </c>
      <c r="E119" s="676" t="s">
        <v>2818</v>
      </c>
      <c r="F119" s="676">
        <v>2320</v>
      </c>
      <c r="G119" s="676">
        <v>61002001335</v>
      </c>
      <c r="H119" s="678" t="s">
        <v>2819</v>
      </c>
      <c r="I119" s="678" t="s">
        <v>2820</v>
      </c>
      <c r="J119" s="673"/>
      <c r="K119" s="673"/>
    </row>
    <row r="120" spans="1:11" ht="15">
      <c r="A120" s="128">
        <v>113</v>
      </c>
      <c r="B120" s="676" t="s">
        <v>2821</v>
      </c>
      <c r="C120" s="673" t="s">
        <v>2461</v>
      </c>
      <c r="D120" s="674" t="s">
        <v>2426</v>
      </c>
      <c r="E120" s="676">
        <v>150</v>
      </c>
      <c r="F120" s="676">
        <v>500</v>
      </c>
      <c r="G120" s="677" t="s">
        <v>2822</v>
      </c>
      <c r="H120" s="678" t="s">
        <v>1175</v>
      </c>
      <c r="I120" s="678" t="s">
        <v>2823</v>
      </c>
      <c r="J120" s="673"/>
      <c r="K120" s="673"/>
    </row>
    <row r="121" spans="1:11" ht="15">
      <c r="A121" s="128">
        <v>114</v>
      </c>
      <c r="B121" s="676" t="s">
        <v>2824</v>
      </c>
      <c r="C121" s="673" t="s">
        <v>2461</v>
      </c>
      <c r="D121" s="674" t="s">
        <v>2426</v>
      </c>
      <c r="E121" s="676">
        <v>109.83</v>
      </c>
      <c r="F121" s="676">
        <v>1160</v>
      </c>
      <c r="G121" s="677" t="s">
        <v>2825</v>
      </c>
      <c r="H121" s="678" t="s">
        <v>2826</v>
      </c>
      <c r="I121" s="678" t="s">
        <v>1841</v>
      </c>
      <c r="J121" s="673"/>
      <c r="K121" s="673"/>
    </row>
    <row r="123" spans="1:11">
      <c r="B123" s="194"/>
      <c r="C123" s="194"/>
      <c r="D123" s="194"/>
      <c r="E123" s="194"/>
      <c r="F123" s="194"/>
      <c r="G123" s="194"/>
    </row>
    <row r="124" spans="1:11" ht="15">
      <c r="B124" s="679" t="s">
        <v>107</v>
      </c>
      <c r="C124" s="679"/>
      <c r="D124" s="680"/>
      <c r="E124" s="680"/>
      <c r="F124" s="680"/>
      <c r="G124" s="680"/>
    </row>
    <row r="125" spans="1:11" ht="15">
      <c r="B125" s="679"/>
      <c r="C125" s="679"/>
      <c r="D125" s="680"/>
      <c r="E125" s="680"/>
      <c r="F125" s="680"/>
      <c r="G125" s="680"/>
    </row>
    <row r="126" spans="1:11" ht="15">
      <c r="B126" s="680"/>
      <c r="C126" s="680"/>
      <c r="D126" s="680"/>
      <c r="E126" s="680"/>
      <c r="F126" s="680"/>
      <c r="G126" s="680"/>
    </row>
    <row r="127" spans="1:11" ht="15">
      <c r="B127" s="680"/>
      <c r="C127" s="681" t="s">
        <v>268</v>
      </c>
      <c r="D127" s="680"/>
      <c r="E127" s="680"/>
      <c r="F127" s="679" t="s">
        <v>319</v>
      </c>
      <c r="G127" s="680"/>
    </row>
    <row r="128" spans="1:11" ht="15">
      <c r="B128" s="680"/>
      <c r="C128" s="681" t="s">
        <v>139</v>
      </c>
      <c r="D128" s="680"/>
      <c r="E128" s="680"/>
      <c r="F128" s="682" t="s">
        <v>269</v>
      </c>
      <c r="G128" s="680"/>
    </row>
  </sheetData>
  <pageMargins left="0.7" right="0.7" top="0.75" bottom="0.75" header="0.3" footer="0.3"/>
  <pageSetup scale="4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3" sqref="K3"/>
    </sheetView>
  </sheetViews>
  <sheetFormatPr defaultColWidth="9.140625" defaultRowHeight="12.75"/>
  <cols>
    <col min="1" max="1" width="6.85546875" style="174" customWidth="1"/>
    <col min="2" max="2" width="21.140625" style="174" customWidth="1"/>
    <col min="3" max="3" width="21.5703125" style="174" customWidth="1"/>
    <col min="4" max="4" width="19.140625" style="174" customWidth="1"/>
    <col min="5" max="5" width="15.140625" style="174" customWidth="1"/>
    <col min="6" max="6" width="20.85546875" style="174" customWidth="1"/>
    <col min="7" max="7" width="23.85546875" style="174" customWidth="1"/>
    <col min="8" max="8" width="19" style="174" customWidth="1"/>
    <col min="9" max="9" width="21.140625" style="174" customWidth="1"/>
    <col min="10" max="10" width="17" style="174" customWidth="1"/>
    <col min="11" max="11" width="21.5703125" style="174" customWidth="1"/>
    <col min="12" max="12" width="24.42578125" style="174" customWidth="1"/>
    <col min="13" max="16384" width="9.140625" style="174"/>
  </cols>
  <sheetData>
    <row r="1" spans="1:13" customFormat="1" ht="15">
      <c r="A1" s="129" t="s">
        <v>459</v>
      </c>
      <c r="B1" s="129"/>
      <c r="C1" s="130"/>
      <c r="D1" s="130"/>
      <c r="E1" s="130"/>
      <c r="F1" s="130"/>
      <c r="G1" s="130"/>
      <c r="H1" s="130"/>
      <c r="I1" s="130"/>
      <c r="J1" s="130"/>
      <c r="K1" s="136"/>
      <c r="L1" s="72" t="s">
        <v>109</v>
      </c>
    </row>
    <row r="2" spans="1:13" customFormat="1" ht="15">
      <c r="A2" s="99" t="s">
        <v>140</v>
      </c>
      <c r="B2" s="99"/>
      <c r="C2" s="130"/>
      <c r="D2" s="130"/>
      <c r="E2" s="130"/>
      <c r="F2" s="130"/>
      <c r="G2" s="130"/>
      <c r="H2" s="130"/>
      <c r="I2" s="130"/>
      <c r="J2" s="130"/>
      <c r="K2" s="332">
        <v>42370</v>
      </c>
      <c r="L2" s="383">
        <v>42735</v>
      </c>
    </row>
    <row r="3" spans="1:13" customFormat="1" ht="1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3"/>
      <c r="L3" s="133"/>
      <c r="M3" s="174"/>
    </row>
    <row r="4" spans="1:13" customFormat="1" ht="15">
      <c r="A4" s="70" t="str">
        <f>'[2]ფორმა N2'!A4</f>
        <v>ანგარიშვალდებული პირის დასახელება:</v>
      </c>
      <c r="B4" s="70"/>
      <c r="C4" s="70"/>
      <c r="D4" s="70"/>
      <c r="E4" s="71"/>
      <c r="F4" s="139"/>
      <c r="G4" s="130"/>
      <c r="H4" s="130"/>
      <c r="I4" s="130"/>
      <c r="J4" s="130"/>
      <c r="K4" s="130"/>
      <c r="L4" s="130"/>
    </row>
    <row r="5" spans="1:13" ht="15">
      <c r="A5" s="210" t="str">
        <f>'[2]ფორმა N1'!D4</f>
        <v>მოქალაქეთა პოლიტიკური გაერთანება სახელმწიფო ხალხისთვის</v>
      </c>
      <c r="B5" s="210"/>
      <c r="C5" s="74"/>
      <c r="D5" s="74"/>
      <c r="E5" s="74"/>
      <c r="F5" s="211"/>
      <c r="G5" s="212"/>
      <c r="H5" s="212"/>
      <c r="I5" s="212"/>
      <c r="J5" s="212"/>
      <c r="K5" s="212"/>
      <c r="L5" s="211"/>
    </row>
    <row r="6" spans="1:13" customFormat="1" ht="13.5">
      <c r="A6" s="134"/>
      <c r="B6" s="134"/>
      <c r="C6" s="135"/>
      <c r="D6" s="135"/>
      <c r="E6" s="135"/>
      <c r="F6" s="130"/>
      <c r="G6" s="130"/>
      <c r="H6" s="130"/>
      <c r="I6" s="130"/>
      <c r="J6" s="130"/>
      <c r="K6" s="130"/>
      <c r="L6" s="130"/>
    </row>
    <row r="7" spans="1:13" customFormat="1" ht="60">
      <c r="A7" s="142" t="s">
        <v>64</v>
      </c>
      <c r="B7" s="126" t="s">
        <v>248</v>
      </c>
      <c r="C7" s="128" t="s">
        <v>244</v>
      </c>
      <c r="D7" s="128" t="s">
        <v>245</v>
      </c>
      <c r="E7" s="128" t="s">
        <v>354</v>
      </c>
      <c r="F7" s="128" t="s">
        <v>247</v>
      </c>
      <c r="G7" s="128" t="s">
        <v>391</v>
      </c>
      <c r="H7" s="128" t="s">
        <v>393</v>
      </c>
      <c r="I7" s="128" t="s">
        <v>387</v>
      </c>
      <c r="J7" s="128" t="s">
        <v>388</v>
      </c>
      <c r="K7" s="128" t="s">
        <v>400</v>
      </c>
      <c r="L7" s="128" t="s">
        <v>389</v>
      </c>
    </row>
    <row r="8" spans="1:13" customFormat="1" ht="15">
      <c r="A8" s="126">
        <v>1</v>
      </c>
      <c r="B8" s="126">
        <v>2</v>
      </c>
      <c r="C8" s="128">
        <v>3</v>
      </c>
      <c r="D8" s="126">
        <v>4</v>
      </c>
      <c r="E8" s="128">
        <v>5</v>
      </c>
      <c r="F8" s="126">
        <v>6</v>
      </c>
      <c r="G8" s="128">
        <v>7</v>
      </c>
      <c r="H8" s="126">
        <v>8</v>
      </c>
      <c r="I8" s="126">
        <v>9</v>
      </c>
      <c r="J8" s="126">
        <v>10</v>
      </c>
      <c r="K8" s="128">
        <v>11</v>
      </c>
      <c r="L8" s="128">
        <v>12</v>
      </c>
    </row>
    <row r="9" spans="1:13" customFormat="1" ht="15">
      <c r="A9" s="61">
        <v>1</v>
      </c>
      <c r="B9" s="61" t="s">
        <v>2827</v>
      </c>
      <c r="C9" s="25" t="s">
        <v>2828</v>
      </c>
      <c r="D9" s="25" t="s">
        <v>2829</v>
      </c>
      <c r="E9" s="683" t="s">
        <v>2830</v>
      </c>
      <c r="F9" s="684" t="s">
        <v>2831</v>
      </c>
      <c r="G9" s="25">
        <v>4500</v>
      </c>
      <c r="H9" s="25"/>
      <c r="I9" s="208"/>
      <c r="J9" s="208"/>
      <c r="K9" s="208">
        <v>405026216</v>
      </c>
      <c r="L9" s="25" t="s">
        <v>2832</v>
      </c>
    </row>
    <row r="10" spans="1:13" customFormat="1" ht="15">
      <c r="A10" s="61">
        <v>2</v>
      </c>
      <c r="B10" s="61" t="s">
        <v>2827</v>
      </c>
      <c r="C10" s="25" t="s">
        <v>2828</v>
      </c>
      <c r="D10" s="25" t="s">
        <v>2829</v>
      </c>
      <c r="E10" s="683">
        <v>2014</v>
      </c>
      <c r="F10" s="684" t="s">
        <v>2833</v>
      </c>
      <c r="G10" s="25">
        <v>3500</v>
      </c>
      <c r="H10" s="25"/>
      <c r="I10" s="208"/>
      <c r="J10" s="208"/>
      <c r="K10" s="208">
        <v>405026216</v>
      </c>
      <c r="L10" s="25" t="s">
        <v>2832</v>
      </c>
    </row>
    <row r="11" spans="1:13" customFormat="1" ht="15">
      <c r="A11" s="61">
        <v>3</v>
      </c>
      <c r="B11" s="61" t="s">
        <v>2834</v>
      </c>
      <c r="C11" s="25" t="s">
        <v>2835</v>
      </c>
      <c r="D11" s="25" t="s">
        <v>2836</v>
      </c>
      <c r="E11" s="683">
        <v>2015</v>
      </c>
      <c r="F11" s="684" t="s">
        <v>2837</v>
      </c>
      <c r="G11" s="25">
        <v>8450</v>
      </c>
      <c r="H11" s="25"/>
      <c r="I11" s="208"/>
      <c r="J11" s="208"/>
      <c r="K11" s="208">
        <v>405026216</v>
      </c>
      <c r="L11" s="25" t="s">
        <v>2832</v>
      </c>
    </row>
    <row r="12" spans="1:13" customFormat="1" ht="15">
      <c r="A12" s="61">
        <v>4</v>
      </c>
      <c r="B12" s="61"/>
      <c r="C12" s="25"/>
      <c r="D12" s="25"/>
      <c r="E12" s="25"/>
      <c r="F12" s="25"/>
      <c r="G12" s="25"/>
      <c r="H12" s="25"/>
      <c r="I12" s="208"/>
      <c r="J12" s="208"/>
      <c r="K12" s="208"/>
      <c r="L12" s="25"/>
    </row>
    <row r="13" spans="1:13" customFormat="1" ht="15">
      <c r="A13" s="61">
        <v>5</v>
      </c>
      <c r="B13" s="61"/>
      <c r="C13" s="25"/>
      <c r="D13" s="25"/>
      <c r="E13" s="25"/>
      <c r="F13" s="25"/>
      <c r="G13" s="25"/>
      <c r="H13" s="25"/>
      <c r="I13" s="208"/>
      <c r="J13" s="208"/>
      <c r="K13" s="208"/>
      <c r="L13" s="25"/>
    </row>
    <row r="14" spans="1:13" customFormat="1" ht="15">
      <c r="A14" s="61">
        <v>6</v>
      </c>
      <c r="B14" s="61"/>
      <c r="C14" s="25"/>
      <c r="D14" s="25"/>
      <c r="E14" s="25"/>
      <c r="F14" s="25"/>
      <c r="G14" s="25"/>
      <c r="H14" s="25"/>
      <c r="I14" s="208"/>
      <c r="J14" s="208"/>
      <c r="K14" s="208"/>
      <c r="L14" s="25"/>
    </row>
    <row r="15" spans="1:13" customFormat="1" ht="15">
      <c r="A15" s="61">
        <v>7</v>
      </c>
      <c r="B15" s="61"/>
      <c r="C15" s="25"/>
      <c r="D15" s="25"/>
      <c r="E15" s="25"/>
      <c r="F15" s="25"/>
      <c r="G15" s="25"/>
      <c r="H15" s="25"/>
      <c r="I15" s="208"/>
      <c r="J15" s="208"/>
      <c r="K15" s="208"/>
      <c r="L15" s="25"/>
    </row>
    <row r="16" spans="1:13" customFormat="1" ht="15">
      <c r="A16" s="61">
        <v>8</v>
      </c>
      <c r="B16" s="61"/>
      <c r="C16" s="25"/>
      <c r="D16" s="25"/>
      <c r="E16" s="25"/>
      <c r="F16" s="25"/>
      <c r="G16" s="25"/>
      <c r="H16" s="25"/>
      <c r="I16" s="208"/>
      <c r="J16" s="208"/>
      <c r="K16" s="208"/>
      <c r="L16" s="25"/>
    </row>
    <row r="17" spans="1:12" customFormat="1" ht="15">
      <c r="A17" s="61">
        <v>9</v>
      </c>
      <c r="B17" s="61"/>
      <c r="C17" s="25"/>
      <c r="D17" s="25"/>
      <c r="E17" s="25"/>
      <c r="F17" s="25"/>
      <c r="G17" s="25"/>
      <c r="H17" s="25"/>
      <c r="I17" s="208"/>
      <c r="J17" s="208"/>
      <c r="K17" s="208"/>
      <c r="L17" s="25"/>
    </row>
    <row r="18" spans="1:12" customFormat="1" ht="15">
      <c r="A18" s="61">
        <v>10</v>
      </c>
      <c r="B18" s="61"/>
      <c r="C18" s="25"/>
      <c r="D18" s="25"/>
      <c r="E18" s="25"/>
      <c r="F18" s="25"/>
      <c r="G18" s="25"/>
      <c r="H18" s="25"/>
      <c r="I18" s="208"/>
      <c r="J18" s="208"/>
      <c r="K18" s="208"/>
      <c r="L18" s="25"/>
    </row>
    <row r="19" spans="1:12" customFormat="1" ht="15">
      <c r="A19" s="61">
        <v>11</v>
      </c>
      <c r="B19" s="61"/>
      <c r="C19" s="25"/>
      <c r="D19" s="25"/>
      <c r="E19" s="25"/>
      <c r="F19" s="25"/>
      <c r="G19" s="25"/>
      <c r="H19" s="25"/>
      <c r="I19" s="208"/>
      <c r="J19" s="208"/>
      <c r="K19" s="208"/>
      <c r="L19" s="25"/>
    </row>
    <row r="20" spans="1:12" customFormat="1" ht="15">
      <c r="A20" s="61">
        <v>12</v>
      </c>
      <c r="B20" s="61"/>
      <c r="C20" s="25"/>
      <c r="D20" s="25"/>
      <c r="E20" s="25"/>
      <c r="F20" s="25"/>
      <c r="G20" s="25"/>
      <c r="H20" s="25"/>
      <c r="I20" s="208"/>
      <c r="J20" s="208"/>
      <c r="K20" s="208"/>
      <c r="L20" s="25"/>
    </row>
    <row r="21" spans="1:12" customFormat="1" ht="15">
      <c r="A21" s="61">
        <v>13</v>
      </c>
      <c r="B21" s="61"/>
      <c r="C21" s="25"/>
      <c r="D21" s="25"/>
      <c r="E21" s="25"/>
      <c r="F21" s="25"/>
      <c r="G21" s="25"/>
      <c r="H21" s="25"/>
      <c r="I21" s="208"/>
      <c r="J21" s="208"/>
      <c r="K21" s="208"/>
      <c r="L21" s="25"/>
    </row>
    <row r="22" spans="1:12" customFormat="1" ht="15">
      <c r="A22" s="61">
        <v>14</v>
      </c>
      <c r="B22" s="61"/>
      <c r="C22" s="25"/>
      <c r="D22" s="25"/>
      <c r="E22" s="25"/>
      <c r="F22" s="25"/>
      <c r="G22" s="25"/>
      <c r="H22" s="25"/>
      <c r="I22" s="208"/>
      <c r="J22" s="208"/>
      <c r="K22" s="208"/>
      <c r="L22" s="25"/>
    </row>
    <row r="23" spans="1:12" customFormat="1" ht="15">
      <c r="A23" s="61">
        <v>15</v>
      </c>
      <c r="B23" s="61"/>
      <c r="C23" s="25"/>
      <c r="D23" s="25"/>
      <c r="E23" s="25"/>
      <c r="F23" s="25"/>
      <c r="G23" s="25"/>
      <c r="H23" s="25"/>
      <c r="I23" s="208"/>
      <c r="J23" s="208"/>
      <c r="K23" s="208"/>
      <c r="L23" s="25"/>
    </row>
    <row r="24" spans="1:12" customFormat="1" ht="15">
      <c r="A24" s="61">
        <v>16</v>
      </c>
      <c r="B24" s="61"/>
      <c r="C24" s="25"/>
      <c r="D24" s="25"/>
      <c r="E24" s="25"/>
      <c r="F24" s="25"/>
      <c r="G24" s="25"/>
      <c r="H24" s="25"/>
      <c r="I24" s="208"/>
      <c r="J24" s="208"/>
      <c r="K24" s="208"/>
      <c r="L24" s="25"/>
    </row>
    <row r="25" spans="1:12" customFormat="1" ht="15">
      <c r="A25" s="61">
        <v>17</v>
      </c>
      <c r="B25" s="61"/>
      <c r="C25" s="25"/>
      <c r="D25" s="25"/>
      <c r="E25" s="25"/>
      <c r="F25" s="25"/>
      <c r="G25" s="25"/>
      <c r="H25" s="25"/>
      <c r="I25" s="208"/>
      <c r="J25" s="208"/>
      <c r="K25" s="208"/>
      <c r="L25" s="25"/>
    </row>
    <row r="26" spans="1:12" customFormat="1" ht="15">
      <c r="A26" s="61">
        <v>18</v>
      </c>
      <c r="B26" s="61"/>
      <c r="C26" s="25"/>
      <c r="D26" s="25"/>
      <c r="E26" s="25"/>
      <c r="F26" s="25"/>
      <c r="G26" s="25"/>
      <c r="H26" s="25"/>
      <c r="I26" s="208"/>
      <c r="J26" s="208"/>
      <c r="K26" s="208"/>
      <c r="L26" s="25"/>
    </row>
    <row r="27" spans="1:12" customFormat="1" ht="15">
      <c r="A27" s="61" t="s">
        <v>278</v>
      </c>
      <c r="B27" s="61"/>
      <c r="C27" s="25"/>
      <c r="D27" s="25"/>
      <c r="E27" s="25"/>
      <c r="F27" s="25"/>
      <c r="G27" s="25"/>
      <c r="H27" s="25"/>
      <c r="I27" s="208"/>
      <c r="J27" s="208"/>
      <c r="K27" s="208"/>
      <c r="L27" s="25"/>
    </row>
    <row r="28" spans="1:12">
      <c r="A28" s="213"/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</row>
    <row r="29" spans="1:12">
      <c r="A29" s="213"/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</row>
    <row r="30" spans="1:12">
      <c r="A30" s="214"/>
      <c r="B30" s="214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2" ht="15">
      <c r="A31" s="173"/>
      <c r="B31" s="173"/>
      <c r="C31" s="175" t="s">
        <v>107</v>
      </c>
      <c r="D31" s="173"/>
      <c r="E31" s="173"/>
      <c r="F31" s="176"/>
      <c r="G31" s="173"/>
      <c r="H31" s="173"/>
      <c r="I31" s="173"/>
      <c r="J31" s="173"/>
      <c r="K31" s="173"/>
      <c r="L31" s="173"/>
    </row>
    <row r="32" spans="1:12" ht="15">
      <c r="A32" s="173"/>
      <c r="B32" s="173"/>
      <c r="C32" s="173"/>
      <c r="D32" s="177"/>
      <c r="E32" s="173"/>
      <c r="G32" s="177"/>
      <c r="H32" s="219"/>
    </row>
    <row r="33" spans="3:7" ht="15">
      <c r="C33" s="173"/>
      <c r="D33" s="179" t="s">
        <v>268</v>
      </c>
      <c r="E33" s="173"/>
      <c r="G33" s="180" t="s">
        <v>273</v>
      </c>
    </row>
    <row r="34" spans="3:7" ht="15">
      <c r="C34" s="173"/>
      <c r="D34" s="181" t="s">
        <v>139</v>
      </c>
      <c r="E34" s="173"/>
      <c r="G34" s="173" t="s">
        <v>269</v>
      </c>
    </row>
    <row r="35" spans="3:7" ht="15">
      <c r="C35" s="173"/>
      <c r="D35" s="18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3" sqref="H3"/>
    </sheetView>
  </sheetViews>
  <sheetFormatPr defaultColWidth="9.140625" defaultRowHeight="12.75"/>
  <cols>
    <col min="1" max="1" width="11.7109375" style="174" customWidth="1"/>
    <col min="2" max="2" width="21.5703125" style="174" customWidth="1"/>
    <col min="3" max="3" width="19.140625" style="174" customWidth="1"/>
    <col min="4" max="4" width="23.7109375" style="174" customWidth="1"/>
    <col min="5" max="6" width="16.5703125" style="174" bestFit="1" customWidth="1"/>
    <col min="7" max="7" width="17" style="174" customWidth="1"/>
    <col min="8" max="8" width="19" style="174" customWidth="1"/>
    <col min="9" max="9" width="24.42578125" style="174" customWidth="1"/>
    <col min="10" max="16384" width="9.140625" style="174"/>
  </cols>
  <sheetData>
    <row r="1" spans="1:13" customFormat="1" ht="15">
      <c r="A1" s="129" t="s">
        <v>460</v>
      </c>
      <c r="B1" s="130"/>
      <c r="C1" s="130"/>
      <c r="D1" s="130"/>
      <c r="E1" s="130"/>
      <c r="F1" s="130"/>
      <c r="G1" s="130"/>
      <c r="H1" s="136"/>
      <c r="I1" s="72" t="s">
        <v>109</v>
      </c>
    </row>
    <row r="2" spans="1:13" customFormat="1" ht="15">
      <c r="A2" s="99" t="s">
        <v>140</v>
      </c>
      <c r="B2" s="130"/>
      <c r="C2" s="130"/>
      <c r="D2" s="130"/>
      <c r="E2" s="130"/>
      <c r="F2" s="130"/>
      <c r="G2" s="130"/>
      <c r="H2" s="332">
        <v>42370</v>
      </c>
      <c r="I2" s="383">
        <v>42735</v>
      </c>
    </row>
    <row r="3" spans="1:13" customFormat="1" ht="15">
      <c r="A3" s="130"/>
      <c r="B3" s="130"/>
      <c r="C3" s="130"/>
      <c r="D3" s="130"/>
      <c r="E3" s="130"/>
      <c r="F3" s="130"/>
      <c r="G3" s="130"/>
      <c r="H3" s="133"/>
      <c r="I3" s="133"/>
      <c r="M3" s="174"/>
    </row>
    <row r="4" spans="1:13" customFormat="1" ht="15">
      <c r="A4" s="70" t="str">
        <f>'[2]ფორმა N2'!A4</f>
        <v>ანგარიშვალდებული პირის დასახელება:</v>
      </c>
      <c r="B4" s="70"/>
      <c r="C4" s="70"/>
      <c r="D4" s="130"/>
      <c r="E4" s="130"/>
      <c r="F4" s="130"/>
      <c r="G4" s="130"/>
      <c r="H4" s="130"/>
      <c r="I4" s="139"/>
    </row>
    <row r="5" spans="1:13" ht="15">
      <c r="A5" s="210" t="str">
        <f>'[2]ფორმა N1'!D4</f>
        <v>მოქალაქეთა პოლიტიკური გაერთანება სახელმწიფო ხალხისთვის</v>
      </c>
      <c r="B5" s="74"/>
      <c r="C5" s="74"/>
      <c r="D5" s="212"/>
      <c r="E5" s="212"/>
      <c r="F5" s="212"/>
      <c r="G5" s="212"/>
      <c r="H5" s="212"/>
      <c r="I5" s="211"/>
    </row>
    <row r="6" spans="1:13" customFormat="1" ht="13.5">
      <c r="A6" s="134"/>
      <c r="B6" s="135"/>
      <c r="C6" s="135"/>
      <c r="D6" s="130"/>
      <c r="E6" s="130"/>
      <c r="F6" s="130"/>
      <c r="G6" s="130"/>
      <c r="H6" s="130"/>
      <c r="I6" s="130"/>
    </row>
    <row r="7" spans="1:13" customFormat="1" ht="60">
      <c r="A7" s="142" t="s">
        <v>64</v>
      </c>
      <c r="B7" s="128" t="s">
        <v>385</v>
      </c>
      <c r="C7" s="128" t="s">
        <v>386</v>
      </c>
      <c r="D7" s="128" t="s">
        <v>391</v>
      </c>
      <c r="E7" s="128" t="s">
        <v>393</v>
      </c>
      <c r="F7" s="128" t="s">
        <v>387</v>
      </c>
      <c r="G7" s="128" t="s">
        <v>388</v>
      </c>
      <c r="H7" s="128" t="s">
        <v>400</v>
      </c>
      <c r="I7" s="128" t="s">
        <v>389</v>
      </c>
    </row>
    <row r="8" spans="1:13" customFormat="1" ht="15">
      <c r="A8" s="126">
        <v>1</v>
      </c>
      <c r="B8" s="126">
        <v>2</v>
      </c>
      <c r="C8" s="128">
        <v>3</v>
      </c>
      <c r="D8" s="126">
        <v>6</v>
      </c>
      <c r="E8" s="128">
        <v>7</v>
      </c>
      <c r="F8" s="126">
        <v>8</v>
      </c>
      <c r="G8" s="126">
        <v>9</v>
      </c>
      <c r="H8" s="126">
        <v>10</v>
      </c>
      <c r="I8" s="128">
        <v>11</v>
      </c>
    </row>
    <row r="9" spans="1:13" customFormat="1" ht="45">
      <c r="A9" s="61">
        <v>1</v>
      </c>
      <c r="B9" s="25" t="s">
        <v>2838</v>
      </c>
      <c r="C9" s="25" t="s">
        <v>2839</v>
      </c>
      <c r="D9" s="25">
        <v>15000</v>
      </c>
      <c r="E9" s="25"/>
      <c r="F9" s="208"/>
      <c r="G9" s="208"/>
      <c r="H9" s="208">
        <v>405123174</v>
      </c>
      <c r="I9" s="25" t="s">
        <v>2840</v>
      </c>
    </row>
    <row r="10" spans="1:13" customFormat="1" ht="32.450000000000003" customHeight="1">
      <c r="A10" s="61">
        <v>2</v>
      </c>
      <c r="B10" s="25" t="s">
        <v>2841</v>
      </c>
      <c r="C10" s="25" t="s">
        <v>2403</v>
      </c>
      <c r="D10" s="25">
        <v>1000</v>
      </c>
      <c r="E10" s="487"/>
      <c r="F10" s="25"/>
      <c r="G10" s="25"/>
      <c r="H10" s="685" t="s">
        <v>2842</v>
      </c>
      <c r="I10" s="25" t="s">
        <v>2843</v>
      </c>
    </row>
    <row r="11" spans="1:13" customFormat="1" ht="15">
      <c r="A11" s="61">
        <v>3</v>
      </c>
      <c r="B11" s="25" t="s">
        <v>2844</v>
      </c>
      <c r="C11" s="25" t="s">
        <v>2845</v>
      </c>
      <c r="D11" s="25">
        <v>15</v>
      </c>
      <c r="E11" s="25"/>
      <c r="F11" s="208"/>
      <c r="G11" s="208"/>
      <c r="H11" s="686">
        <v>205288099</v>
      </c>
      <c r="I11" s="25" t="s">
        <v>2846</v>
      </c>
    </row>
    <row r="12" spans="1:13" customFormat="1" ht="15">
      <c r="A12" s="61">
        <v>4</v>
      </c>
      <c r="B12" s="25"/>
      <c r="C12" s="25"/>
      <c r="D12" s="25"/>
      <c r="E12" s="25"/>
      <c r="F12" s="25"/>
      <c r="G12" s="25"/>
      <c r="H12" s="25"/>
      <c r="I12" s="25"/>
    </row>
    <row r="13" spans="1:13" customFormat="1" ht="15">
      <c r="A13" s="61">
        <v>5</v>
      </c>
      <c r="B13" s="25"/>
      <c r="C13" s="25"/>
      <c r="D13" s="25"/>
      <c r="E13" s="25"/>
      <c r="F13" s="25"/>
      <c r="G13" s="25"/>
      <c r="H13" s="25"/>
      <c r="I13" s="25"/>
    </row>
    <row r="14" spans="1:13" customFormat="1" ht="15">
      <c r="A14" s="61">
        <v>6</v>
      </c>
      <c r="B14" s="25"/>
      <c r="C14" s="25"/>
      <c r="D14" s="25"/>
      <c r="E14" s="25"/>
      <c r="F14" s="208"/>
      <c r="G14" s="208"/>
      <c r="H14" s="208"/>
      <c r="I14" s="25"/>
    </row>
    <row r="15" spans="1:13" customFormat="1" ht="15">
      <c r="A15" s="61">
        <v>7</v>
      </c>
      <c r="B15" s="25"/>
      <c r="C15" s="25"/>
      <c r="D15" s="25"/>
      <c r="E15" s="25"/>
      <c r="F15" s="208"/>
      <c r="G15" s="208"/>
      <c r="H15" s="208"/>
      <c r="I15" s="25"/>
    </row>
    <row r="16" spans="1:13" customFormat="1" ht="15">
      <c r="A16" s="61">
        <v>8</v>
      </c>
      <c r="B16" s="25"/>
      <c r="C16" s="25"/>
      <c r="D16" s="25"/>
      <c r="E16" s="25"/>
      <c r="F16" s="208"/>
      <c r="G16" s="208"/>
      <c r="H16" s="208"/>
      <c r="I16" s="25"/>
    </row>
    <row r="17" spans="1:9" customFormat="1" ht="15">
      <c r="A17" s="61">
        <v>9</v>
      </c>
      <c r="B17" s="25"/>
      <c r="C17" s="25"/>
      <c r="D17" s="25"/>
      <c r="E17" s="25"/>
      <c r="F17" s="208"/>
      <c r="G17" s="208"/>
      <c r="H17" s="208"/>
      <c r="I17" s="25"/>
    </row>
    <row r="18" spans="1:9" customFormat="1" ht="15">
      <c r="A18" s="61">
        <v>10</v>
      </c>
      <c r="B18" s="25"/>
      <c r="C18" s="25"/>
      <c r="D18" s="25"/>
      <c r="E18" s="25"/>
      <c r="F18" s="208"/>
      <c r="G18" s="208"/>
      <c r="H18" s="208"/>
      <c r="I18" s="25"/>
    </row>
    <row r="19" spans="1:9" customFormat="1" ht="15">
      <c r="A19" s="61">
        <v>11</v>
      </c>
      <c r="B19" s="25"/>
      <c r="C19" s="25"/>
      <c r="D19" s="25"/>
      <c r="E19" s="25"/>
      <c r="F19" s="208"/>
      <c r="G19" s="208"/>
      <c r="H19" s="208"/>
      <c r="I19" s="25"/>
    </row>
    <row r="20" spans="1:9" customFormat="1" ht="15">
      <c r="A20" s="61">
        <v>12</v>
      </c>
      <c r="B20" s="25"/>
      <c r="C20" s="25"/>
      <c r="D20" s="25"/>
      <c r="E20" s="25"/>
      <c r="F20" s="208"/>
      <c r="G20" s="208"/>
      <c r="H20" s="208"/>
      <c r="I20" s="25"/>
    </row>
    <row r="21" spans="1:9" customFormat="1" ht="15">
      <c r="A21" s="61">
        <v>13</v>
      </c>
      <c r="B21" s="25"/>
      <c r="C21" s="25"/>
      <c r="D21" s="25"/>
      <c r="E21" s="25"/>
      <c r="F21" s="208"/>
      <c r="G21" s="208"/>
      <c r="H21" s="208"/>
      <c r="I21" s="25"/>
    </row>
    <row r="22" spans="1:9" customFormat="1" ht="15">
      <c r="A22" s="61">
        <v>14</v>
      </c>
      <c r="B22" s="25"/>
      <c r="C22" s="25"/>
      <c r="D22" s="25"/>
      <c r="E22" s="25"/>
      <c r="F22" s="208"/>
      <c r="G22" s="208"/>
      <c r="H22" s="208"/>
      <c r="I22" s="25"/>
    </row>
    <row r="23" spans="1:9" customFormat="1" ht="15">
      <c r="A23" s="61">
        <v>15</v>
      </c>
      <c r="B23" s="25"/>
      <c r="C23" s="25"/>
      <c r="D23" s="25"/>
      <c r="E23" s="25"/>
      <c r="F23" s="208"/>
      <c r="G23" s="208"/>
      <c r="H23" s="208"/>
      <c r="I23" s="25"/>
    </row>
    <row r="24" spans="1:9" customFormat="1" ht="15">
      <c r="A24" s="61">
        <v>16</v>
      </c>
      <c r="B24" s="25"/>
      <c r="C24" s="25"/>
      <c r="D24" s="25"/>
      <c r="E24" s="25"/>
      <c r="F24" s="208"/>
      <c r="G24" s="208"/>
      <c r="H24" s="208"/>
      <c r="I24" s="25"/>
    </row>
    <row r="25" spans="1:9" customFormat="1" ht="15">
      <c r="A25" s="61">
        <v>17</v>
      </c>
      <c r="B25" s="25"/>
      <c r="C25" s="25"/>
      <c r="D25" s="25"/>
      <c r="E25" s="25"/>
      <c r="F25" s="208"/>
      <c r="G25" s="208"/>
      <c r="H25" s="208"/>
      <c r="I25" s="25"/>
    </row>
    <row r="26" spans="1:9" customFormat="1" ht="15">
      <c r="A26" s="61">
        <v>18</v>
      </c>
      <c r="B26" s="25"/>
      <c r="C26" s="25"/>
      <c r="D26" s="25"/>
      <c r="E26" s="25"/>
      <c r="F26" s="208"/>
      <c r="G26" s="208"/>
      <c r="H26" s="208"/>
      <c r="I26" s="25"/>
    </row>
    <row r="27" spans="1:9" customFormat="1" ht="15">
      <c r="A27" s="61" t="s">
        <v>278</v>
      </c>
      <c r="B27" s="25"/>
      <c r="C27" s="25"/>
      <c r="D27" s="25"/>
      <c r="E27" s="25"/>
      <c r="F27" s="208"/>
      <c r="G27" s="208"/>
      <c r="H27" s="208"/>
      <c r="I27" s="25"/>
    </row>
    <row r="28" spans="1:9">
      <c r="A28" s="213"/>
      <c r="B28" s="213"/>
      <c r="C28" s="213"/>
      <c r="D28" s="213"/>
      <c r="E28" s="213"/>
      <c r="F28" s="213"/>
      <c r="G28" s="213"/>
      <c r="H28" s="213"/>
      <c r="I28" s="213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>
      <c r="A30" s="214"/>
      <c r="B30" s="213"/>
      <c r="C30" s="213"/>
      <c r="D30" s="213"/>
      <c r="E30" s="213"/>
      <c r="F30" s="213"/>
      <c r="G30" s="213"/>
      <c r="H30" s="213"/>
      <c r="I30" s="213"/>
    </row>
    <row r="31" spans="1:9" ht="15">
      <c r="A31" s="173"/>
      <c r="B31" s="175" t="s">
        <v>107</v>
      </c>
      <c r="C31" s="173"/>
      <c r="D31" s="173"/>
      <c r="E31" s="176"/>
      <c r="F31" s="173"/>
      <c r="G31" s="173"/>
      <c r="H31" s="173"/>
      <c r="I31" s="173"/>
    </row>
    <row r="32" spans="1:9" ht="15">
      <c r="A32" s="173"/>
      <c r="B32" s="173"/>
      <c r="C32" s="177"/>
      <c r="D32" s="173"/>
      <c r="F32" s="177"/>
      <c r="G32" s="219"/>
    </row>
    <row r="33" spans="2:6" ht="15">
      <c r="B33" s="173"/>
      <c r="C33" s="179" t="s">
        <v>268</v>
      </c>
      <c r="D33" s="173"/>
      <c r="F33" s="180" t="s">
        <v>273</v>
      </c>
    </row>
    <row r="34" spans="2:6" ht="15">
      <c r="B34" s="173"/>
      <c r="C34" s="181" t="s">
        <v>139</v>
      </c>
      <c r="D34" s="173"/>
      <c r="F34" s="173" t="s">
        <v>269</v>
      </c>
    </row>
    <row r="35" spans="2:6" ht="15">
      <c r="B35" s="173"/>
      <c r="C35" s="18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7"/>
  <sheetViews>
    <sheetView view="pageBreakPreview" zoomScale="80" zoomScaleNormal="100" zoomScaleSheetLayoutView="80" workbookViewId="0">
      <selection activeCell="H3" sqref="H3"/>
    </sheetView>
  </sheetViews>
  <sheetFormatPr defaultColWidth="9.140625" defaultRowHeight="15"/>
  <cols>
    <col min="1" max="1" width="7.140625" style="173" customWidth="1"/>
    <col min="2" max="2" width="15.7109375" style="173" customWidth="1"/>
    <col min="3" max="3" width="33" style="173" customWidth="1"/>
    <col min="4" max="4" width="25.5703125" style="173" customWidth="1"/>
    <col min="5" max="5" width="43.7109375" style="173" customWidth="1"/>
    <col min="6" max="6" width="20" style="173" customWidth="1"/>
    <col min="7" max="7" width="29.28515625" style="173" customWidth="1"/>
    <col min="8" max="8" width="20.5703125" style="173" customWidth="1"/>
    <col min="9" max="9" width="30.85546875" style="173" customWidth="1"/>
    <col min="10" max="10" width="0.5703125" style="173" hidden="1" customWidth="1"/>
    <col min="11" max="28" width="0" style="173" hidden="1" customWidth="1"/>
    <col min="29" max="16384" width="9.140625" style="173"/>
  </cols>
  <sheetData>
    <row r="1" spans="1:12">
      <c r="A1" s="68" t="s">
        <v>405</v>
      </c>
      <c r="B1" s="70"/>
      <c r="C1" s="70"/>
      <c r="D1" s="70"/>
      <c r="E1" s="70"/>
      <c r="F1" s="70"/>
      <c r="G1" s="70"/>
      <c r="H1" s="70"/>
      <c r="I1" s="374" t="s">
        <v>198</v>
      </c>
      <c r="J1" s="154"/>
    </row>
    <row r="2" spans="1:12">
      <c r="A2" s="70" t="s">
        <v>140</v>
      </c>
      <c r="B2" s="70"/>
      <c r="C2" s="70"/>
      <c r="D2" s="70"/>
      <c r="E2" s="70"/>
      <c r="F2" s="70"/>
      <c r="G2" s="70"/>
      <c r="H2" s="332">
        <v>42370</v>
      </c>
      <c r="I2" s="383">
        <v>42735</v>
      </c>
      <c r="J2" s="383">
        <v>42735</v>
      </c>
    </row>
    <row r="3" spans="1:12">
      <c r="A3" s="70"/>
      <c r="B3" s="70"/>
      <c r="C3" s="70"/>
      <c r="D3" s="70"/>
      <c r="E3" s="70"/>
      <c r="F3" s="70"/>
      <c r="G3" s="70"/>
      <c r="H3" s="70"/>
      <c r="I3" s="96"/>
      <c r="J3" s="154"/>
    </row>
    <row r="4" spans="1:12">
      <c r="A4" s="71" t="str">
        <f>'[6]ფორმა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8"/>
    </row>
    <row r="5" spans="1:12">
      <c r="A5" s="210"/>
      <c r="B5" s="210"/>
      <c r="C5" s="210"/>
      <c r="D5" s="210"/>
      <c r="E5" s="210"/>
      <c r="F5" s="210"/>
      <c r="G5" s="210"/>
      <c r="H5" s="210"/>
      <c r="I5" s="210"/>
      <c r="J5" s="180"/>
    </row>
    <row r="6" spans="1:12">
      <c r="A6" s="71"/>
      <c r="B6" s="70"/>
      <c r="C6" s="70"/>
      <c r="D6" s="70"/>
      <c r="E6" s="70"/>
      <c r="F6" s="70"/>
      <c r="G6" s="70"/>
      <c r="H6" s="70"/>
      <c r="I6" s="70"/>
      <c r="J6" s="98"/>
    </row>
    <row r="7" spans="1:12">
      <c r="A7" s="70"/>
      <c r="B7" s="70"/>
      <c r="C7" s="70"/>
      <c r="D7" s="70"/>
      <c r="E7" s="70"/>
      <c r="F7" s="70"/>
      <c r="G7" s="70"/>
      <c r="H7" s="70"/>
      <c r="I7" s="70"/>
      <c r="J7" s="99"/>
    </row>
    <row r="8" spans="1:12" ht="63.75" customHeight="1">
      <c r="A8" s="687" t="s">
        <v>64</v>
      </c>
      <c r="B8" s="688" t="s">
        <v>377</v>
      </c>
      <c r="C8" s="689" t="s">
        <v>436</v>
      </c>
      <c r="D8" s="360" t="s">
        <v>437</v>
      </c>
      <c r="E8" s="360" t="s">
        <v>378</v>
      </c>
      <c r="F8" s="360" t="s">
        <v>397</v>
      </c>
      <c r="G8" s="360" t="s">
        <v>398</v>
      </c>
      <c r="H8" s="360" t="s">
        <v>441</v>
      </c>
      <c r="I8" s="156" t="s">
        <v>399</v>
      </c>
      <c r="J8" s="99"/>
    </row>
    <row r="9" spans="1:12" s="699" customFormat="1" ht="36">
      <c r="A9" s="690">
        <v>1</v>
      </c>
      <c r="B9" s="691" t="s">
        <v>2847</v>
      </c>
      <c r="C9" s="692" t="s">
        <v>2848</v>
      </c>
      <c r="D9" s="693">
        <v>405123174</v>
      </c>
      <c r="E9" s="694" t="s">
        <v>2849</v>
      </c>
      <c r="F9" s="695">
        <v>38300</v>
      </c>
      <c r="G9" s="696"/>
      <c r="H9" s="697">
        <v>2200</v>
      </c>
      <c r="I9" s="698">
        <v>36100</v>
      </c>
    </row>
    <row r="10" spans="1:12" s="699" customFormat="1" ht="30">
      <c r="A10" s="700">
        <v>2</v>
      </c>
      <c r="B10" s="691" t="s">
        <v>2847</v>
      </c>
      <c r="C10" s="701" t="s">
        <v>2850</v>
      </c>
      <c r="D10" s="702">
        <v>419991021</v>
      </c>
      <c r="E10" s="703" t="s">
        <v>2851</v>
      </c>
      <c r="F10" s="704">
        <v>1737.8</v>
      </c>
      <c r="G10" s="705"/>
      <c r="H10" s="705">
        <v>1650</v>
      </c>
      <c r="I10" s="893">
        <f>F10-H10</f>
        <v>87.799999999999955</v>
      </c>
    </row>
    <row r="11" spans="1:12" s="699" customFormat="1" ht="30">
      <c r="A11" s="690">
        <v>3</v>
      </c>
      <c r="B11" s="706" t="s">
        <v>2852</v>
      </c>
      <c r="C11" s="707" t="s">
        <v>2853</v>
      </c>
      <c r="D11" s="702">
        <v>400019494</v>
      </c>
      <c r="E11" s="703" t="s">
        <v>2854</v>
      </c>
      <c r="F11" s="708">
        <v>1300</v>
      </c>
      <c r="G11" s="709"/>
      <c r="H11" s="705"/>
      <c r="I11" s="710">
        <v>1300</v>
      </c>
      <c r="L11" s="699">
        <v>419261</v>
      </c>
    </row>
    <row r="12" spans="1:12" s="699" customFormat="1" ht="30">
      <c r="A12" s="700">
        <v>4</v>
      </c>
      <c r="B12" s="706" t="s">
        <v>2855</v>
      </c>
      <c r="C12" s="707" t="s">
        <v>2856</v>
      </c>
      <c r="D12" s="702">
        <v>205166210</v>
      </c>
      <c r="E12" s="703" t="s">
        <v>2857</v>
      </c>
      <c r="F12" s="708">
        <v>25</v>
      </c>
      <c r="G12" s="711"/>
      <c r="H12" s="705"/>
      <c r="I12" s="712">
        <v>25</v>
      </c>
      <c r="L12" s="699">
        <v>110136</v>
      </c>
    </row>
    <row r="13" spans="1:12" s="699" customFormat="1" ht="36">
      <c r="A13" s="700">
        <v>6</v>
      </c>
      <c r="B13" s="691" t="s">
        <v>2847</v>
      </c>
      <c r="C13" s="692" t="s">
        <v>2858</v>
      </c>
      <c r="D13" s="713">
        <v>406044301</v>
      </c>
      <c r="E13" s="714" t="s">
        <v>2859</v>
      </c>
      <c r="F13" s="715">
        <v>1325</v>
      </c>
      <c r="G13" s="716">
        <v>1500</v>
      </c>
      <c r="H13" s="716">
        <v>790</v>
      </c>
      <c r="I13" s="717">
        <v>615</v>
      </c>
      <c r="L13" s="699">
        <v>43660</v>
      </c>
    </row>
    <row r="14" spans="1:12" s="699" customFormat="1" ht="36">
      <c r="A14" s="690">
        <v>7</v>
      </c>
      <c r="B14" s="691" t="s">
        <v>2855</v>
      </c>
      <c r="C14" s="692" t="s">
        <v>2860</v>
      </c>
      <c r="D14" s="713">
        <v>419983432</v>
      </c>
      <c r="E14" s="714" t="s">
        <v>2861</v>
      </c>
      <c r="F14" s="715">
        <v>500</v>
      </c>
      <c r="G14" s="711"/>
      <c r="H14" s="716"/>
      <c r="I14" s="717">
        <v>500</v>
      </c>
      <c r="L14" s="699">
        <v>4482</v>
      </c>
    </row>
    <row r="15" spans="1:12" s="699" customFormat="1" ht="30">
      <c r="A15" s="700">
        <v>8</v>
      </c>
      <c r="B15" s="691" t="s">
        <v>2862</v>
      </c>
      <c r="C15" s="718" t="s">
        <v>2863</v>
      </c>
      <c r="D15" s="718">
        <v>205288099</v>
      </c>
      <c r="E15" s="719" t="s">
        <v>2864</v>
      </c>
      <c r="F15" s="718">
        <v>25</v>
      </c>
      <c r="G15" s="716"/>
      <c r="H15" s="716"/>
      <c r="I15" s="717">
        <v>25</v>
      </c>
    </row>
    <row r="16" spans="1:12" s="699" customFormat="1" ht="72">
      <c r="A16" s="690">
        <v>9</v>
      </c>
      <c r="B16" s="691" t="s">
        <v>2862</v>
      </c>
      <c r="C16" s="720" t="s">
        <v>2865</v>
      </c>
      <c r="D16" s="718">
        <v>404502739</v>
      </c>
      <c r="E16" s="719" t="s">
        <v>2866</v>
      </c>
      <c r="F16" s="718">
        <v>29185.1</v>
      </c>
      <c r="G16" s="715"/>
      <c r="H16" s="715"/>
      <c r="I16" s="721">
        <v>29185.1</v>
      </c>
    </row>
    <row r="17" spans="1:9" s="699" customFormat="1" ht="30">
      <c r="A17" s="700">
        <v>10</v>
      </c>
      <c r="B17" s="706" t="s">
        <v>2867</v>
      </c>
      <c r="C17" s="720" t="s">
        <v>2868</v>
      </c>
      <c r="D17" s="718">
        <v>211323735</v>
      </c>
      <c r="E17" s="719" t="s">
        <v>2869</v>
      </c>
      <c r="F17" s="718">
        <v>500</v>
      </c>
      <c r="G17" s="716">
        <v>500</v>
      </c>
      <c r="H17" s="716"/>
      <c r="I17" s="721">
        <v>1000</v>
      </c>
    </row>
    <row r="18" spans="1:9" s="699" customFormat="1" ht="30">
      <c r="A18" s="690">
        <v>11</v>
      </c>
      <c r="B18" s="706" t="s">
        <v>2867</v>
      </c>
      <c r="C18" s="722" t="s">
        <v>2870</v>
      </c>
      <c r="D18" s="718">
        <v>205075014</v>
      </c>
      <c r="E18" s="723" t="s">
        <v>2869</v>
      </c>
      <c r="F18" s="718">
        <v>885</v>
      </c>
      <c r="G18" s="724">
        <v>885</v>
      </c>
      <c r="H18" s="716"/>
      <c r="I18" s="721">
        <v>1770</v>
      </c>
    </row>
    <row r="19" spans="1:9" s="699" customFormat="1" ht="30">
      <c r="A19" s="700">
        <v>12</v>
      </c>
      <c r="B19" s="706" t="s">
        <v>2871</v>
      </c>
      <c r="C19" s="722" t="s">
        <v>2872</v>
      </c>
      <c r="D19" s="718">
        <v>400056265</v>
      </c>
      <c r="E19" s="723" t="s">
        <v>2869</v>
      </c>
      <c r="F19" s="718">
        <v>500</v>
      </c>
      <c r="G19" s="724">
        <v>580</v>
      </c>
      <c r="H19" s="716">
        <v>580</v>
      </c>
      <c r="I19" s="721">
        <v>500</v>
      </c>
    </row>
    <row r="20" spans="1:9" s="699" customFormat="1" ht="30">
      <c r="A20" s="690">
        <v>13</v>
      </c>
      <c r="B20" s="706" t="s">
        <v>2867</v>
      </c>
      <c r="C20" s="722" t="s">
        <v>2873</v>
      </c>
      <c r="D20" s="718">
        <v>203836233</v>
      </c>
      <c r="E20" s="723" t="s">
        <v>2874</v>
      </c>
      <c r="F20" s="718"/>
      <c r="G20" s="715">
        <v>270.60000000000002</v>
      </c>
      <c r="H20" s="715">
        <v>3.5</v>
      </c>
      <c r="I20" s="721">
        <v>267.10000000000002</v>
      </c>
    </row>
    <row r="21" spans="1:9" s="699" customFormat="1" ht="36">
      <c r="A21" s="700">
        <v>14</v>
      </c>
      <c r="B21" s="706" t="s">
        <v>2875</v>
      </c>
      <c r="C21" s="722" t="s">
        <v>2876</v>
      </c>
      <c r="D21" s="718">
        <v>203841940</v>
      </c>
      <c r="E21" s="723" t="s">
        <v>2877</v>
      </c>
      <c r="F21" s="718"/>
      <c r="G21" s="715">
        <v>1198.1099999999999</v>
      </c>
      <c r="H21" s="716">
        <v>360</v>
      </c>
      <c r="I21" s="717">
        <f>G21-H21</f>
        <v>838.1099999999999</v>
      </c>
    </row>
    <row r="22" spans="1:9" s="699" customFormat="1" ht="18">
      <c r="A22" s="690">
        <v>15</v>
      </c>
      <c r="B22" s="706" t="s">
        <v>2878</v>
      </c>
      <c r="C22" s="725" t="s">
        <v>2879</v>
      </c>
      <c r="D22" s="713">
        <v>419992146</v>
      </c>
      <c r="E22" s="723" t="s">
        <v>2880</v>
      </c>
      <c r="F22" s="217"/>
      <c r="G22" s="715">
        <v>51</v>
      </c>
      <c r="H22" s="716"/>
      <c r="I22" s="717">
        <v>51</v>
      </c>
    </row>
    <row r="23" spans="1:9" s="699" customFormat="1" ht="18">
      <c r="A23" s="700">
        <v>16</v>
      </c>
      <c r="B23" s="706"/>
      <c r="C23" s="726" t="s">
        <v>2881</v>
      </c>
      <c r="D23" s="713">
        <v>202913106</v>
      </c>
      <c r="E23" s="719" t="s">
        <v>2882</v>
      </c>
      <c r="F23" s="715"/>
      <c r="G23" s="716">
        <v>27.3</v>
      </c>
      <c r="H23" s="716"/>
      <c r="I23" s="721">
        <v>27.3</v>
      </c>
    </row>
    <row r="24" spans="1:9" s="699" customFormat="1" ht="30">
      <c r="A24" s="690">
        <v>17</v>
      </c>
      <c r="B24" s="691" t="s">
        <v>2883</v>
      </c>
      <c r="C24" s="726" t="s">
        <v>2884</v>
      </c>
      <c r="D24" s="713">
        <v>404865151</v>
      </c>
      <c r="E24" s="719" t="s">
        <v>2885</v>
      </c>
      <c r="F24" s="715"/>
      <c r="G24" s="716">
        <v>150</v>
      </c>
      <c r="H24" s="716"/>
      <c r="I24" s="721">
        <v>150</v>
      </c>
    </row>
    <row r="25" spans="1:9" s="699" customFormat="1" ht="36">
      <c r="A25" s="700">
        <v>18</v>
      </c>
      <c r="B25" s="691" t="s">
        <v>2886</v>
      </c>
      <c r="C25" s="726" t="s">
        <v>2887</v>
      </c>
      <c r="D25" s="713">
        <v>406105584</v>
      </c>
      <c r="E25" s="719" t="s">
        <v>2888</v>
      </c>
      <c r="F25" s="715"/>
      <c r="G25" s="715">
        <v>234.6</v>
      </c>
      <c r="H25" s="716"/>
      <c r="I25" s="721">
        <v>234.6</v>
      </c>
    </row>
    <row r="26" spans="1:9" s="699" customFormat="1" ht="30">
      <c r="A26" s="690">
        <v>19</v>
      </c>
      <c r="B26" s="706" t="s">
        <v>2889</v>
      </c>
      <c r="C26" s="726" t="s">
        <v>2890</v>
      </c>
      <c r="D26" s="713">
        <v>245385355</v>
      </c>
      <c r="E26" s="719" t="s">
        <v>2891</v>
      </c>
      <c r="F26" s="715">
        <v>201.5</v>
      </c>
      <c r="G26" s="716"/>
      <c r="H26" s="716"/>
      <c r="I26" s="721">
        <v>201.5</v>
      </c>
    </row>
    <row r="27" spans="1:9" s="699" customFormat="1" ht="25.5">
      <c r="A27" s="700">
        <v>20</v>
      </c>
      <c r="B27" s="727" t="s">
        <v>2892</v>
      </c>
      <c r="C27" s="728" t="s">
        <v>2893</v>
      </c>
      <c r="D27" s="729">
        <v>204564113</v>
      </c>
      <c r="E27" s="730" t="s">
        <v>2894</v>
      </c>
      <c r="F27" s="731">
        <v>118.8</v>
      </c>
      <c r="G27" s="732"/>
      <c r="H27" s="732"/>
      <c r="I27" s="733">
        <v>118.8</v>
      </c>
    </row>
    <row r="28" spans="1:9" s="699" customFormat="1" ht="25.5">
      <c r="A28" s="700">
        <v>22</v>
      </c>
      <c r="B28" s="734" t="s">
        <v>2895</v>
      </c>
      <c r="C28" s="735" t="s">
        <v>2896</v>
      </c>
      <c r="D28" s="736">
        <v>204435511</v>
      </c>
      <c r="E28" s="737" t="s">
        <v>2897</v>
      </c>
      <c r="F28" s="738">
        <v>56.07</v>
      </c>
      <c r="G28" s="737"/>
      <c r="H28" s="732"/>
      <c r="I28" s="733">
        <v>56.07</v>
      </c>
    </row>
    <row r="29" spans="1:9" s="699" customFormat="1" ht="25.5">
      <c r="A29" s="690">
        <v>23</v>
      </c>
      <c r="B29" s="734" t="s">
        <v>2898</v>
      </c>
      <c r="C29" s="735" t="s">
        <v>2899</v>
      </c>
      <c r="D29" s="736">
        <v>406116028</v>
      </c>
      <c r="E29" s="737" t="s">
        <v>2900</v>
      </c>
      <c r="F29" s="738">
        <v>406</v>
      </c>
      <c r="G29" s="737">
        <v>493</v>
      </c>
      <c r="H29" s="732">
        <v>406</v>
      </c>
      <c r="I29" s="733">
        <v>493</v>
      </c>
    </row>
    <row r="30" spans="1:9" s="699" customFormat="1" ht="25.5">
      <c r="A30" s="700">
        <v>24</v>
      </c>
      <c r="B30" s="739" t="s">
        <v>2883</v>
      </c>
      <c r="C30" s="740" t="s">
        <v>2382</v>
      </c>
      <c r="D30" s="741">
        <v>216314227</v>
      </c>
      <c r="E30" s="737" t="s">
        <v>2901</v>
      </c>
      <c r="F30" s="738">
        <v>1180</v>
      </c>
      <c r="G30" s="737"/>
      <c r="H30" s="732"/>
      <c r="I30" s="733">
        <v>1180</v>
      </c>
    </row>
    <row r="31" spans="1:9" s="699" customFormat="1" ht="25.5">
      <c r="A31" s="690">
        <v>25</v>
      </c>
      <c r="B31" s="739" t="s">
        <v>2902</v>
      </c>
      <c r="C31" s="735" t="s">
        <v>2903</v>
      </c>
      <c r="D31" s="736" t="s">
        <v>2904</v>
      </c>
      <c r="E31" s="737" t="s">
        <v>2905</v>
      </c>
      <c r="F31" s="738">
        <v>350</v>
      </c>
      <c r="G31" s="737"/>
      <c r="H31" s="732"/>
      <c r="I31" s="733">
        <v>350</v>
      </c>
    </row>
    <row r="32" spans="1:9" s="699" customFormat="1" ht="25.5">
      <c r="A32" s="700">
        <v>26</v>
      </c>
      <c r="B32" s="739" t="s">
        <v>2886</v>
      </c>
      <c r="C32" s="735" t="s">
        <v>2906</v>
      </c>
      <c r="D32" s="736" t="s">
        <v>2907</v>
      </c>
      <c r="E32" s="737" t="s">
        <v>2905</v>
      </c>
      <c r="F32" s="738">
        <v>400</v>
      </c>
      <c r="G32" s="737"/>
      <c r="H32" s="732"/>
      <c r="I32" s="733">
        <v>400</v>
      </c>
    </row>
    <row r="33" spans="1:9" s="699" customFormat="1" ht="25.5">
      <c r="A33" s="690">
        <v>27</v>
      </c>
      <c r="B33" s="739" t="s">
        <v>2908</v>
      </c>
      <c r="C33" s="735" t="s">
        <v>2909</v>
      </c>
      <c r="D33" s="736" t="s">
        <v>2910</v>
      </c>
      <c r="E33" s="737"/>
      <c r="F33" s="738">
        <v>600</v>
      </c>
      <c r="G33" s="737"/>
      <c r="H33" s="732"/>
      <c r="I33" s="733">
        <v>600</v>
      </c>
    </row>
    <row r="34" spans="1:9" s="699" customFormat="1" ht="25.5">
      <c r="A34" s="700">
        <v>28</v>
      </c>
      <c r="B34" s="734" t="s">
        <v>2895</v>
      </c>
      <c r="C34" s="735" t="s">
        <v>2391</v>
      </c>
      <c r="D34" s="736">
        <v>404416324</v>
      </c>
      <c r="E34" s="737" t="s">
        <v>2911</v>
      </c>
      <c r="F34" s="738">
        <v>31579.200000000001</v>
      </c>
      <c r="G34" s="737">
        <v>1032</v>
      </c>
      <c r="H34" s="737">
        <v>31992</v>
      </c>
      <c r="I34" s="733">
        <v>619.20000000000005</v>
      </c>
    </row>
    <row r="35" spans="1:9" s="699" customFormat="1" ht="25.5">
      <c r="A35" s="690">
        <v>29</v>
      </c>
      <c r="B35" s="734" t="s">
        <v>2912</v>
      </c>
      <c r="C35" s="735" t="s">
        <v>2913</v>
      </c>
      <c r="D35" s="736">
        <v>205261107</v>
      </c>
      <c r="E35" s="737" t="s">
        <v>2911</v>
      </c>
      <c r="F35" s="738">
        <v>1212</v>
      </c>
      <c r="G35" s="737"/>
      <c r="H35" s="737"/>
      <c r="I35" s="733">
        <v>1212</v>
      </c>
    </row>
    <row r="36" spans="1:9" s="699" customFormat="1" ht="25.5">
      <c r="A36" s="700">
        <v>30</v>
      </c>
      <c r="B36" s="734" t="s">
        <v>2914</v>
      </c>
      <c r="C36" s="735" t="s">
        <v>2915</v>
      </c>
      <c r="D36" s="736">
        <v>204964039</v>
      </c>
      <c r="E36" s="737" t="s">
        <v>2916</v>
      </c>
      <c r="F36" s="738">
        <v>620</v>
      </c>
      <c r="G36" s="737"/>
      <c r="H36" s="737"/>
      <c r="I36" s="733">
        <v>620</v>
      </c>
    </row>
    <row r="37" spans="1:9" s="699" customFormat="1" ht="38.25">
      <c r="A37" s="690">
        <v>31</v>
      </c>
      <c r="B37" s="734" t="s">
        <v>2917</v>
      </c>
      <c r="C37" s="735" t="s">
        <v>2395</v>
      </c>
      <c r="D37" s="736">
        <v>216312915</v>
      </c>
      <c r="E37" s="737" t="s">
        <v>2918</v>
      </c>
      <c r="F37" s="742"/>
      <c r="G37" s="732">
        <v>1340</v>
      </c>
      <c r="H37" s="732">
        <v>850</v>
      </c>
      <c r="I37" s="733">
        <v>490</v>
      </c>
    </row>
    <row r="38" spans="1:9" s="699" customFormat="1" ht="25.5">
      <c r="A38" s="700">
        <v>32</v>
      </c>
      <c r="B38" s="734" t="s">
        <v>2919</v>
      </c>
      <c r="C38" s="735" t="s">
        <v>2832</v>
      </c>
      <c r="D38" s="736">
        <v>405026216</v>
      </c>
      <c r="E38" s="737" t="s">
        <v>2920</v>
      </c>
      <c r="F38" s="738">
        <v>15999</v>
      </c>
      <c r="G38" s="737"/>
      <c r="H38" s="737">
        <v>8000</v>
      </c>
      <c r="I38" s="733">
        <v>7999</v>
      </c>
    </row>
    <row r="39" spans="1:9" s="699" customFormat="1" ht="25.5">
      <c r="A39" s="690">
        <v>33</v>
      </c>
      <c r="B39" s="739" t="s">
        <v>2883</v>
      </c>
      <c r="C39" s="735" t="s">
        <v>2921</v>
      </c>
      <c r="D39" s="736" t="s">
        <v>2922</v>
      </c>
      <c r="E39" s="737" t="s">
        <v>2923</v>
      </c>
      <c r="F39" s="738"/>
      <c r="G39" s="737">
        <v>322.38</v>
      </c>
      <c r="H39" s="737"/>
      <c r="I39" s="733">
        <v>322.38</v>
      </c>
    </row>
    <row r="40" spans="1:9" s="699" customFormat="1" ht="25.5">
      <c r="A40" s="700">
        <v>34</v>
      </c>
      <c r="B40" s="743" t="s">
        <v>2895</v>
      </c>
      <c r="C40" s="735" t="s">
        <v>2396</v>
      </c>
      <c r="D40" s="736">
        <v>415080227</v>
      </c>
      <c r="E40" s="737" t="s">
        <v>2911</v>
      </c>
      <c r="F40" s="738">
        <v>225</v>
      </c>
      <c r="G40" s="737">
        <v>465</v>
      </c>
      <c r="H40" s="732"/>
      <c r="I40" s="733">
        <v>690</v>
      </c>
    </row>
    <row r="41" spans="1:9" s="749" customFormat="1" ht="30">
      <c r="A41" s="744">
        <v>35</v>
      </c>
      <c r="B41" s="745" t="s">
        <v>2924</v>
      </c>
      <c r="C41" s="746" t="s">
        <v>2925</v>
      </c>
      <c r="D41" s="747" t="s">
        <v>2926</v>
      </c>
      <c r="E41" s="748" t="s">
        <v>2927</v>
      </c>
      <c r="F41" s="742">
        <v>527.89</v>
      </c>
      <c r="G41" s="748">
        <v>2877.12</v>
      </c>
      <c r="H41" s="748">
        <v>3398.01</v>
      </c>
      <c r="I41" s="748">
        <v>7</v>
      </c>
    </row>
    <row r="42" spans="1:9" s="699" customFormat="1" ht="30">
      <c r="A42" s="700">
        <v>36</v>
      </c>
      <c r="B42" s="734" t="s">
        <v>2928</v>
      </c>
      <c r="C42" s="735" t="s">
        <v>2929</v>
      </c>
      <c r="D42" s="736">
        <v>203866824</v>
      </c>
      <c r="E42" s="737" t="s">
        <v>2930</v>
      </c>
      <c r="F42" s="738"/>
      <c r="G42" s="737">
        <v>14.63</v>
      </c>
      <c r="H42" s="737"/>
      <c r="I42" s="733">
        <v>14.63</v>
      </c>
    </row>
    <row r="43" spans="1:9" s="699" customFormat="1">
      <c r="A43" s="690">
        <v>37</v>
      </c>
      <c r="B43" s="734" t="s">
        <v>2931</v>
      </c>
      <c r="C43" s="735" t="s">
        <v>2932</v>
      </c>
      <c r="D43" s="736"/>
      <c r="E43" s="737" t="s">
        <v>2930</v>
      </c>
      <c r="F43" s="738"/>
      <c r="G43" s="737">
        <v>611.96</v>
      </c>
      <c r="H43" s="737">
        <f>G43-I43</f>
        <v>609.96</v>
      </c>
      <c r="I43" s="733">
        <v>2</v>
      </c>
    </row>
    <row r="44" spans="1:9" s="26" customFormat="1" ht="25.5">
      <c r="A44" s="700">
        <v>38</v>
      </c>
      <c r="B44" s="750" t="s">
        <v>2933</v>
      </c>
      <c r="C44" s="751" t="s">
        <v>2934</v>
      </c>
      <c r="D44" s="752" t="s">
        <v>2935</v>
      </c>
      <c r="E44" s="751" t="s">
        <v>2936</v>
      </c>
      <c r="F44" s="753">
        <v>11850</v>
      </c>
      <c r="G44" s="754"/>
      <c r="H44" s="754"/>
      <c r="I44" s="755">
        <v>11850</v>
      </c>
    </row>
    <row r="45" spans="1:9" s="26" customFormat="1" ht="25.5">
      <c r="A45" s="690">
        <v>39</v>
      </c>
      <c r="B45" s="750" t="s">
        <v>2937</v>
      </c>
      <c r="C45" s="756" t="s">
        <v>2938</v>
      </c>
      <c r="D45" s="736">
        <v>406108590</v>
      </c>
      <c r="E45" s="737" t="s">
        <v>2939</v>
      </c>
      <c r="F45" s="738">
        <v>8500</v>
      </c>
      <c r="G45" s="737"/>
      <c r="H45" s="737">
        <v>3000</v>
      </c>
      <c r="I45" s="733">
        <v>5500</v>
      </c>
    </row>
    <row r="46" spans="1:9" s="26" customFormat="1" ht="25.5">
      <c r="A46" s="700">
        <v>40</v>
      </c>
      <c r="B46" s="750" t="s">
        <v>2940</v>
      </c>
      <c r="C46" s="756" t="s">
        <v>2941</v>
      </c>
      <c r="D46" s="736">
        <v>406123760</v>
      </c>
      <c r="E46" s="737" t="s">
        <v>2942</v>
      </c>
      <c r="F46" s="738">
        <v>7454</v>
      </c>
      <c r="G46" s="737"/>
      <c r="H46" s="737">
        <v>1500</v>
      </c>
      <c r="I46" s="733">
        <v>5954</v>
      </c>
    </row>
    <row r="47" spans="1:9" s="26" customFormat="1">
      <c r="A47" s="690">
        <v>41</v>
      </c>
      <c r="B47" s="743" t="s">
        <v>2943</v>
      </c>
      <c r="C47" s="756" t="s">
        <v>2944</v>
      </c>
      <c r="D47" s="736" t="s">
        <v>2945</v>
      </c>
      <c r="E47" s="737" t="s">
        <v>2946</v>
      </c>
      <c r="F47" s="738">
        <v>12600</v>
      </c>
      <c r="G47" s="737"/>
      <c r="H47" s="737"/>
      <c r="I47" s="733">
        <v>12600</v>
      </c>
    </row>
    <row r="48" spans="1:9" s="26" customFormat="1">
      <c r="A48" s="700">
        <v>42</v>
      </c>
      <c r="B48" s="743" t="s">
        <v>2947</v>
      </c>
      <c r="C48" s="756" t="s">
        <v>2948</v>
      </c>
      <c r="D48" s="736">
        <v>205235618</v>
      </c>
      <c r="E48" s="737" t="s">
        <v>2891</v>
      </c>
      <c r="F48" s="738">
        <v>1097.2</v>
      </c>
      <c r="G48" s="737"/>
      <c r="H48" s="737"/>
      <c r="I48" s="733">
        <v>1097.2</v>
      </c>
    </row>
    <row r="49" spans="1:9" s="26" customFormat="1">
      <c r="A49" s="690">
        <v>43</v>
      </c>
      <c r="B49" s="743" t="s">
        <v>2949</v>
      </c>
      <c r="C49" s="425" t="s">
        <v>2950</v>
      </c>
      <c r="D49" s="757">
        <v>205286199</v>
      </c>
      <c r="E49" s="425" t="s">
        <v>2854</v>
      </c>
      <c r="F49" s="758">
        <v>2200</v>
      </c>
      <c r="G49" s="425"/>
      <c r="H49" s="425">
        <v>1100</v>
      </c>
      <c r="I49" s="759">
        <v>1100</v>
      </c>
    </row>
    <row r="50" spans="1:9" s="26" customFormat="1" ht="30">
      <c r="A50" s="700">
        <v>44</v>
      </c>
      <c r="B50" s="743" t="s">
        <v>2951</v>
      </c>
      <c r="C50" s="760" t="s">
        <v>2952</v>
      </c>
      <c r="D50" s="761">
        <v>205232728</v>
      </c>
      <c r="E50" s="762" t="s">
        <v>2953</v>
      </c>
      <c r="F50" s="763">
        <v>3572.7</v>
      </c>
      <c r="G50" s="762"/>
      <c r="H50" s="762">
        <v>2000</v>
      </c>
      <c r="I50" s="764">
        <v>1572.7</v>
      </c>
    </row>
    <row r="51" spans="1:9" s="26" customFormat="1">
      <c r="A51" s="690">
        <v>45</v>
      </c>
      <c r="B51" s="743" t="s">
        <v>2954</v>
      </c>
      <c r="C51" s="765" t="s">
        <v>2955</v>
      </c>
      <c r="D51" s="766" t="s">
        <v>2956</v>
      </c>
      <c r="E51" s="767" t="s">
        <v>2957</v>
      </c>
      <c r="F51" s="768">
        <v>10656.55</v>
      </c>
      <c r="G51" s="767"/>
      <c r="H51" s="767"/>
      <c r="I51" s="769">
        <v>10565.55</v>
      </c>
    </row>
    <row r="52" spans="1:9" s="26" customFormat="1" ht="45">
      <c r="A52" s="700">
        <v>46</v>
      </c>
      <c r="B52" s="743" t="s">
        <v>2958</v>
      </c>
      <c r="C52" s="765" t="s">
        <v>2959</v>
      </c>
      <c r="D52" s="766">
        <v>404437720</v>
      </c>
      <c r="E52" s="767" t="s">
        <v>2960</v>
      </c>
      <c r="F52" s="768">
        <v>14794.74</v>
      </c>
      <c r="G52" s="767">
        <v>4000</v>
      </c>
      <c r="H52" s="767">
        <v>12500</v>
      </c>
      <c r="I52" s="769">
        <v>6294.74</v>
      </c>
    </row>
    <row r="53" spans="1:9" s="26" customFormat="1">
      <c r="A53" s="690">
        <v>47</v>
      </c>
      <c r="B53" s="770" t="s">
        <v>2961</v>
      </c>
      <c r="C53" s="771" t="s">
        <v>2962</v>
      </c>
      <c r="D53" s="772">
        <v>202177205</v>
      </c>
      <c r="E53" s="773" t="s">
        <v>2354</v>
      </c>
      <c r="F53" s="774">
        <v>800</v>
      </c>
      <c r="G53" s="773"/>
      <c r="H53" s="773"/>
      <c r="I53" s="775">
        <v>800</v>
      </c>
    </row>
    <row r="54" spans="1:9" s="26" customFormat="1" ht="45">
      <c r="A54" s="700">
        <v>48</v>
      </c>
      <c r="B54" s="776" t="s">
        <v>2963</v>
      </c>
      <c r="C54" s="756" t="s">
        <v>2399</v>
      </c>
      <c r="D54" s="777">
        <v>404404122</v>
      </c>
      <c r="E54" s="778" t="s">
        <v>2964</v>
      </c>
      <c r="F54" s="731">
        <v>219649.85</v>
      </c>
      <c r="G54" s="779">
        <v>223079.18</v>
      </c>
      <c r="H54" s="732">
        <v>405998</v>
      </c>
      <c r="I54" s="733">
        <v>36731.03</v>
      </c>
    </row>
    <row r="55" spans="1:9" s="26" customFormat="1" ht="30">
      <c r="A55" s="690">
        <v>49</v>
      </c>
      <c r="B55" s="780" t="s">
        <v>2965</v>
      </c>
      <c r="C55" s="756" t="s">
        <v>2848</v>
      </c>
      <c r="D55" s="736" t="s">
        <v>2966</v>
      </c>
      <c r="E55" s="781" t="s">
        <v>2967</v>
      </c>
      <c r="F55" s="782">
        <v>34429.4</v>
      </c>
      <c r="G55" s="783"/>
      <c r="H55" s="784">
        <v>5530</v>
      </c>
      <c r="I55" s="892">
        <f>F55-H55</f>
        <v>28899.4</v>
      </c>
    </row>
    <row r="56" spans="1:9" s="26" customFormat="1">
      <c r="A56" s="690">
        <v>51</v>
      </c>
      <c r="B56" s="743" t="s">
        <v>2968</v>
      </c>
      <c r="C56" s="765" t="s">
        <v>2969</v>
      </c>
      <c r="D56" s="766">
        <v>37804160481</v>
      </c>
      <c r="E56" s="767" t="s">
        <v>2970</v>
      </c>
      <c r="F56" s="768">
        <v>4300</v>
      </c>
      <c r="G56" s="762"/>
      <c r="H56" s="762"/>
      <c r="I56" s="769">
        <v>4300</v>
      </c>
    </row>
    <row r="57" spans="1:9" s="26" customFormat="1">
      <c r="A57" s="700">
        <v>52</v>
      </c>
      <c r="B57" s="743" t="s">
        <v>2971</v>
      </c>
      <c r="C57" s="765" t="s">
        <v>2972</v>
      </c>
      <c r="D57" s="766" t="s">
        <v>2973</v>
      </c>
      <c r="E57" s="767" t="s">
        <v>2974</v>
      </c>
      <c r="F57" s="768">
        <v>3519.52</v>
      </c>
      <c r="G57" s="767"/>
      <c r="H57" s="767"/>
      <c r="I57" s="769">
        <v>3519.52</v>
      </c>
    </row>
    <row r="58" spans="1:9" s="26" customFormat="1" ht="15.75">
      <c r="A58" s="690">
        <v>53</v>
      </c>
      <c r="B58" s="776" t="s">
        <v>2975</v>
      </c>
      <c r="C58" s="756" t="s">
        <v>2976</v>
      </c>
      <c r="D58" s="777">
        <v>27001007904</v>
      </c>
      <c r="E58" s="785" t="s">
        <v>2977</v>
      </c>
      <c r="F58" s="731">
        <v>468.32</v>
      </c>
      <c r="G58" s="786"/>
      <c r="H58" s="732"/>
      <c r="I58" s="733">
        <v>468.32</v>
      </c>
    </row>
    <row r="59" spans="1:9" s="26" customFormat="1" ht="25.5">
      <c r="A59" s="690">
        <v>55</v>
      </c>
      <c r="B59" s="750" t="s">
        <v>2978</v>
      </c>
      <c r="C59" s="756" t="s">
        <v>2979</v>
      </c>
      <c r="D59" s="587" t="s">
        <v>2367</v>
      </c>
      <c r="E59" s="785" t="s">
        <v>2980</v>
      </c>
      <c r="F59" s="731"/>
      <c r="G59" s="787">
        <v>50</v>
      </c>
      <c r="H59" s="732"/>
      <c r="I59" s="733">
        <v>50</v>
      </c>
    </row>
    <row r="60" spans="1:9" s="26" customFormat="1">
      <c r="A60" s="690"/>
      <c r="B60" s="750"/>
      <c r="C60" s="756" t="s">
        <v>2441</v>
      </c>
      <c r="D60" s="788" t="s">
        <v>1127</v>
      </c>
      <c r="E60" s="785"/>
      <c r="F60" s="731"/>
      <c r="G60" s="787">
        <v>494.5</v>
      </c>
      <c r="H60" s="732"/>
      <c r="I60" s="733">
        <v>494.5</v>
      </c>
    </row>
    <row r="61" spans="1:9" s="26" customFormat="1">
      <c r="A61" s="690">
        <v>57</v>
      </c>
      <c r="B61" s="743"/>
      <c r="C61" s="751" t="s">
        <v>2981</v>
      </c>
      <c r="D61" s="752" t="s">
        <v>710</v>
      </c>
      <c r="E61" s="751" t="s">
        <v>2982</v>
      </c>
      <c r="F61" s="753"/>
      <c r="G61" s="754">
        <v>21750.400000000001</v>
      </c>
      <c r="H61" s="754">
        <v>10800</v>
      </c>
      <c r="I61" s="789">
        <v>10950.4</v>
      </c>
    </row>
    <row r="62" spans="1:9" s="26" customFormat="1" ht="38.25">
      <c r="A62" s="700">
        <v>58</v>
      </c>
      <c r="B62" s="743" t="s">
        <v>2983</v>
      </c>
      <c r="C62" s="756" t="s">
        <v>2984</v>
      </c>
      <c r="D62" s="736">
        <v>202283135</v>
      </c>
      <c r="E62" s="737" t="s">
        <v>2985</v>
      </c>
      <c r="F62" s="738">
        <v>101267.31</v>
      </c>
      <c r="G62" s="790">
        <v>130081.62</v>
      </c>
      <c r="H62" s="791">
        <v>104900</v>
      </c>
      <c r="I62" s="792">
        <v>126448.93</v>
      </c>
    </row>
    <row r="63" spans="1:9" s="798" customFormat="1" ht="30">
      <c r="A63" s="690">
        <v>59</v>
      </c>
      <c r="B63" s="706" t="s">
        <v>2986</v>
      </c>
      <c r="C63" s="692" t="s">
        <v>2667</v>
      </c>
      <c r="D63" s="793">
        <v>204568119</v>
      </c>
      <c r="E63" s="794" t="s">
        <v>2987</v>
      </c>
      <c r="F63" s="795"/>
      <c r="G63" s="796">
        <v>3375</v>
      </c>
      <c r="H63" s="796">
        <v>2250</v>
      </c>
      <c r="I63" s="797">
        <v>1125</v>
      </c>
    </row>
    <row r="64" spans="1:9" s="798" customFormat="1" ht="30">
      <c r="A64" s="700">
        <v>60</v>
      </c>
      <c r="B64" s="706" t="s">
        <v>2988</v>
      </c>
      <c r="C64" s="799" t="s">
        <v>2989</v>
      </c>
      <c r="D64" s="793">
        <v>1011019836</v>
      </c>
      <c r="E64" s="794" t="s">
        <v>2990</v>
      </c>
      <c r="F64" s="795"/>
      <c r="G64" s="796">
        <v>8304</v>
      </c>
      <c r="H64" s="796">
        <v>5520</v>
      </c>
      <c r="I64" s="797">
        <v>2784</v>
      </c>
    </row>
    <row r="65" spans="1:9" s="798" customFormat="1" ht="30">
      <c r="A65" s="690">
        <v>61</v>
      </c>
      <c r="B65" s="691" t="s">
        <v>2988</v>
      </c>
      <c r="C65" s="799" t="s">
        <v>2991</v>
      </c>
      <c r="D65" s="800">
        <v>61001009868</v>
      </c>
      <c r="E65" s="794" t="s">
        <v>2992</v>
      </c>
      <c r="F65" s="795"/>
      <c r="G65" s="796">
        <v>8710</v>
      </c>
      <c r="H65" s="796">
        <v>5810</v>
      </c>
      <c r="I65" s="797">
        <v>2900</v>
      </c>
    </row>
    <row r="66" spans="1:9" s="798" customFormat="1" ht="30">
      <c r="A66" s="700">
        <v>62</v>
      </c>
      <c r="B66" s="691" t="s">
        <v>2988</v>
      </c>
      <c r="C66" s="799" t="s">
        <v>2993</v>
      </c>
      <c r="D66" s="801">
        <v>1027024934</v>
      </c>
      <c r="E66" s="794" t="s">
        <v>2994</v>
      </c>
      <c r="F66" s="795"/>
      <c r="G66" s="796">
        <v>6968</v>
      </c>
      <c r="H66" s="796">
        <v>4648</v>
      </c>
      <c r="I66" s="797">
        <v>2320</v>
      </c>
    </row>
    <row r="67" spans="1:9" s="798" customFormat="1" ht="30">
      <c r="A67" s="690">
        <v>63</v>
      </c>
      <c r="B67" s="691" t="s">
        <v>2988</v>
      </c>
      <c r="C67" s="799" t="s">
        <v>2995</v>
      </c>
      <c r="D67" s="793">
        <v>1019010719</v>
      </c>
      <c r="E67" s="794" t="s">
        <v>2996</v>
      </c>
      <c r="F67" s="795"/>
      <c r="G67" s="796">
        <v>10452</v>
      </c>
      <c r="H67" s="796">
        <v>6972</v>
      </c>
      <c r="I67" s="797">
        <v>3480</v>
      </c>
    </row>
    <row r="68" spans="1:9" s="798" customFormat="1" ht="30">
      <c r="A68" s="700">
        <v>64</v>
      </c>
      <c r="B68" s="691" t="s">
        <v>2988</v>
      </c>
      <c r="C68" s="799" t="s">
        <v>2997</v>
      </c>
      <c r="D68" s="793">
        <v>7001018039</v>
      </c>
      <c r="E68" s="794" t="s">
        <v>2998</v>
      </c>
      <c r="F68" s="795"/>
      <c r="G68" s="796">
        <v>3480</v>
      </c>
      <c r="H68" s="796">
        <v>2320</v>
      </c>
      <c r="I68" s="797">
        <v>1160</v>
      </c>
    </row>
    <row r="69" spans="1:9" s="798" customFormat="1" ht="30">
      <c r="A69" s="690">
        <v>65</v>
      </c>
      <c r="B69" s="691" t="s">
        <v>2988</v>
      </c>
      <c r="C69" s="799" t="s">
        <v>2999</v>
      </c>
      <c r="D69" s="802">
        <v>1008022978</v>
      </c>
      <c r="E69" s="794" t="s">
        <v>3000</v>
      </c>
      <c r="F69" s="795"/>
      <c r="G69" s="796">
        <v>1875</v>
      </c>
      <c r="H69" s="796">
        <v>1250</v>
      </c>
      <c r="I69" s="797">
        <v>625</v>
      </c>
    </row>
    <row r="70" spans="1:9" s="798" customFormat="1" ht="30">
      <c r="A70" s="700">
        <v>66</v>
      </c>
      <c r="B70" s="691" t="s">
        <v>2988</v>
      </c>
      <c r="C70" s="799" t="s">
        <v>3001</v>
      </c>
      <c r="D70" s="802">
        <v>1033000100</v>
      </c>
      <c r="E70" s="794" t="s">
        <v>3000</v>
      </c>
      <c r="F70" s="795"/>
      <c r="G70" s="796">
        <v>2625</v>
      </c>
      <c r="H70" s="796">
        <v>1750</v>
      </c>
      <c r="I70" s="797">
        <v>875</v>
      </c>
    </row>
    <row r="71" spans="1:9" s="798" customFormat="1" ht="30">
      <c r="A71" s="690">
        <v>67</v>
      </c>
      <c r="B71" s="691" t="s">
        <v>2988</v>
      </c>
      <c r="C71" s="799" t="s">
        <v>3002</v>
      </c>
      <c r="D71" s="793">
        <v>1021005033</v>
      </c>
      <c r="E71" s="794" t="s">
        <v>2996</v>
      </c>
      <c r="F71" s="795"/>
      <c r="G71" s="796">
        <v>7688</v>
      </c>
      <c r="H71" s="796">
        <v>5136</v>
      </c>
      <c r="I71" s="797">
        <v>2552</v>
      </c>
    </row>
    <row r="72" spans="1:9" s="798" customFormat="1">
      <c r="A72" s="700">
        <v>68</v>
      </c>
      <c r="B72" s="691" t="s">
        <v>3003</v>
      </c>
      <c r="C72" s="803" t="s">
        <v>3004</v>
      </c>
      <c r="D72" s="804">
        <v>14001004307</v>
      </c>
      <c r="E72" s="805" t="s">
        <v>3005</v>
      </c>
      <c r="F72" s="806"/>
      <c r="G72" s="805">
        <v>1875</v>
      </c>
      <c r="H72" s="805">
        <v>1250</v>
      </c>
      <c r="I72" s="807">
        <v>625</v>
      </c>
    </row>
    <row r="73" spans="1:9" s="798" customFormat="1">
      <c r="A73" s="690">
        <v>69</v>
      </c>
      <c r="B73" s="691" t="s">
        <v>3003</v>
      </c>
      <c r="C73" s="803" t="s">
        <v>3006</v>
      </c>
      <c r="D73" s="804">
        <v>1009011236</v>
      </c>
      <c r="E73" s="805" t="s">
        <v>3007</v>
      </c>
      <c r="F73" s="806"/>
      <c r="G73" s="805">
        <v>11484</v>
      </c>
      <c r="H73" s="805">
        <v>7656</v>
      </c>
      <c r="I73" s="807">
        <v>3828</v>
      </c>
    </row>
    <row r="74" spans="1:9" s="798" customFormat="1">
      <c r="A74" s="700">
        <v>70</v>
      </c>
      <c r="B74" s="691" t="s">
        <v>3003</v>
      </c>
      <c r="C74" s="803" t="s">
        <v>3008</v>
      </c>
      <c r="D74" s="804">
        <v>59001101395</v>
      </c>
      <c r="E74" s="805" t="s">
        <v>3009</v>
      </c>
      <c r="F74" s="808"/>
      <c r="G74" s="805">
        <v>9758</v>
      </c>
      <c r="H74" s="805">
        <v>6510</v>
      </c>
      <c r="I74" s="807">
        <v>3248</v>
      </c>
    </row>
    <row r="75" spans="1:9" s="798" customFormat="1">
      <c r="A75" s="690">
        <v>71</v>
      </c>
      <c r="B75" s="691" t="s">
        <v>3003</v>
      </c>
      <c r="C75" s="803" t="s">
        <v>3010</v>
      </c>
      <c r="D75" s="804">
        <v>45001013925</v>
      </c>
      <c r="E75" s="805" t="s">
        <v>3011</v>
      </c>
      <c r="F75" s="808"/>
      <c r="G75" s="805">
        <v>2625</v>
      </c>
      <c r="H75" s="805">
        <v>1750</v>
      </c>
      <c r="I75" s="807">
        <v>875</v>
      </c>
    </row>
    <row r="76" spans="1:9" s="798" customFormat="1" ht="30">
      <c r="A76" s="700">
        <v>72</v>
      </c>
      <c r="B76" s="691" t="s">
        <v>2988</v>
      </c>
      <c r="C76" s="799" t="s">
        <v>3012</v>
      </c>
      <c r="D76" s="793">
        <v>47001029377</v>
      </c>
      <c r="E76" s="794" t="s">
        <v>3013</v>
      </c>
      <c r="F76" s="795"/>
      <c r="G76" s="796">
        <v>4879</v>
      </c>
      <c r="H76" s="796">
        <v>3255</v>
      </c>
      <c r="I76" s="797">
        <v>1624</v>
      </c>
    </row>
    <row r="77" spans="1:9" s="798" customFormat="1" ht="30">
      <c r="A77" s="690">
        <v>73</v>
      </c>
      <c r="B77" s="691" t="s">
        <v>2988</v>
      </c>
      <c r="C77" s="799" t="s">
        <v>3014</v>
      </c>
      <c r="D77" s="793">
        <v>35001010859</v>
      </c>
      <c r="E77" s="794" t="s">
        <v>3015</v>
      </c>
      <c r="F77" s="795"/>
      <c r="G77" s="796">
        <v>5001</v>
      </c>
      <c r="H77" s="796">
        <v>3334</v>
      </c>
      <c r="I77" s="797">
        <v>1667</v>
      </c>
    </row>
    <row r="78" spans="1:9" s="798" customFormat="1" ht="30">
      <c r="A78" s="700">
        <v>74</v>
      </c>
      <c r="B78" s="691" t="s">
        <v>2988</v>
      </c>
      <c r="C78" s="799" t="s">
        <v>3016</v>
      </c>
      <c r="D78" s="793">
        <v>35001067646</v>
      </c>
      <c r="E78" s="794" t="s">
        <v>3017</v>
      </c>
      <c r="F78" s="795"/>
      <c r="G78" s="796">
        <v>2499</v>
      </c>
      <c r="H78" s="796">
        <v>1666</v>
      </c>
      <c r="I78" s="797">
        <v>833</v>
      </c>
    </row>
    <row r="79" spans="1:9" s="798" customFormat="1">
      <c r="A79" s="690">
        <v>75</v>
      </c>
      <c r="B79" s="691" t="s">
        <v>3003</v>
      </c>
      <c r="C79" s="803" t="s">
        <v>3018</v>
      </c>
      <c r="D79" s="804">
        <v>42001003756</v>
      </c>
      <c r="E79" s="805" t="s">
        <v>3019</v>
      </c>
      <c r="F79" s="808"/>
      <c r="G79" s="805">
        <v>4356.25</v>
      </c>
      <c r="H79" s="805">
        <v>2906.25</v>
      </c>
      <c r="I79" s="807">
        <v>1450</v>
      </c>
    </row>
    <row r="80" spans="1:9" s="798" customFormat="1">
      <c r="A80" s="700">
        <v>76</v>
      </c>
      <c r="B80" s="691" t="s">
        <v>3003</v>
      </c>
      <c r="C80" s="803" t="s">
        <v>3020</v>
      </c>
      <c r="D80" s="804">
        <v>33001004331</v>
      </c>
      <c r="E80" s="805" t="s">
        <v>3021</v>
      </c>
      <c r="F80" s="808"/>
      <c r="G80" s="805">
        <v>6970</v>
      </c>
      <c r="H80" s="805">
        <v>4650</v>
      </c>
      <c r="I80" s="807">
        <v>2320</v>
      </c>
    </row>
    <row r="81" spans="1:9" s="798" customFormat="1" ht="30">
      <c r="A81" s="690">
        <v>77</v>
      </c>
      <c r="B81" s="691" t="s">
        <v>2988</v>
      </c>
      <c r="C81" s="799" t="s">
        <v>3022</v>
      </c>
      <c r="D81" s="793">
        <v>9001000474</v>
      </c>
      <c r="E81" s="794" t="s">
        <v>3023</v>
      </c>
      <c r="F81" s="795"/>
      <c r="G81" s="795">
        <v>2375.64</v>
      </c>
      <c r="H81" s="795">
        <v>1625.64</v>
      </c>
      <c r="I81" s="797">
        <v>750</v>
      </c>
    </row>
    <row r="82" spans="1:9" s="798" customFormat="1">
      <c r="A82" s="700">
        <v>78</v>
      </c>
      <c r="B82" s="691" t="s">
        <v>3003</v>
      </c>
      <c r="C82" s="803" t="s">
        <v>3024</v>
      </c>
      <c r="D82" s="804">
        <v>19001003131</v>
      </c>
      <c r="E82" s="805" t="s">
        <v>3025</v>
      </c>
      <c r="F82" s="808"/>
      <c r="G82" s="805">
        <v>9061</v>
      </c>
      <c r="H82" s="805">
        <v>7245</v>
      </c>
      <c r="I82" s="807">
        <v>1816</v>
      </c>
    </row>
    <row r="83" spans="1:9" s="798" customFormat="1">
      <c r="A83" s="690">
        <v>79</v>
      </c>
      <c r="B83" s="809" t="s">
        <v>3003</v>
      </c>
      <c r="C83" s="803" t="s">
        <v>3026</v>
      </c>
      <c r="D83" s="804">
        <v>415589571</v>
      </c>
      <c r="E83" s="805" t="s">
        <v>3027</v>
      </c>
      <c r="F83" s="810"/>
      <c r="G83" s="807">
        <v>1250</v>
      </c>
      <c r="H83" s="807">
        <v>1125</v>
      </c>
      <c r="I83" s="807">
        <v>125</v>
      </c>
    </row>
    <row r="84" spans="1:9" s="798" customFormat="1" ht="30">
      <c r="A84" s="700">
        <v>80</v>
      </c>
      <c r="B84" s="706" t="s">
        <v>2988</v>
      </c>
      <c r="C84" s="799" t="s">
        <v>3028</v>
      </c>
      <c r="D84" s="793">
        <v>38001006136</v>
      </c>
      <c r="E84" s="794" t="s">
        <v>3029</v>
      </c>
      <c r="F84" s="795"/>
      <c r="G84" s="796">
        <v>1250</v>
      </c>
      <c r="H84" s="796">
        <v>625</v>
      </c>
      <c r="I84" s="797">
        <v>625</v>
      </c>
    </row>
    <row r="85" spans="1:9" s="798" customFormat="1">
      <c r="A85" s="690">
        <v>81</v>
      </c>
      <c r="B85" s="727" t="s">
        <v>3003</v>
      </c>
      <c r="C85" s="811" t="s">
        <v>3030</v>
      </c>
      <c r="D85" s="804">
        <v>26001005414</v>
      </c>
      <c r="E85" s="805" t="s">
        <v>3031</v>
      </c>
      <c r="F85" s="806"/>
      <c r="G85" s="805">
        <v>3000</v>
      </c>
      <c r="H85" s="805">
        <v>2000</v>
      </c>
      <c r="I85" s="807">
        <v>1000</v>
      </c>
    </row>
    <row r="86" spans="1:9" s="798" customFormat="1">
      <c r="A86" s="700">
        <v>82</v>
      </c>
      <c r="B86" s="743" t="s">
        <v>3003</v>
      </c>
      <c r="C86" s="811" t="s">
        <v>2535</v>
      </c>
      <c r="D86" s="804">
        <v>204533175</v>
      </c>
      <c r="E86" s="805" t="s">
        <v>3000</v>
      </c>
      <c r="F86" s="806"/>
      <c r="G86" s="805">
        <v>2400</v>
      </c>
      <c r="H86" s="805">
        <v>1600</v>
      </c>
      <c r="I86" s="807">
        <v>800</v>
      </c>
    </row>
    <row r="87" spans="1:9" s="798" customFormat="1" ht="30">
      <c r="A87" s="690">
        <v>83</v>
      </c>
      <c r="B87" s="691" t="s">
        <v>2988</v>
      </c>
      <c r="C87" s="799" t="s">
        <v>3032</v>
      </c>
      <c r="D87" s="793">
        <v>231954249</v>
      </c>
      <c r="E87" s="794" t="s">
        <v>3033</v>
      </c>
      <c r="F87" s="795"/>
      <c r="G87" s="796">
        <v>2100</v>
      </c>
      <c r="H87" s="796">
        <v>1400</v>
      </c>
      <c r="I87" s="797">
        <v>700</v>
      </c>
    </row>
    <row r="88" spans="1:9" s="798" customFormat="1" ht="36">
      <c r="A88" s="700">
        <v>84</v>
      </c>
      <c r="B88" s="691" t="s">
        <v>2988</v>
      </c>
      <c r="C88" s="799" t="s">
        <v>3034</v>
      </c>
      <c r="D88" s="793">
        <v>221291144</v>
      </c>
      <c r="E88" s="794" t="s">
        <v>3035</v>
      </c>
      <c r="F88" s="795"/>
      <c r="G88" s="796">
        <v>2700</v>
      </c>
      <c r="H88" s="796">
        <v>1800</v>
      </c>
      <c r="I88" s="797">
        <v>900</v>
      </c>
    </row>
    <row r="89" spans="1:9" s="798" customFormat="1">
      <c r="A89" s="690">
        <v>85</v>
      </c>
      <c r="B89" s="743" t="s">
        <v>3003</v>
      </c>
      <c r="C89" s="811" t="s">
        <v>3036</v>
      </c>
      <c r="D89" s="804">
        <v>248385787</v>
      </c>
      <c r="E89" s="805" t="s">
        <v>3000</v>
      </c>
      <c r="F89" s="806"/>
      <c r="G89" s="805">
        <v>3271.4</v>
      </c>
      <c r="H89" s="805">
        <v>2181</v>
      </c>
      <c r="I89" s="807">
        <v>1090.4000000000001</v>
      </c>
    </row>
    <row r="90" spans="1:9" s="798" customFormat="1" ht="30">
      <c r="A90" s="700">
        <v>86</v>
      </c>
      <c r="B90" s="743" t="s">
        <v>3003</v>
      </c>
      <c r="C90" s="811" t="s">
        <v>2613</v>
      </c>
      <c r="D90" s="804">
        <v>447860020</v>
      </c>
      <c r="E90" s="805" t="s">
        <v>3000</v>
      </c>
      <c r="F90" s="806"/>
      <c r="G90" s="805">
        <v>3120</v>
      </c>
      <c r="H90" s="805">
        <v>2080</v>
      </c>
      <c r="I90" s="807">
        <v>1040</v>
      </c>
    </row>
    <row r="91" spans="1:9" s="798" customFormat="1">
      <c r="A91" s="690">
        <v>87</v>
      </c>
      <c r="B91" s="743" t="s">
        <v>3003</v>
      </c>
      <c r="C91" s="811" t="s">
        <v>3037</v>
      </c>
      <c r="D91" s="804" t="s">
        <v>2644</v>
      </c>
      <c r="E91" s="805" t="s">
        <v>3038</v>
      </c>
      <c r="F91" s="806"/>
      <c r="G91" s="805">
        <v>3750</v>
      </c>
      <c r="H91" s="805">
        <v>2500</v>
      </c>
      <c r="I91" s="807">
        <v>1250</v>
      </c>
    </row>
    <row r="92" spans="1:9" s="798" customFormat="1" ht="30">
      <c r="A92" s="700">
        <v>88</v>
      </c>
      <c r="B92" s="691" t="s">
        <v>2988</v>
      </c>
      <c r="C92" s="799" t="s">
        <v>3039</v>
      </c>
      <c r="D92" s="812" t="s">
        <v>2720</v>
      </c>
      <c r="E92" s="794" t="s">
        <v>3040</v>
      </c>
      <c r="F92" s="795"/>
      <c r="G92" s="796">
        <v>3750</v>
      </c>
      <c r="H92" s="796">
        <v>2500</v>
      </c>
      <c r="I92" s="797">
        <v>1250</v>
      </c>
    </row>
    <row r="93" spans="1:9" s="798" customFormat="1">
      <c r="A93" s="690">
        <v>89</v>
      </c>
      <c r="B93" s="743" t="s">
        <v>3003</v>
      </c>
      <c r="C93" s="803" t="s">
        <v>3041</v>
      </c>
      <c r="D93" s="804">
        <v>61004008339</v>
      </c>
      <c r="E93" s="805" t="s">
        <v>3042</v>
      </c>
      <c r="F93" s="806"/>
      <c r="G93" s="805">
        <v>3612.08</v>
      </c>
      <c r="H93" s="805">
        <v>2408</v>
      </c>
      <c r="I93" s="810">
        <v>1204.08</v>
      </c>
    </row>
    <row r="94" spans="1:9" s="798" customFormat="1">
      <c r="A94" s="700">
        <v>90</v>
      </c>
      <c r="B94" s="743" t="s">
        <v>3003</v>
      </c>
      <c r="C94" s="803" t="s">
        <v>3043</v>
      </c>
      <c r="D94" s="804">
        <v>2001019883</v>
      </c>
      <c r="E94" s="805" t="s">
        <v>3044</v>
      </c>
      <c r="F94" s="806"/>
      <c r="G94" s="805">
        <v>3000</v>
      </c>
      <c r="H94" s="805">
        <v>2000</v>
      </c>
      <c r="I94" s="807">
        <v>1000</v>
      </c>
    </row>
    <row r="95" spans="1:9" s="798" customFormat="1" ht="30">
      <c r="A95" s="690">
        <v>91</v>
      </c>
      <c r="B95" s="691" t="s">
        <v>3045</v>
      </c>
      <c r="C95" s="799" t="s">
        <v>3046</v>
      </c>
      <c r="D95" s="812" t="s">
        <v>2749</v>
      </c>
      <c r="E95" s="794" t="s">
        <v>3047</v>
      </c>
      <c r="F95" s="795"/>
      <c r="G95" s="796">
        <v>8472</v>
      </c>
      <c r="H95" s="796">
        <v>6972</v>
      </c>
      <c r="I95" s="797">
        <v>1500</v>
      </c>
    </row>
    <row r="96" spans="1:9" s="798" customFormat="1" ht="36">
      <c r="A96" s="700">
        <v>92</v>
      </c>
      <c r="B96" s="691" t="s">
        <v>3045</v>
      </c>
      <c r="C96" s="799" t="s">
        <v>3048</v>
      </c>
      <c r="D96" s="813" t="s">
        <v>3049</v>
      </c>
      <c r="E96" s="794" t="s">
        <v>3000</v>
      </c>
      <c r="F96" s="795"/>
      <c r="G96" s="795">
        <v>13802.8</v>
      </c>
      <c r="H96" s="795">
        <v>9162.7999999999993</v>
      </c>
      <c r="I96" s="797">
        <v>4640</v>
      </c>
    </row>
    <row r="97" spans="1:9" s="798" customFormat="1">
      <c r="A97" s="690">
        <v>93</v>
      </c>
      <c r="B97" s="743" t="s">
        <v>3003</v>
      </c>
      <c r="C97" s="811" t="s">
        <v>3050</v>
      </c>
      <c r="D97" s="804">
        <v>52001017729</v>
      </c>
      <c r="E97" s="805" t="s">
        <v>3051</v>
      </c>
      <c r="F97" s="806"/>
      <c r="G97" s="805">
        <v>1800</v>
      </c>
      <c r="H97" s="805">
        <v>1200</v>
      </c>
      <c r="I97" s="807">
        <v>600</v>
      </c>
    </row>
    <row r="98" spans="1:9" s="798" customFormat="1" ht="30">
      <c r="A98" s="700">
        <v>94</v>
      </c>
      <c r="B98" s="691" t="s">
        <v>2988</v>
      </c>
      <c r="C98" s="799" t="s">
        <v>3052</v>
      </c>
      <c r="D98" s="793">
        <v>1008009067</v>
      </c>
      <c r="E98" s="794" t="s">
        <v>3053</v>
      </c>
      <c r="F98" s="795"/>
      <c r="G98" s="796">
        <v>8361</v>
      </c>
      <c r="H98" s="796">
        <v>5577</v>
      </c>
      <c r="I98" s="797">
        <v>2784</v>
      </c>
    </row>
    <row r="99" spans="1:9" s="798" customFormat="1" ht="30">
      <c r="A99" s="690">
        <v>95</v>
      </c>
      <c r="B99" s="691" t="s">
        <v>2867</v>
      </c>
      <c r="C99" s="799" t="s">
        <v>3054</v>
      </c>
      <c r="D99" s="793">
        <v>206028485</v>
      </c>
      <c r="E99" s="794" t="s">
        <v>3047</v>
      </c>
      <c r="F99" s="795"/>
      <c r="G99" s="796">
        <v>2400</v>
      </c>
      <c r="H99" s="796">
        <v>1600</v>
      </c>
      <c r="I99" s="797">
        <v>800</v>
      </c>
    </row>
    <row r="100" spans="1:9" s="798" customFormat="1">
      <c r="A100" s="700">
        <v>96</v>
      </c>
      <c r="B100" s="743" t="s">
        <v>3003</v>
      </c>
      <c r="C100" s="811" t="s">
        <v>3055</v>
      </c>
      <c r="D100" s="804">
        <v>25001000955</v>
      </c>
      <c r="E100" s="805" t="s">
        <v>3056</v>
      </c>
      <c r="F100" s="806"/>
      <c r="G100" s="805">
        <v>2257.6799999999998</v>
      </c>
      <c r="H100" s="805">
        <v>1506</v>
      </c>
      <c r="I100" s="807">
        <v>751.68</v>
      </c>
    </row>
    <row r="101" spans="1:9" s="798" customFormat="1" ht="30">
      <c r="A101" s="690">
        <v>97</v>
      </c>
      <c r="B101" s="691" t="s">
        <v>3057</v>
      </c>
      <c r="C101" s="799" t="s">
        <v>3058</v>
      </c>
      <c r="D101" s="793">
        <v>40001007609</v>
      </c>
      <c r="E101" s="794" t="s">
        <v>3059</v>
      </c>
      <c r="F101" s="795"/>
      <c r="G101" s="796">
        <v>3060</v>
      </c>
      <c r="H101" s="796">
        <v>1960</v>
      </c>
      <c r="I101" s="797">
        <v>1100</v>
      </c>
    </row>
    <row r="102" spans="1:9" s="798" customFormat="1" ht="30">
      <c r="A102" s="700">
        <v>98</v>
      </c>
      <c r="B102" s="691" t="s">
        <v>3060</v>
      </c>
      <c r="C102" s="799" t="s">
        <v>3061</v>
      </c>
      <c r="D102" s="812" t="s">
        <v>2801</v>
      </c>
      <c r="E102" s="794" t="s">
        <v>3062</v>
      </c>
      <c r="F102" s="795"/>
      <c r="G102" s="795">
        <v>1470.8</v>
      </c>
      <c r="H102" s="796">
        <v>914</v>
      </c>
      <c r="I102" s="814">
        <v>556.79999999999995</v>
      </c>
    </row>
    <row r="103" spans="1:9" s="798" customFormat="1" ht="25.5">
      <c r="A103" s="690">
        <v>99</v>
      </c>
      <c r="B103" s="815" t="s">
        <v>2867</v>
      </c>
      <c r="C103" s="811" t="s">
        <v>3063</v>
      </c>
      <c r="D103" s="804">
        <v>19001030986</v>
      </c>
      <c r="E103" s="805" t="s">
        <v>3025</v>
      </c>
      <c r="F103" s="806"/>
      <c r="G103" s="805">
        <v>3310</v>
      </c>
      <c r="H103" s="805">
        <v>3510</v>
      </c>
      <c r="I103" s="807">
        <v>-200</v>
      </c>
    </row>
    <row r="104" spans="1:9" s="798" customFormat="1" ht="25.5">
      <c r="A104" s="700">
        <v>100</v>
      </c>
      <c r="B104" s="815" t="s">
        <v>2867</v>
      </c>
      <c r="C104" s="811" t="s">
        <v>3064</v>
      </c>
      <c r="D104" s="804" t="s">
        <v>2794</v>
      </c>
      <c r="E104" s="805" t="s">
        <v>3065</v>
      </c>
      <c r="F104" s="806"/>
      <c r="G104" s="805">
        <v>1600</v>
      </c>
      <c r="H104" s="805">
        <v>800</v>
      </c>
      <c r="I104" s="807">
        <v>800</v>
      </c>
    </row>
    <row r="105" spans="1:9" s="798" customFormat="1">
      <c r="A105" s="690">
        <v>101</v>
      </c>
      <c r="B105" s="815" t="s">
        <v>3066</v>
      </c>
      <c r="C105" s="811" t="s">
        <v>3067</v>
      </c>
      <c r="D105" s="804" t="s">
        <v>3068</v>
      </c>
      <c r="E105" s="805" t="s">
        <v>3069</v>
      </c>
      <c r="F105" s="806"/>
      <c r="G105" s="805">
        <v>2263</v>
      </c>
      <c r="H105" s="805">
        <v>1335</v>
      </c>
      <c r="I105" s="807">
        <v>928</v>
      </c>
    </row>
    <row r="106" spans="1:9" s="798" customFormat="1" ht="30">
      <c r="A106" s="700">
        <v>102</v>
      </c>
      <c r="B106" s="691" t="s">
        <v>3070</v>
      </c>
      <c r="C106" s="799" t="s">
        <v>3071</v>
      </c>
      <c r="D106" s="793">
        <v>60001046176</v>
      </c>
      <c r="E106" s="794" t="s">
        <v>3072</v>
      </c>
      <c r="F106" s="795"/>
      <c r="G106" s="796">
        <v>300</v>
      </c>
      <c r="H106" s="796"/>
      <c r="I106" s="797">
        <v>300</v>
      </c>
    </row>
    <row r="107" spans="1:9" s="798" customFormat="1" ht="18">
      <c r="A107" s="700"/>
      <c r="B107" s="691"/>
      <c r="C107" s="799" t="s">
        <v>3073</v>
      </c>
      <c r="D107" s="793"/>
      <c r="E107" s="794" t="s">
        <v>3074</v>
      </c>
      <c r="F107" s="795"/>
      <c r="G107" s="796">
        <v>1875</v>
      </c>
      <c r="H107" s="796">
        <v>1250</v>
      </c>
      <c r="I107" s="797">
        <v>625</v>
      </c>
    </row>
    <row r="108" spans="1:9" s="798" customFormat="1" ht="18">
      <c r="A108" s="700"/>
      <c r="B108" s="691"/>
      <c r="C108" s="799" t="s">
        <v>3075</v>
      </c>
      <c r="D108" s="793"/>
      <c r="E108" s="794" t="s">
        <v>3047</v>
      </c>
      <c r="F108" s="795"/>
      <c r="G108" s="796">
        <v>2000</v>
      </c>
      <c r="H108" s="796">
        <v>1000</v>
      </c>
      <c r="I108" s="797">
        <v>1000</v>
      </c>
    </row>
    <row r="109" spans="1:9" s="26" customFormat="1">
      <c r="A109" s="700">
        <v>104</v>
      </c>
      <c r="B109" s="816" t="s">
        <v>3003</v>
      </c>
      <c r="C109" s="817" t="s">
        <v>3076</v>
      </c>
      <c r="D109" s="818">
        <v>1017007990</v>
      </c>
      <c r="E109" s="817" t="s">
        <v>3077</v>
      </c>
      <c r="F109" s="819"/>
      <c r="G109" s="820">
        <v>3000</v>
      </c>
      <c r="H109" s="820">
        <v>2200</v>
      </c>
      <c r="I109" s="817">
        <v>800</v>
      </c>
    </row>
    <row r="110" spans="1:9" s="26" customFormat="1">
      <c r="A110" s="690">
        <v>105</v>
      </c>
      <c r="B110" s="816" t="s">
        <v>3003</v>
      </c>
      <c r="C110" s="817" t="s">
        <v>3078</v>
      </c>
      <c r="D110" s="818">
        <v>4001002669</v>
      </c>
      <c r="E110" s="817" t="s">
        <v>3079</v>
      </c>
      <c r="F110" s="819"/>
      <c r="G110" s="820">
        <v>1875</v>
      </c>
      <c r="H110" s="820">
        <v>1375</v>
      </c>
      <c r="I110" s="817">
        <v>500</v>
      </c>
    </row>
    <row r="111" spans="1:9" s="105" customFormat="1">
      <c r="A111" s="700">
        <v>106</v>
      </c>
      <c r="B111" s="816" t="s">
        <v>3003</v>
      </c>
      <c r="C111" s="817" t="s">
        <v>3080</v>
      </c>
      <c r="D111" s="818">
        <v>5001003979</v>
      </c>
      <c r="E111" s="817" t="s">
        <v>3081</v>
      </c>
      <c r="F111" s="819"/>
      <c r="G111" s="820">
        <v>1875</v>
      </c>
      <c r="H111" s="820">
        <v>1375</v>
      </c>
      <c r="I111" s="817">
        <v>500</v>
      </c>
    </row>
    <row r="112" spans="1:9" s="105" customFormat="1" ht="18">
      <c r="A112" s="690">
        <v>107</v>
      </c>
      <c r="B112" s="816" t="s">
        <v>3003</v>
      </c>
      <c r="C112" s="821" t="s">
        <v>3082</v>
      </c>
      <c r="D112" s="822">
        <v>10001042444</v>
      </c>
      <c r="E112" s="823" t="s">
        <v>3083</v>
      </c>
      <c r="F112" s="824"/>
      <c r="G112" s="825">
        <v>6000</v>
      </c>
      <c r="H112" s="825">
        <v>4400</v>
      </c>
      <c r="I112" s="826">
        <v>1600</v>
      </c>
    </row>
    <row r="113" spans="1:9" s="105" customFormat="1">
      <c r="A113" s="700">
        <v>108</v>
      </c>
      <c r="B113" s="816" t="s">
        <v>3003</v>
      </c>
      <c r="C113" s="817" t="s">
        <v>3084</v>
      </c>
      <c r="D113" s="818">
        <v>11001027880</v>
      </c>
      <c r="E113" s="817" t="s">
        <v>3085</v>
      </c>
      <c r="F113" s="819"/>
      <c r="G113" s="820">
        <v>2625</v>
      </c>
      <c r="H113" s="820">
        <v>1925</v>
      </c>
      <c r="I113" s="817">
        <v>700</v>
      </c>
    </row>
    <row r="114" spans="1:9" s="105" customFormat="1">
      <c r="A114" s="690">
        <v>109</v>
      </c>
      <c r="B114" s="816" t="s">
        <v>3003</v>
      </c>
      <c r="C114" s="817" t="s">
        <v>3086</v>
      </c>
      <c r="D114" s="818">
        <v>1001012012</v>
      </c>
      <c r="E114" s="817" t="s">
        <v>3087</v>
      </c>
      <c r="F114" s="819"/>
      <c r="G114" s="820">
        <v>4500</v>
      </c>
      <c r="H114" s="820">
        <v>3300</v>
      </c>
      <c r="I114" s="817">
        <v>1200</v>
      </c>
    </row>
    <row r="115" spans="1:9" s="105" customFormat="1">
      <c r="A115" s="700">
        <v>110</v>
      </c>
      <c r="B115" s="816" t="s">
        <v>3003</v>
      </c>
      <c r="C115" s="817" t="s">
        <v>3088</v>
      </c>
      <c r="D115" s="818">
        <v>1011025293</v>
      </c>
      <c r="E115" s="817" t="s">
        <v>3087</v>
      </c>
      <c r="F115" s="819"/>
      <c r="G115" s="820">
        <v>2250</v>
      </c>
      <c r="H115" s="820">
        <v>1650</v>
      </c>
      <c r="I115" s="817">
        <v>600</v>
      </c>
    </row>
    <row r="116" spans="1:9" s="105" customFormat="1">
      <c r="A116" s="690">
        <v>111</v>
      </c>
      <c r="B116" s="816" t="s">
        <v>3003</v>
      </c>
      <c r="C116" s="817" t="s">
        <v>3089</v>
      </c>
      <c r="D116" s="818" t="s">
        <v>2745</v>
      </c>
      <c r="E116" s="817" t="s">
        <v>3087</v>
      </c>
      <c r="F116" s="819"/>
      <c r="G116" s="820">
        <v>2250</v>
      </c>
      <c r="H116" s="820">
        <v>1650</v>
      </c>
      <c r="I116" s="817">
        <v>600</v>
      </c>
    </row>
    <row r="117" spans="1:9" s="105" customFormat="1">
      <c r="A117" s="700">
        <v>112</v>
      </c>
      <c r="B117" s="816" t="s">
        <v>3003</v>
      </c>
      <c r="C117" s="817" t="s">
        <v>3090</v>
      </c>
      <c r="D117" s="818">
        <v>13001012641</v>
      </c>
      <c r="E117" s="817" t="s">
        <v>3091</v>
      </c>
      <c r="F117" s="819"/>
      <c r="G117" s="820">
        <v>3000</v>
      </c>
      <c r="H117" s="820">
        <v>2200</v>
      </c>
      <c r="I117" s="817">
        <v>800</v>
      </c>
    </row>
    <row r="118" spans="1:9" s="105" customFormat="1" ht="18">
      <c r="A118" s="690">
        <v>113</v>
      </c>
      <c r="B118" s="816" t="s">
        <v>3003</v>
      </c>
      <c r="C118" s="824" t="s">
        <v>3092</v>
      </c>
      <c r="D118" s="822">
        <v>61007004173</v>
      </c>
      <c r="E118" s="823" t="s">
        <v>3007</v>
      </c>
      <c r="F118" s="824"/>
      <c r="G118" s="827">
        <v>4426.26</v>
      </c>
      <c r="H118" s="827">
        <v>3236.1</v>
      </c>
      <c r="I118" s="828">
        <v>1190.1600000000001</v>
      </c>
    </row>
    <row r="119" spans="1:9" s="105" customFormat="1">
      <c r="A119" s="700">
        <v>114</v>
      </c>
      <c r="B119" s="816" t="s">
        <v>3003</v>
      </c>
      <c r="C119" s="817" t="s">
        <v>3093</v>
      </c>
      <c r="D119" s="818">
        <v>1025002181</v>
      </c>
      <c r="E119" s="817" t="s">
        <v>3094</v>
      </c>
      <c r="F119" s="819"/>
      <c r="G119" s="820">
        <v>3750</v>
      </c>
      <c r="H119" s="820">
        <v>2750</v>
      </c>
      <c r="I119" s="817">
        <v>1000</v>
      </c>
    </row>
    <row r="120" spans="1:9" s="105" customFormat="1">
      <c r="A120" s="690">
        <v>115</v>
      </c>
      <c r="B120" s="816" t="s">
        <v>3003</v>
      </c>
      <c r="C120" s="817" t="s">
        <v>3095</v>
      </c>
      <c r="D120" s="818" t="s">
        <v>2651</v>
      </c>
      <c r="E120" s="817" t="s">
        <v>3096</v>
      </c>
      <c r="F120" s="819"/>
      <c r="G120" s="820">
        <v>1875</v>
      </c>
      <c r="H120" s="820">
        <v>1375</v>
      </c>
      <c r="I120" s="817">
        <v>500</v>
      </c>
    </row>
    <row r="121" spans="1:9" s="105" customFormat="1" ht="18">
      <c r="A121" s="700">
        <v>116</v>
      </c>
      <c r="B121" s="816" t="s">
        <v>3003</v>
      </c>
      <c r="C121" s="824" t="s">
        <v>3097</v>
      </c>
      <c r="D121" s="822">
        <v>61001007106</v>
      </c>
      <c r="E121" s="823" t="s">
        <v>3007</v>
      </c>
      <c r="F121" s="824"/>
      <c r="G121" s="825">
        <v>11322.84</v>
      </c>
      <c r="H121" s="825">
        <v>8306.84</v>
      </c>
      <c r="I121" s="828">
        <v>3016</v>
      </c>
    </row>
    <row r="122" spans="1:9" s="105" customFormat="1" ht="18">
      <c r="A122" s="690">
        <v>117</v>
      </c>
      <c r="B122" s="816" t="s">
        <v>3003</v>
      </c>
      <c r="C122" s="824" t="s">
        <v>3098</v>
      </c>
      <c r="D122" s="822" t="s">
        <v>2648</v>
      </c>
      <c r="E122" s="823" t="s">
        <v>3099</v>
      </c>
      <c r="F122" s="824"/>
      <c r="G122" s="825">
        <v>1875</v>
      </c>
      <c r="H122" s="825">
        <v>1375</v>
      </c>
      <c r="I122" s="828">
        <v>500</v>
      </c>
    </row>
    <row r="123" spans="1:9" s="105" customFormat="1" ht="18">
      <c r="A123" s="700">
        <v>118</v>
      </c>
      <c r="B123" s="816" t="s">
        <v>3003</v>
      </c>
      <c r="C123" s="829" t="s">
        <v>3100</v>
      </c>
      <c r="D123" s="830" t="s">
        <v>2673</v>
      </c>
      <c r="E123" s="831" t="s">
        <v>3101</v>
      </c>
      <c r="F123" s="819"/>
      <c r="G123" s="820">
        <v>3525.62</v>
      </c>
      <c r="H123" s="820">
        <v>2597.62</v>
      </c>
      <c r="I123" s="817">
        <v>928</v>
      </c>
    </row>
    <row r="124" spans="1:9" s="105" customFormat="1" ht="18">
      <c r="A124" s="690">
        <v>119</v>
      </c>
      <c r="B124" s="816" t="s">
        <v>3102</v>
      </c>
      <c r="C124" s="824" t="s">
        <v>3103</v>
      </c>
      <c r="D124" s="822">
        <v>17001011615</v>
      </c>
      <c r="E124" s="832" t="s">
        <v>3104</v>
      </c>
      <c r="F124" s="824"/>
      <c r="G124" s="825">
        <v>1125</v>
      </c>
      <c r="H124" s="825">
        <v>825</v>
      </c>
      <c r="I124" s="828">
        <v>300</v>
      </c>
    </row>
    <row r="125" spans="1:9" s="105" customFormat="1" ht="18">
      <c r="A125" s="700">
        <v>120</v>
      </c>
      <c r="B125" s="816" t="s">
        <v>3003</v>
      </c>
      <c r="C125" s="824" t="s">
        <v>3105</v>
      </c>
      <c r="D125" s="822">
        <v>17001003608</v>
      </c>
      <c r="E125" s="832" t="s">
        <v>3106</v>
      </c>
      <c r="F125" s="824"/>
      <c r="G125" s="825">
        <v>3000</v>
      </c>
      <c r="H125" s="825">
        <v>2200</v>
      </c>
      <c r="I125" s="828">
        <v>800</v>
      </c>
    </row>
    <row r="126" spans="1:9" s="105" customFormat="1" ht="30">
      <c r="A126" s="690">
        <v>121</v>
      </c>
      <c r="B126" s="816" t="s">
        <v>3045</v>
      </c>
      <c r="C126" s="817" t="s">
        <v>3107</v>
      </c>
      <c r="D126" s="833">
        <v>35001056789</v>
      </c>
      <c r="E126" s="817" t="s">
        <v>3108</v>
      </c>
      <c r="F126" s="819"/>
      <c r="G126" s="820">
        <v>1160</v>
      </c>
      <c r="H126" s="820">
        <v>232</v>
      </c>
      <c r="I126" s="834">
        <v>928</v>
      </c>
    </row>
    <row r="127" spans="1:9" s="105" customFormat="1" ht="18">
      <c r="A127" s="700">
        <v>122</v>
      </c>
      <c r="B127" s="816" t="s">
        <v>3003</v>
      </c>
      <c r="C127" s="824" t="s">
        <v>3109</v>
      </c>
      <c r="D127" s="822">
        <v>23001005017</v>
      </c>
      <c r="E127" s="823" t="s">
        <v>3110</v>
      </c>
      <c r="F127" s="824"/>
      <c r="G127" s="825">
        <v>2500</v>
      </c>
      <c r="H127" s="825">
        <v>2000</v>
      </c>
      <c r="I127" s="828">
        <v>500</v>
      </c>
    </row>
    <row r="128" spans="1:9" s="105" customFormat="1">
      <c r="A128" s="690">
        <v>123</v>
      </c>
      <c r="B128" s="816" t="s">
        <v>3003</v>
      </c>
      <c r="C128" s="835" t="s">
        <v>3111</v>
      </c>
      <c r="D128" s="836">
        <v>24001048479</v>
      </c>
      <c r="E128" s="817" t="s">
        <v>3112</v>
      </c>
      <c r="F128" s="819"/>
      <c r="G128" s="820">
        <v>4500</v>
      </c>
      <c r="H128" s="820">
        <v>3300</v>
      </c>
      <c r="I128" s="817">
        <v>1200</v>
      </c>
    </row>
    <row r="129" spans="1:9" s="105" customFormat="1">
      <c r="A129" s="700">
        <v>124</v>
      </c>
      <c r="B129" s="837" t="s">
        <v>3003</v>
      </c>
      <c r="C129" s="838" t="s">
        <v>3113</v>
      </c>
      <c r="D129" s="839">
        <v>27001001219</v>
      </c>
      <c r="E129" s="840" t="s">
        <v>3114</v>
      </c>
      <c r="F129" s="841"/>
      <c r="G129" s="842">
        <v>1312.5</v>
      </c>
      <c r="H129" s="842">
        <v>962.5</v>
      </c>
      <c r="I129" s="843">
        <v>350</v>
      </c>
    </row>
    <row r="130" spans="1:9" s="105" customFormat="1">
      <c r="A130" s="690">
        <v>125</v>
      </c>
      <c r="B130" s="816" t="s">
        <v>3115</v>
      </c>
      <c r="C130" s="817" t="s">
        <v>3116</v>
      </c>
      <c r="D130" s="839" t="s">
        <v>2776</v>
      </c>
      <c r="E130" s="817" t="s">
        <v>3117</v>
      </c>
      <c r="F130" s="819"/>
      <c r="G130" s="820">
        <v>990</v>
      </c>
      <c r="H130" s="820">
        <v>640</v>
      </c>
      <c r="I130" s="817">
        <v>350</v>
      </c>
    </row>
    <row r="131" spans="1:9" s="105" customFormat="1">
      <c r="A131" s="700">
        <v>126</v>
      </c>
      <c r="B131" s="816" t="s">
        <v>3003</v>
      </c>
      <c r="C131" s="817" t="s">
        <v>3118</v>
      </c>
      <c r="D131" s="839" t="s">
        <v>2576</v>
      </c>
      <c r="E131" s="817" t="s">
        <v>3119</v>
      </c>
      <c r="F131" s="819"/>
      <c r="G131" s="820">
        <v>3000</v>
      </c>
      <c r="H131" s="820">
        <v>2200</v>
      </c>
      <c r="I131" s="817">
        <v>800</v>
      </c>
    </row>
    <row r="132" spans="1:9" s="105" customFormat="1">
      <c r="A132" s="690"/>
      <c r="B132" s="816" t="s">
        <v>3003</v>
      </c>
      <c r="C132" s="817" t="s">
        <v>3120</v>
      </c>
      <c r="D132" s="839"/>
      <c r="E132" s="817" t="s">
        <v>3121</v>
      </c>
      <c r="F132" s="819"/>
      <c r="G132" s="820">
        <v>2812.5</v>
      </c>
      <c r="H132" s="820">
        <v>2062.5</v>
      </c>
      <c r="I132" s="817">
        <v>750</v>
      </c>
    </row>
    <row r="133" spans="1:9" s="105" customFormat="1">
      <c r="A133" s="690">
        <v>127</v>
      </c>
      <c r="B133" s="816" t="s">
        <v>3003</v>
      </c>
      <c r="C133" s="817" t="s">
        <v>3122</v>
      </c>
      <c r="D133" s="839" t="s">
        <v>3123</v>
      </c>
      <c r="E133" s="817" t="s">
        <v>3124</v>
      </c>
      <c r="F133" s="819"/>
      <c r="G133" s="820">
        <v>9085</v>
      </c>
      <c r="H133" s="820">
        <v>6069</v>
      </c>
      <c r="I133" s="817">
        <v>3016</v>
      </c>
    </row>
    <row r="134" spans="1:9" s="105" customFormat="1">
      <c r="A134" s="700">
        <v>128</v>
      </c>
      <c r="B134" s="816" t="s">
        <v>3003</v>
      </c>
      <c r="C134" s="817" t="s">
        <v>3125</v>
      </c>
      <c r="D134" s="839" t="s">
        <v>2701</v>
      </c>
      <c r="E134" s="817" t="s">
        <v>3126</v>
      </c>
      <c r="F134" s="819"/>
      <c r="G134" s="820">
        <v>3750</v>
      </c>
      <c r="H134" s="820">
        <v>2750</v>
      </c>
      <c r="I134" s="817">
        <v>1000</v>
      </c>
    </row>
    <row r="135" spans="1:9" s="105" customFormat="1" ht="30">
      <c r="A135" s="690">
        <v>129</v>
      </c>
      <c r="B135" s="816" t="s">
        <v>3045</v>
      </c>
      <c r="C135" s="817" t="s">
        <v>3127</v>
      </c>
      <c r="D135" s="839" t="s">
        <v>2822</v>
      </c>
      <c r="E135" s="817" t="s">
        <v>3128</v>
      </c>
      <c r="F135" s="819"/>
      <c r="G135" s="820">
        <v>500</v>
      </c>
      <c r="H135" s="820">
        <v>100</v>
      </c>
      <c r="I135" s="817">
        <v>400</v>
      </c>
    </row>
    <row r="136" spans="1:9" s="105" customFormat="1">
      <c r="A136" s="700">
        <v>130</v>
      </c>
      <c r="B136" s="816" t="s">
        <v>3003</v>
      </c>
      <c r="C136" s="817" t="s">
        <v>3129</v>
      </c>
      <c r="D136" s="839" t="s">
        <v>2562</v>
      </c>
      <c r="E136" s="817" t="s">
        <v>3047</v>
      </c>
      <c r="F136" s="819"/>
      <c r="G136" s="820">
        <v>937.5</v>
      </c>
      <c r="H136" s="820">
        <v>687.5</v>
      </c>
      <c r="I136" s="817">
        <v>250</v>
      </c>
    </row>
    <row r="137" spans="1:9" s="105" customFormat="1">
      <c r="A137" s="690">
        <v>131</v>
      </c>
      <c r="B137" s="816" t="s">
        <v>3003</v>
      </c>
      <c r="C137" s="817" t="s">
        <v>3130</v>
      </c>
      <c r="D137" s="844">
        <v>36001020527</v>
      </c>
      <c r="E137" s="817" t="s">
        <v>3131</v>
      </c>
      <c r="F137" s="819"/>
      <c r="G137" s="820">
        <v>4000</v>
      </c>
      <c r="H137" s="820">
        <v>3200</v>
      </c>
      <c r="I137" s="817">
        <v>800</v>
      </c>
    </row>
    <row r="138" spans="1:9" s="105" customFormat="1">
      <c r="A138" s="700">
        <v>132</v>
      </c>
      <c r="B138" s="816" t="s">
        <v>3003</v>
      </c>
      <c r="C138" s="817" t="s">
        <v>3132</v>
      </c>
      <c r="D138" s="844">
        <v>39001010767</v>
      </c>
      <c r="E138" s="817" t="s">
        <v>3133</v>
      </c>
      <c r="F138" s="819"/>
      <c r="G138" s="820">
        <v>2625</v>
      </c>
      <c r="H138" s="820">
        <v>1925</v>
      </c>
      <c r="I138" s="817">
        <v>700</v>
      </c>
    </row>
    <row r="139" spans="1:9" s="105" customFormat="1">
      <c r="A139" s="690">
        <v>133</v>
      </c>
      <c r="B139" s="816" t="s">
        <v>3003</v>
      </c>
      <c r="C139" s="817" t="s">
        <v>3134</v>
      </c>
      <c r="D139" s="818">
        <v>43001028583</v>
      </c>
      <c r="E139" s="817" t="s">
        <v>3135</v>
      </c>
      <c r="F139" s="819"/>
      <c r="G139" s="820">
        <v>6091.38</v>
      </c>
      <c r="H139" s="820">
        <v>4467.38</v>
      </c>
      <c r="I139" s="817">
        <v>1624</v>
      </c>
    </row>
    <row r="140" spans="1:9" s="105" customFormat="1">
      <c r="A140" s="700">
        <v>134</v>
      </c>
      <c r="B140" s="816" t="s">
        <v>3003</v>
      </c>
      <c r="C140" s="817" t="s">
        <v>3136</v>
      </c>
      <c r="D140" s="818">
        <v>61008001280</v>
      </c>
      <c r="E140" s="817" t="s">
        <v>3137</v>
      </c>
      <c r="F140" s="819"/>
      <c r="G140" s="820">
        <v>3191.25</v>
      </c>
      <c r="H140" s="820">
        <v>2340.25</v>
      </c>
      <c r="I140" s="817">
        <v>851</v>
      </c>
    </row>
    <row r="141" spans="1:9" s="105" customFormat="1">
      <c r="A141" s="690">
        <v>135</v>
      </c>
      <c r="B141" s="816" t="s">
        <v>3003</v>
      </c>
      <c r="C141" s="817" t="s">
        <v>3138</v>
      </c>
      <c r="D141" s="818"/>
      <c r="E141" s="817" t="s">
        <v>3065</v>
      </c>
      <c r="F141" s="819"/>
      <c r="G141" s="820">
        <v>14529</v>
      </c>
      <c r="H141" s="820">
        <v>10654.6</v>
      </c>
      <c r="I141" s="817">
        <v>3874</v>
      </c>
    </row>
    <row r="142" spans="1:9" s="105" customFormat="1">
      <c r="A142" s="700">
        <v>136</v>
      </c>
      <c r="B142" s="816" t="s">
        <v>3003</v>
      </c>
      <c r="C142" s="817" t="s">
        <v>3139</v>
      </c>
      <c r="D142" s="818">
        <v>46001004676</v>
      </c>
      <c r="E142" s="817" t="s">
        <v>3140</v>
      </c>
      <c r="F142" s="819"/>
      <c r="G142" s="820">
        <v>2700</v>
      </c>
      <c r="H142" s="820">
        <v>1980</v>
      </c>
      <c r="I142" s="817">
        <v>720</v>
      </c>
    </row>
    <row r="143" spans="1:9" s="105" customFormat="1">
      <c r="A143" s="690">
        <v>137</v>
      </c>
      <c r="B143" s="816" t="s">
        <v>3003</v>
      </c>
      <c r="C143" s="817" t="s">
        <v>3141</v>
      </c>
      <c r="D143" s="818">
        <v>48001002277</v>
      </c>
      <c r="E143" s="817" t="s">
        <v>3142</v>
      </c>
      <c r="F143" s="819"/>
      <c r="G143" s="820">
        <v>2437</v>
      </c>
      <c r="H143" s="820">
        <v>1787.5</v>
      </c>
      <c r="I143" s="817">
        <v>650</v>
      </c>
    </row>
    <row r="144" spans="1:9" s="105" customFormat="1">
      <c r="A144" s="700">
        <v>138</v>
      </c>
      <c r="B144" s="816" t="s">
        <v>3003</v>
      </c>
      <c r="C144" s="817" t="s">
        <v>3143</v>
      </c>
      <c r="D144" s="818" t="s">
        <v>2554</v>
      </c>
      <c r="E144" s="817" t="s">
        <v>3144</v>
      </c>
      <c r="F144" s="819"/>
      <c r="G144" s="820">
        <v>1406.25</v>
      </c>
      <c r="H144" s="820">
        <v>1031.25</v>
      </c>
      <c r="I144" s="817">
        <v>375</v>
      </c>
    </row>
    <row r="145" spans="1:10" s="105" customFormat="1">
      <c r="A145" s="690">
        <v>139</v>
      </c>
      <c r="B145" s="816" t="s">
        <v>3003</v>
      </c>
      <c r="C145" s="817" t="s">
        <v>3145</v>
      </c>
      <c r="D145" s="818">
        <v>51001007197</v>
      </c>
      <c r="E145" s="817" t="s">
        <v>3146</v>
      </c>
      <c r="F145" s="819"/>
      <c r="G145" s="820">
        <v>3000</v>
      </c>
      <c r="H145" s="820">
        <v>2200</v>
      </c>
      <c r="I145" s="817">
        <v>800</v>
      </c>
    </row>
    <row r="146" spans="1:10" s="105" customFormat="1">
      <c r="A146" s="700">
        <v>140</v>
      </c>
      <c r="B146" s="816" t="s">
        <v>3003</v>
      </c>
      <c r="C146" s="817" t="s">
        <v>3147</v>
      </c>
      <c r="D146" s="818">
        <v>40001016967</v>
      </c>
      <c r="E146" s="817" t="s">
        <v>3148</v>
      </c>
      <c r="F146" s="819"/>
      <c r="G146" s="820">
        <v>1875</v>
      </c>
      <c r="H146" s="820">
        <v>1375</v>
      </c>
      <c r="I146" s="817">
        <v>500</v>
      </c>
    </row>
    <row r="147" spans="1:10" s="105" customFormat="1">
      <c r="A147" s="690">
        <v>141</v>
      </c>
      <c r="B147" s="816" t="s">
        <v>3003</v>
      </c>
      <c r="C147" s="817" t="s">
        <v>3149</v>
      </c>
      <c r="D147" s="818">
        <v>57001021002</v>
      </c>
      <c r="E147" s="817" t="s">
        <v>3150</v>
      </c>
      <c r="F147" s="819"/>
      <c r="G147" s="820">
        <v>3750</v>
      </c>
      <c r="H147" s="820">
        <v>2750</v>
      </c>
      <c r="I147" s="817">
        <v>1000</v>
      </c>
    </row>
    <row r="148" spans="1:10" s="105" customFormat="1">
      <c r="A148" s="700">
        <v>142</v>
      </c>
      <c r="B148" s="816" t="s">
        <v>3003</v>
      </c>
      <c r="C148" s="817" t="s">
        <v>3151</v>
      </c>
      <c r="D148" s="818">
        <v>58001005478</v>
      </c>
      <c r="E148" s="817" t="s">
        <v>3152</v>
      </c>
      <c r="F148" s="819"/>
      <c r="G148" s="820">
        <v>3750</v>
      </c>
      <c r="H148" s="820">
        <v>2750</v>
      </c>
      <c r="I148" s="817">
        <v>1000</v>
      </c>
    </row>
    <row r="149" spans="1:10">
      <c r="A149" s="690">
        <v>143</v>
      </c>
      <c r="B149" s="816" t="s">
        <v>3003</v>
      </c>
      <c r="C149" s="817" t="s">
        <v>3153</v>
      </c>
      <c r="D149" s="818">
        <v>55001007224</v>
      </c>
      <c r="E149" s="817" t="s">
        <v>3154</v>
      </c>
      <c r="F149" s="819"/>
      <c r="G149" s="820">
        <v>3000</v>
      </c>
      <c r="H149" s="820">
        <v>2200</v>
      </c>
      <c r="I149" s="817">
        <v>800</v>
      </c>
      <c r="J149" s="99"/>
    </row>
    <row r="150" spans="1:10">
      <c r="A150" s="700">
        <v>144</v>
      </c>
      <c r="B150" s="816" t="s">
        <v>3003</v>
      </c>
      <c r="C150" s="817" t="s">
        <v>3155</v>
      </c>
      <c r="D150" s="818">
        <v>61009007673</v>
      </c>
      <c r="E150" s="817" t="s">
        <v>3156</v>
      </c>
      <c r="F150" s="819"/>
      <c r="G150" s="820">
        <v>2017.5</v>
      </c>
      <c r="H150" s="820">
        <v>1479.5</v>
      </c>
      <c r="I150" s="817">
        <v>538</v>
      </c>
      <c r="J150" s="99"/>
    </row>
    <row r="151" spans="1:10" ht="30">
      <c r="A151" s="700">
        <v>146</v>
      </c>
      <c r="B151" s="691" t="s">
        <v>2988</v>
      </c>
      <c r="C151" s="718" t="s">
        <v>3157</v>
      </c>
      <c r="D151" s="718" t="s">
        <v>1091</v>
      </c>
      <c r="E151" s="719" t="s">
        <v>3158</v>
      </c>
      <c r="F151" s="845">
        <v>10000</v>
      </c>
      <c r="G151" s="796"/>
      <c r="H151" s="796"/>
      <c r="I151" s="846">
        <v>10000</v>
      </c>
      <c r="J151" s="99"/>
    </row>
    <row r="152" spans="1:10" ht="30">
      <c r="A152" s="690">
        <v>147</v>
      </c>
      <c r="B152" s="691" t="s">
        <v>2988</v>
      </c>
      <c r="C152" s="718" t="s">
        <v>3159</v>
      </c>
      <c r="D152" s="718" t="s">
        <v>1139</v>
      </c>
      <c r="E152" s="719" t="s">
        <v>3158</v>
      </c>
      <c r="F152" s="845">
        <v>3000</v>
      </c>
      <c r="G152" s="796"/>
      <c r="H152" s="796"/>
      <c r="I152" s="846">
        <v>3000</v>
      </c>
      <c r="J152" s="99"/>
    </row>
    <row r="153" spans="1:10" ht="30">
      <c r="A153" s="700">
        <v>148</v>
      </c>
      <c r="B153" s="691" t="s">
        <v>2988</v>
      </c>
      <c r="C153" s="718" t="s">
        <v>3160</v>
      </c>
      <c r="D153" s="718" t="s">
        <v>602</v>
      </c>
      <c r="E153" s="719" t="s">
        <v>3158</v>
      </c>
      <c r="F153" s="845">
        <v>5000</v>
      </c>
      <c r="G153" s="796"/>
      <c r="H153" s="796"/>
      <c r="I153" s="846">
        <v>5000</v>
      </c>
      <c r="J153" s="99"/>
    </row>
    <row r="154" spans="1:10" ht="30">
      <c r="A154" s="690">
        <v>149</v>
      </c>
      <c r="B154" s="691" t="s">
        <v>2988</v>
      </c>
      <c r="C154" s="718" t="s">
        <v>518</v>
      </c>
      <c r="D154" s="718" t="s">
        <v>519</v>
      </c>
      <c r="E154" s="719" t="s">
        <v>3158</v>
      </c>
      <c r="F154" s="845">
        <v>10000</v>
      </c>
      <c r="G154" s="796"/>
      <c r="H154" s="796"/>
      <c r="I154" s="846">
        <v>10000</v>
      </c>
      <c r="J154" s="99"/>
    </row>
    <row r="155" spans="1:10" ht="30">
      <c r="A155" s="700">
        <v>150</v>
      </c>
      <c r="B155" s="691" t="s">
        <v>2988</v>
      </c>
      <c r="C155" s="718" t="s">
        <v>3161</v>
      </c>
      <c r="D155" s="718" t="s">
        <v>1388</v>
      </c>
      <c r="E155" s="719" t="s">
        <v>3158</v>
      </c>
      <c r="F155" s="845">
        <v>4000</v>
      </c>
      <c r="G155" s="796"/>
      <c r="H155" s="796"/>
      <c r="I155" s="846">
        <v>4000</v>
      </c>
      <c r="J155" s="99"/>
    </row>
    <row r="156" spans="1:10" ht="30">
      <c r="A156" s="690">
        <v>151</v>
      </c>
      <c r="B156" s="691" t="s">
        <v>2988</v>
      </c>
      <c r="C156" s="718" t="s">
        <v>3162</v>
      </c>
      <c r="D156" s="718" t="s">
        <v>647</v>
      </c>
      <c r="E156" s="719" t="s">
        <v>3158</v>
      </c>
      <c r="F156" s="845">
        <v>7500</v>
      </c>
      <c r="G156" s="796"/>
      <c r="H156" s="796"/>
      <c r="I156" s="846">
        <v>7500</v>
      </c>
      <c r="J156" s="99"/>
    </row>
    <row r="157" spans="1:10" ht="30">
      <c r="A157" s="700">
        <v>152</v>
      </c>
      <c r="B157" s="691" t="s">
        <v>2988</v>
      </c>
      <c r="C157" s="718" t="s">
        <v>3163</v>
      </c>
      <c r="D157" s="718" t="s">
        <v>1132</v>
      </c>
      <c r="E157" s="719" t="s">
        <v>3158</v>
      </c>
      <c r="F157" s="845">
        <v>2000</v>
      </c>
      <c r="G157" s="796"/>
      <c r="H157" s="796"/>
      <c r="I157" s="846">
        <v>2000</v>
      </c>
      <c r="J157" s="99"/>
    </row>
    <row r="158" spans="1:10" ht="30">
      <c r="A158" s="690">
        <v>153</v>
      </c>
      <c r="B158" s="691" t="s">
        <v>2988</v>
      </c>
      <c r="C158" s="718" t="s">
        <v>3164</v>
      </c>
      <c r="D158" s="718" t="s">
        <v>1397</v>
      </c>
      <c r="E158" s="719" t="s">
        <v>3158</v>
      </c>
      <c r="F158" s="845">
        <v>7000</v>
      </c>
      <c r="G158" s="796"/>
      <c r="H158" s="796"/>
      <c r="I158" s="846">
        <v>7000</v>
      </c>
      <c r="J158" s="99"/>
    </row>
    <row r="159" spans="1:10" ht="30">
      <c r="A159" s="700">
        <v>154</v>
      </c>
      <c r="B159" s="691" t="s">
        <v>2988</v>
      </c>
      <c r="C159" s="718" t="s">
        <v>3165</v>
      </c>
      <c r="D159" s="718" t="s">
        <v>1415</v>
      </c>
      <c r="E159" s="719" t="s">
        <v>3158</v>
      </c>
      <c r="F159" s="845">
        <v>2500</v>
      </c>
      <c r="G159" s="796"/>
      <c r="H159" s="796"/>
      <c r="I159" s="846">
        <v>2500</v>
      </c>
      <c r="J159" s="99"/>
    </row>
    <row r="160" spans="1:10" ht="30">
      <c r="A160" s="690">
        <v>155</v>
      </c>
      <c r="B160" s="706" t="s">
        <v>2988</v>
      </c>
      <c r="C160" s="718" t="s">
        <v>3166</v>
      </c>
      <c r="D160" s="718" t="s">
        <v>1422</v>
      </c>
      <c r="E160" s="719" t="s">
        <v>3158</v>
      </c>
      <c r="F160" s="845">
        <v>2500</v>
      </c>
      <c r="G160" s="796"/>
      <c r="H160" s="796"/>
      <c r="I160" s="846">
        <v>2500</v>
      </c>
      <c r="J160" s="99"/>
    </row>
    <row r="161" spans="1:10" ht="30">
      <c r="A161" s="700">
        <v>156</v>
      </c>
      <c r="B161" s="706" t="s">
        <v>2988</v>
      </c>
      <c r="C161" s="718" t="s">
        <v>3167</v>
      </c>
      <c r="D161" s="718" t="s">
        <v>1405</v>
      </c>
      <c r="E161" s="719" t="s">
        <v>3158</v>
      </c>
      <c r="F161" s="845">
        <v>6000</v>
      </c>
      <c r="G161" s="796"/>
      <c r="H161" s="796"/>
      <c r="I161" s="846">
        <v>6000</v>
      </c>
      <c r="J161" s="99"/>
    </row>
    <row r="162" spans="1:10" ht="30">
      <c r="A162" s="690">
        <v>157</v>
      </c>
      <c r="B162" s="706" t="s">
        <v>2988</v>
      </c>
      <c r="C162" s="718" t="s">
        <v>3168</v>
      </c>
      <c r="D162" s="718" t="s">
        <v>1409</v>
      </c>
      <c r="E162" s="719" t="s">
        <v>3158</v>
      </c>
      <c r="F162" s="845">
        <v>600</v>
      </c>
      <c r="G162" s="796"/>
      <c r="H162" s="796"/>
      <c r="I162" s="846">
        <v>600</v>
      </c>
      <c r="J162" s="99"/>
    </row>
    <row r="163" spans="1:10" ht="30">
      <c r="A163" s="700">
        <v>158</v>
      </c>
      <c r="B163" s="706" t="s">
        <v>2988</v>
      </c>
      <c r="C163" s="718" t="s">
        <v>3169</v>
      </c>
      <c r="D163" s="718" t="s">
        <v>1412</v>
      </c>
      <c r="E163" s="719" t="s">
        <v>3158</v>
      </c>
      <c r="F163" s="845">
        <v>600</v>
      </c>
      <c r="G163" s="796"/>
      <c r="H163" s="796"/>
      <c r="I163" s="846">
        <v>600</v>
      </c>
      <c r="J163" s="99"/>
    </row>
    <row r="164" spans="1:10" ht="30">
      <c r="A164" s="690">
        <v>159</v>
      </c>
      <c r="B164" s="706" t="s">
        <v>2988</v>
      </c>
      <c r="C164" s="718" t="s">
        <v>521</v>
      </c>
      <c r="D164" s="718" t="s">
        <v>522</v>
      </c>
      <c r="E164" s="719" t="s">
        <v>3158</v>
      </c>
      <c r="F164" s="845">
        <v>3000</v>
      </c>
      <c r="G164" s="796"/>
      <c r="H164" s="796"/>
      <c r="I164" s="846">
        <v>3000</v>
      </c>
      <c r="J164" s="99"/>
    </row>
    <row r="165" spans="1:10" ht="30">
      <c r="A165" s="700">
        <v>160</v>
      </c>
      <c r="B165" s="706" t="s">
        <v>2988</v>
      </c>
      <c r="C165" s="718" t="s">
        <v>3170</v>
      </c>
      <c r="D165" s="718" t="s">
        <v>1428</v>
      </c>
      <c r="E165" s="719" t="s">
        <v>3158</v>
      </c>
      <c r="F165" s="845">
        <v>1000</v>
      </c>
      <c r="G165" s="796"/>
      <c r="H165" s="796"/>
      <c r="I165" s="846">
        <v>1000</v>
      </c>
      <c r="J165" s="99"/>
    </row>
    <row r="166" spans="1:10" ht="30">
      <c r="A166" s="690">
        <v>161</v>
      </c>
      <c r="B166" s="706" t="s">
        <v>2988</v>
      </c>
      <c r="C166" s="718" t="s">
        <v>3171</v>
      </c>
      <c r="D166" s="718" t="s">
        <v>1401</v>
      </c>
      <c r="E166" s="719" t="s">
        <v>3158</v>
      </c>
      <c r="F166" s="845">
        <v>3000</v>
      </c>
      <c r="G166" s="847"/>
      <c r="H166" s="796"/>
      <c r="I166" s="846">
        <v>3000</v>
      </c>
      <c r="J166" s="99"/>
    </row>
    <row r="167" spans="1:10" ht="30">
      <c r="A167" s="700">
        <v>162</v>
      </c>
      <c r="B167" s="706" t="s">
        <v>2988</v>
      </c>
      <c r="C167" s="718" t="s">
        <v>590</v>
      </c>
      <c r="D167" s="718" t="s">
        <v>591</v>
      </c>
      <c r="E167" s="719" t="s">
        <v>3158</v>
      </c>
      <c r="F167" s="845">
        <v>3000</v>
      </c>
      <c r="G167" s="847"/>
      <c r="H167" s="796"/>
      <c r="I167" s="846">
        <v>3000</v>
      </c>
      <c r="J167" s="99"/>
    </row>
    <row r="168" spans="1:10" ht="30">
      <c r="A168" s="690">
        <v>163</v>
      </c>
      <c r="B168" s="706" t="s">
        <v>2988</v>
      </c>
      <c r="C168" s="718" t="s">
        <v>3172</v>
      </c>
      <c r="D168" s="718" t="s">
        <v>1419</v>
      </c>
      <c r="E168" s="719" t="s">
        <v>3158</v>
      </c>
      <c r="F168" s="845">
        <v>5000</v>
      </c>
      <c r="G168" s="796"/>
      <c r="H168" s="796"/>
      <c r="I168" s="846">
        <v>5000</v>
      </c>
      <c r="J168" s="99"/>
    </row>
    <row r="169" spans="1:10" ht="15.75">
      <c r="A169" s="700">
        <v>164</v>
      </c>
      <c r="B169" s="848" t="s">
        <v>2968</v>
      </c>
      <c r="C169" s="849" t="s">
        <v>2441</v>
      </c>
      <c r="D169" s="788" t="s">
        <v>1127</v>
      </c>
      <c r="E169" s="850" t="s">
        <v>348</v>
      </c>
      <c r="F169" s="731">
        <v>10000</v>
      </c>
      <c r="G169" s="786"/>
      <c r="H169" s="732"/>
      <c r="I169" s="851">
        <v>10000</v>
      </c>
      <c r="J169" s="99"/>
    </row>
    <row r="170" spans="1:10" ht="15.75">
      <c r="A170" s="690">
        <v>165</v>
      </c>
      <c r="B170" s="848" t="s">
        <v>2968</v>
      </c>
      <c r="C170" s="852" t="s">
        <v>3173</v>
      </c>
      <c r="D170" s="853" t="s">
        <v>1132</v>
      </c>
      <c r="E170" s="850" t="s">
        <v>348</v>
      </c>
      <c r="F170" s="731">
        <v>1000</v>
      </c>
      <c r="G170" s="786"/>
      <c r="H170" s="732"/>
      <c r="I170" s="851">
        <v>1000</v>
      </c>
      <c r="J170" s="99"/>
    </row>
    <row r="171" spans="1:10" ht="15.75">
      <c r="A171" s="700">
        <v>166</v>
      </c>
      <c r="B171" s="848" t="s">
        <v>2968</v>
      </c>
      <c r="C171" s="854" t="s">
        <v>3174</v>
      </c>
      <c r="D171" s="853" t="s">
        <v>596</v>
      </c>
      <c r="E171" s="850" t="s">
        <v>348</v>
      </c>
      <c r="F171" s="731">
        <v>1400</v>
      </c>
      <c r="G171" s="786"/>
      <c r="H171" s="732"/>
      <c r="I171" s="851">
        <v>1400</v>
      </c>
      <c r="J171" s="99"/>
    </row>
    <row r="172" spans="1:10" ht="15.75">
      <c r="A172" s="690">
        <v>167</v>
      </c>
      <c r="B172" s="848" t="s">
        <v>2968</v>
      </c>
      <c r="C172" s="854" t="s">
        <v>3159</v>
      </c>
      <c r="D172" s="853" t="s">
        <v>1139</v>
      </c>
      <c r="E172" s="850" t="s">
        <v>348</v>
      </c>
      <c r="F172" s="731">
        <v>1500</v>
      </c>
      <c r="G172" s="786"/>
      <c r="H172" s="732"/>
      <c r="I172" s="851">
        <v>1500</v>
      </c>
      <c r="J172" s="99"/>
    </row>
    <row r="173" spans="1:10" ht="15.75">
      <c r="A173" s="700">
        <v>168</v>
      </c>
      <c r="B173" s="848" t="s">
        <v>3175</v>
      </c>
      <c r="C173" s="854" t="s">
        <v>3176</v>
      </c>
      <c r="D173" s="853" t="s">
        <v>1375</v>
      </c>
      <c r="E173" s="850" t="s">
        <v>348</v>
      </c>
      <c r="F173" s="731">
        <v>100</v>
      </c>
      <c r="G173" s="786"/>
      <c r="H173" s="732"/>
      <c r="I173" s="851">
        <v>100</v>
      </c>
      <c r="J173" s="99"/>
    </row>
    <row r="174" spans="1:10" ht="15.75">
      <c r="A174" s="690">
        <v>169</v>
      </c>
      <c r="B174" s="848" t="s">
        <v>3175</v>
      </c>
      <c r="C174" s="854" t="s">
        <v>3177</v>
      </c>
      <c r="D174" s="853">
        <v>39001040068</v>
      </c>
      <c r="E174" s="850" t="s">
        <v>348</v>
      </c>
      <c r="F174" s="731">
        <v>100</v>
      </c>
      <c r="G174" s="786"/>
      <c r="H174" s="855"/>
      <c r="I174" s="851">
        <v>100</v>
      </c>
      <c r="J174" s="99"/>
    </row>
    <row r="175" spans="1:10" ht="15.75">
      <c r="A175" s="700">
        <v>170</v>
      </c>
      <c r="B175" s="848" t="s">
        <v>2968</v>
      </c>
      <c r="C175" s="854" t="s">
        <v>3178</v>
      </c>
      <c r="D175" s="853" t="s">
        <v>1143</v>
      </c>
      <c r="E175" s="850" t="s">
        <v>348</v>
      </c>
      <c r="F175" s="731">
        <v>200</v>
      </c>
      <c r="G175" s="786"/>
      <c r="H175" s="732"/>
      <c r="I175" s="851">
        <v>200</v>
      </c>
      <c r="J175" s="99"/>
    </row>
    <row r="176" spans="1:10" s="699" customFormat="1" ht="15.75">
      <c r="A176" s="690">
        <v>171</v>
      </c>
      <c r="B176" s="848" t="s">
        <v>2968</v>
      </c>
      <c r="C176" s="854" t="s">
        <v>3179</v>
      </c>
      <c r="D176" s="853" t="s">
        <v>1147</v>
      </c>
      <c r="E176" s="850" t="s">
        <v>348</v>
      </c>
      <c r="F176" s="731">
        <v>300</v>
      </c>
      <c r="G176" s="786"/>
      <c r="H176" s="732"/>
      <c r="I176" s="851">
        <v>300</v>
      </c>
    </row>
    <row r="177" spans="1:10" ht="15.75">
      <c r="A177" s="700">
        <v>172</v>
      </c>
      <c r="B177" s="848" t="s">
        <v>2968</v>
      </c>
      <c r="C177" s="854" t="s">
        <v>3180</v>
      </c>
      <c r="D177" s="853" t="s">
        <v>1151</v>
      </c>
      <c r="E177" s="850" t="s">
        <v>348</v>
      </c>
      <c r="F177" s="731">
        <v>800</v>
      </c>
      <c r="G177" s="786"/>
      <c r="H177" s="732"/>
      <c r="I177" s="851">
        <v>800</v>
      </c>
      <c r="J177" s="99"/>
    </row>
    <row r="178" spans="1:10" ht="15.75">
      <c r="A178" s="690">
        <v>173</v>
      </c>
      <c r="B178" s="848" t="s">
        <v>2968</v>
      </c>
      <c r="C178" s="854" t="s">
        <v>3181</v>
      </c>
      <c r="D178" s="853" t="s">
        <v>1155</v>
      </c>
      <c r="E178" s="850" t="s">
        <v>348</v>
      </c>
      <c r="F178" s="731">
        <v>800</v>
      </c>
      <c r="G178" s="786"/>
      <c r="H178" s="732"/>
      <c r="I178" s="851">
        <v>800</v>
      </c>
      <c r="J178" s="99"/>
    </row>
    <row r="179" spans="1:10" ht="15.75">
      <c r="A179" s="700">
        <v>174</v>
      </c>
      <c r="B179" s="848" t="s">
        <v>2968</v>
      </c>
      <c r="C179" s="854" t="s">
        <v>3182</v>
      </c>
      <c r="D179" s="853" t="s">
        <v>1159</v>
      </c>
      <c r="E179" s="850" t="s">
        <v>348</v>
      </c>
      <c r="F179" s="731">
        <v>150</v>
      </c>
      <c r="G179" s="786"/>
      <c r="H179" s="732"/>
      <c r="I179" s="851">
        <v>150</v>
      </c>
      <c r="J179" s="99"/>
    </row>
    <row r="180" spans="1:10" ht="15.75">
      <c r="A180" s="690">
        <v>175</v>
      </c>
      <c r="B180" s="848" t="s">
        <v>2968</v>
      </c>
      <c r="C180" s="854" t="s">
        <v>3183</v>
      </c>
      <c r="D180" s="853" t="s">
        <v>1163</v>
      </c>
      <c r="E180" s="850" t="s">
        <v>348</v>
      </c>
      <c r="F180" s="731">
        <v>900</v>
      </c>
      <c r="G180" s="786"/>
      <c r="H180" s="732"/>
      <c r="I180" s="851">
        <v>900</v>
      </c>
      <c r="J180" s="99"/>
    </row>
    <row r="181" spans="1:10" ht="15.75">
      <c r="A181" s="700">
        <v>176</v>
      </c>
      <c r="B181" s="848" t="s">
        <v>2968</v>
      </c>
      <c r="C181" s="854" t="s">
        <v>586</v>
      </c>
      <c r="D181" s="853" t="s">
        <v>635</v>
      </c>
      <c r="E181" s="850" t="s">
        <v>348</v>
      </c>
      <c r="F181" s="731">
        <v>800</v>
      </c>
      <c r="G181" s="786"/>
      <c r="H181" s="732"/>
      <c r="I181" s="851">
        <v>800</v>
      </c>
      <c r="J181" s="99"/>
    </row>
    <row r="182" spans="1:10" ht="15.75">
      <c r="A182" s="690">
        <v>177</v>
      </c>
      <c r="B182" s="848" t="s">
        <v>2968</v>
      </c>
      <c r="C182" s="854" t="s">
        <v>3184</v>
      </c>
      <c r="D182" s="853" t="s">
        <v>789</v>
      </c>
      <c r="E182" s="850" t="s">
        <v>348</v>
      </c>
      <c r="F182" s="731">
        <v>800</v>
      </c>
      <c r="G182" s="786"/>
      <c r="H182" s="732"/>
      <c r="I182" s="851">
        <v>800</v>
      </c>
      <c r="J182" s="99"/>
    </row>
    <row r="183" spans="1:10" ht="15.75">
      <c r="A183" s="700">
        <v>178</v>
      </c>
      <c r="B183" s="848" t="s">
        <v>2968</v>
      </c>
      <c r="C183" s="854" t="s">
        <v>3185</v>
      </c>
      <c r="D183" s="853" t="s">
        <v>1173</v>
      </c>
      <c r="E183" s="850" t="s">
        <v>348</v>
      </c>
      <c r="F183" s="731">
        <v>150</v>
      </c>
      <c r="G183" s="786"/>
      <c r="H183" s="732"/>
      <c r="I183" s="851">
        <v>150</v>
      </c>
      <c r="J183" s="99"/>
    </row>
    <row r="184" spans="1:10" ht="15.75">
      <c r="A184" s="690">
        <v>179</v>
      </c>
      <c r="B184" s="848" t="s">
        <v>2968</v>
      </c>
      <c r="C184" s="854" t="s">
        <v>3186</v>
      </c>
      <c r="D184" s="853" t="s">
        <v>871</v>
      </c>
      <c r="E184" s="850" t="s">
        <v>348</v>
      </c>
      <c r="F184" s="731">
        <v>800</v>
      </c>
      <c r="G184" s="786"/>
      <c r="H184" s="732"/>
      <c r="I184" s="851">
        <v>800</v>
      </c>
      <c r="J184" s="99"/>
    </row>
    <row r="185" spans="1:10" ht="15.75">
      <c r="A185" s="700">
        <v>180</v>
      </c>
      <c r="B185" s="856" t="s">
        <v>2968</v>
      </c>
      <c r="C185" s="854" t="s">
        <v>3187</v>
      </c>
      <c r="D185" s="857" t="s">
        <v>1180</v>
      </c>
      <c r="E185" s="850" t="s">
        <v>348</v>
      </c>
      <c r="F185" s="731">
        <v>150</v>
      </c>
      <c r="G185" s="786"/>
      <c r="H185" s="732"/>
      <c r="I185" s="851">
        <v>150</v>
      </c>
      <c r="J185" s="99"/>
    </row>
    <row r="186" spans="1:10" ht="15.75">
      <c r="A186" s="690">
        <v>181</v>
      </c>
      <c r="B186" s="848" t="s">
        <v>2968</v>
      </c>
      <c r="C186" s="858" t="s">
        <v>3188</v>
      </c>
      <c r="D186" s="853" t="s">
        <v>1184</v>
      </c>
      <c r="E186" s="850" t="s">
        <v>348</v>
      </c>
      <c r="F186" s="731">
        <v>150</v>
      </c>
      <c r="G186" s="786"/>
      <c r="H186" s="732"/>
      <c r="I186" s="851">
        <v>150</v>
      </c>
      <c r="J186" s="99"/>
    </row>
    <row r="187" spans="1:10" ht="15.75">
      <c r="A187" s="700">
        <v>182</v>
      </c>
      <c r="B187" s="848" t="s">
        <v>2968</v>
      </c>
      <c r="C187" s="858" t="s">
        <v>3189</v>
      </c>
      <c r="D187" s="853" t="s">
        <v>1188</v>
      </c>
      <c r="E187" s="850" t="s">
        <v>348</v>
      </c>
      <c r="F187" s="731">
        <v>150</v>
      </c>
      <c r="G187" s="786"/>
      <c r="H187" s="732"/>
      <c r="I187" s="851">
        <v>150</v>
      </c>
      <c r="J187" s="99"/>
    </row>
    <row r="188" spans="1:10" ht="15.75">
      <c r="A188" s="690">
        <v>183</v>
      </c>
      <c r="B188" s="848" t="s">
        <v>2968</v>
      </c>
      <c r="C188" s="858" t="s">
        <v>3190</v>
      </c>
      <c r="D188" s="853" t="s">
        <v>1192</v>
      </c>
      <c r="E188" s="850" t="s">
        <v>348</v>
      </c>
      <c r="F188" s="731">
        <v>800</v>
      </c>
      <c r="G188" s="786"/>
      <c r="H188" s="732"/>
      <c r="I188" s="851">
        <v>800</v>
      </c>
      <c r="J188" s="99"/>
    </row>
    <row r="189" spans="1:10" ht="15.75">
      <c r="A189" s="700">
        <v>184</v>
      </c>
      <c r="B189" s="848" t="s">
        <v>2968</v>
      </c>
      <c r="C189" s="854" t="s">
        <v>3191</v>
      </c>
      <c r="D189" s="853" t="s">
        <v>1196</v>
      </c>
      <c r="E189" s="850" t="s">
        <v>348</v>
      </c>
      <c r="F189" s="731">
        <v>800</v>
      </c>
      <c r="G189" s="786"/>
      <c r="H189" s="732"/>
      <c r="I189" s="851">
        <v>800</v>
      </c>
      <c r="J189" s="99"/>
    </row>
    <row r="190" spans="1:10" ht="15.75">
      <c r="A190" s="690">
        <v>185</v>
      </c>
      <c r="B190" s="848" t="s">
        <v>2968</v>
      </c>
      <c r="C190" s="854" t="s">
        <v>3192</v>
      </c>
      <c r="D190" s="853" t="s">
        <v>1200</v>
      </c>
      <c r="E190" s="850" t="s">
        <v>348</v>
      </c>
      <c r="F190" s="731">
        <v>800</v>
      </c>
      <c r="G190" s="786"/>
      <c r="H190" s="732"/>
      <c r="I190" s="851">
        <v>800</v>
      </c>
      <c r="J190" s="99"/>
    </row>
    <row r="191" spans="1:10" ht="15.75">
      <c r="A191" s="700">
        <v>186</v>
      </c>
      <c r="B191" s="848" t="s">
        <v>2968</v>
      </c>
      <c r="C191" s="854" t="s">
        <v>3193</v>
      </c>
      <c r="D191" s="853" t="s">
        <v>1204</v>
      </c>
      <c r="E191" s="850" t="s">
        <v>348</v>
      </c>
      <c r="F191" s="731">
        <v>800</v>
      </c>
      <c r="G191" s="786"/>
      <c r="H191" s="732"/>
      <c r="I191" s="851">
        <v>800</v>
      </c>
      <c r="J191" s="99"/>
    </row>
    <row r="192" spans="1:10" ht="15.75">
      <c r="A192" s="690">
        <v>187</v>
      </c>
      <c r="B192" s="848" t="s">
        <v>2968</v>
      </c>
      <c r="C192" s="854" t="s">
        <v>3194</v>
      </c>
      <c r="D192" s="853" t="s">
        <v>1208</v>
      </c>
      <c r="E192" s="850" t="s">
        <v>348</v>
      </c>
      <c r="F192" s="731">
        <v>150</v>
      </c>
      <c r="G192" s="786"/>
      <c r="H192" s="732"/>
      <c r="I192" s="851">
        <v>150</v>
      </c>
      <c r="J192" s="99"/>
    </row>
    <row r="193" spans="1:10" ht="15.75">
      <c r="A193" s="700">
        <v>188</v>
      </c>
      <c r="B193" s="848" t="s">
        <v>2968</v>
      </c>
      <c r="C193" s="854" t="s">
        <v>3195</v>
      </c>
      <c r="D193" s="853" t="s">
        <v>1212</v>
      </c>
      <c r="E193" s="850" t="s">
        <v>348</v>
      </c>
      <c r="F193" s="731">
        <v>180</v>
      </c>
      <c r="G193" s="786"/>
      <c r="H193" s="732"/>
      <c r="I193" s="851">
        <v>180</v>
      </c>
      <c r="J193" s="99"/>
    </row>
    <row r="194" spans="1:10" ht="15.75">
      <c r="A194" s="690">
        <v>189</v>
      </c>
      <c r="B194" s="848" t="s">
        <v>2968</v>
      </c>
      <c r="C194" s="854" t="s">
        <v>1549</v>
      </c>
      <c r="D194" s="853" t="s">
        <v>1216</v>
      </c>
      <c r="E194" s="850" t="s">
        <v>348</v>
      </c>
      <c r="F194" s="731">
        <v>180</v>
      </c>
      <c r="G194" s="786"/>
      <c r="H194" s="732"/>
      <c r="I194" s="851">
        <v>180</v>
      </c>
      <c r="J194" s="99"/>
    </row>
    <row r="195" spans="1:10" ht="15.75">
      <c r="A195" s="700">
        <v>190</v>
      </c>
      <c r="B195" s="848" t="s">
        <v>2968</v>
      </c>
      <c r="C195" s="854" t="s">
        <v>1548</v>
      </c>
      <c r="D195" s="853" t="s">
        <v>986</v>
      </c>
      <c r="E195" s="850" t="s">
        <v>348</v>
      </c>
      <c r="F195" s="731">
        <v>180</v>
      </c>
      <c r="G195" s="786"/>
      <c r="H195" s="732"/>
      <c r="I195" s="851">
        <v>180</v>
      </c>
      <c r="J195" s="99"/>
    </row>
    <row r="196" spans="1:10" ht="15.75">
      <c r="A196" s="690">
        <v>191</v>
      </c>
      <c r="B196" s="848" t="s">
        <v>2968</v>
      </c>
      <c r="C196" s="854" t="s">
        <v>1543</v>
      </c>
      <c r="D196" s="853" t="s">
        <v>1223</v>
      </c>
      <c r="E196" s="850" t="s">
        <v>348</v>
      </c>
      <c r="F196" s="731">
        <v>180</v>
      </c>
      <c r="G196" s="786"/>
      <c r="H196" s="732"/>
      <c r="I196" s="851">
        <v>180</v>
      </c>
      <c r="J196" s="99"/>
    </row>
    <row r="197" spans="1:10" ht="15.75">
      <c r="A197" s="700">
        <v>192</v>
      </c>
      <c r="B197" s="848" t="s">
        <v>2968</v>
      </c>
      <c r="C197" s="854" t="s">
        <v>3196</v>
      </c>
      <c r="D197" s="853" t="s">
        <v>1227</v>
      </c>
      <c r="E197" s="850" t="s">
        <v>348</v>
      </c>
      <c r="F197" s="731">
        <v>180</v>
      </c>
      <c r="G197" s="786"/>
      <c r="H197" s="732"/>
      <c r="I197" s="851">
        <v>180</v>
      </c>
      <c r="J197" s="99"/>
    </row>
    <row r="198" spans="1:10" ht="15.75">
      <c r="A198" s="690">
        <v>193</v>
      </c>
      <c r="B198" s="856" t="s">
        <v>2968</v>
      </c>
      <c r="C198" s="854" t="s">
        <v>1563</v>
      </c>
      <c r="D198" s="857" t="s">
        <v>1231</v>
      </c>
      <c r="E198" s="859" t="s">
        <v>348</v>
      </c>
      <c r="F198" s="860">
        <v>180</v>
      </c>
      <c r="G198" s="861"/>
      <c r="H198" s="862"/>
      <c r="I198" s="863">
        <v>180</v>
      </c>
      <c r="J198" s="99"/>
    </row>
    <row r="199" spans="1:10" ht="15.75">
      <c r="A199" s="700">
        <v>194</v>
      </c>
      <c r="B199" s="848" t="s">
        <v>2968</v>
      </c>
      <c r="C199" s="858" t="s">
        <v>1653</v>
      </c>
      <c r="D199" s="853" t="s">
        <v>1235</v>
      </c>
      <c r="E199" s="850" t="s">
        <v>348</v>
      </c>
      <c r="F199" s="731">
        <v>180</v>
      </c>
      <c r="G199" s="786"/>
      <c r="H199" s="732"/>
      <c r="I199" s="851">
        <v>180</v>
      </c>
      <c r="J199" s="99"/>
    </row>
    <row r="200" spans="1:10" ht="15.75">
      <c r="A200" s="690">
        <v>195</v>
      </c>
      <c r="B200" s="848" t="s">
        <v>2968</v>
      </c>
      <c r="C200" s="858" t="s">
        <v>1576</v>
      </c>
      <c r="D200" s="853" t="s">
        <v>1239</v>
      </c>
      <c r="E200" s="850" t="s">
        <v>348</v>
      </c>
      <c r="F200" s="731">
        <v>180</v>
      </c>
      <c r="G200" s="786"/>
      <c r="H200" s="732"/>
      <c r="I200" s="851">
        <v>180</v>
      </c>
      <c r="J200" s="99"/>
    </row>
    <row r="201" spans="1:10" ht="15.75">
      <c r="A201" s="700">
        <v>196</v>
      </c>
      <c r="B201" s="848" t="s">
        <v>2968</v>
      </c>
      <c r="C201" s="858" t="s">
        <v>3197</v>
      </c>
      <c r="D201" s="853" t="s">
        <v>1242</v>
      </c>
      <c r="E201" s="850" t="s">
        <v>348</v>
      </c>
      <c r="F201" s="731">
        <v>180</v>
      </c>
      <c r="G201" s="786"/>
      <c r="H201" s="732"/>
      <c r="I201" s="851">
        <v>180</v>
      </c>
      <c r="J201" s="99"/>
    </row>
    <row r="202" spans="1:10" ht="15.75">
      <c r="A202" s="690">
        <v>197</v>
      </c>
      <c r="B202" s="848" t="s">
        <v>2968</v>
      </c>
      <c r="C202" s="858" t="s">
        <v>1568</v>
      </c>
      <c r="D202" s="853" t="s">
        <v>1245</v>
      </c>
      <c r="E202" s="850" t="s">
        <v>348</v>
      </c>
      <c r="F202" s="731">
        <v>180</v>
      </c>
      <c r="G202" s="786"/>
      <c r="H202" s="732"/>
      <c r="I202" s="851">
        <v>180</v>
      </c>
      <c r="J202" s="99"/>
    </row>
    <row r="203" spans="1:10" ht="15.75">
      <c r="A203" s="700">
        <v>198</v>
      </c>
      <c r="B203" s="848" t="s">
        <v>2968</v>
      </c>
      <c r="C203" s="858" t="s">
        <v>3198</v>
      </c>
      <c r="D203" s="853" t="s">
        <v>1248</v>
      </c>
      <c r="E203" s="850" t="s">
        <v>348</v>
      </c>
      <c r="F203" s="731">
        <v>180</v>
      </c>
      <c r="G203" s="786"/>
      <c r="H203" s="732"/>
      <c r="I203" s="851">
        <v>180</v>
      </c>
      <c r="J203" s="99"/>
    </row>
    <row r="204" spans="1:10" ht="15.75">
      <c r="A204" s="690">
        <v>199</v>
      </c>
      <c r="B204" s="848" t="s">
        <v>2968</v>
      </c>
      <c r="C204" s="858" t="s">
        <v>1567</v>
      </c>
      <c r="D204" s="853" t="s">
        <v>1251</v>
      </c>
      <c r="E204" s="850" t="s">
        <v>348</v>
      </c>
      <c r="F204" s="731">
        <v>180</v>
      </c>
      <c r="G204" s="786"/>
      <c r="H204" s="732"/>
      <c r="I204" s="851">
        <v>180</v>
      </c>
      <c r="J204" s="99"/>
    </row>
    <row r="205" spans="1:10" ht="15.75">
      <c r="A205" s="700">
        <v>200</v>
      </c>
      <c r="B205" s="848" t="s">
        <v>2968</v>
      </c>
      <c r="C205" s="858" t="s">
        <v>1642</v>
      </c>
      <c r="D205" s="853" t="s">
        <v>1253</v>
      </c>
      <c r="E205" s="850" t="s">
        <v>348</v>
      </c>
      <c r="F205" s="731">
        <v>180</v>
      </c>
      <c r="G205" s="786"/>
      <c r="H205" s="732"/>
      <c r="I205" s="851">
        <v>180</v>
      </c>
      <c r="J205" s="99"/>
    </row>
    <row r="206" spans="1:10" ht="15.75">
      <c r="A206" s="690">
        <v>201</v>
      </c>
      <c r="B206" s="848" t="s">
        <v>2968</v>
      </c>
      <c r="C206" s="858" t="s">
        <v>1573</v>
      </c>
      <c r="D206" s="853" t="s">
        <v>792</v>
      </c>
      <c r="E206" s="850" t="s">
        <v>348</v>
      </c>
      <c r="F206" s="731">
        <v>180</v>
      </c>
      <c r="G206" s="786"/>
      <c r="H206" s="732"/>
      <c r="I206" s="851">
        <v>180</v>
      </c>
      <c r="J206" s="99"/>
    </row>
    <row r="207" spans="1:10" ht="15.75">
      <c r="A207" s="700">
        <v>202</v>
      </c>
      <c r="B207" s="848" t="s">
        <v>2968</v>
      </c>
      <c r="C207" s="858" t="s">
        <v>1545</v>
      </c>
      <c r="D207" s="853" t="s">
        <v>1259</v>
      </c>
      <c r="E207" s="850" t="s">
        <v>348</v>
      </c>
      <c r="F207" s="731">
        <v>180</v>
      </c>
      <c r="G207" s="786"/>
      <c r="H207" s="732"/>
      <c r="I207" s="851">
        <v>180</v>
      </c>
      <c r="J207" s="99"/>
    </row>
    <row r="208" spans="1:10" ht="15.75">
      <c r="A208" s="690">
        <v>203</v>
      </c>
      <c r="B208" s="848" t="s">
        <v>2968</v>
      </c>
      <c r="C208" s="858" t="s">
        <v>3199</v>
      </c>
      <c r="D208" s="853" t="s">
        <v>1263</v>
      </c>
      <c r="E208" s="850" t="s">
        <v>348</v>
      </c>
      <c r="F208" s="731">
        <v>180</v>
      </c>
      <c r="G208" s="786"/>
      <c r="H208" s="732"/>
      <c r="I208" s="851">
        <v>180</v>
      </c>
      <c r="J208" s="99"/>
    </row>
    <row r="209" spans="1:10" ht="15.75">
      <c r="A209" s="700">
        <v>204</v>
      </c>
      <c r="B209" s="848" t="s">
        <v>2968</v>
      </c>
      <c r="C209" s="858" t="s">
        <v>3200</v>
      </c>
      <c r="D209" s="853" t="s">
        <v>1267</v>
      </c>
      <c r="E209" s="850" t="s">
        <v>348</v>
      </c>
      <c r="F209" s="731">
        <v>180</v>
      </c>
      <c r="G209" s="786"/>
      <c r="H209" s="732"/>
      <c r="I209" s="851">
        <v>180</v>
      </c>
      <c r="J209" s="99"/>
    </row>
    <row r="210" spans="1:10" ht="15.75">
      <c r="A210" s="690">
        <v>205</v>
      </c>
      <c r="B210" s="848" t="s">
        <v>2968</v>
      </c>
      <c r="C210" s="858" t="s">
        <v>3201</v>
      </c>
      <c r="D210" s="853">
        <v>1034001201</v>
      </c>
      <c r="E210" s="850" t="s">
        <v>348</v>
      </c>
      <c r="F210" s="731">
        <v>180</v>
      </c>
      <c r="G210" s="786"/>
      <c r="H210" s="732"/>
      <c r="I210" s="851">
        <v>180</v>
      </c>
      <c r="J210" s="99"/>
    </row>
    <row r="211" spans="1:10" ht="15.75">
      <c r="A211" s="700">
        <v>206</v>
      </c>
      <c r="B211" s="848" t="s">
        <v>2968</v>
      </c>
      <c r="C211" s="858" t="s">
        <v>1598</v>
      </c>
      <c r="D211" s="853" t="s">
        <v>1274</v>
      </c>
      <c r="E211" s="850" t="s">
        <v>348</v>
      </c>
      <c r="F211" s="731">
        <v>180</v>
      </c>
      <c r="G211" s="786"/>
      <c r="H211" s="732"/>
      <c r="I211" s="851">
        <v>180</v>
      </c>
      <c r="J211" s="99"/>
    </row>
    <row r="212" spans="1:10" ht="15.75">
      <c r="A212" s="690">
        <v>207</v>
      </c>
      <c r="B212" s="848" t="s">
        <v>2968</v>
      </c>
      <c r="C212" s="858" t="s">
        <v>3202</v>
      </c>
      <c r="D212" s="853" t="s">
        <v>1277</v>
      </c>
      <c r="E212" s="850" t="s">
        <v>348</v>
      </c>
      <c r="F212" s="731">
        <v>180</v>
      </c>
      <c r="G212" s="786"/>
      <c r="H212" s="732"/>
      <c r="I212" s="851">
        <v>180</v>
      </c>
      <c r="J212" s="99"/>
    </row>
    <row r="213" spans="1:10" s="180" customFormat="1" ht="15.75">
      <c r="A213" s="700">
        <v>208</v>
      </c>
      <c r="B213" s="848" t="s">
        <v>2968</v>
      </c>
      <c r="C213" s="858" t="s">
        <v>3203</v>
      </c>
      <c r="D213" s="853" t="s">
        <v>1280</v>
      </c>
      <c r="E213" s="850" t="s">
        <v>348</v>
      </c>
      <c r="F213" s="731">
        <v>180</v>
      </c>
      <c r="G213" s="786"/>
      <c r="H213" s="732"/>
      <c r="I213" s="851">
        <v>180</v>
      </c>
      <c r="J213" s="98"/>
    </row>
    <row r="214" spans="1:10" s="180" customFormat="1" ht="15.75">
      <c r="A214" s="690">
        <v>209</v>
      </c>
      <c r="B214" s="848" t="s">
        <v>2968</v>
      </c>
      <c r="C214" s="858" t="s">
        <v>1637</v>
      </c>
      <c r="D214" s="853" t="s">
        <v>1283</v>
      </c>
      <c r="E214" s="850" t="s">
        <v>348</v>
      </c>
      <c r="F214" s="731">
        <v>180</v>
      </c>
      <c r="G214" s="786"/>
      <c r="H214" s="732"/>
      <c r="I214" s="851">
        <v>180</v>
      </c>
      <c r="J214" s="98"/>
    </row>
    <row r="215" spans="1:10" s="180" customFormat="1" ht="15.75">
      <c r="A215" s="700">
        <v>210</v>
      </c>
      <c r="B215" s="864" t="s">
        <v>2968</v>
      </c>
      <c r="C215" s="865" t="s">
        <v>3204</v>
      </c>
      <c r="D215" s="866" t="s">
        <v>1287</v>
      </c>
      <c r="E215" s="867" t="s">
        <v>348</v>
      </c>
      <c r="F215" s="868">
        <v>180</v>
      </c>
      <c r="G215" s="869"/>
      <c r="H215" s="870"/>
      <c r="I215" s="871">
        <v>180</v>
      </c>
      <c r="J215" s="98"/>
    </row>
    <row r="216" spans="1:10" s="180" customFormat="1" ht="15.75">
      <c r="A216" s="690">
        <v>211</v>
      </c>
      <c r="B216" s="848" t="s">
        <v>2968</v>
      </c>
      <c r="C216" s="854" t="s">
        <v>1564</v>
      </c>
      <c r="D216" s="853" t="s">
        <v>1291</v>
      </c>
      <c r="E216" s="850" t="s">
        <v>348</v>
      </c>
      <c r="F216" s="731">
        <v>180</v>
      </c>
      <c r="G216" s="786"/>
      <c r="H216" s="732"/>
      <c r="I216" s="851">
        <v>180</v>
      </c>
      <c r="J216" s="98"/>
    </row>
    <row r="217" spans="1:10" s="180" customFormat="1" ht="15.75">
      <c r="A217" s="700">
        <v>212</v>
      </c>
      <c r="B217" s="848" t="s">
        <v>2968</v>
      </c>
      <c r="C217" s="854" t="s">
        <v>3205</v>
      </c>
      <c r="D217" s="853" t="s">
        <v>1294</v>
      </c>
      <c r="E217" s="850" t="s">
        <v>348</v>
      </c>
      <c r="F217" s="731">
        <v>180</v>
      </c>
      <c r="G217" s="786"/>
      <c r="H217" s="732"/>
      <c r="I217" s="851">
        <v>180</v>
      </c>
      <c r="J217" s="98"/>
    </row>
    <row r="218" spans="1:10" s="180" customFormat="1" ht="15.75">
      <c r="A218" s="690">
        <v>213</v>
      </c>
      <c r="B218" s="848" t="s">
        <v>2968</v>
      </c>
      <c r="C218" s="854" t="s">
        <v>3206</v>
      </c>
      <c r="D218" s="853" t="s">
        <v>1298</v>
      </c>
      <c r="E218" s="850" t="s">
        <v>348</v>
      </c>
      <c r="F218" s="731">
        <v>180</v>
      </c>
      <c r="G218" s="786"/>
      <c r="H218" s="732"/>
      <c r="I218" s="851">
        <v>180</v>
      </c>
      <c r="J218" s="98"/>
    </row>
    <row r="219" spans="1:10" s="180" customFormat="1" ht="15.75">
      <c r="A219" s="700">
        <v>214</v>
      </c>
      <c r="B219" s="848" t="s">
        <v>2968</v>
      </c>
      <c r="C219" s="854" t="s">
        <v>1597</v>
      </c>
      <c r="D219" s="853" t="s">
        <v>1301</v>
      </c>
      <c r="E219" s="850" t="s">
        <v>348</v>
      </c>
      <c r="F219" s="731">
        <v>180</v>
      </c>
      <c r="G219" s="786"/>
      <c r="H219" s="732"/>
      <c r="I219" s="851">
        <v>180</v>
      </c>
      <c r="J219" s="98"/>
    </row>
    <row r="220" spans="1:10" s="180" customFormat="1" ht="15.75">
      <c r="A220" s="690">
        <v>215</v>
      </c>
      <c r="B220" s="848" t="s">
        <v>2968</v>
      </c>
      <c r="C220" s="854" t="s">
        <v>1560</v>
      </c>
      <c r="D220" s="853" t="s">
        <v>1303</v>
      </c>
      <c r="E220" s="850" t="s">
        <v>348</v>
      </c>
      <c r="F220" s="731">
        <v>180</v>
      </c>
      <c r="G220" s="786"/>
      <c r="H220" s="732"/>
      <c r="I220" s="851">
        <v>180</v>
      </c>
      <c r="J220" s="98"/>
    </row>
    <row r="221" spans="1:10" s="180" customFormat="1" ht="15.75">
      <c r="A221" s="700">
        <v>216</v>
      </c>
      <c r="B221" s="848" t="s">
        <v>2968</v>
      </c>
      <c r="C221" s="854" t="s">
        <v>1559</v>
      </c>
      <c r="D221" s="853" t="s">
        <v>1306</v>
      </c>
      <c r="E221" s="850" t="s">
        <v>348</v>
      </c>
      <c r="F221" s="731">
        <v>180</v>
      </c>
      <c r="G221" s="786"/>
      <c r="H221" s="732"/>
      <c r="I221" s="851">
        <v>180</v>
      </c>
      <c r="J221" s="98"/>
    </row>
    <row r="222" spans="1:10" s="180" customFormat="1" ht="15.75">
      <c r="A222" s="690">
        <v>217</v>
      </c>
      <c r="B222" s="848" t="s">
        <v>2968</v>
      </c>
      <c r="C222" s="854" t="s">
        <v>1558</v>
      </c>
      <c r="D222" s="853" t="s">
        <v>1308</v>
      </c>
      <c r="E222" s="850" t="s">
        <v>348</v>
      </c>
      <c r="F222" s="731">
        <v>180</v>
      </c>
      <c r="G222" s="786"/>
      <c r="H222" s="732"/>
      <c r="I222" s="851">
        <v>180</v>
      </c>
      <c r="J222" s="98"/>
    </row>
    <row r="223" spans="1:10" s="180" customFormat="1" ht="15.75">
      <c r="A223" s="700">
        <v>218</v>
      </c>
      <c r="B223" s="848" t="s">
        <v>3207</v>
      </c>
      <c r="C223" s="854" t="s">
        <v>3208</v>
      </c>
      <c r="D223" s="853" t="s">
        <v>1360</v>
      </c>
      <c r="E223" s="850" t="s">
        <v>348</v>
      </c>
      <c r="F223" s="731">
        <v>227</v>
      </c>
      <c r="G223" s="786"/>
      <c r="H223" s="732"/>
      <c r="I223" s="851">
        <v>227</v>
      </c>
      <c r="J223" s="98"/>
    </row>
    <row r="224" spans="1:10" s="180" customFormat="1" ht="15.75">
      <c r="A224" s="690">
        <v>219</v>
      </c>
      <c r="B224" s="848" t="s">
        <v>2968</v>
      </c>
      <c r="C224" s="854" t="s">
        <v>3209</v>
      </c>
      <c r="D224" s="853" t="s">
        <v>1311</v>
      </c>
      <c r="E224" s="850" t="s">
        <v>348</v>
      </c>
      <c r="F224" s="731">
        <v>700</v>
      </c>
      <c r="G224" s="786"/>
      <c r="H224" s="732"/>
      <c r="I224" s="851">
        <v>700</v>
      </c>
      <c r="J224" s="98"/>
    </row>
    <row r="225" spans="1:10" ht="15.75">
      <c r="A225" s="700">
        <v>220</v>
      </c>
      <c r="B225" s="848" t="s">
        <v>3210</v>
      </c>
      <c r="C225" s="854" t="s">
        <v>3211</v>
      </c>
      <c r="D225" s="853" t="s">
        <v>1315</v>
      </c>
      <c r="E225" s="850" t="s">
        <v>348</v>
      </c>
      <c r="F225" s="731">
        <v>110</v>
      </c>
      <c r="G225" s="786"/>
      <c r="H225" s="732"/>
      <c r="I225" s="851">
        <v>110</v>
      </c>
      <c r="J225" s="99"/>
    </row>
    <row r="226" spans="1:10" ht="15.75">
      <c r="A226" s="690">
        <v>221</v>
      </c>
      <c r="B226" s="848" t="s">
        <v>3207</v>
      </c>
      <c r="C226" s="854" t="s">
        <v>3212</v>
      </c>
      <c r="D226" s="853" t="s">
        <v>1319</v>
      </c>
      <c r="E226" s="850" t="s">
        <v>348</v>
      </c>
      <c r="F226" s="731">
        <v>453</v>
      </c>
      <c r="G226" s="786"/>
      <c r="H226" s="732"/>
      <c r="I226" s="851">
        <v>453</v>
      </c>
      <c r="J226" s="99"/>
    </row>
    <row r="227" spans="1:10" ht="15.75">
      <c r="A227" s="700">
        <v>222</v>
      </c>
      <c r="B227" s="848" t="s">
        <v>3207</v>
      </c>
      <c r="C227" s="854" t="s">
        <v>3213</v>
      </c>
      <c r="D227" s="853" t="s">
        <v>1322</v>
      </c>
      <c r="E227" s="850" t="s">
        <v>348</v>
      </c>
      <c r="F227" s="731">
        <v>397</v>
      </c>
      <c r="G227" s="786"/>
      <c r="H227" s="732"/>
      <c r="I227" s="851">
        <v>397</v>
      </c>
      <c r="J227" s="99"/>
    </row>
    <row r="228" spans="1:10" ht="15.75">
      <c r="A228" s="690">
        <v>223</v>
      </c>
      <c r="B228" s="848" t="s">
        <v>3207</v>
      </c>
      <c r="C228" s="854" t="s">
        <v>3214</v>
      </c>
      <c r="D228" s="853" t="s">
        <v>1326</v>
      </c>
      <c r="E228" s="850" t="s">
        <v>348</v>
      </c>
      <c r="F228" s="731">
        <v>227</v>
      </c>
      <c r="G228" s="786"/>
      <c r="H228" s="732"/>
      <c r="I228" s="851">
        <v>227</v>
      </c>
      <c r="J228" s="99"/>
    </row>
    <row r="229" spans="1:10" ht="15.75">
      <c r="A229" s="700">
        <v>224</v>
      </c>
      <c r="B229" s="848" t="s">
        <v>3207</v>
      </c>
      <c r="C229" s="854" t="s">
        <v>560</v>
      </c>
      <c r="D229" s="853" t="s">
        <v>561</v>
      </c>
      <c r="E229" s="850" t="s">
        <v>348</v>
      </c>
      <c r="F229" s="731">
        <v>397</v>
      </c>
      <c r="G229" s="786"/>
      <c r="H229" s="732"/>
      <c r="I229" s="851">
        <v>397</v>
      </c>
      <c r="J229" s="99"/>
    </row>
    <row r="230" spans="1:10" ht="15.75">
      <c r="A230" s="690">
        <v>225</v>
      </c>
      <c r="B230" s="848" t="s">
        <v>3207</v>
      </c>
      <c r="C230" s="854" t="s">
        <v>3215</v>
      </c>
      <c r="D230" s="853" t="s">
        <v>1333</v>
      </c>
      <c r="E230" s="850" t="s">
        <v>348</v>
      </c>
      <c r="F230" s="731">
        <v>227</v>
      </c>
      <c r="G230" s="786"/>
      <c r="H230" s="732"/>
      <c r="I230" s="851">
        <v>227</v>
      </c>
      <c r="J230" s="99"/>
    </row>
    <row r="231" spans="1:10" ht="15.75">
      <c r="A231" s="700">
        <v>226</v>
      </c>
      <c r="B231" s="848" t="s">
        <v>3207</v>
      </c>
      <c r="C231" s="854" t="s">
        <v>3216</v>
      </c>
      <c r="D231" s="853" t="s">
        <v>1337</v>
      </c>
      <c r="E231" s="850" t="s">
        <v>348</v>
      </c>
      <c r="F231" s="731">
        <v>453</v>
      </c>
      <c r="G231" s="786"/>
      <c r="H231" s="732"/>
      <c r="I231" s="851">
        <v>453</v>
      </c>
      <c r="J231" s="99"/>
    </row>
    <row r="232" spans="1:10" ht="15.75">
      <c r="A232" s="690">
        <v>227</v>
      </c>
      <c r="B232" s="848" t="s">
        <v>3207</v>
      </c>
      <c r="C232" s="854" t="s">
        <v>3217</v>
      </c>
      <c r="D232" s="853" t="s">
        <v>1341</v>
      </c>
      <c r="E232" s="850" t="s">
        <v>348</v>
      </c>
      <c r="F232" s="731">
        <v>227</v>
      </c>
      <c r="G232" s="786"/>
      <c r="H232" s="732"/>
      <c r="I232" s="851">
        <v>227</v>
      </c>
      <c r="J232" s="99"/>
    </row>
    <row r="233" spans="1:10" ht="15.75">
      <c r="A233" s="700">
        <v>228</v>
      </c>
      <c r="B233" s="848" t="s">
        <v>3207</v>
      </c>
      <c r="C233" s="854" t="s">
        <v>3218</v>
      </c>
      <c r="D233" s="853" t="s">
        <v>1345</v>
      </c>
      <c r="E233" s="850" t="s">
        <v>348</v>
      </c>
      <c r="F233" s="731">
        <v>85</v>
      </c>
      <c r="G233" s="786"/>
      <c r="H233" s="732"/>
      <c r="I233" s="851">
        <v>85</v>
      </c>
      <c r="J233" s="99"/>
    </row>
    <row r="234" spans="1:10" ht="15.75">
      <c r="A234" s="690">
        <v>229</v>
      </c>
      <c r="B234" s="848" t="s">
        <v>3207</v>
      </c>
      <c r="C234" s="854" t="s">
        <v>3219</v>
      </c>
      <c r="D234" s="853" t="s">
        <v>1349</v>
      </c>
      <c r="E234" s="850" t="s">
        <v>348</v>
      </c>
      <c r="F234" s="731">
        <v>227</v>
      </c>
      <c r="G234" s="786"/>
      <c r="H234" s="732"/>
      <c r="I234" s="851">
        <v>227</v>
      </c>
      <c r="J234" s="99"/>
    </row>
    <row r="235" spans="1:10" ht="15.75">
      <c r="A235" s="700">
        <v>230</v>
      </c>
      <c r="B235" s="848" t="s">
        <v>3207</v>
      </c>
      <c r="C235" s="854" t="s">
        <v>533</v>
      </c>
      <c r="D235" s="853" t="s">
        <v>534</v>
      </c>
      <c r="E235" s="850" t="s">
        <v>348</v>
      </c>
      <c r="F235" s="731">
        <v>397</v>
      </c>
      <c r="G235" s="786"/>
      <c r="H235" s="732"/>
      <c r="I235" s="851">
        <v>397</v>
      </c>
      <c r="J235" s="99"/>
    </row>
    <row r="236" spans="1:10" ht="15.75">
      <c r="A236" s="690">
        <v>231</v>
      </c>
      <c r="B236" s="848" t="s">
        <v>3207</v>
      </c>
      <c r="C236" s="854" t="s">
        <v>3220</v>
      </c>
      <c r="D236" s="853" t="s">
        <v>1353</v>
      </c>
      <c r="E236" s="850" t="s">
        <v>348</v>
      </c>
      <c r="F236" s="731">
        <v>85</v>
      </c>
      <c r="G236" s="786"/>
      <c r="H236" s="732"/>
      <c r="I236" s="851">
        <v>85</v>
      </c>
      <c r="J236" s="99"/>
    </row>
    <row r="237" spans="1:10" ht="15.75">
      <c r="A237" s="700">
        <v>232</v>
      </c>
      <c r="B237" s="848" t="s">
        <v>3210</v>
      </c>
      <c r="C237" s="854" t="s">
        <v>3221</v>
      </c>
      <c r="D237" s="853" t="s">
        <v>1380</v>
      </c>
      <c r="E237" s="850" t="s">
        <v>348</v>
      </c>
      <c r="F237" s="731">
        <v>293</v>
      </c>
      <c r="G237" s="786"/>
      <c r="H237" s="732"/>
      <c r="I237" s="851">
        <v>293</v>
      </c>
      <c r="J237" s="99"/>
    </row>
    <row r="238" spans="1:10" ht="15.75">
      <c r="A238" s="690">
        <v>233</v>
      </c>
      <c r="B238" s="856" t="s">
        <v>3207</v>
      </c>
      <c r="C238" s="854" t="s">
        <v>584</v>
      </c>
      <c r="D238" s="857" t="s">
        <v>585</v>
      </c>
      <c r="E238" s="859" t="s">
        <v>348</v>
      </c>
      <c r="F238" s="731">
        <v>453</v>
      </c>
      <c r="G238" s="786"/>
      <c r="H238" s="732"/>
      <c r="I238" s="851">
        <v>453</v>
      </c>
      <c r="J238" s="99"/>
    </row>
    <row r="239" spans="1:10" ht="15.75">
      <c r="A239" s="700">
        <v>234</v>
      </c>
      <c r="B239" s="848" t="s">
        <v>3210</v>
      </c>
      <c r="C239" s="858" t="s">
        <v>3222</v>
      </c>
      <c r="D239" s="853" t="s">
        <v>1364</v>
      </c>
      <c r="E239" s="850" t="s">
        <v>348</v>
      </c>
      <c r="F239" s="731">
        <v>293</v>
      </c>
      <c r="G239" s="786"/>
      <c r="H239" s="732"/>
      <c r="I239" s="851">
        <v>293</v>
      </c>
      <c r="J239" s="99"/>
    </row>
    <row r="240" spans="1:10" ht="15.75">
      <c r="A240" s="690">
        <v>235</v>
      </c>
      <c r="B240" s="848" t="s">
        <v>3207</v>
      </c>
      <c r="C240" s="858" t="s">
        <v>3223</v>
      </c>
      <c r="D240" s="853" t="s">
        <v>1368</v>
      </c>
      <c r="E240" s="850" t="s">
        <v>348</v>
      </c>
      <c r="F240" s="731">
        <v>85</v>
      </c>
      <c r="G240" s="786"/>
      <c r="H240" s="732"/>
      <c r="I240" s="851">
        <v>85</v>
      </c>
      <c r="J240" s="99"/>
    </row>
    <row r="241" spans="1:12" ht="15.75">
      <c r="A241" s="700">
        <v>236</v>
      </c>
      <c r="B241" s="425" t="s">
        <v>2968</v>
      </c>
      <c r="C241" s="756" t="s">
        <v>3224</v>
      </c>
      <c r="D241" s="736" t="s">
        <v>3225</v>
      </c>
      <c r="E241" s="781" t="s">
        <v>348</v>
      </c>
      <c r="F241" s="872">
        <v>100</v>
      </c>
      <c r="G241" s="786"/>
      <c r="H241" s="732"/>
      <c r="I241" s="782">
        <v>100</v>
      </c>
      <c r="J241" s="99"/>
    </row>
    <row r="242" spans="1:12" ht="15.75">
      <c r="A242" s="690"/>
      <c r="B242" s="873"/>
      <c r="C242" s="874"/>
      <c r="D242" s="875"/>
      <c r="E242" s="876"/>
      <c r="F242" s="877"/>
      <c r="G242" s="878"/>
      <c r="H242" s="879"/>
      <c r="I242" s="877"/>
      <c r="J242" s="99"/>
    </row>
    <row r="243" spans="1:12" ht="21">
      <c r="A243" s="690"/>
      <c r="B243" s="880"/>
      <c r="C243" s="881"/>
      <c r="D243" s="518"/>
      <c r="E243" s="425"/>
      <c r="F243" s="882"/>
      <c r="G243" s="883"/>
      <c r="H243" s="884" t="s">
        <v>430</v>
      </c>
      <c r="I243" s="885">
        <f>SUM(I9:I241)</f>
        <v>570721</v>
      </c>
      <c r="J243" s="99"/>
    </row>
    <row r="244" spans="1:12">
      <c r="A244" s="886" t="s">
        <v>278</v>
      </c>
      <c r="B244" s="887"/>
      <c r="C244" s="888"/>
      <c r="D244" s="889"/>
      <c r="E244" s="890"/>
      <c r="F244" s="891"/>
      <c r="G244" s="890"/>
    </row>
    <row r="246" spans="1:12">
      <c r="A246" s="173" t="s">
        <v>461</v>
      </c>
    </row>
    <row r="248" spans="1:12">
      <c r="B248" s="175" t="s">
        <v>107</v>
      </c>
      <c r="F248" s="176"/>
      <c r="I248" s="174"/>
      <c r="J248" s="174"/>
      <c r="K248" s="174"/>
      <c r="L248" s="174"/>
    </row>
    <row r="249" spans="1:12">
      <c r="F249" s="174"/>
      <c r="H249" s="180"/>
      <c r="I249" s="178"/>
      <c r="J249" s="174"/>
      <c r="K249" s="174"/>
      <c r="L249" s="174"/>
    </row>
    <row r="250" spans="1:12">
      <c r="C250" s="177"/>
      <c r="F250" s="177"/>
      <c r="G250" s="177"/>
      <c r="H250" s="179"/>
      <c r="I250" s="178"/>
      <c r="J250" s="174"/>
      <c r="K250" s="174"/>
      <c r="L250" s="174"/>
    </row>
    <row r="251" spans="1:12">
      <c r="A251" s="174"/>
      <c r="C251" s="179" t="s">
        <v>268</v>
      </c>
      <c r="F251" s="180" t="s">
        <v>273</v>
      </c>
      <c r="G251" s="179"/>
      <c r="I251" s="174"/>
      <c r="J251" s="174"/>
      <c r="K251" s="174"/>
      <c r="L251" s="174"/>
    </row>
    <row r="252" spans="1:12" s="174" customFormat="1">
      <c r="B252" s="173"/>
      <c r="C252" s="181" t="s">
        <v>139</v>
      </c>
      <c r="D252" s="173"/>
      <c r="E252" s="173"/>
      <c r="F252" s="173" t="s">
        <v>269</v>
      </c>
      <c r="G252" s="173"/>
      <c r="H252" s="181"/>
    </row>
    <row r="253" spans="1:12" s="174" customFormat="1">
      <c r="B253" s="173"/>
      <c r="C253" s="181"/>
      <c r="G253" s="181"/>
    </row>
    <row r="254" spans="1:12" s="174" customFormat="1" ht="12.75"/>
    <row r="255" spans="1:12" s="174" customFormat="1" ht="12.75"/>
    <row r="256" spans="1:12" s="174" customFormat="1" ht="12.75"/>
    <row r="257" spans="1:7">
      <c r="A257" s="174"/>
      <c r="B257" s="174"/>
      <c r="C257" s="174"/>
      <c r="D257" s="174"/>
      <c r="E257" s="174"/>
      <c r="F257" s="174"/>
      <c r="G257" s="174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3:B244 B103:B105 B44:B54 B83 B85:B86 B89:B91 B93:B94 B97 B100 B129:B136 B117 B120 B123 B126 B169:B240 B151:B159 B56:B62"/>
  </dataValidations>
  <printOptions gridLines="1"/>
  <pageMargins left="0.7" right="0.7" top="0.75" bottom="0.75" header="0.3" footer="0.3"/>
  <pageSetup scale="55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2.7109375" style="185" customWidth="1"/>
    <col min="2" max="2" width="9" style="185" customWidth="1"/>
    <col min="3" max="3" width="23.42578125" style="185" customWidth="1"/>
    <col min="4" max="4" width="13.28515625" style="185" customWidth="1"/>
    <col min="5" max="5" width="9.5703125" style="185" customWidth="1"/>
    <col min="6" max="6" width="11.5703125" style="185" customWidth="1"/>
    <col min="7" max="7" width="12.28515625" style="185" customWidth="1"/>
    <col min="8" max="8" width="15.28515625" style="185" customWidth="1"/>
    <col min="9" max="9" width="17.5703125" style="185" customWidth="1"/>
    <col min="10" max="11" width="12.42578125" style="185" customWidth="1"/>
    <col min="12" max="12" width="23.5703125" style="185" customWidth="1"/>
    <col min="13" max="13" width="18.5703125" style="185" customWidth="1"/>
    <col min="14" max="14" width="0.85546875" style="185" customWidth="1"/>
    <col min="15" max="16384" width="9.140625" style="185"/>
  </cols>
  <sheetData>
    <row r="1" spans="1:14" ht="13.5">
      <c r="A1" s="182" t="s">
        <v>463</v>
      </c>
      <c r="B1" s="183"/>
      <c r="C1" s="183"/>
      <c r="D1" s="183"/>
      <c r="E1" s="183"/>
      <c r="F1" s="183"/>
      <c r="G1" s="183"/>
      <c r="H1" s="183"/>
      <c r="I1" s="186"/>
      <c r="J1" s="251"/>
      <c r="K1" s="251"/>
      <c r="L1" s="251"/>
      <c r="M1" s="251" t="s">
        <v>419</v>
      </c>
      <c r="N1" s="186"/>
    </row>
    <row r="2" spans="1:14" ht="15">
      <c r="A2" s="186" t="s">
        <v>317</v>
      </c>
      <c r="B2" s="183"/>
      <c r="C2" s="183"/>
      <c r="D2" s="184"/>
      <c r="E2" s="184"/>
      <c r="F2" s="184"/>
      <c r="G2" s="184"/>
      <c r="H2" s="184"/>
      <c r="I2" s="183"/>
      <c r="J2" s="183"/>
      <c r="K2" s="183"/>
      <c r="L2" s="332">
        <v>42370</v>
      </c>
      <c r="M2" s="383">
        <v>42735</v>
      </c>
      <c r="N2" s="186"/>
    </row>
    <row r="3" spans="1:14">
      <c r="A3" s="186"/>
      <c r="B3" s="183"/>
      <c r="C3" s="183"/>
      <c r="D3" s="184"/>
      <c r="E3" s="184"/>
      <c r="F3" s="184"/>
      <c r="G3" s="184"/>
      <c r="H3" s="184"/>
      <c r="I3" s="183"/>
      <c r="J3" s="183"/>
      <c r="K3" s="183"/>
      <c r="L3" s="183"/>
      <c r="M3" s="183"/>
      <c r="N3" s="186"/>
    </row>
    <row r="4" spans="1:14" ht="15">
      <c r="A4" s="108" t="s">
        <v>274</v>
      </c>
      <c r="B4" s="183"/>
      <c r="C4" s="183"/>
      <c r="D4" s="187"/>
      <c r="E4" s="252"/>
      <c r="F4" s="187"/>
      <c r="G4" s="184"/>
      <c r="H4" s="184"/>
      <c r="I4" s="184"/>
      <c r="J4" s="184"/>
      <c r="K4" s="184"/>
      <c r="L4" s="183"/>
      <c r="M4" s="184"/>
      <c r="N4" s="186"/>
    </row>
    <row r="5" spans="1:14">
      <c r="A5" s="188" t="str">
        <f>'ფორმა N1'!D4</f>
        <v>მოქალაქეთა პოლიტიკური გაერთანება სახელმწიფო ხალხისთვის</v>
      </c>
      <c r="B5" s="188"/>
      <c r="C5" s="188"/>
      <c r="D5" s="188"/>
      <c r="E5" s="189"/>
      <c r="F5" s="189"/>
      <c r="G5" s="189"/>
      <c r="H5" s="189"/>
      <c r="I5" s="189"/>
      <c r="J5" s="189"/>
      <c r="K5" s="189"/>
      <c r="L5" s="189"/>
      <c r="M5" s="189"/>
      <c r="N5" s="186"/>
    </row>
    <row r="6" spans="1:14" ht="13.5" thickBot="1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186"/>
    </row>
    <row r="7" spans="1:14" ht="51">
      <c r="A7" s="254" t="s">
        <v>64</v>
      </c>
      <c r="B7" s="255" t="s">
        <v>420</v>
      </c>
      <c r="C7" s="255" t="s">
        <v>421</v>
      </c>
      <c r="D7" s="256" t="s">
        <v>422</v>
      </c>
      <c r="E7" s="256" t="s">
        <v>275</v>
      </c>
      <c r="F7" s="256" t="s">
        <v>423</v>
      </c>
      <c r="G7" s="256" t="s">
        <v>424</v>
      </c>
      <c r="H7" s="255" t="s">
        <v>425</v>
      </c>
      <c r="I7" s="257" t="s">
        <v>426</v>
      </c>
      <c r="J7" s="257" t="s">
        <v>427</v>
      </c>
      <c r="K7" s="258" t="s">
        <v>428</v>
      </c>
      <c r="L7" s="258" t="s">
        <v>429</v>
      </c>
      <c r="M7" s="256" t="s">
        <v>419</v>
      </c>
      <c r="N7" s="186"/>
    </row>
    <row r="8" spans="1:14">
      <c r="A8" s="191">
        <v>1</v>
      </c>
      <c r="B8" s="192">
        <v>2</v>
      </c>
      <c r="C8" s="192">
        <v>3</v>
      </c>
      <c r="D8" s="193">
        <v>4</v>
      </c>
      <c r="E8" s="193">
        <v>5</v>
      </c>
      <c r="F8" s="193">
        <v>6</v>
      </c>
      <c r="G8" s="193">
        <v>7</v>
      </c>
      <c r="H8" s="193">
        <v>8</v>
      </c>
      <c r="I8" s="193">
        <v>9</v>
      </c>
      <c r="J8" s="193">
        <v>10</v>
      </c>
      <c r="K8" s="193">
        <v>11</v>
      </c>
      <c r="L8" s="193">
        <v>12</v>
      </c>
      <c r="M8" s="193">
        <v>13</v>
      </c>
      <c r="N8" s="186"/>
    </row>
    <row r="9" spans="1:14" ht="15">
      <c r="A9" s="194">
        <v>1</v>
      </c>
      <c r="B9" s="195"/>
      <c r="C9" s="259"/>
      <c r="D9" s="194"/>
      <c r="E9" s="194"/>
      <c r="F9" s="194"/>
      <c r="G9" s="194"/>
      <c r="H9" s="194"/>
      <c r="I9" s="194"/>
      <c r="J9" s="194"/>
      <c r="K9" s="194"/>
      <c r="L9" s="194"/>
      <c r="M9" s="260" t="str">
        <f t="shared" ref="M9:M33" si="0">IF(ISBLANK(B9),"",$M$2)</f>
        <v/>
      </c>
      <c r="N9" s="186"/>
    </row>
    <row r="10" spans="1:14" ht="15">
      <c r="A10" s="194">
        <v>2</v>
      </c>
      <c r="B10" s="195"/>
      <c r="C10" s="259"/>
      <c r="D10" s="194"/>
      <c r="E10" s="194"/>
      <c r="F10" s="194"/>
      <c r="G10" s="194"/>
      <c r="H10" s="194"/>
      <c r="I10" s="194"/>
      <c r="J10" s="194"/>
      <c r="K10" s="194"/>
      <c r="L10" s="194"/>
      <c r="M10" s="260" t="str">
        <f t="shared" si="0"/>
        <v/>
      </c>
      <c r="N10" s="186"/>
    </row>
    <row r="11" spans="1:14" ht="15">
      <c r="A11" s="194">
        <v>3</v>
      </c>
      <c r="B11" s="195"/>
      <c r="C11" s="259"/>
      <c r="D11" s="194"/>
      <c r="E11" s="194"/>
      <c r="F11" s="194"/>
      <c r="G11" s="194"/>
      <c r="H11" s="194"/>
      <c r="I11" s="194"/>
      <c r="J11" s="194"/>
      <c r="K11" s="194"/>
      <c r="L11" s="194"/>
      <c r="M11" s="260" t="str">
        <f t="shared" si="0"/>
        <v/>
      </c>
      <c r="N11" s="186"/>
    </row>
    <row r="12" spans="1:14" ht="15">
      <c r="A12" s="194">
        <v>4</v>
      </c>
      <c r="B12" s="195"/>
      <c r="C12" s="259"/>
      <c r="D12" s="194"/>
      <c r="E12" s="194"/>
      <c r="F12" s="194"/>
      <c r="G12" s="194"/>
      <c r="H12" s="194"/>
      <c r="I12" s="194"/>
      <c r="J12" s="194"/>
      <c r="K12" s="194"/>
      <c r="L12" s="194"/>
      <c r="M12" s="260" t="str">
        <f t="shared" si="0"/>
        <v/>
      </c>
      <c r="N12" s="186"/>
    </row>
    <row r="13" spans="1:14" ht="15">
      <c r="A13" s="194">
        <v>5</v>
      </c>
      <c r="B13" s="195"/>
      <c r="C13" s="259"/>
      <c r="D13" s="194"/>
      <c r="E13" s="194"/>
      <c r="F13" s="194"/>
      <c r="G13" s="194"/>
      <c r="H13" s="194"/>
      <c r="I13" s="194"/>
      <c r="J13" s="194"/>
      <c r="K13" s="194"/>
      <c r="L13" s="194"/>
      <c r="M13" s="260" t="str">
        <f t="shared" si="0"/>
        <v/>
      </c>
      <c r="N13" s="186"/>
    </row>
    <row r="14" spans="1:14" ht="15">
      <c r="A14" s="194">
        <v>6</v>
      </c>
      <c r="B14" s="195"/>
      <c r="C14" s="259"/>
      <c r="D14" s="194"/>
      <c r="E14" s="194"/>
      <c r="F14" s="194"/>
      <c r="G14" s="194"/>
      <c r="H14" s="194"/>
      <c r="I14" s="194"/>
      <c r="J14" s="194"/>
      <c r="K14" s="194"/>
      <c r="L14" s="194"/>
      <c r="M14" s="260" t="str">
        <f t="shared" si="0"/>
        <v/>
      </c>
      <c r="N14" s="186"/>
    </row>
    <row r="15" spans="1:14" ht="15">
      <c r="A15" s="194">
        <v>7</v>
      </c>
      <c r="B15" s="195"/>
      <c r="C15" s="259"/>
      <c r="D15" s="194"/>
      <c r="E15" s="194"/>
      <c r="F15" s="194"/>
      <c r="G15" s="194"/>
      <c r="H15" s="194"/>
      <c r="I15" s="194"/>
      <c r="J15" s="194"/>
      <c r="K15" s="194"/>
      <c r="L15" s="194"/>
      <c r="M15" s="260" t="str">
        <f t="shared" si="0"/>
        <v/>
      </c>
      <c r="N15" s="186"/>
    </row>
    <row r="16" spans="1:14" ht="15">
      <c r="A16" s="194">
        <v>8</v>
      </c>
      <c r="B16" s="195"/>
      <c r="C16" s="259"/>
      <c r="D16" s="194"/>
      <c r="E16" s="194"/>
      <c r="F16" s="194"/>
      <c r="G16" s="194"/>
      <c r="H16" s="194"/>
      <c r="I16" s="194"/>
      <c r="J16" s="194"/>
      <c r="K16" s="194"/>
      <c r="L16" s="194"/>
      <c r="M16" s="260" t="str">
        <f t="shared" si="0"/>
        <v/>
      </c>
      <c r="N16" s="186"/>
    </row>
    <row r="17" spans="1:14" ht="15">
      <c r="A17" s="194">
        <v>9</v>
      </c>
      <c r="B17" s="195"/>
      <c r="C17" s="259"/>
      <c r="D17" s="194"/>
      <c r="E17" s="194"/>
      <c r="F17" s="194"/>
      <c r="G17" s="194"/>
      <c r="H17" s="194"/>
      <c r="I17" s="194"/>
      <c r="J17" s="194"/>
      <c r="K17" s="194"/>
      <c r="L17" s="194"/>
      <c r="M17" s="260" t="str">
        <f t="shared" si="0"/>
        <v/>
      </c>
      <c r="N17" s="186"/>
    </row>
    <row r="18" spans="1:14" ht="15">
      <c r="A18" s="194">
        <v>10</v>
      </c>
      <c r="B18" s="195"/>
      <c r="C18" s="259"/>
      <c r="D18" s="194"/>
      <c r="E18" s="194"/>
      <c r="F18" s="194"/>
      <c r="G18" s="194"/>
      <c r="H18" s="194"/>
      <c r="I18" s="194"/>
      <c r="J18" s="194"/>
      <c r="K18" s="194"/>
      <c r="L18" s="194"/>
      <c r="M18" s="260" t="str">
        <f t="shared" si="0"/>
        <v/>
      </c>
      <c r="N18" s="186"/>
    </row>
    <row r="19" spans="1:14" ht="15">
      <c r="A19" s="194">
        <v>11</v>
      </c>
      <c r="B19" s="195"/>
      <c r="C19" s="259"/>
      <c r="D19" s="194"/>
      <c r="E19" s="194"/>
      <c r="F19" s="194"/>
      <c r="G19" s="194"/>
      <c r="H19" s="194"/>
      <c r="I19" s="194"/>
      <c r="J19" s="194"/>
      <c r="K19" s="194"/>
      <c r="L19" s="194"/>
      <c r="M19" s="260" t="str">
        <f t="shared" si="0"/>
        <v/>
      </c>
      <c r="N19" s="186"/>
    </row>
    <row r="20" spans="1:14" ht="15">
      <c r="A20" s="194">
        <v>12</v>
      </c>
      <c r="B20" s="195"/>
      <c r="C20" s="259"/>
      <c r="D20" s="194"/>
      <c r="E20" s="194"/>
      <c r="F20" s="194"/>
      <c r="G20" s="194"/>
      <c r="H20" s="194"/>
      <c r="I20" s="194"/>
      <c r="J20" s="194"/>
      <c r="K20" s="194"/>
      <c r="L20" s="194"/>
      <c r="M20" s="260" t="str">
        <f t="shared" si="0"/>
        <v/>
      </c>
      <c r="N20" s="186"/>
    </row>
    <row r="21" spans="1:14" ht="15">
      <c r="A21" s="194">
        <v>13</v>
      </c>
      <c r="B21" s="195"/>
      <c r="C21" s="259"/>
      <c r="D21" s="194"/>
      <c r="E21" s="194"/>
      <c r="F21" s="194"/>
      <c r="G21" s="194"/>
      <c r="H21" s="194"/>
      <c r="I21" s="194"/>
      <c r="J21" s="194"/>
      <c r="K21" s="194"/>
      <c r="L21" s="194"/>
      <c r="M21" s="260" t="str">
        <f t="shared" si="0"/>
        <v/>
      </c>
      <c r="N21" s="186"/>
    </row>
    <row r="22" spans="1:14" ht="15">
      <c r="A22" s="194">
        <v>14</v>
      </c>
      <c r="B22" s="195"/>
      <c r="C22" s="259"/>
      <c r="D22" s="194"/>
      <c r="E22" s="194"/>
      <c r="F22" s="194"/>
      <c r="G22" s="194"/>
      <c r="H22" s="194"/>
      <c r="I22" s="194"/>
      <c r="J22" s="194"/>
      <c r="K22" s="194"/>
      <c r="L22" s="194"/>
      <c r="M22" s="260" t="str">
        <f t="shared" si="0"/>
        <v/>
      </c>
      <c r="N22" s="186"/>
    </row>
    <row r="23" spans="1:14" ht="15">
      <c r="A23" s="194">
        <v>15</v>
      </c>
      <c r="B23" s="195"/>
      <c r="C23" s="259"/>
      <c r="D23" s="194"/>
      <c r="E23" s="194"/>
      <c r="F23" s="194"/>
      <c r="G23" s="194"/>
      <c r="H23" s="194"/>
      <c r="I23" s="194"/>
      <c r="J23" s="194"/>
      <c r="K23" s="194"/>
      <c r="L23" s="194"/>
      <c r="M23" s="260" t="str">
        <f t="shared" si="0"/>
        <v/>
      </c>
      <c r="N23" s="186"/>
    </row>
    <row r="24" spans="1:14" ht="15">
      <c r="A24" s="194">
        <v>16</v>
      </c>
      <c r="B24" s="195"/>
      <c r="C24" s="259"/>
      <c r="D24" s="194"/>
      <c r="E24" s="194"/>
      <c r="F24" s="194"/>
      <c r="G24" s="194"/>
      <c r="H24" s="194"/>
      <c r="I24" s="194"/>
      <c r="J24" s="194"/>
      <c r="K24" s="194"/>
      <c r="L24" s="194"/>
      <c r="M24" s="260" t="str">
        <f t="shared" si="0"/>
        <v/>
      </c>
      <c r="N24" s="186"/>
    </row>
    <row r="25" spans="1:14" ht="15">
      <c r="A25" s="194">
        <v>17</v>
      </c>
      <c r="B25" s="195"/>
      <c r="C25" s="259"/>
      <c r="D25" s="194"/>
      <c r="E25" s="194"/>
      <c r="F25" s="194"/>
      <c r="G25" s="194"/>
      <c r="H25" s="194"/>
      <c r="I25" s="194"/>
      <c r="J25" s="194"/>
      <c r="K25" s="194"/>
      <c r="L25" s="194"/>
      <c r="M25" s="260" t="str">
        <f t="shared" si="0"/>
        <v/>
      </c>
      <c r="N25" s="186"/>
    </row>
    <row r="26" spans="1:14" ht="15">
      <c r="A26" s="194">
        <v>18</v>
      </c>
      <c r="B26" s="195"/>
      <c r="C26" s="259"/>
      <c r="D26" s="194"/>
      <c r="E26" s="194"/>
      <c r="F26" s="194"/>
      <c r="G26" s="194"/>
      <c r="H26" s="194"/>
      <c r="I26" s="194"/>
      <c r="J26" s="194"/>
      <c r="K26" s="194"/>
      <c r="L26" s="194"/>
      <c r="M26" s="260" t="str">
        <f t="shared" si="0"/>
        <v/>
      </c>
      <c r="N26" s="186"/>
    </row>
    <row r="27" spans="1:14" ht="15">
      <c r="A27" s="194">
        <v>19</v>
      </c>
      <c r="B27" s="195"/>
      <c r="C27" s="259"/>
      <c r="D27" s="194"/>
      <c r="E27" s="194"/>
      <c r="F27" s="194"/>
      <c r="G27" s="194"/>
      <c r="H27" s="194"/>
      <c r="I27" s="194"/>
      <c r="J27" s="194"/>
      <c r="K27" s="194"/>
      <c r="L27" s="194"/>
      <c r="M27" s="260" t="str">
        <f t="shared" si="0"/>
        <v/>
      </c>
      <c r="N27" s="186"/>
    </row>
    <row r="28" spans="1:14" ht="15">
      <c r="A28" s="194">
        <v>20</v>
      </c>
      <c r="B28" s="195"/>
      <c r="C28" s="259"/>
      <c r="D28" s="194"/>
      <c r="E28" s="194"/>
      <c r="F28" s="194"/>
      <c r="G28" s="194"/>
      <c r="H28" s="194"/>
      <c r="I28" s="194"/>
      <c r="J28" s="194"/>
      <c r="K28" s="194"/>
      <c r="L28" s="194"/>
      <c r="M28" s="260" t="str">
        <f t="shared" si="0"/>
        <v/>
      </c>
      <c r="N28" s="186"/>
    </row>
    <row r="29" spans="1:14" ht="15">
      <c r="A29" s="194">
        <v>21</v>
      </c>
      <c r="B29" s="195"/>
      <c r="C29" s="259"/>
      <c r="D29" s="194"/>
      <c r="E29" s="194"/>
      <c r="F29" s="194"/>
      <c r="G29" s="194"/>
      <c r="H29" s="194"/>
      <c r="I29" s="194"/>
      <c r="J29" s="194"/>
      <c r="K29" s="194"/>
      <c r="L29" s="194"/>
      <c r="M29" s="260" t="str">
        <f t="shared" si="0"/>
        <v/>
      </c>
      <c r="N29" s="186"/>
    </row>
    <row r="30" spans="1:14" ht="15">
      <c r="A30" s="194">
        <v>22</v>
      </c>
      <c r="B30" s="195"/>
      <c r="C30" s="259"/>
      <c r="D30" s="194"/>
      <c r="E30" s="194"/>
      <c r="F30" s="194"/>
      <c r="G30" s="194"/>
      <c r="H30" s="194"/>
      <c r="I30" s="194"/>
      <c r="J30" s="194"/>
      <c r="K30" s="194"/>
      <c r="L30" s="194"/>
      <c r="M30" s="260" t="str">
        <f t="shared" si="0"/>
        <v/>
      </c>
      <c r="N30" s="186"/>
    </row>
    <row r="31" spans="1:14" ht="15">
      <c r="A31" s="194">
        <v>23</v>
      </c>
      <c r="B31" s="195"/>
      <c r="C31" s="259"/>
      <c r="D31" s="194"/>
      <c r="E31" s="194"/>
      <c r="F31" s="194"/>
      <c r="G31" s="194"/>
      <c r="H31" s="194"/>
      <c r="I31" s="194"/>
      <c r="J31" s="194"/>
      <c r="K31" s="194"/>
      <c r="L31" s="194"/>
      <c r="M31" s="260" t="str">
        <f t="shared" si="0"/>
        <v/>
      </c>
      <c r="N31" s="186"/>
    </row>
    <row r="32" spans="1:14" ht="15">
      <c r="A32" s="194">
        <v>24</v>
      </c>
      <c r="B32" s="195"/>
      <c r="C32" s="259"/>
      <c r="D32" s="194"/>
      <c r="E32" s="194"/>
      <c r="F32" s="194"/>
      <c r="G32" s="194"/>
      <c r="H32" s="194"/>
      <c r="I32" s="194"/>
      <c r="J32" s="194"/>
      <c r="K32" s="194"/>
      <c r="L32" s="194"/>
      <c r="M32" s="260" t="str">
        <f t="shared" si="0"/>
        <v/>
      </c>
      <c r="N32" s="186"/>
    </row>
    <row r="33" spans="1:14" ht="15">
      <c r="A33" s="261" t="s">
        <v>278</v>
      </c>
      <c r="B33" s="195"/>
      <c r="C33" s="259"/>
      <c r="D33" s="194"/>
      <c r="E33" s="194"/>
      <c r="F33" s="194"/>
      <c r="G33" s="194"/>
      <c r="H33" s="194"/>
      <c r="I33" s="194"/>
      <c r="J33" s="194"/>
      <c r="K33" s="194"/>
      <c r="L33" s="194"/>
      <c r="M33" s="260" t="str">
        <f t="shared" si="0"/>
        <v/>
      </c>
      <c r="N33" s="186"/>
    </row>
    <row r="34" spans="1:14" s="201" customFormat="1"/>
    <row r="37" spans="1:14" s="21" customFormat="1" ht="15">
      <c r="B37" s="196" t="s">
        <v>107</v>
      </c>
    </row>
    <row r="38" spans="1:14" s="21" customFormat="1" ht="15">
      <c r="B38" s="196"/>
    </row>
    <row r="39" spans="1:14" s="21" customFormat="1" ht="15">
      <c r="C39" s="198"/>
      <c r="D39" s="197"/>
      <c r="E39" s="197"/>
      <c r="H39" s="198"/>
      <c r="I39" s="198"/>
      <c r="J39" s="197"/>
      <c r="K39" s="197"/>
      <c r="L39" s="197"/>
    </row>
    <row r="40" spans="1:14" s="21" customFormat="1" ht="15">
      <c r="C40" s="199" t="s">
        <v>268</v>
      </c>
      <c r="D40" s="197"/>
      <c r="E40" s="197"/>
      <c r="H40" s="196" t="s">
        <v>319</v>
      </c>
      <c r="M40" s="197"/>
    </row>
    <row r="41" spans="1:14" s="21" customFormat="1" ht="15">
      <c r="C41" s="199" t="s">
        <v>139</v>
      </c>
      <c r="D41" s="197"/>
      <c r="E41" s="197"/>
      <c r="H41" s="200" t="s">
        <v>269</v>
      </c>
      <c r="M41" s="197"/>
    </row>
    <row r="42" spans="1:14" ht="15">
      <c r="C42" s="199"/>
      <c r="F42" s="200"/>
      <c r="J42" s="202"/>
      <c r="K42" s="202"/>
      <c r="L42" s="202"/>
      <c r="M42" s="202"/>
    </row>
    <row r="43" spans="1:14" ht="15">
      <c r="C43" s="19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2" sqref="C12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272</v>
      </c>
      <c r="B1" s="241"/>
      <c r="C1" s="902" t="s">
        <v>109</v>
      </c>
      <c r="D1" s="902"/>
      <c r="E1" s="107"/>
    </row>
    <row r="2" spans="1:12" s="6" customFormat="1">
      <c r="A2" s="70" t="s">
        <v>140</v>
      </c>
      <c r="B2" s="241"/>
      <c r="C2" s="332">
        <v>42370</v>
      </c>
      <c r="D2" s="383">
        <v>42735</v>
      </c>
      <c r="E2" s="107"/>
    </row>
    <row r="3" spans="1:12" s="6" customFormat="1">
      <c r="A3" s="70"/>
      <c r="B3" s="241"/>
      <c r="C3" s="69"/>
      <c r="D3" s="69"/>
      <c r="E3" s="107"/>
    </row>
    <row r="4" spans="1:12" s="2" customFormat="1">
      <c r="A4" s="71" t="str">
        <f>'ფორმა N2'!A4</f>
        <v>ანგარიშვალდებული პირის დასახელება:</v>
      </c>
      <c r="B4" s="242"/>
      <c r="C4" s="70"/>
      <c r="D4" s="70"/>
      <c r="E4" s="102"/>
      <c r="L4" s="6"/>
    </row>
    <row r="5" spans="1:12" s="2" customFormat="1">
      <c r="A5" s="111" t="str">
        <f>'ფორმა N1'!D4</f>
        <v>მოქალაქეთა პოლიტიკური გაერთანება სახელმწიფო ხალხისთვის</v>
      </c>
      <c r="B5" s="243"/>
      <c r="C5" s="52"/>
      <c r="D5" s="52"/>
      <c r="E5" s="102"/>
    </row>
    <row r="6" spans="1:12" s="2" customFormat="1">
      <c r="A6" s="71"/>
      <c r="B6" s="242"/>
      <c r="C6" s="70"/>
      <c r="D6" s="70"/>
      <c r="E6" s="102"/>
    </row>
    <row r="7" spans="1:12" s="6" customFormat="1" ht="18">
      <c r="A7" s="94"/>
      <c r="B7" s="106"/>
      <c r="C7" s="72"/>
      <c r="D7" s="72"/>
      <c r="E7" s="107"/>
    </row>
    <row r="8" spans="1:12" s="6" customFormat="1" ht="30">
      <c r="A8" s="100" t="s">
        <v>64</v>
      </c>
      <c r="B8" s="73" t="s">
        <v>249</v>
      </c>
      <c r="C8" s="73" t="s">
        <v>66</v>
      </c>
      <c r="D8" s="73" t="s">
        <v>67</v>
      </c>
      <c r="E8" s="107"/>
      <c r="F8" s="20"/>
    </row>
    <row r="9" spans="1:12" s="7" customFormat="1">
      <c r="A9" s="228">
        <v>1</v>
      </c>
      <c r="B9" s="228" t="s">
        <v>65</v>
      </c>
      <c r="C9" s="79">
        <f>SUM(C10,C26)</f>
        <v>2822201.9699999997</v>
      </c>
      <c r="D9" s="79">
        <f>SUM(D10,D26)</f>
        <v>2811505.53</v>
      </c>
      <c r="E9" s="107"/>
    </row>
    <row r="10" spans="1:12" s="7" customFormat="1">
      <c r="A10" s="81">
        <v>1.1000000000000001</v>
      </c>
      <c r="B10" s="81" t="s">
        <v>80</v>
      </c>
      <c r="C10" s="79">
        <f>SUM(C11,C12,C16,C19,C25)</f>
        <v>2811505.53</v>
      </c>
      <c r="D10" s="79">
        <f>SUM(D11,D12,D16,D19,D24,D25)</f>
        <v>2811505.53</v>
      </c>
      <c r="E10" s="107"/>
    </row>
    <row r="11" spans="1:12" s="9" customFormat="1" ht="18">
      <c r="A11" s="82" t="s">
        <v>30</v>
      </c>
      <c r="B11" s="82" t="s">
        <v>79</v>
      </c>
      <c r="C11" s="8"/>
      <c r="D11" s="8"/>
      <c r="E11" s="107"/>
    </row>
    <row r="12" spans="1:12" s="10" customFormat="1">
      <c r="A12" s="82" t="s">
        <v>31</v>
      </c>
      <c r="B12" s="82" t="s">
        <v>308</v>
      </c>
      <c r="C12" s="101">
        <f>SUM(C13:C15)</f>
        <v>2811505.53</v>
      </c>
      <c r="D12" s="101">
        <f>SUM(D13:D15)</f>
        <v>2811505.53</v>
      </c>
      <c r="E12" s="107"/>
    </row>
    <row r="13" spans="1:12" s="3" customFormat="1">
      <c r="A13" s="91" t="s">
        <v>81</v>
      </c>
      <c r="B13" s="91" t="s">
        <v>311</v>
      </c>
      <c r="C13" s="8">
        <v>2811505.53</v>
      </c>
      <c r="D13" s="8">
        <v>2811505.53</v>
      </c>
      <c r="E13" s="107"/>
    </row>
    <row r="14" spans="1:12" s="3" customFormat="1">
      <c r="A14" s="91" t="s">
        <v>504</v>
      </c>
      <c r="B14" s="91" t="s">
        <v>503</v>
      </c>
      <c r="C14" s="8"/>
      <c r="D14" s="8"/>
      <c r="E14" s="107"/>
    </row>
    <row r="15" spans="1:12" s="3" customFormat="1">
      <c r="A15" s="91" t="s">
        <v>505</v>
      </c>
      <c r="B15" s="91" t="s">
        <v>97</v>
      </c>
      <c r="C15" s="8"/>
      <c r="D15" s="8"/>
      <c r="E15" s="107"/>
    </row>
    <row r="16" spans="1:12" s="3" customFormat="1">
      <c r="A16" s="82" t="s">
        <v>82</v>
      </c>
      <c r="B16" s="82" t="s">
        <v>83</v>
      </c>
      <c r="C16" s="101">
        <f>SUM(C17:C18)</f>
        <v>0</v>
      </c>
      <c r="D16" s="101">
        <f>SUM(D17:D18)</f>
        <v>0</v>
      </c>
      <c r="E16" s="107"/>
    </row>
    <row r="17" spans="1:5" s="3" customFormat="1">
      <c r="A17" s="91" t="s">
        <v>84</v>
      </c>
      <c r="B17" s="91" t="s">
        <v>86</v>
      </c>
      <c r="C17" s="8"/>
      <c r="D17" s="8"/>
      <c r="E17" s="107"/>
    </row>
    <row r="18" spans="1:5" s="3" customFormat="1" ht="30">
      <c r="A18" s="91" t="s">
        <v>85</v>
      </c>
      <c r="B18" s="91" t="s">
        <v>110</v>
      </c>
      <c r="C18" s="8"/>
      <c r="D18" s="8"/>
      <c r="E18" s="107"/>
    </row>
    <row r="19" spans="1:5" s="3" customFormat="1">
      <c r="A19" s="82" t="s">
        <v>87</v>
      </c>
      <c r="B19" s="82" t="s">
        <v>418</v>
      </c>
      <c r="C19" s="101">
        <f>SUM(C20:C23)</f>
        <v>0</v>
      </c>
      <c r="D19" s="101">
        <f>SUM(D20:D23)</f>
        <v>0</v>
      </c>
      <c r="E19" s="107"/>
    </row>
    <row r="20" spans="1:5" s="3" customFormat="1">
      <c r="A20" s="91" t="s">
        <v>88</v>
      </c>
      <c r="B20" s="91" t="s">
        <v>89</v>
      </c>
      <c r="C20" s="8"/>
      <c r="D20" s="8"/>
      <c r="E20" s="107"/>
    </row>
    <row r="21" spans="1:5" s="3" customFormat="1" ht="30">
      <c r="A21" s="91" t="s">
        <v>92</v>
      </c>
      <c r="B21" s="91" t="s">
        <v>90</v>
      </c>
      <c r="C21" s="8"/>
      <c r="D21" s="8"/>
      <c r="E21" s="107"/>
    </row>
    <row r="22" spans="1:5" s="3" customFormat="1">
      <c r="A22" s="91" t="s">
        <v>93</v>
      </c>
      <c r="B22" s="91" t="s">
        <v>91</v>
      </c>
      <c r="C22" s="8"/>
      <c r="D22" s="8"/>
      <c r="E22" s="107"/>
    </row>
    <row r="23" spans="1:5" s="3" customFormat="1">
      <c r="A23" s="91" t="s">
        <v>94</v>
      </c>
      <c r="B23" s="91" t="s">
        <v>443</v>
      </c>
      <c r="C23" s="8"/>
      <c r="D23" s="8"/>
      <c r="E23" s="107"/>
    </row>
    <row r="24" spans="1:5" s="3" customFormat="1">
      <c r="A24" s="82" t="s">
        <v>95</v>
      </c>
      <c r="B24" s="82" t="s">
        <v>444</v>
      </c>
      <c r="C24" s="263"/>
      <c r="D24" s="8"/>
      <c r="E24" s="107"/>
    </row>
    <row r="25" spans="1:5" s="3" customFormat="1">
      <c r="A25" s="82" t="s">
        <v>251</v>
      </c>
      <c r="B25" s="82" t="s">
        <v>450</v>
      </c>
      <c r="C25" s="8"/>
      <c r="D25" s="8"/>
      <c r="E25" s="107"/>
    </row>
    <row r="26" spans="1:5">
      <c r="A26" s="81">
        <v>1.2</v>
      </c>
      <c r="B26" s="81" t="s">
        <v>96</v>
      </c>
      <c r="C26" s="79">
        <f>SUM(C27,C35)</f>
        <v>10696.44</v>
      </c>
      <c r="D26" s="79">
        <f>SUM(D27,D35)</f>
        <v>0</v>
      </c>
      <c r="E26" s="107"/>
    </row>
    <row r="27" spans="1:5">
      <c r="A27" s="82" t="s">
        <v>32</v>
      </c>
      <c r="B27" s="82" t="s">
        <v>311</v>
      </c>
      <c r="C27" s="101">
        <f>SUM(C28:C30)</f>
        <v>10696.44</v>
      </c>
      <c r="D27" s="101">
        <f>SUM(D28:D30)</f>
        <v>0</v>
      </c>
      <c r="E27" s="107"/>
    </row>
    <row r="28" spans="1:5">
      <c r="A28" s="236" t="s">
        <v>98</v>
      </c>
      <c r="B28" s="236" t="s">
        <v>309</v>
      </c>
      <c r="C28" s="8"/>
      <c r="D28" s="8"/>
      <c r="E28" s="107"/>
    </row>
    <row r="29" spans="1:5">
      <c r="A29" s="236" t="s">
        <v>99</v>
      </c>
      <c r="B29" s="236" t="s">
        <v>312</v>
      </c>
      <c r="C29" s="8"/>
      <c r="D29" s="8"/>
      <c r="E29" s="107"/>
    </row>
    <row r="30" spans="1:5">
      <c r="A30" s="236" t="s">
        <v>452</v>
      </c>
      <c r="B30" s="236" t="s">
        <v>310</v>
      </c>
      <c r="C30" s="8">
        <v>10696.44</v>
      </c>
      <c r="D30" s="8"/>
      <c r="E30" s="107"/>
    </row>
    <row r="31" spans="1:5">
      <c r="A31" s="82" t="s">
        <v>33</v>
      </c>
      <c r="B31" s="82" t="s">
        <v>503</v>
      </c>
      <c r="C31" s="101">
        <f>SUM(C32:C34)</f>
        <v>0</v>
      </c>
      <c r="D31" s="101">
        <f>SUM(D32:D34)</f>
        <v>0</v>
      </c>
      <c r="E31" s="107"/>
    </row>
    <row r="32" spans="1:5">
      <c r="A32" s="236" t="s">
        <v>12</v>
      </c>
      <c r="B32" s="236" t="s">
        <v>506</v>
      </c>
      <c r="C32" s="8"/>
      <c r="D32" s="8"/>
      <c r="E32" s="107"/>
    </row>
    <row r="33" spans="1:9">
      <c r="A33" s="236" t="s">
        <v>13</v>
      </c>
      <c r="B33" s="236" t="s">
        <v>507</v>
      </c>
      <c r="C33" s="8"/>
      <c r="D33" s="8"/>
      <c r="E33" s="107"/>
    </row>
    <row r="34" spans="1:9">
      <c r="A34" s="236" t="s">
        <v>281</v>
      </c>
      <c r="B34" s="236" t="s">
        <v>508</v>
      </c>
      <c r="C34" s="8"/>
      <c r="D34" s="8"/>
      <c r="E34" s="107"/>
    </row>
    <row r="35" spans="1:9" s="22" customFormat="1">
      <c r="A35" s="82" t="s">
        <v>34</v>
      </c>
      <c r="B35" s="250" t="s">
        <v>449</v>
      </c>
      <c r="C35" s="8"/>
      <c r="D35" s="8"/>
    </row>
    <row r="36" spans="1:9" s="2" customFormat="1">
      <c r="A36" s="1"/>
      <c r="B36" s="244"/>
      <c r="E36" s="5"/>
    </row>
    <row r="37" spans="1:9" s="2" customFormat="1">
      <c r="B37" s="244"/>
      <c r="E37" s="5"/>
    </row>
    <row r="38" spans="1:9">
      <c r="A38" s="1"/>
    </row>
    <row r="39" spans="1:9">
      <c r="A39" s="2"/>
    </row>
    <row r="40" spans="1:9" s="2" customFormat="1">
      <c r="A40" s="63" t="s">
        <v>107</v>
      </c>
      <c r="B40" s="244"/>
      <c r="E40" s="5"/>
    </row>
    <row r="41" spans="1:9" s="2" customFormat="1">
      <c r="B41" s="244"/>
      <c r="E41"/>
      <c r="F41"/>
      <c r="G41"/>
      <c r="H41"/>
      <c r="I41"/>
    </row>
    <row r="42" spans="1:9" s="2" customFormat="1">
      <c r="B42" s="244"/>
      <c r="D42" s="12"/>
      <c r="E42"/>
      <c r="F42"/>
      <c r="G42"/>
      <c r="H42"/>
      <c r="I42"/>
    </row>
    <row r="43" spans="1:9" s="2" customFormat="1">
      <c r="A43"/>
      <c r="B43" s="246" t="s">
        <v>447</v>
      </c>
      <c r="D43" s="12"/>
      <c r="E43"/>
      <c r="F43"/>
      <c r="G43"/>
      <c r="H43"/>
      <c r="I43"/>
    </row>
    <row r="44" spans="1:9" s="2" customFormat="1">
      <c r="A44"/>
      <c r="B44" s="244" t="s">
        <v>270</v>
      </c>
      <c r="D44" s="12"/>
      <c r="E44"/>
      <c r="F44"/>
      <c r="G44"/>
      <c r="H44"/>
      <c r="I44"/>
    </row>
    <row r="45" spans="1:9" customFormat="1" ht="12.75">
      <c r="B45" s="247" t="s">
        <v>139</v>
      </c>
    </row>
    <row r="46" spans="1:9" customFormat="1" ht="12.75">
      <c r="B46" s="248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55">
        <v>40907</v>
      </c>
      <c r="C2" t="s">
        <v>200</v>
      </c>
      <c r="E2" t="s">
        <v>231</v>
      </c>
      <c r="G2" s="56" t="s">
        <v>237</v>
      </c>
    </row>
    <row r="3" spans="1:7" ht="15">
      <c r="A3" s="55">
        <v>40908</v>
      </c>
      <c r="C3" t="s">
        <v>201</v>
      </c>
      <c r="E3" t="s">
        <v>232</v>
      </c>
      <c r="G3" s="56" t="s">
        <v>238</v>
      </c>
    </row>
    <row r="4" spans="1:7" ht="15">
      <c r="A4" s="55">
        <v>40909</v>
      </c>
      <c r="C4" t="s">
        <v>202</v>
      </c>
      <c r="E4" t="s">
        <v>233</v>
      </c>
      <c r="G4" s="56" t="s">
        <v>239</v>
      </c>
    </row>
    <row r="5" spans="1:7">
      <c r="A5" s="55">
        <v>40910</v>
      </c>
      <c r="C5" t="s">
        <v>203</v>
      </c>
      <c r="E5" t="s">
        <v>234</v>
      </c>
    </row>
    <row r="6" spans="1:7">
      <c r="A6" s="55">
        <v>40911</v>
      </c>
      <c r="C6" t="s">
        <v>204</v>
      </c>
    </row>
    <row r="7" spans="1:7">
      <c r="A7" s="55">
        <v>40912</v>
      </c>
      <c r="C7" t="s">
        <v>205</v>
      </c>
    </row>
    <row r="8" spans="1:7">
      <c r="A8" s="55">
        <v>40913</v>
      </c>
      <c r="C8" t="s">
        <v>206</v>
      </c>
    </row>
    <row r="9" spans="1:7">
      <c r="A9" s="55">
        <v>40914</v>
      </c>
      <c r="C9" t="s">
        <v>207</v>
      </c>
    </row>
    <row r="10" spans="1:7">
      <c r="A10" s="55">
        <v>40915</v>
      </c>
      <c r="C10" t="s">
        <v>208</v>
      </c>
    </row>
    <row r="11" spans="1:7">
      <c r="A11" s="55">
        <v>40916</v>
      </c>
      <c r="C11" t="s">
        <v>209</v>
      </c>
    </row>
    <row r="12" spans="1:7">
      <c r="A12" s="55">
        <v>40917</v>
      </c>
      <c r="C12" t="s">
        <v>210</v>
      </c>
    </row>
    <row r="13" spans="1:7">
      <c r="A13" s="55">
        <v>40918</v>
      </c>
      <c r="C13" t="s">
        <v>211</v>
      </c>
    </row>
    <row r="14" spans="1:7">
      <c r="A14" s="55">
        <v>40919</v>
      </c>
      <c r="C14" t="s">
        <v>212</v>
      </c>
    </row>
    <row r="15" spans="1:7">
      <c r="A15" s="55">
        <v>40920</v>
      </c>
      <c r="C15" t="s">
        <v>213</v>
      </c>
    </row>
    <row r="16" spans="1:7">
      <c r="A16" s="55">
        <v>40921</v>
      </c>
      <c r="C16" t="s">
        <v>214</v>
      </c>
    </row>
    <row r="17" spans="1:3">
      <c r="A17" s="55">
        <v>40922</v>
      </c>
      <c r="C17" t="s">
        <v>215</v>
      </c>
    </row>
    <row r="18" spans="1:3">
      <c r="A18" s="55">
        <v>40923</v>
      </c>
      <c r="C18" t="s">
        <v>216</v>
      </c>
    </row>
    <row r="19" spans="1:3">
      <c r="A19" s="55">
        <v>40924</v>
      </c>
      <c r="C19" t="s">
        <v>217</v>
      </c>
    </row>
    <row r="20" spans="1:3">
      <c r="A20" s="55">
        <v>40925</v>
      </c>
      <c r="C20" t="s">
        <v>218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58" zoomScale="115" zoomScaleNormal="100" zoomScaleSheetLayoutView="115" workbookViewId="0">
      <selection activeCell="C6" sqref="C6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406</v>
      </c>
      <c r="B1" s="225"/>
      <c r="C1" s="902" t="s">
        <v>109</v>
      </c>
      <c r="D1" s="902"/>
      <c r="E1" s="85"/>
    </row>
    <row r="2" spans="1:5" s="6" customFormat="1">
      <c r="A2" s="68" t="s">
        <v>407</v>
      </c>
      <c r="B2" s="225"/>
      <c r="C2" s="332">
        <v>42370</v>
      </c>
      <c r="D2" s="383">
        <v>42735</v>
      </c>
      <c r="E2" s="85"/>
    </row>
    <row r="3" spans="1:5" s="6" customFormat="1">
      <c r="A3" s="68" t="s">
        <v>408</v>
      </c>
      <c r="B3" s="225"/>
      <c r="C3" s="226"/>
      <c r="D3" s="226"/>
      <c r="E3" s="85"/>
    </row>
    <row r="4" spans="1:5" s="6" customFormat="1">
      <c r="A4" s="70" t="s">
        <v>140</v>
      </c>
      <c r="B4" s="225"/>
      <c r="C4" s="226"/>
      <c r="D4" s="226"/>
      <c r="E4" s="85"/>
    </row>
    <row r="5" spans="1:5" s="6" customFormat="1">
      <c r="A5" s="70"/>
      <c r="B5" s="225"/>
      <c r="C5" s="226"/>
      <c r="D5" s="226"/>
      <c r="E5" s="85"/>
    </row>
    <row r="6" spans="1:5">
      <c r="A6" s="71" t="str">
        <f>'[1]ფორმა N2'!A4</f>
        <v>ანგარიშვალდებული პირის დასახელება:</v>
      </c>
      <c r="B6" s="71"/>
      <c r="C6" s="70"/>
      <c r="D6" s="70"/>
      <c r="E6" s="86"/>
    </row>
    <row r="7" spans="1:5">
      <c r="A7" s="227" t="str">
        <f>'ფორმა N1'!D4</f>
        <v>მოქალაქეთა პოლიტიკური გაერთანება სახელმწიფო ხალხისთვის</v>
      </c>
      <c r="B7" s="74"/>
      <c r="C7" s="75"/>
      <c r="D7" s="75"/>
      <c r="E7" s="86"/>
    </row>
    <row r="8" spans="1:5">
      <c r="A8" s="71"/>
      <c r="B8" s="71"/>
      <c r="C8" s="70"/>
      <c r="D8" s="70"/>
      <c r="E8" s="86"/>
    </row>
    <row r="9" spans="1:5" s="6" customFormat="1">
      <c r="A9" s="225"/>
      <c r="B9" s="225"/>
      <c r="C9" s="72"/>
      <c r="D9" s="72"/>
      <c r="E9" s="85"/>
    </row>
    <row r="10" spans="1:5" s="6" customFormat="1" ht="30">
      <c r="A10" s="83" t="s">
        <v>64</v>
      </c>
      <c r="B10" s="84" t="s">
        <v>11</v>
      </c>
      <c r="C10" s="73" t="s">
        <v>10</v>
      </c>
      <c r="D10" s="413" t="s">
        <v>9</v>
      </c>
      <c r="E10" s="85"/>
    </row>
    <row r="11" spans="1:5" s="7" customFormat="1">
      <c r="A11" s="228">
        <v>1</v>
      </c>
      <c r="B11" s="228" t="s">
        <v>57</v>
      </c>
      <c r="C11" s="76">
        <f>SUM(C12,C15,C55,C58,C59,C60,C78)</f>
        <v>18912.46</v>
      </c>
      <c r="D11" s="414">
        <f>SUM(D12,D15,D55,D58,D59,D60,D66,D74,D75)</f>
        <v>30268.3</v>
      </c>
      <c r="E11" s="229"/>
    </row>
    <row r="12" spans="1:5" s="9" customFormat="1" ht="18">
      <c r="A12" s="81">
        <v>1.1000000000000001</v>
      </c>
      <c r="B12" s="81" t="s">
        <v>58</v>
      </c>
      <c r="C12" s="77">
        <f>SUM(C13:C14)</f>
        <v>3125</v>
      </c>
      <c r="D12" s="415">
        <f>SUM(D13:D14)</f>
        <v>2500</v>
      </c>
      <c r="E12" s="87"/>
    </row>
    <row r="13" spans="1:5" s="10" customFormat="1">
      <c r="A13" s="82" t="s">
        <v>30</v>
      </c>
      <c r="B13" s="82" t="s">
        <v>59</v>
      </c>
      <c r="C13" s="4">
        <v>3125</v>
      </c>
      <c r="D13" s="4">
        <v>2500</v>
      </c>
      <c r="E13" s="88"/>
    </row>
    <row r="14" spans="1:5" s="3" customFormat="1">
      <c r="A14" s="82" t="s">
        <v>31</v>
      </c>
      <c r="B14" s="82" t="s">
        <v>0</v>
      </c>
      <c r="C14" s="4"/>
      <c r="D14" s="4"/>
      <c r="E14" s="89"/>
    </row>
    <row r="15" spans="1:5" s="7" customFormat="1">
      <c r="A15" s="81">
        <v>1.2</v>
      </c>
      <c r="B15" s="81" t="s">
        <v>60</v>
      </c>
      <c r="C15" s="78">
        <f>SUM(C16,C19,C31,C32,C33,C34,C37,C38,C45:C49,C53,C54)</f>
        <v>15787.46</v>
      </c>
      <c r="D15" s="416">
        <f>SUM(D16,D19,D31,D32,D33,D34,D37,D38,D45:D49,D53,D54)</f>
        <v>27768.3</v>
      </c>
      <c r="E15" s="229"/>
    </row>
    <row r="16" spans="1:5" s="3" customFormat="1">
      <c r="A16" s="82" t="s">
        <v>32</v>
      </c>
      <c r="B16" s="82" t="s">
        <v>1</v>
      </c>
      <c r="C16" s="77">
        <f>SUM(C17:C18)</f>
        <v>0</v>
      </c>
      <c r="D16" s="415">
        <f>SUM(D17:D18)</f>
        <v>0</v>
      </c>
      <c r="E16" s="89"/>
    </row>
    <row r="17" spans="1:6" s="3" customFormat="1">
      <c r="A17" s="91" t="s">
        <v>98</v>
      </c>
      <c r="B17" s="91" t="s">
        <v>61</v>
      </c>
      <c r="C17" s="4"/>
      <c r="D17" s="230"/>
      <c r="E17" s="89"/>
    </row>
    <row r="18" spans="1:6" s="3" customFormat="1">
      <c r="A18" s="91" t="s">
        <v>99</v>
      </c>
      <c r="B18" s="91" t="s">
        <v>62</v>
      </c>
      <c r="C18" s="4"/>
      <c r="D18" s="230"/>
      <c r="E18" s="89"/>
    </row>
    <row r="19" spans="1:6" s="3" customFormat="1">
      <c r="A19" s="82" t="s">
        <v>33</v>
      </c>
      <c r="B19" s="82" t="s">
        <v>2</v>
      </c>
      <c r="C19" s="77">
        <f>SUM(C20:C25,C30)</f>
        <v>7216.02</v>
      </c>
      <c r="D19" s="415">
        <f>SUM(D20:D25,D30)</f>
        <v>1532.86</v>
      </c>
      <c r="E19" s="231"/>
      <c r="F19" s="232"/>
    </row>
    <row r="20" spans="1:6" s="235" customFormat="1" ht="30">
      <c r="A20" s="91" t="s">
        <v>12</v>
      </c>
      <c r="B20" s="91" t="s">
        <v>250</v>
      </c>
      <c r="C20" s="233"/>
      <c r="D20" s="417">
        <v>1150</v>
      </c>
      <c r="E20" s="234"/>
    </row>
    <row r="21" spans="1:6" s="235" customFormat="1">
      <c r="A21" s="91" t="s">
        <v>13</v>
      </c>
      <c r="B21" s="91" t="s">
        <v>14</v>
      </c>
      <c r="C21" s="233"/>
      <c r="D21" s="418"/>
      <c r="E21" s="234"/>
    </row>
    <row r="22" spans="1:6" s="235" customFormat="1" ht="30">
      <c r="A22" s="91" t="s">
        <v>281</v>
      </c>
      <c r="B22" s="91" t="s">
        <v>22</v>
      </c>
      <c r="C22" s="233"/>
      <c r="D22" s="419"/>
      <c r="E22" s="234"/>
    </row>
    <row r="23" spans="1:6" s="235" customFormat="1" ht="16.5" customHeight="1">
      <c r="A23" s="91" t="s">
        <v>282</v>
      </c>
      <c r="B23" s="91" t="s">
        <v>15</v>
      </c>
      <c r="C23" s="233">
        <v>7190.81</v>
      </c>
      <c r="D23" s="419">
        <v>360</v>
      </c>
      <c r="E23" s="234"/>
    </row>
    <row r="24" spans="1:6" s="235" customFormat="1" ht="16.5" customHeight="1">
      <c r="A24" s="91" t="s">
        <v>283</v>
      </c>
      <c r="B24" s="91" t="s">
        <v>16</v>
      </c>
      <c r="C24" s="233"/>
      <c r="D24" s="419"/>
      <c r="E24" s="234"/>
    </row>
    <row r="25" spans="1:6" s="235" customFormat="1" ht="16.5" customHeight="1">
      <c r="A25" s="91" t="s">
        <v>284</v>
      </c>
      <c r="B25" s="91" t="s">
        <v>17</v>
      </c>
      <c r="C25" s="77">
        <f>SUM(C26:C29)</f>
        <v>25.21</v>
      </c>
      <c r="D25" s="415">
        <f>SUM(D26:D29)</f>
        <v>22.86</v>
      </c>
      <c r="E25" s="234"/>
    </row>
    <row r="26" spans="1:6" s="235" customFormat="1" ht="16.5" customHeight="1">
      <c r="A26" s="236" t="s">
        <v>285</v>
      </c>
      <c r="B26" s="236" t="s">
        <v>18</v>
      </c>
      <c r="C26" s="233">
        <v>15.72</v>
      </c>
      <c r="D26" s="419">
        <v>13.37</v>
      </c>
      <c r="E26" s="234"/>
    </row>
    <row r="27" spans="1:6" s="235" customFormat="1" ht="16.5" customHeight="1">
      <c r="A27" s="236" t="s">
        <v>286</v>
      </c>
      <c r="B27" s="236" t="s">
        <v>19</v>
      </c>
      <c r="C27" s="233"/>
      <c r="D27" s="419"/>
      <c r="E27" s="234"/>
    </row>
    <row r="28" spans="1:6" s="235" customFormat="1" ht="16.5" customHeight="1">
      <c r="A28" s="236" t="s">
        <v>287</v>
      </c>
      <c r="B28" s="236" t="s">
        <v>20</v>
      </c>
      <c r="C28" s="233"/>
      <c r="D28" s="419"/>
      <c r="E28" s="234"/>
    </row>
    <row r="29" spans="1:6" s="235" customFormat="1" ht="16.5" customHeight="1">
      <c r="A29" s="236" t="s">
        <v>288</v>
      </c>
      <c r="B29" s="236" t="s">
        <v>23</v>
      </c>
      <c r="C29" s="233">
        <v>9.49</v>
      </c>
      <c r="D29" s="420">
        <v>9.49</v>
      </c>
      <c r="E29" s="234"/>
    </row>
    <row r="30" spans="1:6" s="235" customFormat="1" ht="16.5" customHeight="1">
      <c r="A30" s="91" t="s">
        <v>289</v>
      </c>
      <c r="B30" s="91" t="s">
        <v>21</v>
      </c>
      <c r="C30" s="233"/>
      <c r="D30" s="421"/>
      <c r="E30" s="234"/>
    </row>
    <row r="31" spans="1:6" s="3" customFormat="1" ht="16.5" customHeight="1">
      <c r="A31" s="82" t="s">
        <v>34</v>
      </c>
      <c r="B31" s="82" t="s">
        <v>3</v>
      </c>
      <c r="C31" s="4"/>
      <c r="D31" s="230"/>
      <c r="E31" s="231"/>
    </row>
    <row r="32" spans="1:6" s="3" customFormat="1" ht="16.5" customHeight="1">
      <c r="A32" s="82" t="s">
        <v>35</v>
      </c>
      <c r="B32" s="82" t="s">
        <v>4</v>
      </c>
      <c r="C32" s="4"/>
      <c r="D32" s="230"/>
      <c r="E32" s="89"/>
    </row>
    <row r="33" spans="1:6" s="3" customFormat="1" ht="16.5" customHeight="1">
      <c r="A33" s="82" t="s">
        <v>36</v>
      </c>
      <c r="B33" s="82" t="s">
        <v>5</v>
      </c>
      <c r="C33" s="4"/>
      <c r="D33" s="230"/>
      <c r="E33" s="89"/>
    </row>
    <row r="34" spans="1:6" s="3" customFormat="1">
      <c r="A34" s="82" t="s">
        <v>37</v>
      </c>
      <c r="B34" s="82" t="s">
        <v>63</v>
      </c>
      <c r="C34" s="77">
        <f>SUM(C35:C36)</f>
        <v>0</v>
      </c>
      <c r="D34" s="415">
        <f>SUM(D35:D36)</f>
        <v>0</v>
      </c>
      <c r="E34" s="89"/>
    </row>
    <row r="35" spans="1:6" s="3" customFormat="1" ht="16.5" customHeight="1">
      <c r="A35" s="91" t="s">
        <v>290</v>
      </c>
      <c r="B35" s="91" t="s">
        <v>56</v>
      </c>
      <c r="C35" s="4"/>
      <c r="D35" s="230"/>
      <c r="E35" s="89"/>
    </row>
    <row r="36" spans="1:6" s="3" customFormat="1" ht="16.5" customHeight="1">
      <c r="A36" s="91" t="s">
        <v>291</v>
      </c>
      <c r="B36" s="91" t="s">
        <v>55</v>
      </c>
      <c r="C36" s="4"/>
      <c r="D36" s="230"/>
      <c r="E36" s="89"/>
    </row>
    <row r="37" spans="1:6" s="3" customFormat="1" ht="16.5" customHeight="1">
      <c r="A37" s="82" t="s">
        <v>38</v>
      </c>
      <c r="B37" s="82" t="s">
        <v>49</v>
      </c>
      <c r="C37" s="4">
        <v>24.44</v>
      </c>
      <c r="D37" s="230">
        <v>24.44</v>
      </c>
      <c r="E37" s="89"/>
    </row>
    <row r="38" spans="1:6" s="3" customFormat="1" ht="16.5" customHeight="1">
      <c r="A38" s="82" t="s">
        <v>39</v>
      </c>
      <c r="B38" s="82" t="s">
        <v>409</v>
      </c>
      <c r="C38" s="77">
        <f>SUM(C39:C44)</f>
        <v>0</v>
      </c>
      <c r="D38" s="415">
        <f>SUM(D39:D44)</f>
        <v>0</v>
      </c>
      <c r="E38" s="89"/>
    </row>
    <row r="39" spans="1:6" s="3" customFormat="1" ht="16.5" customHeight="1">
      <c r="A39" s="17" t="s">
        <v>355</v>
      </c>
      <c r="B39" s="17" t="s">
        <v>359</v>
      </c>
      <c r="C39" s="4"/>
      <c r="D39" s="230"/>
      <c r="E39" s="89"/>
    </row>
    <row r="40" spans="1:6" s="3" customFormat="1" ht="16.5" customHeight="1">
      <c r="A40" s="17" t="s">
        <v>356</v>
      </c>
      <c r="B40" s="17" t="s">
        <v>360</v>
      </c>
      <c r="C40" s="4"/>
      <c r="D40" s="230"/>
      <c r="E40" s="89"/>
    </row>
    <row r="41" spans="1:6" s="3" customFormat="1" ht="16.5" customHeight="1">
      <c r="A41" s="17" t="s">
        <v>357</v>
      </c>
      <c r="B41" s="17" t="s">
        <v>363</v>
      </c>
      <c r="C41" s="4"/>
      <c r="D41" s="230"/>
      <c r="E41" s="89"/>
    </row>
    <row r="42" spans="1:6" s="3" customFormat="1" ht="16.5" customHeight="1">
      <c r="A42" s="17" t="s">
        <v>362</v>
      </c>
      <c r="B42" s="17" t="s">
        <v>364</v>
      </c>
      <c r="C42" s="4"/>
      <c r="D42" s="230"/>
      <c r="E42" s="89"/>
    </row>
    <row r="43" spans="1:6" s="3" customFormat="1" ht="16.5" customHeight="1">
      <c r="A43" s="17" t="s">
        <v>365</v>
      </c>
      <c r="B43" s="17" t="s">
        <v>496</v>
      </c>
      <c r="C43" s="4"/>
      <c r="D43" s="230"/>
      <c r="E43" s="89"/>
    </row>
    <row r="44" spans="1:6" s="3" customFormat="1" ht="16.5" customHeight="1">
      <c r="A44" s="17" t="s">
        <v>497</v>
      </c>
      <c r="B44" s="17" t="s">
        <v>361</v>
      </c>
      <c r="C44" s="4"/>
      <c r="D44" s="230"/>
      <c r="E44" s="89"/>
    </row>
    <row r="45" spans="1:6" s="3" customFormat="1" ht="30">
      <c r="A45" s="82" t="s">
        <v>40</v>
      </c>
      <c r="B45" s="82" t="s">
        <v>28</v>
      </c>
      <c r="C45" s="4">
        <v>4490</v>
      </c>
      <c r="D45" s="230">
        <v>4490</v>
      </c>
      <c r="E45" s="89"/>
      <c r="F45" s="232"/>
    </row>
    <row r="46" spans="1:6" s="3" customFormat="1" ht="16.5" customHeight="1">
      <c r="A46" s="82" t="s">
        <v>41</v>
      </c>
      <c r="B46" s="82" t="s">
        <v>24</v>
      </c>
      <c r="C46" s="4">
        <v>3057</v>
      </c>
      <c r="D46" s="230">
        <v>3057</v>
      </c>
      <c r="E46" s="89"/>
    </row>
    <row r="47" spans="1:6" s="3" customFormat="1" ht="16.5" customHeight="1">
      <c r="A47" s="82" t="s">
        <v>42</v>
      </c>
      <c r="B47" s="82" t="s">
        <v>25</v>
      </c>
      <c r="C47" s="4">
        <v>1000</v>
      </c>
      <c r="D47" s="230">
        <v>1000</v>
      </c>
      <c r="E47" s="89"/>
    </row>
    <row r="48" spans="1:6" s="3" customFormat="1" ht="16.5" customHeight="1">
      <c r="A48" s="82" t="s">
        <v>43</v>
      </c>
      <c r="B48" s="82" t="s">
        <v>26</v>
      </c>
      <c r="C48" s="4"/>
      <c r="D48" s="230"/>
      <c r="E48" s="89"/>
    </row>
    <row r="49" spans="1:6" s="3" customFormat="1" ht="16.5" customHeight="1">
      <c r="A49" s="82" t="s">
        <v>44</v>
      </c>
      <c r="B49" s="82" t="s">
        <v>410</v>
      </c>
      <c r="C49" s="77">
        <f>SUM(C50:C52)</f>
        <v>0</v>
      </c>
      <c r="D49" s="415">
        <f>SUM(D50:D52)</f>
        <v>17664</v>
      </c>
      <c r="E49" s="89"/>
    </row>
    <row r="50" spans="1:6" s="3" customFormat="1" ht="16.5" customHeight="1">
      <c r="A50" s="91" t="s">
        <v>371</v>
      </c>
      <c r="B50" s="91" t="s">
        <v>374</v>
      </c>
      <c r="C50" s="4"/>
      <c r="D50" s="230">
        <v>12134</v>
      </c>
      <c r="E50" s="89"/>
    </row>
    <row r="51" spans="1:6" s="3" customFormat="1" ht="16.5" customHeight="1">
      <c r="A51" s="91" t="s">
        <v>372</v>
      </c>
      <c r="B51" s="91" t="s">
        <v>373</v>
      </c>
      <c r="C51" s="4"/>
      <c r="D51" s="230"/>
      <c r="E51" s="89"/>
    </row>
    <row r="52" spans="1:6" s="3" customFormat="1" ht="16.5" customHeight="1">
      <c r="A52" s="91" t="s">
        <v>375</v>
      </c>
      <c r="B52" s="91" t="s">
        <v>376</v>
      </c>
      <c r="C52" s="4"/>
      <c r="D52" s="230">
        <v>5530</v>
      </c>
      <c r="E52" s="89"/>
    </row>
    <row r="53" spans="1:6" s="3" customFormat="1">
      <c r="A53" s="82" t="s">
        <v>45</v>
      </c>
      <c r="B53" s="82" t="s">
        <v>29</v>
      </c>
      <c r="C53" s="4"/>
      <c r="D53" s="230"/>
      <c r="E53" s="89"/>
    </row>
    <row r="54" spans="1:6" s="3" customFormat="1" ht="16.5" customHeight="1">
      <c r="A54" s="82" t="s">
        <v>46</v>
      </c>
      <c r="B54" s="82" t="s">
        <v>6</v>
      </c>
      <c r="C54" s="4"/>
      <c r="D54" s="230"/>
      <c r="E54" s="231"/>
      <c r="F54" s="232"/>
    </row>
    <row r="55" spans="1:6" s="3" customFormat="1" ht="30">
      <c r="A55" s="81">
        <v>1.3</v>
      </c>
      <c r="B55" s="81" t="s">
        <v>415</v>
      </c>
      <c r="C55" s="78">
        <f>SUM(C56:C57)</f>
        <v>0</v>
      </c>
      <c r="D55" s="416">
        <f>SUM(D56:D57)</f>
        <v>0</v>
      </c>
      <c r="E55" s="231"/>
      <c r="F55" s="232"/>
    </row>
    <row r="56" spans="1:6" s="3" customFormat="1" ht="30">
      <c r="A56" s="82" t="s">
        <v>50</v>
      </c>
      <c r="B56" s="82" t="s">
        <v>48</v>
      </c>
      <c r="C56" s="4"/>
      <c r="D56" s="230"/>
      <c r="E56" s="231"/>
      <c r="F56" s="232"/>
    </row>
    <row r="57" spans="1:6" s="3" customFormat="1" ht="16.5" customHeight="1">
      <c r="A57" s="82" t="s">
        <v>51</v>
      </c>
      <c r="B57" s="82" t="s">
        <v>47</v>
      </c>
      <c r="C57" s="4"/>
      <c r="D57" s="230"/>
      <c r="E57" s="231"/>
      <c r="F57" s="232"/>
    </row>
    <row r="58" spans="1:6" s="3" customFormat="1">
      <c r="A58" s="81">
        <v>1.4</v>
      </c>
      <c r="B58" s="81" t="s">
        <v>417</v>
      </c>
      <c r="C58" s="4"/>
      <c r="D58" s="230"/>
      <c r="E58" s="231"/>
      <c r="F58" s="232"/>
    </row>
    <row r="59" spans="1:6" s="235" customFormat="1">
      <c r="A59" s="81">
        <v>1.5</v>
      </c>
      <c r="B59" s="81" t="s">
        <v>7</v>
      </c>
      <c r="C59" s="233"/>
      <c r="D59" s="419"/>
      <c r="E59" s="234"/>
    </row>
    <row r="60" spans="1:6" s="235" customFormat="1">
      <c r="A60" s="81">
        <v>1.6</v>
      </c>
      <c r="B60" s="38" t="s">
        <v>8</v>
      </c>
      <c r="C60" s="79">
        <f>SUM(C61:C65)</f>
        <v>0</v>
      </c>
      <c r="D60" s="422">
        <f>SUM(D61:D65)</f>
        <v>0</v>
      </c>
      <c r="E60" s="234"/>
    </row>
    <row r="61" spans="1:6" s="235" customFormat="1">
      <c r="A61" s="82" t="s">
        <v>297</v>
      </c>
      <c r="B61" s="39" t="s">
        <v>52</v>
      </c>
      <c r="C61" s="233"/>
      <c r="D61" s="419"/>
      <c r="E61" s="234"/>
    </row>
    <row r="62" spans="1:6" s="235" customFormat="1" ht="30">
      <c r="A62" s="82" t="s">
        <v>298</v>
      </c>
      <c r="B62" s="39" t="s">
        <v>54</v>
      </c>
      <c r="C62" s="233"/>
      <c r="D62" s="419"/>
      <c r="E62" s="234"/>
    </row>
    <row r="63" spans="1:6" s="235" customFormat="1">
      <c r="A63" s="82" t="s">
        <v>299</v>
      </c>
      <c r="B63" s="39" t="s">
        <v>53</v>
      </c>
      <c r="C63" s="36"/>
      <c r="D63" s="419"/>
      <c r="E63" s="234"/>
    </row>
    <row r="64" spans="1:6" s="235" customFormat="1">
      <c r="A64" s="82" t="s">
        <v>300</v>
      </c>
      <c r="B64" s="39" t="s">
        <v>27</v>
      </c>
      <c r="C64" s="233"/>
      <c r="D64" s="419"/>
      <c r="E64" s="234"/>
    </row>
    <row r="65" spans="1:5" s="235" customFormat="1">
      <c r="A65" s="82" t="s">
        <v>337</v>
      </c>
      <c r="B65" s="39" t="s">
        <v>338</v>
      </c>
      <c r="C65" s="233"/>
      <c r="D65" s="419"/>
      <c r="E65" s="234"/>
    </row>
    <row r="66" spans="1:5">
      <c r="A66" s="228">
        <v>2</v>
      </c>
      <c r="B66" s="228" t="s">
        <v>411</v>
      </c>
      <c r="C66" s="237"/>
      <c r="D66" s="423">
        <f>SUM(D67:D73)</f>
        <v>0</v>
      </c>
      <c r="E66" s="90"/>
    </row>
    <row r="67" spans="1:5">
      <c r="A67" s="92">
        <v>2.1</v>
      </c>
      <c r="B67" s="238" t="s">
        <v>100</v>
      </c>
      <c r="C67" s="239"/>
      <c r="D67" s="424"/>
      <c r="E67" s="90"/>
    </row>
    <row r="68" spans="1:5">
      <c r="A68" s="92">
        <v>2.2000000000000002</v>
      </c>
      <c r="B68" s="238" t="s">
        <v>412</v>
      </c>
      <c r="C68" s="239"/>
      <c r="D68" s="424"/>
      <c r="E68" s="90"/>
    </row>
    <row r="69" spans="1:5">
      <c r="A69" s="92">
        <v>2.2999999999999998</v>
      </c>
      <c r="B69" s="238" t="s">
        <v>104</v>
      </c>
      <c r="C69" s="239"/>
      <c r="D69" s="424"/>
      <c r="E69" s="90"/>
    </row>
    <row r="70" spans="1:5">
      <c r="A70" s="92">
        <v>2.4</v>
      </c>
      <c r="B70" s="238" t="s">
        <v>103</v>
      </c>
      <c r="C70" s="239"/>
      <c r="D70" s="424"/>
      <c r="E70" s="90"/>
    </row>
    <row r="71" spans="1:5">
      <c r="A71" s="92">
        <v>2.5</v>
      </c>
      <c r="B71" s="238" t="s">
        <v>413</v>
      </c>
      <c r="C71" s="239"/>
      <c r="D71" s="424"/>
      <c r="E71" s="90"/>
    </row>
    <row r="72" spans="1:5">
      <c r="A72" s="92">
        <v>2.6</v>
      </c>
      <c r="B72" s="238" t="s">
        <v>101</v>
      </c>
      <c r="C72" s="239"/>
      <c r="D72" s="424"/>
      <c r="E72" s="90"/>
    </row>
    <row r="73" spans="1:5">
      <c r="A73" s="92">
        <v>2.7</v>
      </c>
      <c r="B73" s="238" t="s">
        <v>102</v>
      </c>
      <c r="C73" s="240"/>
      <c r="D73" s="424"/>
      <c r="E73" s="90"/>
    </row>
    <row r="74" spans="1:5">
      <c r="A74" s="228">
        <v>3</v>
      </c>
      <c r="B74" s="228" t="s">
        <v>448</v>
      </c>
      <c r="C74" s="79"/>
      <c r="D74" s="424"/>
      <c r="E74" s="90"/>
    </row>
    <row r="75" spans="1:5">
      <c r="A75" s="228">
        <v>4</v>
      </c>
      <c r="B75" s="228" t="s">
        <v>252</v>
      </c>
      <c r="C75" s="79"/>
      <c r="D75" s="423">
        <f>SUM(D76:D77)</f>
        <v>0</v>
      </c>
      <c r="E75" s="90"/>
    </row>
    <row r="76" spans="1:5">
      <c r="A76" s="92">
        <v>4.0999999999999996</v>
      </c>
      <c r="B76" s="92" t="s">
        <v>253</v>
      </c>
      <c r="C76" s="239"/>
      <c r="D76" s="425"/>
      <c r="E76" s="90"/>
    </row>
    <row r="77" spans="1:5">
      <c r="A77" s="92">
        <v>4.2</v>
      </c>
      <c r="B77" s="92" t="s">
        <v>254</v>
      </c>
      <c r="C77" s="240"/>
      <c r="D77" s="8"/>
      <c r="E77" s="90"/>
    </row>
    <row r="78" spans="1:5">
      <c r="A78" s="228">
        <v>5</v>
      </c>
      <c r="B78" s="228" t="s">
        <v>279</v>
      </c>
      <c r="C78" s="265"/>
      <c r="D78" s="240"/>
      <c r="E78" s="90"/>
    </row>
    <row r="79" spans="1:5">
      <c r="B79" s="37"/>
    </row>
    <row r="80" spans="1:5">
      <c r="A80" s="903" t="s">
        <v>498</v>
      </c>
      <c r="B80" s="903"/>
      <c r="C80" s="903"/>
      <c r="D80" s="903"/>
      <c r="E80" s="5"/>
    </row>
    <row r="81" spans="1:9">
      <c r="B81" s="37"/>
    </row>
    <row r="82" spans="1:9" s="22" customFormat="1" ht="12.75"/>
    <row r="83" spans="1:9">
      <c r="A83" s="63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3" t="s">
        <v>445</v>
      </c>
      <c r="D86" s="12"/>
      <c r="E86"/>
      <c r="F86"/>
      <c r="G86"/>
      <c r="H86"/>
      <c r="I86"/>
    </row>
    <row r="87" spans="1:9">
      <c r="A87"/>
      <c r="B87" s="2" t="s">
        <v>446</v>
      </c>
      <c r="D87" s="12"/>
      <c r="E87"/>
      <c r="F87"/>
      <c r="G87"/>
      <c r="H87"/>
      <c r="I87"/>
    </row>
    <row r="88" spans="1:9" customFormat="1" ht="12.75">
      <c r="B88" s="59" t="s">
        <v>139</v>
      </c>
    </row>
    <row r="89" spans="1:9" s="22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5" sqref="B5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327</v>
      </c>
      <c r="B1" s="71"/>
      <c r="C1" s="902" t="s">
        <v>109</v>
      </c>
      <c r="D1" s="902"/>
      <c r="E1" s="85"/>
    </row>
    <row r="2" spans="1:5" s="6" customFormat="1">
      <c r="A2" s="68" t="s">
        <v>328</v>
      </c>
      <c r="B2" s="71"/>
      <c r="C2" s="332">
        <v>42370</v>
      </c>
      <c r="D2" s="383">
        <v>42735</v>
      </c>
      <c r="E2" s="85"/>
    </row>
    <row r="3" spans="1:5" s="6" customFormat="1">
      <c r="A3" s="70" t="s">
        <v>140</v>
      </c>
      <c r="B3" s="68"/>
      <c r="C3" s="150"/>
      <c r="D3" s="150"/>
      <c r="E3" s="85"/>
    </row>
    <row r="4" spans="1:5" s="6" customFormat="1">
      <c r="A4" s="70"/>
      <c r="B4" s="70"/>
      <c r="C4" s="150"/>
      <c r="D4" s="150"/>
      <c r="E4" s="85"/>
    </row>
    <row r="5" spans="1:5">
      <c r="A5" s="71" t="str">
        <f>'ფორმა N2'!A4</f>
        <v>ანგარიშვალდებული პირის დასახელება:</v>
      </c>
      <c r="B5" s="71"/>
      <c r="C5" s="70"/>
      <c r="D5" s="70"/>
      <c r="E5" s="86"/>
    </row>
    <row r="6" spans="1:5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9"/>
      <c r="B8" s="149"/>
      <c r="C8" s="72"/>
      <c r="D8" s="72"/>
      <c r="E8" s="85"/>
    </row>
    <row r="9" spans="1:5" s="6" customFormat="1" ht="30">
      <c r="A9" s="83" t="s">
        <v>64</v>
      </c>
      <c r="B9" s="83" t="s">
        <v>333</v>
      </c>
      <c r="C9" s="73" t="s">
        <v>10</v>
      </c>
      <c r="D9" s="73" t="s">
        <v>9</v>
      </c>
      <c r="E9" s="85"/>
    </row>
    <row r="10" spans="1:5" s="9" customFormat="1" ht="18">
      <c r="A10" s="92" t="s">
        <v>329</v>
      </c>
      <c r="B10" s="92"/>
      <c r="C10" s="4"/>
      <c r="D10" s="4"/>
      <c r="E10" s="87"/>
    </row>
    <row r="11" spans="1:5" s="10" customFormat="1">
      <c r="A11" s="92" t="s">
        <v>330</v>
      </c>
      <c r="B11" s="92"/>
      <c r="C11" s="4"/>
      <c r="D11" s="4"/>
      <c r="E11" s="88"/>
    </row>
    <row r="12" spans="1:5" s="10" customFormat="1">
      <c r="A12" s="81" t="s">
        <v>278</v>
      </c>
      <c r="B12" s="81"/>
      <c r="C12" s="4"/>
      <c r="D12" s="4"/>
      <c r="E12" s="88"/>
    </row>
    <row r="13" spans="1:5" s="10" customFormat="1">
      <c r="A13" s="81" t="s">
        <v>278</v>
      </c>
      <c r="B13" s="81"/>
      <c r="C13" s="4"/>
      <c r="D13" s="4"/>
      <c r="E13" s="88"/>
    </row>
    <row r="14" spans="1:5" s="10" customFormat="1">
      <c r="A14" s="81" t="s">
        <v>278</v>
      </c>
      <c r="B14" s="81"/>
      <c r="C14" s="4"/>
      <c r="D14" s="4"/>
      <c r="E14" s="88"/>
    </row>
    <row r="15" spans="1:5" s="10" customFormat="1">
      <c r="A15" s="81" t="s">
        <v>278</v>
      </c>
      <c r="B15" s="81"/>
      <c r="C15" s="4"/>
      <c r="D15" s="4"/>
      <c r="E15" s="88"/>
    </row>
    <row r="16" spans="1:5" s="10" customFormat="1">
      <c r="A16" s="81" t="s">
        <v>278</v>
      </c>
      <c r="B16" s="81"/>
      <c r="C16" s="4"/>
      <c r="D16" s="4"/>
      <c r="E16" s="88"/>
    </row>
    <row r="17" spans="1:5" s="10" customFormat="1" ht="17.25" customHeight="1">
      <c r="A17" s="92" t="s">
        <v>331</v>
      </c>
      <c r="B17" s="81"/>
      <c r="C17" s="4"/>
      <c r="D17" s="4"/>
      <c r="E17" s="88"/>
    </row>
    <row r="18" spans="1:5" s="10" customFormat="1" ht="18" customHeight="1">
      <c r="A18" s="92" t="s">
        <v>332</v>
      </c>
      <c r="B18" s="81"/>
      <c r="C18" s="4"/>
      <c r="D18" s="4"/>
      <c r="E18" s="88"/>
    </row>
    <row r="19" spans="1:5" s="10" customFormat="1">
      <c r="A19" s="81" t="s">
        <v>278</v>
      </c>
      <c r="B19" s="81"/>
      <c r="C19" s="4"/>
      <c r="D19" s="4"/>
      <c r="E19" s="88"/>
    </row>
    <row r="20" spans="1:5" s="10" customFormat="1">
      <c r="A20" s="81" t="s">
        <v>278</v>
      </c>
      <c r="B20" s="81"/>
      <c r="C20" s="4"/>
      <c r="D20" s="4"/>
      <c r="E20" s="88"/>
    </row>
    <row r="21" spans="1:5" s="10" customFormat="1">
      <c r="A21" s="81" t="s">
        <v>278</v>
      </c>
      <c r="B21" s="81"/>
      <c r="C21" s="4"/>
      <c r="D21" s="4"/>
      <c r="E21" s="88"/>
    </row>
    <row r="22" spans="1:5" s="10" customFormat="1">
      <c r="A22" s="81" t="s">
        <v>278</v>
      </c>
      <c r="B22" s="81"/>
      <c r="C22" s="4"/>
      <c r="D22" s="4"/>
      <c r="E22" s="88"/>
    </row>
    <row r="23" spans="1:5" s="10" customFormat="1">
      <c r="A23" s="81" t="s">
        <v>278</v>
      </c>
      <c r="B23" s="81"/>
      <c r="C23" s="4"/>
      <c r="D23" s="4"/>
      <c r="E23" s="88"/>
    </row>
    <row r="24" spans="1:5">
      <c r="A24" s="93"/>
      <c r="B24" s="93" t="s">
        <v>336</v>
      </c>
      <c r="C24" s="80">
        <f>SUM(C10:C23)</f>
        <v>0</v>
      </c>
      <c r="D24" s="80">
        <f>SUM(D10:D23)</f>
        <v>0</v>
      </c>
      <c r="E24" s="90"/>
    </row>
    <row r="25" spans="1:5">
      <c r="A25" s="37"/>
      <c r="B25" s="37"/>
    </row>
    <row r="26" spans="1:5">
      <c r="A26" s="249" t="s">
        <v>438</v>
      </c>
      <c r="E26" s="5"/>
    </row>
    <row r="27" spans="1:5">
      <c r="A27" s="2" t="s">
        <v>439</v>
      </c>
    </row>
    <row r="28" spans="1:5">
      <c r="A28" s="204" t="s">
        <v>440</v>
      </c>
    </row>
    <row r="29" spans="1:5">
      <c r="A29" s="204"/>
    </row>
    <row r="30" spans="1:5">
      <c r="A30" s="204" t="s">
        <v>351</v>
      </c>
    </row>
    <row r="31" spans="1:5" s="22" customFormat="1" ht="12.75"/>
    <row r="32" spans="1:5">
      <c r="A32" s="63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3"/>
      <c r="B35" s="63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59"/>
      <c r="B37" s="59" t="s">
        <v>139</v>
      </c>
    </row>
    <row r="38" spans="1:9" s="22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G13" sqref="G13"/>
    </sheetView>
  </sheetViews>
  <sheetFormatPr defaultRowHeight="12.75"/>
  <cols>
    <col min="1" max="1" width="5.42578125" style="174" customWidth="1"/>
    <col min="2" max="2" width="20.85546875" style="174" customWidth="1"/>
    <col min="3" max="3" width="26" style="174" customWidth="1"/>
    <col min="4" max="4" width="17" style="174" customWidth="1"/>
    <col min="5" max="5" width="18.140625" style="174" customWidth="1"/>
    <col min="6" max="6" width="14.7109375" style="174" customWidth="1"/>
    <col min="7" max="7" width="15.5703125" style="174" customWidth="1"/>
    <col min="8" max="8" width="14.7109375" style="174" customWidth="1"/>
    <col min="9" max="9" width="29.7109375" style="174" customWidth="1"/>
    <col min="10" max="10" width="0" style="174" hidden="1" customWidth="1"/>
    <col min="11" max="16384" width="9.140625" style="174"/>
  </cols>
  <sheetData>
    <row r="1" spans="1:10" ht="15">
      <c r="A1" s="68" t="s">
        <v>414</v>
      </c>
      <c r="B1" s="68"/>
      <c r="C1" s="71"/>
      <c r="D1" s="71"/>
      <c r="E1" s="71"/>
      <c r="F1" s="71"/>
      <c r="G1" s="215"/>
      <c r="H1" s="215"/>
      <c r="I1" s="902" t="s">
        <v>109</v>
      </c>
      <c r="J1" s="902"/>
    </row>
    <row r="2" spans="1:10" ht="15">
      <c r="A2" s="70" t="s">
        <v>140</v>
      </c>
      <c r="B2" s="68"/>
      <c r="C2" s="71"/>
      <c r="D2" s="71"/>
      <c r="E2" s="71"/>
      <c r="F2" s="71"/>
      <c r="G2" s="215"/>
      <c r="H2" s="332">
        <v>42370</v>
      </c>
      <c r="I2" s="383">
        <v>42735</v>
      </c>
      <c r="J2" s="383">
        <v>42735</v>
      </c>
    </row>
    <row r="3" spans="1:10" ht="15">
      <c r="A3" s="70"/>
      <c r="B3" s="70"/>
      <c r="C3" s="68"/>
      <c r="D3" s="68"/>
      <c r="E3" s="68"/>
      <c r="F3" s="68"/>
      <c r="G3" s="152"/>
      <c r="H3" s="152"/>
      <c r="I3" s="215"/>
    </row>
    <row r="4" spans="1:10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151"/>
      <c r="B7" s="151"/>
      <c r="C7" s="151"/>
      <c r="D7" s="209"/>
      <c r="E7" s="151"/>
      <c r="F7" s="151"/>
      <c r="G7" s="72"/>
      <c r="H7" s="72"/>
      <c r="I7" s="72"/>
    </row>
    <row r="8" spans="1:10" ht="45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345</v>
      </c>
      <c r="F8" s="84" t="s">
        <v>349</v>
      </c>
      <c r="G8" s="73" t="s">
        <v>10</v>
      </c>
      <c r="H8" s="73" t="s">
        <v>9</v>
      </c>
      <c r="I8" s="73" t="s">
        <v>396</v>
      </c>
      <c r="J8" s="218" t="s">
        <v>348</v>
      </c>
    </row>
    <row r="9" spans="1:10" ht="30">
      <c r="A9" s="92">
        <v>1</v>
      </c>
      <c r="B9" s="92" t="s">
        <v>1089</v>
      </c>
      <c r="C9" s="92" t="s">
        <v>1090</v>
      </c>
      <c r="D9" s="426" t="s">
        <v>1091</v>
      </c>
      <c r="E9" s="92" t="s">
        <v>1092</v>
      </c>
      <c r="F9" s="92" t="s">
        <v>348</v>
      </c>
      <c r="G9" s="4">
        <v>625</v>
      </c>
      <c r="H9" s="4">
        <v>500</v>
      </c>
      <c r="I9" s="4">
        <v>125</v>
      </c>
      <c r="J9" s="218" t="s">
        <v>0</v>
      </c>
    </row>
    <row r="10" spans="1:10" ht="15">
      <c r="A10" s="92">
        <v>2</v>
      </c>
      <c r="B10" s="92" t="s">
        <v>1093</v>
      </c>
      <c r="C10" s="92" t="s">
        <v>1090</v>
      </c>
      <c r="D10" s="426" t="s">
        <v>602</v>
      </c>
      <c r="E10" s="92" t="s">
        <v>1094</v>
      </c>
      <c r="F10" s="92" t="s">
        <v>348</v>
      </c>
      <c r="G10" s="4">
        <v>1250</v>
      </c>
      <c r="H10" s="4">
        <v>1000</v>
      </c>
      <c r="I10" s="4">
        <v>250</v>
      </c>
    </row>
    <row r="11" spans="1:10" ht="15">
      <c r="A11" s="92">
        <v>3</v>
      </c>
      <c r="B11" s="81" t="s">
        <v>1095</v>
      </c>
      <c r="C11" s="81" t="s">
        <v>1096</v>
      </c>
      <c r="D11" s="427" t="s">
        <v>519</v>
      </c>
      <c r="E11" s="81" t="s">
        <v>1097</v>
      </c>
      <c r="F11" s="92" t="s">
        <v>348</v>
      </c>
      <c r="G11" s="4">
        <v>1250</v>
      </c>
      <c r="H11" s="4">
        <v>1000</v>
      </c>
      <c r="I11" s="4">
        <v>250</v>
      </c>
    </row>
    <row r="12" spans="1:10" ht="15">
      <c r="A12" s="92">
        <v>4</v>
      </c>
      <c r="B12" s="81"/>
      <c r="C12" s="81"/>
      <c r="D12" s="427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427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427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427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276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453</v>
      </c>
      <c r="G25" s="80">
        <f>SUM(G9:G24)</f>
        <v>3125</v>
      </c>
      <c r="H25" s="80">
        <f>SUM(H9:H24)</f>
        <v>2500</v>
      </c>
      <c r="I25" s="80">
        <f>SUM(I9:I24)</f>
        <v>625</v>
      </c>
    </row>
    <row r="26" spans="1:9" ht="15">
      <c r="A26" s="216"/>
      <c r="B26" s="216"/>
      <c r="C26" s="216"/>
      <c r="D26" s="216"/>
      <c r="E26" s="216"/>
      <c r="F26" s="216"/>
      <c r="G26" s="216"/>
      <c r="H26" s="173"/>
      <c r="I26" s="173"/>
    </row>
    <row r="27" spans="1:9" ht="15">
      <c r="A27" s="217" t="s">
        <v>442</v>
      </c>
      <c r="B27" s="217"/>
      <c r="C27" s="216"/>
      <c r="D27" s="216"/>
      <c r="E27" s="216"/>
      <c r="F27" s="216"/>
      <c r="G27" s="216"/>
      <c r="H27" s="173"/>
      <c r="I27" s="173"/>
    </row>
    <row r="28" spans="1:9" ht="15">
      <c r="A28" s="217"/>
      <c r="B28" s="217"/>
      <c r="C28" s="216"/>
      <c r="D28" s="216"/>
      <c r="E28" s="216"/>
      <c r="F28" s="216"/>
      <c r="G28" s="216"/>
      <c r="H28" s="173"/>
      <c r="I28" s="173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">
      <c r="A30" s="179" t="s">
        <v>107</v>
      </c>
      <c r="B30" s="179"/>
      <c r="C30" s="173"/>
      <c r="D30" s="173"/>
      <c r="E30" s="173"/>
      <c r="F30" s="173"/>
      <c r="G30" s="173"/>
      <c r="H30" s="173"/>
      <c r="I30" s="173"/>
    </row>
    <row r="31" spans="1:9" ht="15">
      <c r="A31" s="173"/>
      <c r="B31" s="173"/>
      <c r="C31" s="173"/>
      <c r="D31" s="173"/>
      <c r="E31" s="173"/>
      <c r="F31" s="173"/>
      <c r="G31" s="173"/>
      <c r="H31" s="173"/>
      <c r="I31" s="173"/>
    </row>
    <row r="32" spans="1:9" ht="15">
      <c r="A32" s="173"/>
      <c r="B32" s="173"/>
      <c r="C32" s="173"/>
      <c r="D32" s="173"/>
      <c r="E32" s="177"/>
      <c r="F32" s="177"/>
      <c r="G32" s="177"/>
      <c r="H32" s="173"/>
      <c r="I32" s="173"/>
    </row>
    <row r="33" spans="1:9" ht="15">
      <c r="A33" s="179"/>
      <c r="B33" s="179"/>
      <c r="C33" s="179" t="s">
        <v>395</v>
      </c>
      <c r="D33" s="179"/>
      <c r="E33" s="179"/>
      <c r="F33" s="179"/>
      <c r="G33" s="179"/>
      <c r="H33" s="173"/>
      <c r="I33" s="173"/>
    </row>
    <row r="34" spans="1:9" ht="15">
      <c r="A34" s="173"/>
      <c r="B34" s="173"/>
      <c r="C34" s="173" t="s">
        <v>394</v>
      </c>
      <c r="D34" s="173"/>
      <c r="E34" s="173"/>
      <c r="F34" s="173"/>
      <c r="G34" s="173"/>
      <c r="H34" s="173"/>
      <c r="I34" s="173"/>
    </row>
    <row r="35" spans="1:9">
      <c r="A35" s="181"/>
      <c r="B35" s="181"/>
      <c r="C35" s="181" t="s">
        <v>139</v>
      </c>
      <c r="D35" s="181"/>
      <c r="E35" s="181"/>
      <c r="F35" s="181"/>
      <c r="G35" s="181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F14" sqref="F14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366</v>
      </c>
      <c r="B1" s="71"/>
      <c r="C1" s="71"/>
      <c r="D1" s="71"/>
      <c r="E1" s="71"/>
      <c r="F1" s="71"/>
      <c r="G1" s="902" t="s">
        <v>109</v>
      </c>
      <c r="H1" s="902"/>
      <c r="I1" s="349"/>
    </row>
    <row r="2" spans="1:9" ht="15">
      <c r="A2" s="70" t="s">
        <v>140</v>
      </c>
      <c r="B2" s="71"/>
      <c r="C2" s="71"/>
      <c r="D2" s="71"/>
      <c r="E2" s="71"/>
      <c r="F2" s="71"/>
      <c r="G2" s="332">
        <v>42370</v>
      </c>
      <c r="H2" s="383">
        <v>42735</v>
      </c>
      <c r="I2" s="70"/>
    </row>
    <row r="3" spans="1:9" ht="15">
      <c r="A3" s="70"/>
      <c r="B3" s="70"/>
      <c r="C3" s="70"/>
      <c r="D3" s="70"/>
      <c r="E3" s="70"/>
      <c r="F3" s="70"/>
      <c r="G3" s="152"/>
      <c r="H3" s="152"/>
      <c r="I3" s="349"/>
    </row>
    <row r="4" spans="1:9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  <c r="I5" s="349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151"/>
      <c r="B7" s="151"/>
      <c r="C7" s="262"/>
      <c r="D7" s="151"/>
      <c r="E7" s="151"/>
      <c r="F7" s="151"/>
      <c r="G7" s="72"/>
      <c r="H7" s="72"/>
      <c r="I7" s="70"/>
    </row>
    <row r="8" spans="1:9" ht="45">
      <c r="A8" s="345" t="s">
        <v>64</v>
      </c>
      <c r="B8" s="73" t="s">
        <v>340</v>
      </c>
      <c r="C8" s="84" t="s">
        <v>341</v>
      </c>
      <c r="D8" s="84" t="s">
        <v>227</v>
      </c>
      <c r="E8" s="84" t="s">
        <v>344</v>
      </c>
      <c r="F8" s="84" t="s">
        <v>343</v>
      </c>
      <c r="G8" s="84" t="s">
        <v>390</v>
      </c>
      <c r="H8" s="73" t="s">
        <v>10</v>
      </c>
      <c r="I8" s="73" t="s">
        <v>9</v>
      </c>
    </row>
    <row r="9" spans="1:9" ht="15">
      <c r="A9" s="346"/>
      <c r="B9" s="347"/>
      <c r="C9" s="92"/>
      <c r="D9" s="92"/>
      <c r="E9" s="92"/>
      <c r="F9" s="92"/>
      <c r="G9" s="92"/>
      <c r="H9" s="4"/>
      <c r="I9" s="4"/>
    </row>
    <row r="10" spans="1:9" ht="15">
      <c r="A10" s="346"/>
      <c r="B10" s="347"/>
      <c r="C10" s="92"/>
      <c r="D10" s="92"/>
      <c r="E10" s="92"/>
      <c r="F10" s="92"/>
      <c r="G10" s="92"/>
      <c r="H10" s="4"/>
      <c r="I10" s="4"/>
    </row>
    <row r="11" spans="1:9" ht="15">
      <c r="A11" s="346"/>
      <c r="B11" s="347"/>
      <c r="C11" s="81"/>
      <c r="D11" s="81"/>
      <c r="E11" s="81"/>
      <c r="F11" s="81"/>
      <c r="G11" s="81"/>
      <c r="H11" s="4"/>
      <c r="I11" s="4"/>
    </row>
    <row r="12" spans="1:9" ht="15">
      <c r="A12" s="346"/>
      <c r="B12" s="347"/>
      <c r="C12" s="81"/>
      <c r="D12" s="81"/>
      <c r="E12" s="81"/>
      <c r="F12" s="81"/>
      <c r="G12" s="81"/>
      <c r="H12" s="4"/>
      <c r="I12" s="4"/>
    </row>
    <row r="13" spans="1:9" ht="15">
      <c r="A13" s="346"/>
      <c r="B13" s="347"/>
      <c r="C13" s="81"/>
      <c r="D13" s="81"/>
      <c r="E13" s="81"/>
      <c r="F13" s="81"/>
      <c r="G13" s="81"/>
      <c r="H13" s="4"/>
      <c r="I13" s="4"/>
    </row>
    <row r="14" spans="1:9" ht="15">
      <c r="A14" s="346"/>
      <c r="B14" s="347"/>
      <c r="C14" s="81"/>
      <c r="D14" s="81"/>
      <c r="E14" s="81"/>
      <c r="F14" s="81"/>
      <c r="G14" s="81"/>
      <c r="H14" s="4"/>
      <c r="I14" s="4"/>
    </row>
    <row r="15" spans="1:9" ht="15">
      <c r="A15" s="346"/>
      <c r="B15" s="347"/>
      <c r="C15" s="81"/>
      <c r="D15" s="81"/>
      <c r="E15" s="81"/>
      <c r="F15" s="81"/>
      <c r="G15" s="81"/>
      <c r="H15" s="4"/>
      <c r="I15" s="4"/>
    </row>
    <row r="16" spans="1:9" ht="15">
      <c r="A16" s="346"/>
      <c r="B16" s="347"/>
      <c r="C16" s="81"/>
      <c r="D16" s="81"/>
      <c r="E16" s="81"/>
      <c r="F16" s="81"/>
      <c r="G16" s="81"/>
      <c r="H16" s="4"/>
      <c r="I16" s="4"/>
    </row>
    <row r="17" spans="1:9" ht="15">
      <c r="A17" s="346"/>
      <c r="B17" s="347"/>
      <c r="C17" s="81"/>
      <c r="D17" s="81"/>
      <c r="E17" s="81"/>
      <c r="F17" s="81"/>
      <c r="G17" s="81"/>
      <c r="H17" s="4"/>
      <c r="I17" s="4"/>
    </row>
    <row r="18" spans="1:9" ht="15">
      <c r="A18" s="346"/>
      <c r="B18" s="347"/>
      <c r="C18" s="81"/>
      <c r="D18" s="81"/>
      <c r="E18" s="81"/>
      <c r="F18" s="81"/>
      <c r="G18" s="81"/>
      <c r="H18" s="4"/>
      <c r="I18" s="4"/>
    </row>
    <row r="19" spans="1:9" ht="15">
      <c r="A19" s="346"/>
      <c r="B19" s="347"/>
      <c r="C19" s="81"/>
      <c r="D19" s="81"/>
      <c r="E19" s="81"/>
      <c r="F19" s="81"/>
      <c r="G19" s="81"/>
      <c r="H19" s="4"/>
      <c r="I19" s="4"/>
    </row>
    <row r="20" spans="1:9" ht="15">
      <c r="A20" s="346"/>
      <c r="B20" s="347"/>
      <c r="C20" s="81"/>
      <c r="D20" s="81"/>
      <c r="E20" s="81"/>
      <c r="F20" s="81"/>
      <c r="G20" s="81"/>
      <c r="H20" s="4"/>
      <c r="I20" s="4"/>
    </row>
    <row r="21" spans="1:9" ht="15">
      <c r="A21" s="346"/>
      <c r="B21" s="347"/>
      <c r="C21" s="81"/>
      <c r="D21" s="81"/>
      <c r="E21" s="81"/>
      <c r="F21" s="81"/>
      <c r="G21" s="81"/>
      <c r="H21" s="4"/>
      <c r="I21" s="4"/>
    </row>
    <row r="22" spans="1:9" ht="15">
      <c r="A22" s="346"/>
      <c r="B22" s="347"/>
      <c r="C22" s="81"/>
      <c r="D22" s="81"/>
      <c r="E22" s="81"/>
      <c r="F22" s="81"/>
      <c r="G22" s="81"/>
      <c r="H22" s="4"/>
      <c r="I22" s="4"/>
    </row>
    <row r="23" spans="1:9" ht="15">
      <c r="A23" s="346"/>
      <c r="B23" s="347"/>
      <c r="C23" s="81"/>
      <c r="D23" s="81"/>
      <c r="E23" s="81"/>
      <c r="F23" s="81"/>
      <c r="G23" s="81"/>
      <c r="H23" s="4"/>
      <c r="I23" s="4"/>
    </row>
    <row r="24" spans="1:9" ht="15">
      <c r="A24" s="346"/>
      <c r="B24" s="347"/>
      <c r="C24" s="81"/>
      <c r="D24" s="81"/>
      <c r="E24" s="81"/>
      <c r="F24" s="81"/>
      <c r="G24" s="81"/>
      <c r="H24" s="4"/>
      <c r="I24" s="4"/>
    </row>
    <row r="25" spans="1:9" ht="15">
      <c r="A25" s="346"/>
      <c r="B25" s="347"/>
      <c r="C25" s="81"/>
      <c r="D25" s="81"/>
      <c r="E25" s="81"/>
      <c r="F25" s="81"/>
      <c r="G25" s="81"/>
      <c r="H25" s="4"/>
      <c r="I25" s="4"/>
    </row>
    <row r="26" spans="1:9" ht="15">
      <c r="A26" s="346"/>
      <c r="B26" s="347"/>
      <c r="C26" s="81"/>
      <c r="D26" s="81"/>
      <c r="E26" s="81"/>
      <c r="F26" s="81"/>
      <c r="G26" s="81"/>
      <c r="H26" s="4"/>
      <c r="I26" s="4"/>
    </row>
    <row r="27" spans="1:9" ht="15">
      <c r="A27" s="346"/>
      <c r="B27" s="347"/>
      <c r="C27" s="81"/>
      <c r="D27" s="81"/>
      <c r="E27" s="81"/>
      <c r="F27" s="81"/>
      <c r="G27" s="81"/>
      <c r="H27" s="4"/>
      <c r="I27" s="4"/>
    </row>
    <row r="28" spans="1:9" ht="15">
      <c r="A28" s="346"/>
      <c r="B28" s="347"/>
      <c r="C28" s="81"/>
      <c r="D28" s="81"/>
      <c r="E28" s="81"/>
      <c r="F28" s="81"/>
      <c r="G28" s="81"/>
      <c r="H28" s="4"/>
      <c r="I28" s="4"/>
    </row>
    <row r="29" spans="1:9" ht="15">
      <c r="A29" s="346"/>
      <c r="B29" s="347"/>
      <c r="C29" s="81"/>
      <c r="D29" s="81"/>
      <c r="E29" s="81"/>
      <c r="F29" s="81"/>
      <c r="G29" s="81"/>
      <c r="H29" s="4"/>
      <c r="I29" s="4"/>
    </row>
    <row r="30" spans="1:9" ht="15">
      <c r="A30" s="346"/>
      <c r="B30" s="347"/>
      <c r="C30" s="81"/>
      <c r="D30" s="81"/>
      <c r="E30" s="81"/>
      <c r="F30" s="81"/>
      <c r="G30" s="81"/>
      <c r="H30" s="4"/>
      <c r="I30" s="4"/>
    </row>
    <row r="31" spans="1:9" ht="15">
      <c r="A31" s="346"/>
      <c r="B31" s="347"/>
      <c r="C31" s="81"/>
      <c r="D31" s="81"/>
      <c r="E31" s="81"/>
      <c r="F31" s="81"/>
      <c r="G31" s="81"/>
      <c r="H31" s="4"/>
      <c r="I31" s="4"/>
    </row>
    <row r="32" spans="1:9" ht="15">
      <c r="A32" s="346"/>
      <c r="B32" s="347"/>
      <c r="C32" s="81"/>
      <c r="D32" s="81"/>
      <c r="E32" s="81"/>
      <c r="F32" s="81"/>
      <c r="G32" s="81"/>
      <c r="H32" s="4"/>
      <c r="I32" s="4"/>
    </row>
    <row r="33" spans="1:9" ht="15">
      <c r="A33" s="346"/>
      <c r="B33" s="347"/>
      <c r="C33" s="81"/>
      <c r="D33" s="81"/>
      <c r="E33" s="81"/>
      <c r="F33" s="81"/>
      <c r="G33" s="81"/>
      <c r="H33" s="4"/>
      <c r="I33" s="4"/>
    </row>
    <row r="34" spans="1:9" ht="15">
      <c r="A34" s="346"/>
      <c r="B34" s="348"/>
      <c r="C34" s="93"/>
      <c r="D34" s="93"/>
      <c r="E34" s="93"/>
      <c r="F34" s="93"/>
      <c r="G34" s="93" t="s">
        <v>339</v>
      </c>
      <c r="H34" s="80">
        <f>SUM(H9:H33)</f>
        <v>0</v>
      </c>
      <c r="I34" s="80">
        <f>SUM(I9:I33)</f>
        <v>0</v>
      </c>
    </row>
    <row r="35" spans="1:9" ht="15">
      <c r="A35" s="216"/>
      <c r="B35" s="216"/>
      <c r="C35" s="216"/>
      <c r="D35" s="216"/>
      <c r="E35" s="216"/>
      <c r="F35" s="216"/>
      <c r="G35" s="173"/>
      <c r="H35" s="173"/>
      <c r="I35" s="178"/>
    </row>
    <row r="36" spans="1:9" ht="15">
      <c r="A36" s="217" t="s">
        <v>350</v>
      </c>
      <c r="B36" s="216"/>
      <c r="C36" s="216"/>
      <c r="D36" s="216"/>
      <c r="E36" s="216"/>
      <c r="F36" s="216"/>
      <c r="G36" s="173"/>
      <c r="H36" s="173"/>
      <c r="I36" s="178"/>
    </row>
    <row r="37" spans="1:9" ht="15">
      <c r="A37" s="217" t="s">
        <v>353</v>
      </c>
      <c r="B37" s="216"/>
      <c r="C37" s="216"/>
      <c r="D37" s="216"/>
      <c r="E37" s="216"/>
      <c r="F37" s="216"/>
      <c r="G37" s="173"/>
      <c r="H37" s="173"/>
      <c r="I37" s="178"/>
    </row>
    <row r="38" spans="1:9" ht="15">
      <c r="A38" s="217"/>
      <c r="B38" s="173"/>
      <c r="C38" s="173"/>
      <c r="D38" s="173"/>
      <c r="E38" s="173"/>
      <c r="F38" s="173"/>
      <c r="G38" s="173"/>
      <c r="H38" s="173"/>
      <c r="I38" s="178"/>
    </row>
    <row r="39" spans="1:9" ht="15">
      <c r="A39" s="217"/>
      <c r="B39" s="173"/>
      <c r="C39" s="173"/>
      <c r="D39" s="173"/>
      <c r="E39" s="173"/>
      <c r="G39" s="173"/>
      <c r="H39" s="173"/>
      <c r="I39" s="178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178"/>
    </row>
    <row r="41" spans="1:9" ht="15">
      <c r="A41" s="179" t="s">
        <v>107</v>
      </c>
      <c r="B41" s="173"/>
      <c r="C41" s="173"/>
      <c r="D41" s="173"/>
      <c r="E41" s="173"/>
      <c r="F41" s="173"/>
      <c r="G41" s="173"/>
      <c r="H41" s="173"/>
      <c r="I41" s="178"/>
    </row>
    <row r="42" spans="1:9" ht="15">
      <c r="A42" s="173"/>
      <c r="B42" s="173"/>
      <c r="C42" s="173"/>
      <c r="D42" s="173"/>
      <c r="E42" s="173"/>
      <c r="F42" s="173"/>
      <c r="G42" s="173"/>
      <c r="H42" s="173"/>
      <c r="I42" s="178"/>
    </row>
    <row r="43" spans="1:9" ht="15">
      <c r="A43" s="173"/>
      <c r="B43" s="173"/>
      <c r="C43" s="173"/>
      <c r="D43" s="173"/>
      <c r="E43" s="173"/>
      <c r="F43" s="173"/>
      <c r="G43" s="173"/>
      <c r="H43" s="180"/>
      <c r="I43" s="178"/>
    </row>
    <row r="44" spans="1:9" ht="15">
      <c r="A44" s="179"/>
      <c r="B44" s="179" t="s">
        <v>271</v>
      </c>
      <c r="C44" s="179"/>
      <c r="D44" s="179"/>
      <c r="E44" s="179"/>
      <c r="F44" s="179"/>
      <c r="G44" s="173"/>
      <c r="H44" s="180"/>
      <c r="I44" s="178"/>
    </row>
    <row r="45" spans="1:9" ht="15">
      <c r="A45" s="173"/>
      <c r="B45" s="173" t="s">
        <v>270</v>
      </c>
      <c r="C45" s="173"/>
      <c r="D45" s="173"/>
      <c r="E45" s="173"/>
      <c r="F45" s="173"/>
      <c r="G45" s="173"/>
      <c r="H45" s="180"/>
      <c r="I45" s="178"/>
    </row>
    <row r="46" spans="1:9">
      <c r="A46" s="181"/>
      <c r="B46" s="181" t="s">
        <v>139</v>
      </c>
      <c r="C46" s="181"/>
      <c r="D46" s="181"/>
      <c r="E46" s="181"/>
      <c r="F46" s="181"/>
      <c r="G46" s="174"/>
      <c r="H46" s="174"/>
      <c r="I46" s="174"/>
    </row>
  </sheetData>
  <mergeCells count="1">
    <mergeCell ref="G1:H1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12" sqref="G12"/>
    </sheetView>
  </sheetViews>
  <sheetFormatPr defaultRowHeight="12.75"/>
  <cols>
    <col min="1" max="1" width="5.42578125" style="174" customWidth="1"/>
    <col min="2" max="2" width="13.140625" style="174" customWidth="1"/>
    <col min="3" max="3" width="15.140625" style="174" customWidth="1"/>
    <col min="4" max="4" width="18" style="174" customWidth="1"/>
    <col min="5" max="5" width="20.5703125" style="174" customWidth="1"/>
    <col min="6" max="6" width="21.28515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>
      <c r="A1" s="68" t="s">
        <v>462</v>
      </c>
      <c r="B1" s="68"/>
      <c r="C1" s="71"/>
      <c r="D1" s="71"/>
      <c r="E1" s="71"/>
      <c r="F1" s="71"/>
      <c r="G1" s="902" t="s">
        <v>109</v>
      </c>
      <c r="H1" s="902"/>
    </row>
    <row r="2" spans="1:10" ht="15">
      <c r="A2" s="70" t="s">
        <v>140</v>
      </c>
      <c r="B2" s="68"/>
      <c r="C2" s="71"/>
      <c r="D2" s="71"/>
      <c r="E2" s="71"/>
      <c r="F2" s="71"/>
      <c r="G2" s="332">
        <v>42370</v>
      </c>
      <c r="H2" s="383">
        <v>42735</v>
      </c>
    </row>
    <row r="3" spans="1:10" ht="15">
      <c r="A3" s="70"/>
      <c r="B3" s="70"/>
      <c r="C3" s="70"/>
      <c r="D3" s="70"/>
      <c r="E3" s="70"/>
      <c r="F3" s="70"/>
      <c r="G3" s="207"/>
      <c r="H3" s="207"/>
    </row>
    <row r="4" spans="1:10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მოქალაქეთა პოლიტიკური გაერთანება სახელმწიფო ხალხისთვის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06"/>
      <c r="B7" s="206"/>
      <c r="C7" s="206"/>
      <c r="D7" s="209"/>
      <c r="E7" s="206"/>
      <c r="F7" s="206"/>
      <c r="G7" s="72"/>
      <c r="H7" s="72"/>
    </row>
    <row r="8" spans="1:10" ht="30">
      <c r="A8" s="84" t="s">
        <v>64</v>
      </c>
      <c r="B8" s="84" t="s">
        <v>340</v>
      </c>
      <c r="C8" s="84" t="s">
        <v>341</v>
      </c>
      <c r="D8" s="84" t="s">
        <v>227</v>
      </c>
      <c r="E8" s="84" t="s">
        <v>349</v>
      </c>
      <c r="F8" s="84" t="s">
        <v>342</v>
      </c>
      <c r="G8" s="73" t="s">
        <v>10</v>
      </c>
      <c r="H8" s="73" t="s">
        <v>9</v>
      </c>
      <c r="J8" s="218" t="s">
        <v>348</v>
      </c>
    </row>
    <row r="9" spans="1:10" ht="30">
      <c r="A9" s="92"/>
      <c r="B9" s="92" t="s">
        <v>1098</v>
      </c>
      <c r="C9" s="92" t="s">
        <v>1099</v>
      </c>
      <c r="D9" s="92">
        <v>35001059679</v>
      </c>
      <c r="E9" s="92" t="s">
        <v>1100</v>
      </c>
      <c r="F9" s="92" t="s">
        <v>1101</v>
      </c>
      <c r="G9" s="4">
        <v>1250</v>
      </c>
      <c r="H9" s="4">
        <v>1000</v>
      </c>
      <c r="J9" s="218" t="s">
        <v>0</v>
      </c>
    </row>
    <row r="10" spans="1:10" ht="30">
      <c r="A10" s="92"/>
      <c r="B10" s="92" t="s">
        <v>1102</v>
      </c>
      <c r="C10" s="92" t="s">
        <v>1103</v>
      </c>
      <c r="D10" s="92">
        <v>1024036829</v>
      </c>
      <c r="E10" s="92" t="s">
        <v>1100</v>
      </c>
      <c r="F10" s="92" t="s">
        <v>1101</v>
      </c>
      <c r="G10" s="4">
        <v>1250</v>
      </c>
      <c r="H10" s="4">
        <v>1000</v>
      </c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347</v>
      </c>
      <c r="G34" s="80">
        <f>SUM(G9:G33)</f>
        <v>2500</v>
      </c>
      <c r="H34" s="80">
        <f>SUM(H9:H33)</f>
        <v>2000</v>
      </c>
    </row>
    <row r="35" spans="1:9" ht="15">
      <c r="A35" s="216"/>
      <c r="B35" s="216"/>
      <c r="C35" s="216"/>
      <c r="D35" s="216"/>
      <c r="E35" s="216"/>
      <c r="F35" s="216"/>
      <c r="G35" s="216"/>
      <c r="H35" s="173"/>
      <c r="I35" s="173"/>
    </row>
    <row r="36" spans="1:9" ht="15">
      <c r="A36" s="217" t="s">
        <v>401</v>
      </c>
      <c r="B36" s="217"/>
      <c r="C36" s="216"/>
      <c r="D36" s="216"/>
      <c r="E36" s="216"/>
      <c r="F36" s="216"/>
      <c r="G36" s="216"/>
      <c r="H36" s="173"/>
      <c r="I36" s="173"/>
    </row>
    <row r="37" spans="1:9" ht="15">
      <c r="A37" s="217" t="s">
        <v>346</v>
      </c>
      <c r="B37" s="217"/>
      <c r="C37" s="216"/>
      <c r="D37" s="216"/>
      <c r="E37" s="216"/>
      <c r="F37" s="216"/>
      <c r="G37" s="216"/>
      <c r="H37" s="173"/>
      <c r="I37" s="173"/>
    </row>
    <row r="38" spans="1:9" ht="15">
      <c r="A38" s="217"/>
      <c r="B38" s="217"/>
      <c r="C38" s="173"/>
      <c r="D38" s="173"/>
      <c r="E38" s="173"/>
      <c r="F38" s="173"/>
      <c r="G38" s="173"/>
      <c r="H38" s="173"/>
      <c r="I38" s="173"/>
    </row>
    <row r="39" spans="1:9" ht="15">
      <c r="A39" s="217"/>
      <c r="B39" s="217"/>
      <c r="C39" s="173"/>
      <c r="D39" s="173"/>
      <c r="E39" s="173"/>
      <c r="F39" s="173"/>
      <c r="G39" s="173"/>
      <c r="H39" s="173"/>
      <c r="I39" s="173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>
      <c r="A41" s="179" t="s">
        <v>107</v>
      </c>
      <c r="B41" s="179"/>
      <c r="C41" s="173"/>
      <c r="D41" s="173"/>
      <c r="E41" s="173"/>
      <c r="F41" s="173"/>
      <c r="G41" s="173"/>
      <c r="H41" s="173"/>
      <c r="I41" s="173"/>
    </row>
    <row r="42" spans="1:9" ht="15">
      <c r="A42" s="173"/>
      <c r="B42" s="173"/>
      <c r="C42" s="173"/>
      <c r="D42" s="173"/>
      <c r="E42" s="173"/>
      <c r="F42" s="173"/>
      <c r="G42" s="173"/>
      <c r="H42" s="173"/>
      <c r="I42" s="173"/>
    </row>
    <row r="43" spans="1:9" ht="15">
      <c r="A43" s="173"/>
      <c r="B43" s="173"/>
      <c r="C43" s="173"/>
      <c r="D43" s="173"/>
      <c r="E43" s="173"/>
      <c r="F43" s="173"/>
      <c r="G43" s="173"/>
      <c r="H43" s="173"/>
      <c r="I43" s="180"/>
    </row>
    <row r="44" spans="1:9" ht="15">
      <c r="A44" s="179"/>
      <c r="B44" s="179"/>
      <c r="C44" s="179" t="s">
        <v>432</v>
      </c>
      <c r="D44" s="179"/>
      <c r="E44" s="216"/>
      <c r="F44" s="179"/>
      <c r="G44" s="179"/>
      <c r="H44" s="173"/>
      <c r="I44" s="180"/>
    </row>
    <row r="45" spans="1:9" ht="15">
      <c r="A45" s="173"/>
      <c r="B45" s="173"/>
      <c r="C45" s="173" t="s">
        <v>270</v>
      </c>
      <c r="D45" s="173"/>
      <c r="E45" s="173"/>
      <c r="F45" s="173"/>
      <c r="G45" s="173"/>
      <c r="H45" s="173"/>
      <c r="I45" s="180"/>
    </row>
    <row r="46" spans="1:9">
      <c r="A46" s="181"/>
      <c r="B46" s="181"/>
      <c r="C46" s="181" t="s">
        <v>139</v>
      </c>
      <c r="D46" s="181"/>
      <c r="E46" s="181"/>
      <c r="F46" s="181"/>
      <c r="G46" s="181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74" customWidth="1"/>
    <col min="2" max="2" width="27.5703125" style="174" customWidth="1"/>
    <col min="3" max="3" width="19.28515625" style="174" customWidth="1"/>
    <col min="4" max="4" width="16.85546875" style="174" customWidth="1"/>
    <col min="5" max="5" width="13.140625" style="174" customWidth="1"/>
    <col min="6" max="6" width="17" style="174" customWidth="1"/>
    <col min="7" max="7" width="13.7109375" style="174" customWidth="1"/>
    <col min="8" max="8" width="19.42578125" style="174" bestFit="1" customWidth="1"/>
    <col min="9" max="9" width="18.5703125" style="174" bestFit="1" customWidth="1"/>
    <col min="10" max="10" width="16.7109375" style="174" customWidth="1"/>
    <col min="11" max="11" width="17.7109375" style="174" customWidth="1"/>
    <col min="12" max="12" width="12.85546875" style="174" customWidth="1"/>
    <col min="13" max="16384" width="9.140625" style="174"/>
  </cols>
  <sheetData>
    <row r="2" spans="1:12" ht="15">
      <c r="A2" s="905" t="s">
        <v>509</v>
      </c>
      <c r="B2" s="905"/>
      <c r="C2" s="905"/>
      <c r="D2" s="905"/>
      <c r="E2" s="353"/>
      <c r="F2" s="71"/>
      <c r="G2" s="71"/>
      <c r="H2" s="71"/>
      <c r="I2" s="71"/>
      <c r="J2" s="354"/>
      <c r="K2" s="355"/>
      <c r="L2" s="355" t="s">
        <v>109</v>
      </c>
    </row>
    <row r="3" spans="1:12" ht="15">
      <c r="A3" s="70" t="s">
        <v>140</v>
      </c>
      <c r="B3" s="68"/>
      <c r="C3" s="71"/>
      <c r="D3" s="71"/>
      <c r="E3" s="71"/>
      <c r="F3" s="71"/>
      <c r="G3" s="71"/>
      <c r="H3" s="71"/>
      <c r="I3" s="71"/>
      <c r="J3" s="354"/>
      <c r="K3" s="332" t="s">
        <v>1086</v>
      </c>
      <c r="L3" s="383">
        <v>42735</v>
      </c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354"/>
      <c r="K4" s="354"/>
      <c r="L4" s="354"/>
    </row>
    <row r="5" spans="1:12" ht="15">
      <c r="A5" s="71" t="s">
        <v>274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მოქალაქეთა პოლიტიკური გაერთანება სახელმწიფო ხალხისთვის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351"/>
      <c r="B8" s="351"/>
      <c r="C8" s="351"/>
      <c r="D8" s="351"/>
      <c r="E8" s="351"/>
      <c r="F8" s="351"/>
      <c r="G8" s="351"/>
      <c r="H8" s="351"/>
      <c r="I8" s="351"/>
      <c r="J8" s="72"/>
      <c r="K8" s="72"/>
      <c r="L8" s="72"/>
    </row>
    <row r="9" spans="1:12" ht="45">
      <c r="A9" s="84" t="s">
        <v>64</v>
      </c>
      <c r="B9" s="84" t="s">
        <v>480</v>
      </c>
      <c r="C9" s="84" t="s">
        <v>481</v>
      </c>
      <c r="D9" s="84" t="s">
        <v>482</v>
      </c>
      <c r="E9" s="84" t="s">
        <v>483</v>
      </c>
      <c r="F9" s="84" t="s">
        <v>484</v>
      </c>
      <c r="G9" s="84" t="s">
        <v>485</v>
      </c>
      <c r="H9" s="84" t="s">
        <v>486</v>
      </c>
      <c r="I9" s="84" t="s">
        <v>487</v>
      </c>
      <c r="J9" s="84" t="s">
        <v>488</v>
      </c>
      <c r="K9" s="84" t="s">
        <v>489</v>
      </c>
      <c r="L9" s="84" t="s">
        <v>318</v>
      </c>
    </row>
    <row r="10" spans="1:12" ht="15">
      <c r="A10" s="92">
        <v>1</v>
      </c>
      <c r="B10" s="33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3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3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3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3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3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3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3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3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3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3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3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3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3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3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3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3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3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3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3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3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3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3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3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276</v>
      </c>
      <c r="B34" s="33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38"/>
      <c r="C35" s="93"/>
      <c r="D35" s="93"/>
      <c r="E35" s="93"/>
      <c r="F35" s="93"/>
      <c r="G35" s="81"/>
      <c r="H35" s="81"/>
      <c r="I35" s="81"/>
      <c r="J35" s="81" t="s">
        <v>490</v>
      </c>
      <c r="K35" s="80">
        <f>SUM(K10:K34)</f>
        <v>0</v>
      </c>
      <c r="L35" s="81"/>
    </row>
    <row r="36" spans="1:12" ht="1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173"/>
    </row>
    <row r="37" spans="1:12" ht="15">
      <c r="A37" s="217" t="s">
        <v>491</v>
      </c>
      <c r="B37" s="217"/>
      <c r="C37" s="216"/>
      <c r="D37" s="216"/>
      <c r="E37" s="216"/>
      <c r="F37" s="216"/>
      <c r="G37" s="216"/>
      <c r="H37" s="216"/>
      <c r="I37" s="216"/>
      <c r="J37" s="216"/>
      <c r="K37" s="173"/>
    </row>
    <row r="38" spans="1:12" ht="15">
      <c r="A38" s="217" t="s">
        <v>492</v>
      </c>
      <c r="B38" s="217"/>
      <c r="C38" s="216"/>
      <c r="D38" s="216"/>
      <c r="E38" s="216"/>
      <c r="F38" s="216"/>
      <c r="G38" s="216"/>
      <c r="H38" s="216"/>
      <c r="I38" s="216"/>
      <c r="J38" s="216"/>
      <c r="K38" s="173"/>
    </row>
    <row r="39" spans="1:12" ht="15">
      <c r="A39" s="204" t="s">
        <v>493</v>
      </c>
      <c r="B39" s="217"/>
      <c r="C39" s="173"/>
      <c r="D39" s="173"/>
      <c r="E39" s="173"/>
      <c r="F39" s="173"/>
      <c r="G39" s="173"/>
      <c r="H39" s="173"/>
      <c r="I39" s="173"/>
      <c r="J39" s="173"/>
      <c r="K39" s="173"/>
    </row>
    <row r="40" spans="1:12" ht="15">
      <c r="A40" s="204" t="s">
        <v>510</v>
      </c>
      <c r="B40" s="217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2" ht="15.75" customHeight="1">
      <c r="A41" s="910" t="s">
        <v>511</v>
      </c>
      <c r="B41" s="910"/>
      <c r="C41" s="910"/>
      <c r="D41" s="910"/>
      <c r="E41" s="910"/>
      <c r="F41" s="910"/>
      <c r="G41" s="910"/>
      <c r="H41" s="910"/>
      <c r="I41" s="910"/>
      <c r="J41" s="910"/>
      <c r="K41" s="910"/>
    </row>
    <row r="42" spans="1:12" ht="15.75" customHeight="1">
      <c r="A42" s="910"/>
      <c r="B42" s="910"/>
      <c r="C42" s="910"/>
      <c r="D42" s="910"/>
      <c r="E42" s="910"/>
      <c r="F42" s="910"/>
      <c r="G42" s="910"/>
      <c r="H42" s="910"/>
      <c r="I42" s="910"/>
      <c r="J42" s="910"/>
      <c r="K42" s="910"/>
    </row>
    <row r="43" spans="1:12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</row>
    <row r="44" spans="1:12" ht="15">
      <c r="A44" s="906" t="s">
        <v>107</v>
      </c>
      <c r="B44" s="906"/>
      <c r="C44" s="339"/>
      <c r="D44" s="340"/>
      <c r="E44" s="340"/>
      <c r="F44" s="339"/>
      <c r="G44" s="339"/>
      <c r="H44" s="339"/>
      <c r="I44" s="339"/>
      <c r="J44" s="339"/>
      <c r="K44" s="173"/>
    </row>
    <row r="45" spans="1:12" ht="15">
      <c r="A45" s="339"/>
      <c r="B45" s="340"/>
      <c r="C45" s="339"/>
      <c r="D45" s="340"/>
      <c r="E45" s="340"/>
      <c r="F45" s="339"/>
      <c r="G45" s="339"/>
      <c r="H45" s="339"/>
      <c r="I45" s="339"/>
      <c r="J45" s="341"/>
      <c r="K45" s="173"/>
    </row>
    <row r="46" spans="1:12" ht="15" customHeight="1">
      <c r="A46" s="339"/>
      <c r="B46" s="340"/>
      <c r="C46" s="907" t="s">
        <v>268</v>
      </c>
      <c r="D46" s="907"/>
      <c r="E46" s="352"/>
      <c r="F46" s="342"/>
      <c r="G46" s="908" t="s">
        <v>495</v>
      </c>
      <c r="H46" s="908"/>
      <c r="I46" s="908"/>
      <c r="J46" s="343"/>
      <c r="K46" s="173"/>
    </row>
    <row r="47" spans="1:12" ht="15">
      <c r="A47" s="339"/>
      <c r="B47" s="340"/>
      <c r="C47" s="339"/>
      <c r="D47" s="340"/>
      <c r="E47" s="340"/>
      <c r="F47" s="339"/>
      <c r="G47" s="909"/>
      <c r="H47" s="909"/>
      <c r="I47" s="909"/>
      <c r="J47" s="343"/>
      <c r="K47" s="173"/>
    </row>
    <row r="48" spans="1:12" ht="15">
      <c r="A48" s="339"/>
      <c r="B48" s="340"/>
      <c r="C48" s="904" t="s">
        <v>139</v>
      </c>
      <c r="D48" s="904"/>
      <c r="E48" s="352"/>
      <c r="F48" s="342"/>
      <c r="G48" s="339"/>
      <c r="H48" s="339"/>
      <c r="I48" s="339"/>
      <c r="J48" s="339"/>
      <c r="K48" s="173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2017-01-29T07:47:10Z</cp:lastPrinted>
  <dcterms:created xsi:type="dcterms:W3CDTF">2011-12-27T13:20:18Z</dcterms:created>
  <dcterms:modified xsi:type="dcterms:W3CDTF">2017-02-20T06:49:05Z</dcterms:modified>
</cp:coreProperties>
</file>