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.marshania\Desktop\"/>
    </mc:Choice>
  </mc:AlternateContent>
  <bookViews>
    <workbookView xWindow="0" yWindow="0" windowWidth="24000" windowHeight="973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N1'!$A$1:$L$50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F9" i="35" l="1"/>
  <c r="I9" i="35"/>
  <c r="I10" i="9"/>
  <c r="I13" i="43"/>
  <c r="I14" i="43"/>
  <c r="I15" i="43"/>
  <c r="I16" i="43"/>
  <c r="I17" i="43"/>
  <c r="I18" i="43"/>
  <c r="I19" i="43"/>
  <c r="I20" i="43"/>
  <c r="I12" i="43"/>
  <c r="H11" i="43"/>
  <c r="I11" i="43" s="1"/>
  <c r="G11" i="43"/>
  <c r="I10" i="43"/>
  <c r="I9" i="43"/>
  <c r="C38" i="40"/>
  <c r="D13" i="7"/>
  <c r="D12" i="7" s="1"/>
  <c r="D16" i="7"/>
  <c r="C16" i="7"/>
  <c r="C14" i="7"/>
  <c r="D12" i="3"/>
  <c r="C13" i="7" l="1"/>
  <c r="C12" i="7" s="1"/>
  <c r="I38" i="35"/>
  <c r="A5" i="9"/>
  <c r="K35" i="55" l="1"/>
  <c r="A6" i="55"/>
  <c r="E10" i="55" s="1"/>
  <c r="E11" i="55" s="1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<sst xmlns="http://schemas.openxmlformats.org/spreadsheetml/2006/main" count="1442" uniqueCount="755">
  <si>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</si>
  <si>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</si>
  <si>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</si>
  <si>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</si>
  <si>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</si>
  <si>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</si>
  <si>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</si>
  <si>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</si>
  <si>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</si>
  <si>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</si>
  <si>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</si>
  <si>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</si>
  <si>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</si>
  <si>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</si>
  <si>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</si>
  <si>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</si>
  <si>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</si>
  <si>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</si>
  <si>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</si>
  <si>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</si>
  <si>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</si>
  <si>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</si>
  <si>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</si>
  <si>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</si>
  <si>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</si>
  <si>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</si>
  <si>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</si>
  <si>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</si>
  <si>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</si>
  <si>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</si>
  <si>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</si>
  <si>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</si>
  <si>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</si>
  <si>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</si>
  <si>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</si>
  <si>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</si>
  <si>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</si>
  <si>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</si>
  <si>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</si>
  <si>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</si>
  <si>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</si>
  <si>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</si>
  <si>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</si>
  <si>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</si>
  <si>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</si>
  <si>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</si>
  <si>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</si>
  <si>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</si>
  <si>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</si>
  <si>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</si>
  <si>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</si>
  <si>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</si>
  <si>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</si>
  <si>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</si>
  <si>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</si>
  <si>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</si>
  <si>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</si>
  <si>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</si>
  <si>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</si>
  <si>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</si>
  <si>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</si>
  <si>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</si>
  <si>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</si>
  <si>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</si>
  <si>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</si>
  <si>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</si>
  <si>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</si>
  <si>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</si>
  <si>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</si>
  <si>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</si>
  <si>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</si>
  <si>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</si>
  <si>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</si>
  <si>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</si>
  <si>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</si>
  <si>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</si>
  <si>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</si>
  <si>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</si>
  <si>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</si>
  <si>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</si>
  <si>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</si>
  <si>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</si>
  <si>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</si>
  <si>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</si>
  <si>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</si>
  <si>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</si>
  <si>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</si>
  <si>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</si>
  <si>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</si>
  <si>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</si>
  <si>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</si>
  <si>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</si>
  <si>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</si>
  <si>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</si>
  <si>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</si>
  <si>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</si>
  <si>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</si>
  <si>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</si>
  <si>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</si>
  <si>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</si>
  <si>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</si>
  <si>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</si>
  <si>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</si>
  <si>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</si>
  <si>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</si>
  <si>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</si>
  <si>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</si>
  <si>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</si>
  <si>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</si>
  <si>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</si>
  <si>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</si>
  <si>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</si>
  <si>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</si>
  <si>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</si>
  <si>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</si>
  <si>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</si>
  <si>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</si>
  <si>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</si>
  <si>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</si>
  <si>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</si>
  <si>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</si>
  <si>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</si>
  <si>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</si>
  <si>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</si>
  <si>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</si>
  <si>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</si>
  <si>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</si>
  <si>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</si>
  <si>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</si>
  <si>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</si>
  <si>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</si>
  <si>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</si>
  <si>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</si>
  <si>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</si>
  <si>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</si>
  <si>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</si>
  <si>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</si>
  <si>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</si>
  <si>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</si>
  <si>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</si>
  <si>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</si>
  <si>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</si>
  <si>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</si>
  <si>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</si>
  <si>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</si>
  <si>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</si>
  <si>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</si>
  <si>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</si>
  <si>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</si>
  <si>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</si>
  <si>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</si>
  <si>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</si>
  <si>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</si>
  <si>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</si>
  <si>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</si>
  <si>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</si>
  <si>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</si>
  <si>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</si>
  <si>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</si>
  <si>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</si>
  <si>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</si>
  <si>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</si>
  <si>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</si>
  <si>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</si>
  <si>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</si>
  <si>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</si>
  <si>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</si>
  <si>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</si>
  <si>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</si>
  <si>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</si>
  <si>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</si>
  <si>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</si>
  <si>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</si>
  <si>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</si>
  <si>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</si>
  <si>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</si>
  <si>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</si>
  <si>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</si>
  <si>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</si>
  <si>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</si>
  <si>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</si>
  <si>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</si>
  <si>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</si>
  <si>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</si>
  <si>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</si>
  <si>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</si>
  <si>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</si>
  <si>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</si>
  <si>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</si>
  <si>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</si>
  <si>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</si>
  <si>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</si>
  <si>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</si>
  <si>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</si>
  <si>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</si>
  <si>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</si>
  <si>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</si>
  <si>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</si>
  <si>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</si>
  <si>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</si>
  <si>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</si>
  <si>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</si>
  <si>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</si>
  <si>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</si>
  <si>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</si>
  <si>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</si>
  <si>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</si>
  <si>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</si>
  <si>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</si>
  <si>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</si>
  <si>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</si>
  <si>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</si>
  <si>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</si>
  <si>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</si>
  <si>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</si>
  <si>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</si>
  <si>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</si>
  <si>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</si>
  <si>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</si>
  <si>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</si>
  <si>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</si>
  <si>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</si>
  <si>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</si>
  <si>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</si>
  <si>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</si>
  <si>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</si>
  <si>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</si>
  <si>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</si>
  <si>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</si>
  <si>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</si>
  <si>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</si>
  <si>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</si>
  <si>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</si>
  <si>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</si>
  <si>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</si>
  <si>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</si>
  <si>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</si>
  <si>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</si>
  <si>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</si>
  <si>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</si>
  <si>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</si>
  <si>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</si>
  <si>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</si>
  <si>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</si>
  <si>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</si>
  <si>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</si>
  <si>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</si>
  <si>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</si>
  <si>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</si>
  <si>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</si>
  <si>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</si>
  <si>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</si>
  <si>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</si>
  <si>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</si>
  <si>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</si>
  <si>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</si>
  <si>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</si>
  <si>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</si>
  <si>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</si>
  <si>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</si>
  <si>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</si>
  <si>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</si>
  <si>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</si>
  <si>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</si>
  <si>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</si>
  <si>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</si>
  <si>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</si>
  <si>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</si>
  <si>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</si>
  <si>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</si>
  <si>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</si>
  <si>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</si>
  <si>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</si>
  <si>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</si>
  <si>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</si>
  <si>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</si>
  <si>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</si>
  <si>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</si>
  <si>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</si>
  <si>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</si>
  <si>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</si>
  <si>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</si>
  <si>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</si>
  <si>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</si>
  <si>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</si>
  <si>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</si>
  <si>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</si>
  <si>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</si>
  <si>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</si>
  <si>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</si>
  <si>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</si>
  <si>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</si>
  <si>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</si>
  <si>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</si>
  <si>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</si>
  <si>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</si>
  <si>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</si>
  <si>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</si>
  <si>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</si>
  <si>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</si>
  <si>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</si>
  <si>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</si>
  <si>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</si>
  <si>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</si>
  <si>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</si>
  <si>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</si>
  <si>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</si>
  <si>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</si>
  <si>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</si>
  <si>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</si>
  <si>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</si>
  <si>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</si>
  <si>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</si>
  <si>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</si>
  <si>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</si>
  <si>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</si>
  <si>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</si>
  <si>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</si>
  <si>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</si>
  <si>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</si>
  <si>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</si>
  <si>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</si>
  <si>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</si>
  <si>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</si>
  <si>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</si>
  <si>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</si>
  <si>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</si>
  <si>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</si>
  <si>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</si>
  <si>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</si>
  <si>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</si>
  <si>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</si>
  <si>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</si>
  <si>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</si>
  <si>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</si>
  <si>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</si>
  <si>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</si>
  <si>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</si>
  <si>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</si>
  <si>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</si>
  <si>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</si>
  <si>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</si>
  <si>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</si>
  <si>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</si>
  <si>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</si>
  <si>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</si>
  <si>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</si>
  <si>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</si>
  <si>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</si>
  <si>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</si>
  <si>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</si>
  <si>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</si>
  <si>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</si>
  <si>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</si>
  <si>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</si>
  <si>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</si>
  <si>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</si>
  <si>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</si>
  <si>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</si>
  <si>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</si>
  <si>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</si>
  <si>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</si>
  <si>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</si>
  <si>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</si>
  <si>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</si>
  <si>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</si>
  <si>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</si>
  <si>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</si>
  <si>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</si>
  <si>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</si>
  <si>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</si>
  <si>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</si>
  <si>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</si>
  <si>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</si>
  <si>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</si>
  <si>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</si>
  <si>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</si>
  <si>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</si>
  <si>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</si>
  <si>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</si>
  <si>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</si>
  <si>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</si>
  <si>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</si>
  <si>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</si>
  <si>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</si>
  <si>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</si>
  <si>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</si>
  <si>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</si>
  <si>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</si>
  <si>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</si>
  <si>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</si>
  <si>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</si>
  <si>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</si>
  <si>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</si>
  <si>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</si>
  <si>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</si>
  <si>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</si>
  <si>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</si>
  <si>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</si>
  <si>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</si>
  <si>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</si>
  <si>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</si>
  <si>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</si>
  <si>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</si>
  <si>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</si>
  <si>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</si>
  <si>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</si>
  <si>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</si>
  <si>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</si>
  <si>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</si>
  <si>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</si>
  <si>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</si>
  <si>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</si>
  <si>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</si>
  <si>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</si>
  <si>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</si>
  <si>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</si>
  <si>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</si>
  <si>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</si>
  <si>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</si>
  <si>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</si>
  <si>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</si>
  <si>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</si>
  <si>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</si>
  <si>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</si>
  <si>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</si>
  <si>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</si>
  <si>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</si>
  <si>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</si>
  <si>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</si>
  <si>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</si>
  <si>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</si>
  <si>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</si>
  <si>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</si>
  <si>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</si>
  <si>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</si>
  <si>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</si>
  <si>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</si>
  <si>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</si>
  <si>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</si>
  <si>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</si>
  <si>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</si>
  <si>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</si>
  <si>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</si>
  <si>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</si>
  <si>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</si>
  <si>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</si>
  <si>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</si>
  <si>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</si>
  <si>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</si>
  <si>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</si>
  <si>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</si>
  <si>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</si>
  <si>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</si>
  <si>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</si>
  <si>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</si>
  <si>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</si>
  <si>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</si>
  <si>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</si>
  <si>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</si>
  <si>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</si>
  <si>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</si>
  <si>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</si>
  <si>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</si>
  <si>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</si>
  <si>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</si>
  <si>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</si>
  <si>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</si>
  <si>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</si>
  <si>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</si>
  <si>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</si>
  <si>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</si>
  <si>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</si>
  <si>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</si>
  <si>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</si>
  <si>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</si>
  <si>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</si>
  <si>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</si>
  <si>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</si>
  <si>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</si>
  <si>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</si>
  <si>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</si>
  <si>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</si>
  <si>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</si>
  <si>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</si>
  <si>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</si>
  <si>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</si>
  <si>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</si>
  <si>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</si>
  <si>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</si>
  <si>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</si>
  <si>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</si>
  <si>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</si>
  <si>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</si>
  <si>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</si>
  <si>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</si>
  <si>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</si>
  <si>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</si>
  <si>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</si>
  <si>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</si>
  <si>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</si>
  <si>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</si>
  <si>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</si>
  <si>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</si>
  <si>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</si>
  <si>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</si>
  <si>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</si>
  <si>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</si>
  <si>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</si>
  <si>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</si>
  <si>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</si>
  <si>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</si>
  <si>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</si>
  <si>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</si>
  <si>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</si>
  <si>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</si>
  <si>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პაატა მანჯგალაძე</t>
  </si>
  <si>
    <t>LTD TRANSFERWISE</t>
  </si>
  <si>
    <t>სიჭინავა მერაბ</t>
  </si>
  <si>
    <t>ასიტაშვილი-ტყეშელაშვ ნატო</t>
  </si>
  <si>
    <t>შპს უნივერსალ ინტრალოჯისტიკს</t>
  </si>
  <si>
    <t>ვაშაძე დავით</t>
  </si>
  <si>
    <t>ხაბეიშვილი ლევან</t>
  </si>
  <si>
    <t>ერთ. ანგ. საქ. ცენტრალური საარჩევნო კომისია</t>
  </si>
  <si>
    <t>ერთ. ანგ. საარჩ.სისტ.განვითარების,რეფორმებისა და სწავლების ცენტრი</t>
  </si>
  <si>
    <t>01005006414</t>
  </si>
  <si>
    <t>ზინაიდა კაპანაძე</t>
  </si>
  <si>
    <t>62001007576</t>
  </si>
  <si>
    <t>ავთანდილ კვანტალიანი</t>
  </si>
  <si>
    <t>01030022664</t>
  </si>
  <si>
    <t>გოჩა გოჩიაშვილი</t>
  </si>
  <si>
    <t xml:space="preserve">სერგო ჩიხლაძე, </t>
  </si>
  <si>
    <t>01030018655</t>
  </si>
  <si>
    <t xml:space="preserve">ირაკლი შენგელია, </t>
  </si>
  <si>
    <t>62006001442</t>
  </si>
  <si>
    <t xml:space="preserve">ქეთევან სიჭინავა, </t>
  </si>
  <si>
    <t>01031005272</t>
  </si>
  <si>
    <t>37001003169</t>
  </si>
  <si>
    <t>01009006734</t>
  </si>
  <si>
    <t xml:space="preserve">გურამ ჩალაგაშვილი </t>
  </si>
  <si>
    <t xml:space="preserve">გურამ გიორგაძე, </t>
  </si>
  <si>
    <t>01024010125</t>
  </si>
  <si>
    <t xml:space="preserve">ამირან ინასარიძე, </t>
  </si>
  <si>
    <t>01010013761</t>
  </si>
  <si>
    <t xml:space="preserve">გუტა ვაშაძე, </t>
  </si>
  <si>
    <t>01021000800</t>
  </si>
  <si>
    <t>54001004223</t>
  </si>
  <si>
    <t xml:space="preserve">ნანა მოდებაძე,  </t>
  </si>
  <si>
    <t>01025011320</t>
  </si>
  <si>
    <t>01008024688</t>
  </si>
  <si>
    <t>205159718</t>
  </si>
  <si>
    <t>01005008798</t>
  </si>
  <si>
    <t>01026015755</t>
  </si>
  <si>
    <t>203851509</t>
  </si>
  <si>
    <t>205296188</t>
  </si>
  <si>
    <t>GE46TB1146645063622464</t>
  </si>
  <si>
    <t>GE11TB0658436010100027</t>
  </si>
  <si>
    <t>GE80TB7539345063600007</t>
  </si>
  <si>
    <t>GE11TB1180645161622337</t>
  </si>
  <si>
    <t>GE23TB7240845064300002</t>
  </si>
  <si>
    <t>GE36TB7942845063600024</t>
  </si>
  <si>
    <t>GE51TB3700000000637130</t>
  </si>
  <si>
    <t>GE73TB1464136010100045</t>
  </si>
  <si>
    <t>GE70TB7194845064300001</t>
  </si>
  <si>
    <t>GE78LB0113270242555000</t>
  </si>
  <si>
    <t>GE32TB7487145061100008</t>
  </si>
  <si>
    <t>GE22TB7828545068100001</t>
  </si>
  <si>
    <t>GE83BG0000000285196000</t>
  </si>
  <si>
    <t>GE88TB7641245066300001</t>
  </si>
  <si>
    <t>GE04LB0711101076084640</t>
  </si>
  <si>
    <t>GE41BG0000000832398200</t>
  </si>
  <si>
    <t>GE47PC0183600100028020</t>
  </si>
  <si>
    <t>GE50BG0000000664592500</t>
  </si>
  <si>
    <t>GE53BG0000000688287800</t>
  </si>
  <si>
    <t>GE24NB0330100200165022</t>
  </si>
  <si>
    <t>სს  თიბისი  ბანკი</t>
  </si>
  <si>
    <t>ს.ს. „თიბისი ბანკი”</t>
  </si>
  <si>
    <t>სს "ლიბერთიბანკი"</t>
  </si>
  <si>
    <t>სს "საქართველოს ბანკი"</t>
  </si>
  <si>
    <t>სს "პროკრედიტ ბანკი, საქართველო"</t>
  </si>
  <si>
    <t>ფინანსთა სამინისტროს სახაზინო სამსახური</t>
  </si>
  <si>
    <t>01.01.2016/31.12.2016</t>
  </si>
  <si>
    <t>მოქალაქეთა პოლიტიკური გაერთიანება "სამოქალაქო პლატფორმა - ახალი საქართველო"</t>
  </si>
  <si>
    <t>არასწორად შემოწირული თანხა დაუბრუნდა შემომწირველს</t>
  </si>
  <si>
    <t>არასწორად შემოწირული თანხა გადაირიცხა სახელმწიფო ბიუჯეტში</t>
  </si>
  <si>
    <t xml:space="preserve">ირაკლი </t>
  </si>
  <si>
    <t>შენგელია</t>
  </si>
  <si>
    <t xml:space="preserve">პაატა </t>
  </si>
  <si>
    <t>მანჯგალაძე</t>
  </si>
  <si>
    <t xml:space="preserve">გიორგი </t>
  </si>
  <si>
    <t>მაჭარაშვილი</t>
  </si>
  <si>
    <t xml:space="preserve">ლევან </t>
  </si>
  <si>
    <t>ხაბეიშვილი</t>
  </si>
  <si>
    <t xml:space="preserve">ანა </t>
  </si>
  <si>
    <t>კობახიძე</t>
  </si>
  <si>
    <t>ხაბურზანია</t>
  </si>
  <si>
    <t>თეონა</t>
  </si>
  <si>
    <t xml:space="preserve"> ჭალიძე</t>
  </si>
  <si>
    <t xml:space="preserve">ბორცვაძე </t>
  </si>
  <si>
    <t>იოსები</t>
  </si>
  <si>
    <t xml:space="preserve">ასათიანი </t>
  </si>
  <si>
    <t>გიორგი</t>
  </si>
  <si>
    <t xml:space="preserve">თამთა </t>
  </si>
  <si>
    <t>შამათავა</t>
  </si>
  <si>
    <t xml:space="preserve">თამარი </t>
  </si>
  <si>
    <t>ჯინჭარაძე</t>
  </si>
  <si>
    <t xml:space="preserve">რუსუდან </t>
  </si>
  <si>
    <t>ნემსაძე</t>
  </si>
  <si>
    <t>01030036248</t>
  </si>
  <si>
    <t>01014006245</t>
  </si>
  <si>
    <t>58001006856</t>
  </si>
  <si>
    <t>01014006159</t>
  </si>
  <si>
    <t>59001014771</t>
  </si>
  <si>
    <t>60002006014</t>
  </si>
  <si>
    <t>58001009680</t>
  </si>
  <si>
    <t>01017025069</t>
  </si>
  <si>
    <t>01014002472</t>
  </si>
  <si>
    <t>სატელევიზიო რეკლამის ხარჯი</t>
  </si>
  <si>
    <t>405034190</t>
  </si>
  <si>
    <t>400133903</t>
  </si>
  <si>
    <t>ახალი საქართველო</t>
  </si>
  <si>
    <t>შპს ინტერ მედია პლიუსი</t>
  </si>
  <si>
    <t>შპს ტელეკომპანია პირველი</t>
  </si>
  <si>
    <t>ბეჭდური რეკლამი ხარჯი</t>
  </si>
  <si>
    <t>შპს მაპი</t>
  </si>
  <si>
    <t>404416324</t>
  </si>
  <si>
    <t>მოწვეული ლექტორი</t>
  </si>
  <si>
    <t>დამლაგებელი</t>
  </si>
  <si>
    <t>საზოგადოებასთან ურთიერთობის მენეჯერი</t>
  </si>
  <si>
    <t>ადმინისტრაციის თანამშრომელი</t>
  </si>
  <si>
    <t>GE22TB7096636080100009</t>
  </si>
  <si>
    <t>თიბისი</t>
  </si>
  <si>
    <t>GEL</t>
  </si>
  <si>
    <t>14/07/2016</t>
  </si>
  <si>
    <t>შპს ვესტა</t>
  </si>
  <si>
    <t>საკანცელარიო საქონელი</t>
  </si>
  <si>
    <t>ავტომობილი</t>
  </si>
  <si>
    <t xml:space="preserve">NISSAN </t>
  </si>
  <si>
    <t>XTERRA</t>
  </si>
  <si>
    <t>UO156OU</t>
  </si>
  <si>
    <t>01024033095</t>
  </si>
  <si>
    <t>დავით</t>
  </si>
  <si>
    <t>კიზირია</t>
  </si>
  <si>
    <t>TEANA</t>
  </si>
  <si>
    <t>EJE449</t>
  </si>
  <si>
    <t>ლევან</t>
  </si>
  <si>
    <t>მიკროავტობუსი</t>
  </si>
  <si>
    <t xml:space="preserve">MERCEDES BENZ </t>
  </si>
  <si>
    <t>SPRINTER</t>
  </si>
  <si>
    <t>GW278WG</t>
  </si>
  <si>
    <t>გუტა</t>
  </si>
  <si>
    <t>ვაშაძე</t>
  </si>
  <si>
    <t xml:space="preserve">LEXUS </t>
  </si>
  <si>
    <t>GX 470</t>
  </si>
  <si>
    <t>QYQ525</t>
  </si>
  <si>
    <t>01012009402</t>
  </si>
  <si>
    <t>ნოე</t>
  </si>
  <si>
    <t>სულაბერიძე</t>
  </si>
  <si>
    <t>GL</t>
  </si>
  <si>
    <t>GG575TT</t>
  </si>
  <si>
    <t xml:space="preserve">გურამ </t>
  </si>
  <si>
    <t>ჩალაგაშვილი</t>
  </si>
  <si>
    <t xml:space="preserve">TOYOTA </t>
  </si>
  <si>
    <t>CAMRY</t>
  </si>
  <si>
    <t>BB717VV</t>
  </si>
  <si>
    <t>მერაბ</t>
  </si>
  <si>
    <t>სიჭინავა</t>
  </si>
  <si>
    <t xml:space="preserve">LAND ROVER </t>
  </si>
  <si>
    <t>DISCOVERY 2</t>
  </si>
  <si>
    <t>LR777DS</t>
  </si>
  <si>
    <t>ირაკლი</t>
  </si>
  <si>
    <t>E430</t>
  </si>
  <si>
    <t>WTW828</t>
  </si>
  <si>
    <t>01001014711</t>
  </si>
  <si>
    <t xml:space="preserve">ერვანდ </t>
  </si>
  <si>
    <t xml:space="preserve">მნაცაკანოვი </t>
  </si>
  <si>
    <t>C 240</t>
  </si>
  <si>
    <t>MIA555</t>
  </si>
  <si>
    <t>პაატა</t>
  </si>
  <si>
    <t>GX 460</t>
  </si>
  <si>
    <t>BI888BI</t>
  </si>
  <si>
    <t>54001018560</t>
  </si>
  <si>
    <t>თორნიკე</t>
  </si>
  <si>
    <t>01.01.2016-31.12.2016</t>
  </si>
  <si>
    <t>26 მაისის მოედან #1</t>
  </si>
  <si>
    <t>ბესარიონ ჭიჭნაძის #6ა</t>
  </si>
  <si>
    <t>ქუთაისი რუსთაველის გამზირი #24 (1-1)</t>
  </si>
  <si>
    <t>საჩხერე დავით აღმაშენებლის ქ</t>
  </si>
  <si>
    <t>თბილისი ვარკეთილი-3 მიკრო/რაიონი 1 კორპ 25</t>
  </si>
  <si>
    <t>თბილისი ჩოლოყაშვილისქ კვარტალი 1 კორპ 3 ბინა #1</t>
  </si>
  <si>
    <t>თბილისი ,დიღმის მასივი მე-4 კვ კორპ #24</t>
  </si>
  <si>
    <t>კასპი, გიორგი სააკაძის ქ #82ა</t>
  </si>
  <si>
    <t xml:space="preserve">ხონი, თავისუფლების მოედანი #12  </t>
  </si>
  <si>
    <t>ჭიათურა ნინოშვილის #16</t>
  </si>
  <si>
    <t>მარნეული რუსთაველის ქ #77</t>
  </si>
  <si>
    <t>სიღნაღი ქ.წნორი თავისუფლების ქუჩა #23</t>
  </si>
  <si>
    <t>ოზურგეთი წულაძის ქ.8</t>
  </si>
  <si>
    <t xml:space="preserve">ლანჩხუთი ჟორდანიას ქუჩა #144  </t>
  </si>
  <si>
    <t>თეთრიწყარო სოფ კოდა აღმაშენებლის ქ #1</t>
  </si>
  <si>
    <t>ჩოხატაური დუმბაძის ქ. # 24</t>
  </si>
  <si>
    <t>ქუთაისი გამსახურდიას ქუჩა #19</t>
  </si>
  <si>
    <t>ოფისი</t>
  </si>
  <si>
    <t>31.10.2016</t>
  </si>
  <si>
    <t>21.10.2015</t>
  </si>
  <si>
    <t>15.10.2016</t>
  </si>
  <si>
    <t>11.10.2016</t>
  </si>
  <si>
    <t>10.10.2016</t>
  </si>
  <si>
    <t>01011012513</t>
  </si>
  <si>
    <t>60001031458</t>
  </si>
  <si>
    <t>38001006928</t>
  </si>
  <si>
    <t>01027028560</t>
  </si>
  <si>
    <t>01006012595</t>
  </si>
  <si>
    <t>24001000648</t>
  </si>
  <si>
    <t>55001007316</t>
  </si>
  <si>
    <t>01005016756</t>
  </si>
  <si>
    <t>55001009214</t>
  </si>
  <si>
    <t>28001002498</t>
  </si>
  <si>
    <t>40001028528</t>
  </si>
  <si>
    <t>33001035254</t>
  </si>
  <si>
    <t>26001025433</t>
  </si>
  <si>
    <t>22001011615</t>
  </si>
  <si>
    <t>46001000892</t>
  </si>
  <si>
    <t>60002001106</t>
  </si>
  <si>
    <t xml:space="preserve">გია </t>
  </si>
  <si>
    <t>ხუციშვილი</t>
  </si>
  <si>
    <t xml:space="preserve">რატი </t>
  </si>
  <si>
    <t>გუბელაძე</t>
  </si>
  <si>
    <t xml:space="preserve">ასმათი </t>
  </si>
  <si>
    <t>აბრამიშვილი</t>
  </si>
  <si>
    <t xml:space="preserve">თამარ </t>
  </si>
  <si>
    <t>კუტალაძე</t>
  </si>
  <si>
    <t xml:space="preserve">ეკატერინე </t>
  </si>
  <si>
    <t xml:space="preserve">დალი </t>
  </si>
  <si>
    <t>გერსამიშვილი</t>
  </si>
  <si>
    <t xml:space="preserve"> მაკა</t>
  </si>
  <si>
    <t>კირთაძე</t>
  </si>
  <si>
    <t xml:space="preserve">ინგა </t>
  </si>
  <si>
    <t>ჟღენტი</t>
  </si>
  <si>
    <t xml:space="preserve">ქეთი </t>
  </si>
  <si>
    <t xml:space="preserve">იუზა </t>
  </si>
  <si>
    <t>ჩიხლაძე</t>
  </si>
  <si>
    <t xml:space="preserve">არიზ </t>
  </si>
  <si>
    <t>კასუმოვი</t>
  </si>
  <si>
    <t xml:space="preserve">ვაჟა </t>
  </si>
  <si>
    <t>ბოქოლიშვილი</t>
  </si>
  <si>
    <t xml:space="preserve">ზვიად </t>
  </si>
  <si>
    <t>ვაშალომიძე</t>
  </si>
  <si>
    <t xml:space="preserve">თეიმურაზ </t>
  </si>
  <si>
    <t>ჯვართავა</t>
  </si>
  <si>
    <t xml:space="preserve">კახაბერ </t>
  </si>
  <si>
    <t>ჩიტუაშვილი</t>
  </si>
  <si>
    <t xml:space="preserve">დალი  </t>
  </si>
  <si>
    <t>სიხარულიძე</t>
  </si>
  <si>
    <t xml:space="preserve">ცოტნე  </t>
  </si>
  <si>
    <t>თელია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</si>
</sst>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45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19" xfId="2" applyFont="1" applyFill="1" applyBorder="1" applyAlignment="1" applyProtection="1">
      <alignment horizontal="center" vertical="top" wrapText="1"/>
    </xf>
    <xf numFmtId="1" fontId="24" fillId="5" borderId="19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7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0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1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2" xfId="2" applyFont="1" applyFill="1" applyBorder="1" applyAlignment="1" applyProtection="1">
      <alignment horizontal="left" vertical="top"/>
      <protection locked="0"/>
    </xf>
    <xf numFmtId="0" fontId="24" fillId="5" borderId="22" xfId="2" applyFont="1" applyFill="1" applyBorder="1" applyAlignment="1" applyProtection="1">
      <alignment horizontal="left" vertical="top" wrapText="1"/>
      <protection locked="0"/>
    </xf>
    <xf numFmtId="0" fontId="24" fillId="5" borderId="23" xfId="2" applyFont="1" applyFill="1" applyBorder="1" applyAlignment="1" applyProtection="1">
      <alignment horizontal="left" vertical="top" wrapText="1"/>
      <protection locked="0"/>
    </xf>
    <xf numFmtId="1" fontId="24" fillId="5" borderId="23" xfId="2" applyNumberFormat="1" applyFont="1" applyFill="1" applyBorder="1" applyAlignment="1" applyProtection="1">
      <alignment horizontal="left" vertical="top" wrapText="1"/>
      <protection locked="0"/>
    </xf>
    <xf numFmtId="1" fontId="24" fillId="5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6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27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25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28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6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1" xfId="9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6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6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1" xfId="0" applyFont="1" applyFill="1" applyBorder="1" applyAlignment="1" applyProtection="1">
      <alignment vertical="center"/>
    </xf>
    <xf numFmtId="0" fontId="19" fillId="5" borderId="3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7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18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9" fillId="5" borderId="32" xfId="9" applyFont="1" applyFill="1" applyBorder="1" applyAlignment="1" applyProtection="1">
      <alignment horizontal="center" vertical="center"/>
    </xf>
    <xf numFmtId="0" fontId="29" fillId="5" borderId="33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vertical="center" wrapText="1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0" fontId="29" fillId="5" borderId="34" xfId="9" applyFont="1" applyFill="1" applyBorder="1" applyAlignment="1" applyProtection="1">
      <alignment horizontal="center" vertical="center"/>
    </xf>
    <xf numFmtId="0" fontId="19" fillId="4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29" fillId="5" borderId="35" xfId="9" applyFont="1" applyFill="1" applyBorder="1" applyAlignment="1" applyProtection="1">
      <alignment horizontal="center" vertical="center"/>
    </xf>
    <xf numFmtId="0" fontId="29" fillId="5" borderId="36" xfId="9" applyFont="1" applyFill="1" applyBorder="1" applyAlignment="1" applyProtection="1">
      <alignment horizontal="center" vertical="center"/>
    </xf>
    <xf numFmtId="0" fontId="19" fillId="0" borderId="1" xfId="9" applyFont="1" applyBorder="1" applyAlignment="1" applyProtection="1">
      <alignment horizontal="center" vertical="center"/>
      <protection locked="0"/>
    </xf>
    <xf numFmtId="14" fontId="19" fillId="0" borderId="1" xfId="9" applyNumberFormat="1" applyFont="1" applyBorder="1" applyAlignment="1" applyProtection="1">
      <alignment vertical="center" wrapText="1"/>
      <protection locked="0"/>
    </xf>
    <xf numFmtId="0" fontId="19" fillId="4" borderId="1" xfId="9" applyFont="1" applyFill="1" applyBorder="1" applyAlignment="1" applyProtection="1">
      <alignment vertical="center"/>
      <protection locked="0"/>
    </xf>
    <xf numFmtId="0" fontId="0" fillId="2" borderId="1" xfId="0" applyFill="1" applyBorder="1"/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6" borderId="0" xfId="1" applyNumberFormat="1" applyFont="1" applyFill="1" applyBorder="1" applyAlignment="1" applyProtection="1">
      <alignment horizontal="center" vertical="center" wrapText="1"/>
    </xf>
    <xf numFmtId="0" fontId="17" fillId="0" borderId="0" xfId="1" applyFont="1" applyFill="1" applyBorder="1" applyAlignment="1" applyProtection="1">
      <alignment horizontal="left" vertical="center" wrapText="1" indent="1"/>
    </xf>
    <xf numFmtId="0" fontId="22" fillId="0" borderId="0" xfId="1" applyFont="1" applyFill="1" applyBorder="1" applyAlignment="1" applyProtection="1">
      <alignment horizontal="left" vertical="center" wrapText="1" indent="1"/>
    </xf>
    <xf numFmtId="0" fontId="32" fillId="0" borderId="1" xfId="0" applyFont="1" applyBorder="1" applyAlignment="1" applyProtection="1">
      <alignment vertical="center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0" fillId="5" borderId="0" xfId="0" applyFill="1" applyAlignment="1" applyProtection="1">
      <alignment wrapText="1"/>
    </xf>
    <xf numFmtId="0" fontId="17" fillId="5" borderId="0" xfId="0" applyFont="1" applyFill="1" applyAlignment="1" applyProtection="1">
      <alignment wrapText="1"/>
    </xf>
    <xf numFmtId="0" fontId="17" fillId="2" borderId="0" xfId="0" applyFont="1" applyFill="1" applyBorder="1" applyAlignment="1" applyProtection="1">
      <alignment wrapText="1"/>
    </xf>
    <xf numFmtId="0" fontId="11" fillId="5" borderId="0" xfId="0" applyFont="1" applyFill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6" fontId="0" fillId="0" borderId="1" xfId="0" applyNumberFormat="1" applyFill="1" applyBorder="1" applyAlignment="1">
      <alignment horizontal="center" vertical="center" wrapText="1"/>
    </xf>
    <xf numFmtId="8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32" fillId="5" borderId="31" xfId="0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29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29" xfId="10" applyNumberFormat="1" applyFont="1" applyFill="1" applyBorder="1" applyAlignment="1" applyProtection="1">
      <alignment horizontal="center" vertical="center"/>
    </xf>
    <xf numFmtId="14" fontId="21" fillId="2" borderId="29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0" fontId="19" fillId="0" borderId="1" xfId="9" applyFont="1" applyFill="1" applyBorder="1" applyAlignment="1" applyProtection="1">
      <alignment horizontal="center" vertical="center"/>
      <protection locked="0"/>
    </xf>
    <xf numFmtId="14" fontId="19" fillId="0" borderId="1" xfId="9" applyNumberFormat="1" applyFont="1" applyFill="1" applyBorder="1" applyAlignment="1" applyProtection="1">
      <alignment vertical="center" wrapText="1"/>
      <protection locked="0"/>
    </xf>
    <xf numFmtId="0" fontId="19" fillId="0" borderId="1" xfId="9" applyFont="1" applyFill="1" applyBorder="1" applyAlignment="1" applyProtection="1">
      <alignment vertical="center" wrapText="1"/>
      <protection locked="0"/>
    </xf>
    <xf numFmtId="4" fontId="13" fillId="0" borderId="1" xfId="0" applyNumberFormat="1" applyFont="1" applyFill="1" applyBorder="1" applyAlignment="1">
      <alignment horizontal="right" vertical="center"/>
    </xf>
    <xf numFmtId="49" fontId="19" fillId="0" borderId="1" xfId="9" applyNumberFormat="1" applyFont="1" applyFill="1" applyBorder="1" applyAlignment="1" applyProtection="1">
      <alignment vertical="center"/>
      <protection locked="0"/>
    </xf>
    <xf numFmtId="0" fontId="19" fillId="0" borderId="1" xfId="9" applyFont="1" applyFill="1" applyBorder="1" applyAlignment="1" applyProtection="1">
      <alignment vertical="center"/>
      <protection locked="0"/>
    </xf>
    <xf numFmtId="0" fontId="27" fillId="0" borderId="0" xfId="9" applyFont="1" applyFill="1" applyAlignment="1" applyProtection="1">
      <alignment vertic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tabSelected="1" view="pageBreakPreview" topLeftCell="A4" zoomScale="80" zoomScaleNormal="100" zoomScaleSheetLayoutView="80" workbookViewId="0">
      <selection activeCell="E15" sqref="E15"/>
    </sheetView>
  </sheetViews>
  <sheetFormatPr defaultRowHeight="15" x14ac:dyDescent="0.2"/>
  <cols>
    <col min="1" max="1" width="6.28515625" style="303" bestFit="1" customWidth="1"/>
    <col min="2" max="2" width="13.140625" style="303" customWidth="1"/>
    <col min="3" max="3" width="30" style="303" customWidth="1"/>
    <col min="4" max="4" width="15.140625" style="303" customWidth="1"/>
    <col min="5" max="5" width="65" style="303" bestFit="1" customWidth="1"/>
    <col min="6" max="6" width="19.140625" style="304" customWidth="1"/>
    <col min="7" max="7" width="26.28515625" style="304" bestFit="1" customWidth="1"/>
    <col min="8" max="8" width="46.42578125" style="304" customWidth="1"/>
    <col min="9" max="9" width="15.140625" style="303" customWidth="1"/>
    <col min="10" max="10" width="14.42578125" style="303" customWidth="1"/>
    <col min="11" max="11" width="13.7109375" style="303" customWidth="1"/>
    <col min="12" max="12" width="29.42578125" style="303" customWidth="1"/>
    <col min="13" max="16384" width="9.140625" style="303"/>
  </cols>
  <sheetData>
    <row r="1" spans="1:12" s="313" customFormat="1" x14ac:dyDescent="0.2">
      <c r="A1" s="348" t="s">
        <v>307</v>
      </c>
      <c r="B1" s="334"/>
      <c r="C1" s="334"/>
      <c r="D1" s="334"/>
      <c r="E1" s="335"/>
      <c r="F1" s="329"/>
      <c r="G1" s="335"/>
      <c r="H1" s="347"/>
      <c r="I1" s="334"/>
      <c r="J1" s="335"/>
      <c r="K1" s="335"/>
      <c r="L1" s="346" t="s">
        <v>109</v>
      </c>
    </row>
    <row r="2" spans="1:12" s="313" customFormat="1" x14ac:dyDescent="0.2">
      <c r="A2" s="345" t="s">
        <v>140</v>
      </c>
      <c r="B2" s="334"/>
      <c r="C2" s="334"/>
      <c r="D2" s="334"/>
      <c r="E2" s="335"/>
      <c r="F2" s="329"/>
      <c r="G2" s="335"/>
      <c r="H2" s="344"/>
      <c r="I2" s="334"/>
      <c r="J2" s="335"/>
      <c r="K2" s="335"/>
      <c r="L2" s="346" t="s">
        <v>581</v>
      </c>
    </row>
    <row r="3" spans="1:12" s="313" customFormat="1" x14ac:dyDescent="0.2">
      <c r="A3" s="343"/>
      <c r="B3" s="334"/>
      <c r="C3" s="342"/>
      <c r="D3" s="341"/>
      <c r="E3" s="335"/>
      <c r="F3" s="340"/>
      <c r="G3" s="335"/>
      <c r="H3" s="335"/>
      <c r="I3" s="329"/>
      <c r="J3" s="334"/>
      <c r="K3" s="334"/>
      <c r="L3" s="333"/>
    </row>
    <row r="4" spans="1:12" s="313" customFormat="1" x14ac:dyDescent="0.2">
      <c r="A4" s="421" t="s">
        <v>274</v>
      </c>
      <c r="B4" s="422"/>
      <c r="C4" s="422"/>
      <c r="D4" s="380" t="s">
        <v>582</v>
      </c>
      <c r="E4" s="371"/>
      <c r="F4" s="312"/>
      <c r="G4" s="306"/>
      <c r="H4" s="372"/>
      <c r="I4" s="371"/>
      <c r="J4" s="373"/>
      <c r="K4" s="306"/>
      <c r="L4" s="374"/>
    </row>
    <row r="5" spans="1:12" s="313" customFormat="1" ht="15.75" thickBot="1" x14ac:dyDescent="0.25">
      <c r="A5" s="339"/>
      <c r="B5" s="335"/>
      <c r="C5" s="338"/>
      <c r="D5" s="337"/>
      <c r="E5" s="335"/>
      <c r="F5" s="336"/>
      <c r="G5" s="336"/>
      <c r="H5" s="336"/>
      <c r="I5" s="335"/>
      <c r="J5" s="334"/>
      <c r="K5" s="334"/>
      <c r="L5" s="333"/>
    </row>
    <row r="6" spans="1:12" ht="15.75" thickBot="1" x14ac:dyDescent="0.25">
      <c r="A6" s="332"/>
      <c r="B6" s="331"/>
      <c r="C6" s="330"/>
      <c r="D6" s="330"/>
      <c r="E6" s="330"/>
      <c r="F6" s="329"/>
      <c r="G6" s="329"/>
      <c r="H6" s="329"/>
      <c r="I6" s="425" t="s">
        <v>475</v>
      </c>
      <c r="J6" s="426"/>
      <c r="K6" s="427"/>
      <c r="L6" s="328"/>
    </row>
    <row r="7" spans="1:12" s="316" customFormat="1" ht="39" thickBot="1" x14ac:dyDescent="0.25">
      <c r="A7" s="327" t="s">
        <v>64</v>
      </c>
      <c r="B7" s="326" t="s">
        <v>141</v>
      </c>
      <c r="C7" s="326" t="s">
        <v>474</v>
      </c>
      <c r="D7" s="325" t="s">
        <v>280</v>
      </c>
      <c r="E7" s="324" t="s">
        <v>473</v>
      </c>
      <c r="F7" s="323" t="s">
        <v>472</v>
      </c>
      <c r="G7" s="322" t="s">
        <v>228</v>
      </c>
      <c r="H7" s="321" t="s">
        <v>225</v>
      </c>
      <c r="I7" s="320" t="s">
        <v>471</v>
      </c>
      <c r="J7" s="319" t="s">
        <v>277</v>
      </c>
      <c r="K7" s="318" t="s">
        <v>229</v>
      </c>
      <c r="L7" s="317" t="s">
        <v>230</v>
      </c>
    </row>
    <row r="8" spans="1:12" s="315" customFormat="1" x14ac:dyDescent="0.2">
      <c r="A8" s="387">
        <v>1</v>
      </c>
      <c r="B8" s="390">
        <v>2</v>
      </c>
      <c r="C8" s="386">
        <v>3</v>
      </c>
      <c r="D8" s="386">
        <v>4</v>
      </c>
      <c r="E8" s="386">
        <v>5</v>
      </c>
      <c r="F8" s="390">
        <v>6</v>
      </c>
      <c r="G8" s="386">
        <v>7</v>
      </c>
      <c r="H8" s="390">
        <v>8</v>
      </c>
      <c r="I8" s="387">
        <v>9</v>
      </c>
      <c r="J8" s="390">
        <v>10</v>
      </c>
      <c r="K8" s="394">
        <v>11</v>
      </c>
      <c r="L8" s="395">
        <v>12</v>
      </c>
    </row>
    <row r="9" spans="1:12" x14ac:dyDescent="0.2">
      <c r="A9" s="396">
        <v>1</v>
      </c>
      <c r="B9" s="397">
        <v>42565</v>
      </c>
      <c r="C9" s="388" t="s">
        <v>515</v>
      </c>
      <c r="D9" s="392">
        <v>40000</v>
      </c>
      <c r="E9" s="389" t="s">
        <v>526</v>
      </c>
      <c r="F9" s="393" t="s">
        <v>525</v>
      </c>
      <c r="G9" s="393" t="s">
        <v>555</v>
      </c>
      <c r="H9" s="389" t="s">
        <v>575</v>
      </c>
      <c r="I9" s="391"/>
      <c r="J9" s="391"/>
      <c r="K9" s="398"/>
      <c r="L9" s="388"/>
    </row>
    <row r="10" spans="1:12" x14ac:dyDescent="0.2">
      <c r="A10" s="396">
        <v>2</v>
      </c>
      <c r="B10" s="397">
        <v>42565</v>
      </c>
      <c r="C10" s="388" t="s">
        <v>515</v>
      </c>
      <c r="D10" s="392">
        <v>40000</v>
      </c>
      <c r="E10" s="389" t="s">
        <v>528</v>
      </c>
      <c r="F10" s="393" t="s">
        <v>527</v>
      </c>
      <c r="G10" s="393" t="s">
        <v>556</v>
      </c>
      <c r="H10" s="389" t="s">
        <v>575</v>
      </c>
      <c r="I10" s="391"/>
      <c r="J10" s="391"/>
      <c r="K10" s="398"/>
      <c r="L10" s="388"/>
    </row>
    <row r="11" spans="1:12" x14ac:dyDescent="0.2">
      <c r="A11" s="396">
        <v>3</v>
      </c>
      <c r="B11" s="397">
        <v>42565</v>
      </c>
      <c r="C11" s="388" t="s">
        <v>515</v>
      </c>
      <c r="D11" s="392">
        <v>40000</v>
      </c>
      <c r="E11" s="389" t="s">
        <v>530</v>
      </c>
      <c r="F11" s="393" t="s">
        <v>529</v>
      </c>
      <c r="G11" s="393" t="s">
        <v>557</v>
      </c>
      <c r="H11" s="389" t="s">
        <v>575</v>
      </c>
      <c r="I11" s="391"/>
      <c r="J11" s="391"/>
      <c r="K11" s="398"/>
      <c r="L11" s="388"/>
    </row>
    <row r="12" spans="1:12" x14ac:dyDescent="0.2">
      <c r="A12" s="396">
        <v>4</v>
      </c>
      <c r="B12" s="397">
        <v>42565</v>
      </c>
      <c r="C12" s="388" t="s">
        <v>515</v>
      </c>
      <c r="D12" s="392">
        <v>11200</v>
      </c>
      <c r="E12" s="389" t="s">
        <v>531</v>
      </c>
      <c r="F12" s="393" t="s">
        <v>532</v>
      </c>
      <c r="G12" s="393" t="s">
        <v>558</v>
      </c>
      <c r="H12" s="389" t="s">
        <v>575</v>
      </c>
      <c r="I12" s="391"/>
      <c r="J12" s="391"/>
      <c r="K12" s="398"/>
      <c r="L12" s="388"/>
    </row>
    <row r="13" spans="1:12" x14ac:dyDescent="0.2">
      <c r="A13" s="396">
        <v>5</v>
      </c>
      <c r="B13" s="397">
        <v>42565</v>
      </c>
      <c r="C13" s="388" t="s">
        <v>515</v>
      </c>
      <c r="D13" s="392">
        <v>3000</v>
      </c>
      <c r="E13" s="389" t="s">
        <v>533</v>
      </c>
      <c r="F13" s="393" t="s">
        <v>534</v>
      </c>
      <c r="G13" s="393" t="s">
        <v>559</v>
      </c>
      <c r="H13" s="389" t="s">
        <v>575</v>
      </c>
      <c r="I13" s="391"/>
      <c r="J13" s="391"/>
      <c r="K13" s="398"/>
      <c r="L13" s="388"/>
    </row>
    <row r="14" spans="1:12" x14ac:dyDescent="0.2">
      <c r="A14" s="396">
        <v>6</v>
      </c>
      <c r="B14" s="397">
        <v>42565</v>
      </c>
      <c r="C14" s="388" t="s">
        <v>515</v>
      </c>
      <c r="D14" s="392">
        <v>50000</v>
      </c>
      <c r="E14" s="389" t="s">
        <v>535</v>
      </c>
      <c r="F14" s="393" t="s">
        <v>536</v>
      </c>
      <c r="G14" s="393" t="s">
        <v>560</v>
      </c>
      <c r="H14" s="389" t="s">
        <v>575</v>
      </c>
      <c r="I14" s="391"/>
      <c r="J14" s="391"/>
      <c r="K14" s="398"/>
      <c r="L14" s="388"/>
    </row>
    <row r="15" spans="1:12" ht="45" x14ac:dyDescent="0.2">
      <c r="A15" s="396">
        <v>7</v>
      </c>
      <c r="B15" s="397">
        <v>42565</v>
      </c>
      <c r="C15" s="388" t="s">
        <v>515</v>
      </c>
      <c r="D15" s="392">
        <v>1500</v>
      </c>
      <c r="E15" s="389" t="s">
        <v>516</v>
      </c>
      <c r="F15" s="393" t="s">
        <v>537</v>
      </c>
      <c r="G15" s="393" t="s">
        <v>561</v>
      </c>
      <c r="H15" s="389" t="s">
        <v>576</v>
      </c>
      <c r="I15" s="391"/>
      <c r="J15" s="391"/>
      <c r="K15" s="398"/>
      <c r="L15" s="388" t="s">
        <v>583</v>
      </c>
    </row>
    <row r="16" spans="1:12" x14ac:dyDescent="0.2">
      <c r="A16" s="396">
        <v>8</v>
      </c>
      <c r="B16" s="397">
        <v>42566</v>
      </c>
      <c r="C16" s="388" t="s">
        <v>515</v>
      </c>
      <c r="D16" s="392">
        <v>500</v>
      </c>
      <c r="E16" s="389" t="s">
        <v>516</v>
      </c>
      <c r="F16" s="393" t="s">
        <v>537</v>
      </c>
      <c r="G16" s="393" t="s">
        <v>562</v>
      </c>
      <c r="H16" s="389" t="s">
        <v>575</v>
      </c>
      <c r="I16" s="391"/>
      <c r="J16" s="391"/>
      <c r="K16" s="398"/>
      <c r="L16" s="388"/>
    </row>
    <row r="17" spans="1:12" x14ac:dyDescent="0.2">
      <c r="A17" s="396">
        <v>9</v>
      </c>
      <c r="B17" s="397">
        <v>42573</v>
      </c>
      <c r="C17" s="388" t="s">
        <v>515</v>
      </c>
      <c r="D17" s="392">
        <v>1700</v>
      </c>
      <c r="E17" s="389" t="s">
        <v>516</v>
      </c>
      <c r="F17" s="393" t="s">
        <v>537</v>
      </c>
      <c r="G17" s="393" t="s">
        <v>562</v>
      </c>
      <c r="H17" s="389" t="s">
        <v>575</v>
      </c>
      <c r="I17" s="391"/>
      <c r="J17" s="391"/>
      <c r="K17" s="398"/>
      <c r="L17" s="388"/>
    </row>
    <row r="18" spans="1:12" x14ac:dyDescent="0.2">
      <c r="A18" s="396">
        <v>10</v>
      </c>
      <c r="B18" s="397">
        <v>42578</v>
      </c>
      <c r="C18" s="388" t="s">
        <v>515</v>
      </c>
      <c r="D18" s="392">
        <v>5000</v>
      </c>
      <c r="E18" s="389" t="s">
        <v>539</v>
      </c>
      <c r="F18" s="393" t="s">
        <v>538</v>
      </c>
      <c r="G18" s="393" t="s">
        <v>563</v>
      </c>
      <c r="H18" s="389" t="s">
        <v>575</v>
      </c>
      <c r="I18" s="391"/>
      <c r="J18" s="391"/>
      <c r="K18" s="398"/>
      <c r="L18" s="388"/>
    </row>
    <row r="19" spans="1:12" ht="45" x14ac:dyDescent="0.2">
      <c r="A19" s="396">
        <v>11</v>
      </c>
      <c r="B19" s="397">
        <v>42580</v>
      </c>
      <c r="C19" s="388" t="s">
        <v>515</v>
      </c>
      <c r="D19" s="392">
        <v>25.99</v>
      </c>
      <c r="E19" s="389" t="s">
        <v>517</v>
      </c>
      <c r="F19" s="393"/>
      <c r="G19" s="393" t="s">
        <v>564</v>
      </c>
      <c r="H19" s="389" t="s">
        <v>577</v>
      </c>
      <c r="I19" s="391"/>
      <c r="J19" s="391"/>
      <c r="K19" s="398"/>
      <c r="L19" s="388" t="s">
        <v>584</v>
      </c>
    </row>
    <row r="20" spans="1:12" x14ac:dyDescent="0.2">
      <c r="A20" s="396">
        <v>12</v>
      </c>
      <c r="B20" s="397">
        <v>42583</v>
      </c>
      <c r="C20" s="388" t="s">
        <v>515</v>
      </c>
      <c r="D20" s="392">
        <v>1500</v>
      </c>
      <c r="E20" s="389" t="s">
        <v>540</v>
      </c>
      <c r="F20" s="393" t="s">
        <v>541</v>
      </c>
      <c r="G20" s="393" t="s">
        <v>565</v>
      </c>
      <c r="H20" s="389" t="s">
        <v>575</v>
      </c>
      <c r="I20" s="391"/>
      <c r="J20" s="391"/>
      <c r="K20" s="398"/>
      <c r="L20" s="388"/>
    </row>
    <row r="21" spans="1:12" x14ac:dyDescent="0.2">
      <c r="A21" s="396">
        <v>13</v>
      </c>
      <c r="B21" s="397">
        <v>42584</v>
      </c>
      <c r="C21" s="388" t="s">
        <v>515</v>
      </c>
      <c r="D21" s="392">
        <v>1500</v>
      </c>
      <c r="E21" s="389" t="s">
        <v>542</v>
      </c>
      <c r="F21" s="393" t="s">
        <v>543</v>
      </c>
      <c r="G21" s="393" t="s">
        <v>566</v>
      </c>
      <c r="H21" s="389" t="s">
        <v>575</v>
      </c>
      <c r="I21" s="391"/>
      <c r="J21" s="391"/>
      <c r="K21" s="398"/>
      <c r="L21" s="388"/>
    </row>
    <row r="22" spans="1:12" x14ac:dyDescent="0.2">
      <c r="A22" s="396">
        <v>14</v>
      </c>
      <c r="B22" s="397">
        <v>42587</v>
      </c>
      <c r="C22" s="388" t="s">
        <v>515</v>
      </c>
      <c r="D22" s="392">
        <v>29979</v>
      </c>
      <c r="E22" s="389" t="s">
        <v>518</v>
      </c>
      <c r="F22" s="393" t="s">
        <v>548</v>
      </c>
      <c r="G22" s="393" t="s">
        <v>567</v>
      </c>
      <c r="H22" s="389" t="s">
        <v>578</v>
      </c>
      <c r="I22" s="391"/>
      <c r="J22" s="391"/>
      <c r="K22" s="398"/>
      <c r="L22" s="388"/>
    </row>
    <row r="23" spans="1:12" x14ac:dyDescent="0.2">
      <c r="A23" s="396">
        <v>15</v>
      </c>
      <c r="B23" s="397">
        <v>42587</v>
      </c>
      <c r="C23" s="388" t="s">
        <v>515</v>
      </c>
      <c r="D23" s="392">
        <v>5000</v>
      </c>
      <c r="E23" s="389" t="s">
        <v>544</v>
      </c>
      <c r="F23" s="393" t="s">
        <v>545</v>
      </c>
      <c r="G23" s="393" t="s">
        <v>568</v>
      </c>
      <c r="H23" s="389" t="s">
        <v>575</v>
      </c>
      <c r="I23" s="391"/>
      <c r="J23" s="391"/>
      <c r="K23" s="398"/>
      <c r="L23" s="388"/>
    </row>
    <row r="24" spans="1:12" x14ac:dyDescent="0.2">
      <c r="A24" s="396">
        <v>16</v>
      </c>
      <c r="B24" s="397">
        <v>42587</v>
      </c>
      <c r="C24" s="388" t="s">
        <v>515</v>
      </c>
      <c r="D24" s="392">
        <v>5000</v>
      </c>
      <c r="E24" s="389" t="s">
        <v>544</v>
      </c>
      <c r="F24" s="393" t="s">
        <v>545</v>
      </c>
      <c r="G24" s="393" t="s">
        <v>568</v>
      </c>
      <c r="H24" s="389" t="s">
        <v>575</v>
      </c>
      <c r="I24" s="391"/>
      <c r="J24" s="391"/>
      <c r="K24" s="398"/>
      <c r="L24" s="388"/>
    </row>
    <row r="25" spans="1:12" x14ac:dyDescent="0.2">
      <c r="A25" s="396">
        <v>17</v>
      </c>
      <c r="B25" s="397">
        <v>42587</v>
      </c>
      <c r="C25" s="388" t="s">
        <v>515</v>
      </c>
      <c r="D25" s="392">
        <v>4000</v>
      </c>
      <c r="E25" s="389" t="s">
        <v>544</v>
      </c>
      <c r="F25" s="393" t="s">
        <v>545</v>
      </c>
      <c r="G25" s="393" t="s">
        <v>568</v>
      </c>
      <c r="H25" s="389" t="s">
        <v>575</v>
      </c>
      <c r="I25" s="391"/>
      <c r="J25" s="391"/>
      <c r="K25" s="398"/>
      <c r="L25" s="388"/>
    </row>
    <row r="26" spans="1:12" x14ac:dyDescent="0.2">
      <c r="A26" s="396">
        <v>18</v>
      </c>
      <c r="B26" s="397">
        <v>42590</v>
      </c>
      <c r="C26" s="388" t="s">
        <v>515</v>
      </c>
      <c r="D26" s="392">
        <v>6000</v>
      </c>
      <c r="E26" s="389" t="s">
        <v>547</v>
      </c>
      <c r="F26" s="393" t="s">
        <v>546</v>
      </c>
      <c r="G26" s="393" t="s">
        <v>569</v>
      </c>
      <c r="H26" s="389" t="s">
        <v>577</v>
      </c>
      <c r="I26" s="391"/>
      <c r="J26" s="391"/>
      <c r="K26" s="398"/>
      <c r="L26" s="388"/>
    </row>
    <row r="27" spans="1:12" x14ac:dyDescent="0.2">
      <c r="A27" s="396">
        <v>19</v>
      </c>
      <c r="B27" s="397">
        <v>42597</v>
      </c>
      <c r="C27" s="388" t="s">
        <v>515</v>
      </c>
      <c r="D27" s="392">
        <v>20</v>
      </c>
      <c r="E27" s="389" t="s">
        <v>519</v>
      </c>
      <c r="F27" s="393" t="s">
        <v>549</v>
      </c>
      <c r="G27" s="393" t="s">
        <v>570</v>
      </c>
      <c r="H27" s="389" t="s">
        <v>578</v>
      </c>
      <c r="I27" s="391"/>
      <c r="J27" s="391"/>
      <c r="K27" s="398"/>
      <c r="L27" s="388"/>
    </row>
    <row r="28" spans="1:12" x14ac:dyDescent="0.2">
      <c r="A28" s="396">
        <v>20</v>
      </c>
      <c r="B28" s="397">
        <v>42604</v>
      </c>
      <c r="C28" s="388" t="s">
        <v>515</v>
      </c>
      <c r="D28" s="392">
        <v>1000</v>
      </c>
      <c r="E28" s="389" t="s">
        <v>520</v>
      </c>
      <c r="F28" s="393" t="s">
        <v>550</v>
      </c>
      <c r="G28" s="393" t="s">
        <v>571</v>
      </c>
      <c r="H28" s="389" t="s">
        <v>579</v>
      </c>
      <c r="I28" s="391"/>
      <c r="J28" s="391"/>
      <c r="K28" s="398"/>
      <c r="L28" s="388"/>
    </row>
    <row r="29" spans="1:12" x14ac:dyDescent="0.2">
      <c r="A29" s="396">
        <v>21</v>
      </c>
      <c r="B29" s="397">
        <v>42612</v>
      </c>
      <c r="C29" s="388" t="s">
        <v>515</v>
      </c>
      <c r="D29" s="392">
        <v>1300</v>
      </c>
      <c r="E29" s="389" t="s">
        <v>521</v>
      </c>
      <c r="F29" s="393" t="s">
        <v>551</v>
      </c>
      <c r="G29" s="393" t="s">
        <v>572</v>
      </c>
      <c r="H29" s="389" t="s">
        <v>578</v>
      </c>
      <c r="I29" s="391"/>
      <c r="J29" s="391"/>
      <c r="K29" s="398"/>
      <c r="L29" s="388"/>
    </row>
    <row r="30" spans="1:12" x14ac:dyDescent="0.2">
      <c r="A30" s="396">
        <v>22</v>
      </c>
      <c r="B30" s="397">
        <v>42614</v>
      </c>
      <c r="C30" s="388" t="s">
        <v>515</v>
      </c>
      <c r="D30" s="392">
        <v>1125</v>
      </c>
      <c r="E30" s="389" t="s">
        <v>522</v>
      </c>
      <c r="F30" s="393" t="s">
        <v>552</v>
      </c>
      <c r="G30" s="393" t="s">
        <v>573</v>
      </c>
      <c r="H30" s="389" t="s">
        <v>578</v>
      </c>
      <c r="I30" s="391"/>
      <c r="J30" s="391"/>
      <c r="K30" s="398"/>
      <c r="L30" s="388"/>
    </row>
    <row r="31" spans="1:12" s="456" customFormat="1" x14ac:dyDescent="0.2">
      <c r="A31" s="450">
        <v>23</v>
      </c>
      <c r="B31" s="451">
        <v>42704</v>
      </c>
      <c r="C31" s="452" t="s">
        <v>515</v>
      </c>
      <c r="D31" s="453">
        <v>6517</v>
      </c>
      <c r="E31" s="454" t="s">
        <v>523</v>
      </c>
      <c r="F31" s="454" t="s">
        <v>553</v>
      </c>
      <c r="G31" s="454" t="s">
        <v>574</v>
      </c>
      <c r="H31" s="454" t="s">
        <v>580</v>
      </c>
      <c r="I31" s="452"/>
      <c r="J31" s="452"/>
      <c r="K31" s="455"/>
      <c r="L31" s="452"/>
    </row>
    <row r="32" spans="1:12" s="456" customFormat="1" x14ac:dyDescent="0.2">
      <c r="A32" s="450">
        <v>24</v>
      </c>
      <c r="B32" s="451">
        <v>42720</v>
      </c>
      <c r="C32" s="452" t="s">
        <v>515</v>
      </c>
      <c r="D32" s="453">
        <v>16293</v>
      </c>
      <c r="E32" s="454" t="s">
        <v>523</v>
      </c>
      <c r="F32" s="454" t="s">
        <v>553</v>
      </c>
      <c r="G32" s="454" t="s">
        <v>574</v>
      </c>
      <c r="H32" s="454" t="s">
        <v>580</v>
      </c>
      <c r="I32" s="452"/>
      <c r="J32" s="452"/>
      <c r="K32" s="455"/>
      <c r="L32" s="452"/>
    </row>
    <row r="33" spans="1:12" s="456" customFormat="1" x14ac:dyDescent="0.2">
      <c r="A33" s="450">
        <v>25</v>
      </c>
      <c r="B33" s="451">
        <v>42720</v>
      </c>
      <c r="C33" s="452" t="s">
        <v>515</v>
      </c>
      <c r="D33" s="453">
        <v>10393</v>
      </c>
      <c r="E33" s="454" t="s">
        <v>524</v>
      </c>
      <c r="F33" s="454" t="s">
        <v>554</v>
      </c>
      <c r="G33" s="454" t="s">
        <v>574</v>
      </c>
      <c r="H33" s="454" t="s">
        <v>580</v>
      </c>
      <c r="I33" s="452"/>
      <c r="J33" s="452"/>
      <c r="K33" s="455"/>
      <c r="L33" s="452"/>
    </row>
    <row r="34" spans="1:12" x14ac:dyDescent="0.2">
      <c r="A34" s="306"/>
      <c r="B34" s="307"/>
      <c r="C34" s="306"/>
      <c r="D34" s="307"/>
      <c r="E34" s="306"/>
      <c r="F34" s="307"/>
      <c r="G34" s="306"/>
      <c r="H34" s="307"/>
      <c r="I34" s="306"/>
      <c r="J34" s="307"/>
      <c r="K34" s="306"/>
      <c r="L34" s="307"/>
    </row>
    <row r="35" spans="1:12" x14ac:dyDescent="0.2">
      <c r="A35" s="306"/>
      <c r="B35" s="312"/>
      <c r="C35" s="306"/>
      <c r="D35" s="312"/>
      <c r="E35" s="306"/>
      <c r="F35" s="312"/>
      <c r="G35" s="306"/>
      <c r="H35" s="312"/>
      <c r="I35" s="306"/>
      <c r="J35" s="312"/>
      <c r="K35" s="306"/>
      <c r="L35" s="312"/>
    </row>
    <row r="36" spans="1:12" s="313" customFormat="1" x14ac:dyDescent="0.2">
      <c r="A36" s="424" t="s">
        <v>433</v>
      </c>
      <c r="B36" s="424"/>
      <c r="C36" s="424"/>
      <c r="D36" s="424"/>
      <c r="E36" s="424"/>
      <c r="F36" s="424"/>
      <c r="G36" s="424"/>
      <c r="H36" s="424"/>
      <c r="I36" s="424"/>
      <c r="J36" s="424"/>
      <c r="K36" s="424"/>
      <c r="L36" s="424"/>
    </row>
    <row r="37" spans="1:12" s="314" customFormat="1" ht="12.75" x14ac:dyDescent="0.2">
      <c r="A37" s="424" t="s">
        <v>470</v>
      </c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</row>
    <row r="38" spans="1:12" s="314" customFormat="1" ht="12.75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</row>
    <row r="39" spans="1:12" s="313" customFormat="1" x14ac:dyDescent="0.2">
      <c r="A39" s="424" t="s">
        <v>469</v>
      </c>
      <c r="B39" s="424"/>
      <c r="C39" s="424"/>
      <c r="D39" s="424"/>
      <c r="E39" s="424"/>
      <c r="F39" s="424"/>
      <c r="G39" s="424"/>
      <c r="H39" s="424"/>
      <c r="I39" s="424"/>
      <c r="J39" s="424"/>
      <c r="K39" s="424"/>
      <c r="L39" s="424"/>
    </row>
    <row r="40" spans="1:12" s="313" customFormat="1" x14ac:dyDescent="0.2">
      <c r="A40" s="424"/>
      <c r="B40" s="424"/>
      <c r="C40" s="424"/>
      <c r="D40" s="424"/>
      <c r="E40" s="424"/>
      <c r="F40" s="424"/>
      <c r="G40" s="424"/>
      <c r="H40" s="424"/>
      <c r="I40" s="424"/>
      <c r="J40" s="424"/>
      <c r="K40" s="424"/>
      <c r="L40" s="424"/>
    </row>
    <row r="41" spans="1:12" s="313" customFormat="1" x14ac:dyDescent="0.2">
      <c r="A41" s="424" t="s">
        <v>468</v>
      </c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</row>
    <row r="42" spans="1:12" s="313" customFormat="1" x14ac:dyDescent="0.2">
      <c r="A42" s="306"/>
      <c r="B42" s="307"/>
      <c r="C42" s="306"/>
      <c r="D42" s="307"/>
      <c r="E42" s="306"/>
      <c r="F42" s="307"/>
      <c r="G42" s="306"/>
      <c r="H42" s="307"/>
      <c r="I42" s="306"/>
      <c r="J42" s="307"/>
      <c r="K42" s="306"/>
      <c r="L42" s="307"/>
    </row>
    <row r="43" spans="1:12" s="313" customFormat="1" x14ac:dyDescent="0.2">
      <c r="A43" s="306"/>
      <c r="B43" s="312"/>
      <c r="C43" s="306"/>
      <c r="D43" s="312"/>
      <c r="E43" s="306"/>
      <c r="F43" s="312"/>
      <c r="G43" s="306"/>
      <c r="H43" s="312"/>
      <c r="I43" s="306"/>
      <c r="J43" s="312"/>
      <c r="K43" s="306"/>
      <c r="L43" s="312"/>
    </row>
    <row r="44" spans="1:12" s="313" customFormat="1" x14ac:dyDescent="0.2">
      <c r="A44" s="306"/>
      <c r="B44" s="307"/>
      <c r="C44" s="306"/>
      <c r="D44" s="307"/>
      <c r="E44" s="306"/>
      <c r="F44" s="307"/>
      <c r="G44" s="306"/>
      <c r="H44" s="307"/>
      <c r="I44" s="306"/>
      <c r="J44" s="307"/>
      <c r="K44" s="306"/>
      <c r="L44" s="307"/>
    </row>
    <row r="45" spans="1:12" x14ac:dyDescent="0.2">
      <c r="A45" s="306"/>
      <c r="B45" s="312"/>
      <c r="C45" s="306"/>
      <c r="D45" s="312"/>
      <c r="E45" s="306"/>
      <c r="F45" s="312"/>
      <c r="G45" s="306"/>
      <c r="H45" s="312"/>
      <c r="I45" s="306"/>
      <c r="J45" s="312"/>
      <c r="K45" s="306"/>
      <c r="L45" s="312"/>
    </row>
    <row r="46" spans="1:12" s="308" customFormat="1" x14ac:dyDescent="0.2">
      <c r="A46" s="430" t="s">
        <v>107</v>
      </c>
      <c r="B46" s="430"/>
      <c r="C46" s="307"/>
      <c r="D46" s="306"/>
      <c r="E46" s="307"/>
      <c r="F46" s="307"/>
      <c r="G46" s="306"/>
      <c r="H46" s="307"/>
      <c r="I46" s="307"/>
      <c r="J46" s="306"/>
      <c r="K46" s="307"/>
      <c r="L46" s="306"/>
    </row>
    <row r="47" spans="1:12" s="308" customFormat="1" x14ac:dyDescent="0.2">
      <c r="A47" s="307"/>
      <c r="B47" s="306"/>
      <c r="C47" s="310"/>
      <c r="D47" s="311"/>
      <c r="E47" s="310"/>
      <c r="F47" s="307"/>
      <c r="G47" s="306"/>
      <c r="H47" s="431"/>
      <c r="I47" s="431"/>
      <c r="J47" s="306"/>
      <c r="K47" s="307"/>
      <c r="L47" s="306"/>
    </row>
    <row r="48" spans="1:12" s="308" customFormat="1" ht="15" customHeight="1" x14ac:dyDescent="0.2">
      <c r="A48" s="307"/>
      <c r="B48" s="306"/>
      <c r="C48" s="423" t="s">
        <v>268</v>
      </c>
      <c r="D48" s="423"/>
      <c r="E48" s="423"/>
      <c r="F48" s="307"/>
      <c r="G48" s="306"/>
      <c r="H48" s="428" t="s">
        <v>467</v>
      </c>
      <c r="I48" s="309"/>
      <c r="J48" s="306"/>
      <c r="K48" s="307"/>
      <c r="L48" s="306"/>
    </row>
    <row r="49" spans="1:12" s="308" customFormat="1" x14ac:dyDescent="0.2">
      <c r="A49" s="307"/>
      <c r="B49" s="306"/>
      <c r="C49" s="307"/>
      <c r="D49" s="306"/>
      <c r="E49" s="307"/>
      <c r="F49" s="307"/>
      <c r="G49" s="306"/>
      <c r="H49" s="429"/>
      <c r="I49" s="309"/>
      <c r="J49" s="306"/>
      <c r="K49" s="307"/>
      <c r="L49" s="306"/>
    </row>
    <row r="50" spans="1:12" s="305" customFormat="1" x14ac:dyDescent="0.2">
      <c r="A50" s="307"/>
      <c r="B50" s="306"/>
      <c r="C50" s="423" t="s">
        <v>139</v>
      </c>
      <c r="D50" s="423"/>
      <c r="E50" s="423"/>
      <c r="F50" s="307"/>
      <c r="G50" s="306"/>
      <c r="H50" s="307"/>
      <c r="I50" s="307"/>
      <c r="J50" s="306"/>
      <c r="K50" s="307"/>
      <c r="L50" s="306"/>
    </row>
    <row r="51" spans="1:12" s="305" customFormat="1" x14ac:dyDescent="0.2">
      <c r="E51" s="303"/>
    </row>
    <row r="52" spans="1:12" s="305" customFormat="1" x14ac:dyDescent="0.2">
      <c r="E52" s="303"/>
    </row>
    <row r="53" spans="1:12" s="305" customFormat="1" x14ac:dyDescent="0.2">
      <c r="E53" s="303"/>
    </row>
    <row r="54" spans="1:12" s="305" customFormat="1" x14ac:dyDescent="0.2">
      <c r="E54" s="303"/>
    </row>
    <row r="55" spans="1:12" s="305" customFormat="1" x14ac:dyDescent="0.2"/>
  </sheetData>
  <mergeCells count="11">
    <mergeCell ref="A4:C4"/>
    <mergeCell ref="C50:E50"/>
    <mergeCell ref="A37:L38"/>
    <mergeCell ref="A39:L40"/>
    <mergeCell ref="A41:L41"/>
    <mergeCell ref="I6:K6"/>
    <mergeCell ref="H48:H49"/>
    <mergeCell ref="A46:B46"/>
    <mergeCell ref="A36:L36"/>
    <mergeCell ref="C48:E48"/>
    <mergeCell ref="H47:I4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3"/>
  </dataValidations>
  <printOptions gridLines="1"/>
  <pageMargins left="0.11810804899387577" right="0.11810804899387577" top="0.354329615048119" bottom="0.354329615048119" header="0.31496062992125984" footer="0.31496062992125984"/>
  <pageSetup scale="4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7" zoomScale="110" zoomScaleSheetLayoutView="110" workbookViewId="0">
      <selection activeCell="C49" sqref="C49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34" t="s">
        <v>109</v>
      </c>
      <c r="D1" s="434"/>
      <c r="E1" s="156"/>
    </row>
    <row r="2" spans="1:12" x14ac:dyDescent="0.3">
      <c r="A2" s="78" t="s">
        <v>140</v>
      </c>
      <c r="B2" s="116"/>
      <c r="C2" s="432" t="s">
        <v>581</v>
      </c>
      <c r="D2" s="432"/>
      <c r="E2" s="156"/>
    </row>
    <row r="3" spans="1:12" x14ac:dyDescent="0.3">
      <c r="A3" s="78"/>
      <c r="B3" s="116"/>
      <c r="C3" s="350"/>
      <c r="D3" s="350"/>
      <c r="E3" s="156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49"/>
      <c r="B7" s="349"/>
      <c r="C7" s="80"/>
      <c r="D7" s="80"/>
      <c r="E7" s="157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24571.775000000001</v>
      </c>
      <c r="D9" s="84">
        <f>SUM(D10,D13,D53,D56,D57,D58,D64,D71,D72)</f>
        <v>24571.775000000001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18740</v>
      </c>
      <c r="D10" s="86">
        <f>SUM(D11:D12)</f>
        <v>18740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>
        <v>18740</v>
      </c>
      <c r="D11" s="35">
        <v>18740</v>
      </c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5831.7749999999996</v>
      </c>
      <c r="D13" s="86">
        <f>SUM(D14,D17,D29:D32,D35,D36,D43,D44,D45,D46,D47,D51,D52)</f>
        <v>5831.7749999999996</v>
      </c>
      <c r="E13" s="156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6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5">
        <f>SUM(C18:C23,C28)</f>
        <v>72</v>
      </c>
      <c r="D17" s="85">
        <f>SUM(D18:D23,D28)</f>
        <v>72</v>
      </c>
      <c r="E17" s="156"/>
    </row>
    <row r="18" spans="1:5" ht="30" x14ac:dyDescent="0.3">
      <c r="A18" s="17" t="s">
        <v>12</v>
      </c>
      <c r="B18" s="17" t="s">
        <v>250</v>
      </c>
      <c r="C18" s="257">
        <v>72</v>
      </c>
      <c r="D18" s="257">
        <v>72</v>
      </c>
      <c r="E18" s="156"/>
    </row>
    <row r="19" spans="1:5" x14ac:dyDescent="0.3">
      <c r="A19" s="17" t="s">
        <v>13</v>
      </c>
      <c r="B19" s="17" t="s">
        <v>14</v>
      </c>
      <c r="C19" s="38"/>
      <c r="D19" s="39"/>
      <c r="E19" s="156"/>
    </row>
    <row r="20" spans="1:5" ht="30" x14ac:dyDescent="0.3">
      <c r="A20" s="17" t="s">
        <v>281</v>
      </c>
      <c r="B20" s="17" t="s">
        <v>22</v>
      </c>
      <c r="C20" s="38"/>
      <c r="D20" s="40"/>
      <c r="E20" s="156"/>
    </row>
    <row r="21" spans="1:5" x14ac:dyDescent="0.3">
      <c r="A21" s="17" t="s">
        <v>282</v>
      </c>
      <c r="B21" s="17" t="s">
        <v>15</v>
      </c>
      <c r="C21" s="38"/>
      <c r="D21" s="40"/>
      <c r="E21" s="156"/>
    </row>
    <row r="22" spans="1:5" x14ac:dyDescent="0.3">
      <c r="A22" s="17" t="s">
        <v>283</v>
      </c>
      <c r="B22" s="17" t="s">
        <v>16</v>
      </c>
      <c r="C22" s="38"/>
      <c r="D22" s="40"/>
      <c r="E22" s="156"/>
    </row>
    <row r="23" spans="1:5" x14ac:dyDescent="0.3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6"/>
    </row>
    <row r="24" spans="1:5" ht="16.5" customHeight="1" x14ac:dyDescent="0.3">
      <c r="A24" s="18" t="s">
        <v>285</v>
      </c>
      <c r="B24" s="18" t="s">
        <v>18</v>
      </c>
      <c r="C24" s="38"/>
      <c r="D24" s="40"/>
      <c r="E24" s="156"/>
    </row>
    <row r="25" spans="1:5" ht="16.5" customHeight="1" x14ac:dyDescent="0.3">
      <c r="A25" s="18" t="s">
        <v>286</v>
      </c>
      <c r="B25" s="18" t="s">
        <v>19</v>
      </c>
      <c r="C25" s="38"/>
      <c r="D25" s="40"/>
      <c r="E25" s="156"/>
    </row>
    <row r="26" spans="1:5" ht="16.5" customHeight="1" x14ac:dyDescent="0.3">
      <c r="A26" s="18" t="s">
        <v>287</v>
      </c>
      <c r="B26" s="18" t="s">
        <v>20</v>
      </c>
      <c r="C26" s="38"/>
      <c r="D26" s="40"/>
      <c r="E26" s="156"/>
    </row>
    <row r="27" spans="1:5" ht="16.5" customHeight="1" x14ac:dyDescent="0.3">
      <c r="A27" s="18" t="s">
        <v>288</v>
      </c>
      <c r="B27" s="18" t="s">
        <v>23</v>
      </c>
      <c r="C27" s="38"/>
      <c r="D27" s="41"/>
      <c r="E27" s="156"/>
    </row>
    <row r="28" spans="1:5" x14ac:dyDescent="0.3">
      <c r="A28" s="17" t="s">
        <v>289</v>
      </c>
      <c r="B28" s="17" t="s">
        <v>21</v>
      </c>
      <c r="C28" s="38"/>
      <c r="D28" s="41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6"/>
    </row>
    <row r="33" spans="1:5" x14ac:dyDescent="0.3">
      <c r="A33" s="17" t="s">
        <v>290</v>
      </c>
      <c r="B33" s="17" t="s">
        <v>56</v>
      </c>
      <c r="C33" s="34"/>
      <c r="D33" s="35"/>
      <c r="E33" s="156"/>
    </row>
    <row r="34" spans="1:5" x14ac:dyDescent="0.3">
      <c r="A34" s="17" t="s">
        <v>291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6"/>
    </row>
    <row r="37" spans="1:5" x14ac:dyDescent="0.3">
      <c r="A37" s="17" t="s">
        <v>355</v>
      </c>
      <c r="B37" s="17" t="s">
        <v>359</v>
      </c>
      <c r="C37" s="34"/>
      <c r="D37" s="34"/>
      <c r="E37" s="156"/>
    </row>
    <row r="38" spans="1:5" x14ac:dyDescent="0.3">
      <c r="A38" s="17" t="s">
        <v>356</v>
      </c>
      <c r="B38" s="17" t="s">
        <v>360</v>
      </c>
      <c r="C38" s="34"/>
      <c r="D38" s="34"/>
      <c r="E38" s="156"/>
    </row>
    <row r="39" spans="1:5" x14ac:dyDescent="0.3">
      <c r="A39" s="17" t="s">
        <v>357</v>
      </c>
      <c r="B39" s="17" t="s">
        <v>363</v>
      </c>
      <c r="C39" s="34"/>
      <c r="D39" s="35"/>
      <c r="E39" s="156"/>
    </row>
    <row r="40" spans="1:5" x14ac:dyDescent="0.3">
      <c r="A40" s="17" t="s">
        <v>362</v>
      </c>
      <c r="B40" s="17" t="s">
        <v>364</v>
      </c>
      <c r="C40" s="34"/>
      <c r="D40" s="35"/>
      <c r="E40" s="156"/>
    </row>
    <row r="41" spans="1:5" x14ac:dyDescent="0.3">
      <c r="A41" s="17" t="s">
        <v>365</v>
      </c>
      <c r="B41" s="17" t="s">
        <v>499</v>
      </c>
      <c r="C41" s="34"/>
      <c r="D41" s="35"/>
      <c r="E41" s="156"/>
    </row>
    <row r="42" spans="1:5" x14ac:dyDescent="0.3">
      <c r="A42" s="17" t="s">
        <v>500</v>
      </c>
      <c r="B42" s="17" t="s">
        <v>361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296</v>
      </c>
      <c r="C47" s="85">
        <f>SUM(C48:C50)</f>
        <v>5759.7749999999996</v>
      </c>
      <c r="D47" s="85">
        <f>SUM(D48:D50)</f>
        <v>5759.7749999999996</v>
      </c>
      <c r="E47" s="156"/>
    </row>
    <row r="48" spans="1:5" x14ac:dyDescent="0.3">
      <c r="A48" s="99" t="s">
        <v>371</v>
      </c>
      <c r="B48" s="99" t="s">
        <v>374</v>
      </c>
      <c r="C48" s="34">
        <v>5759.7749999999996</v>
      </c>
      <c r="D48" s="35">
        <v>5759.7749999999996</v>
      </c>
      <c r="E48" s="156"/>
    </row>
    <row r="49" spans="1:5" x14ac:dyDescent="0.3">
      <c r="A49" s="99" t="s">
        <v>372</v>
      </c>
      <c r="B49" s="99" t="s">
        <v>373</v>
      </c>
      <c r="C49" s="34"/>
      <c r="D49" s="35"/>
      <c r="E49" s="156"/>
    </row>
    <row r="50" spans="1:5" x14ac:dyDescent="0.3">
      <c r="A50" s="99" t="s">
        <v>375</v>
      </c>
      <c r="B50" s="99" t="s">
        <v>376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417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0"/>
      <c r="E57" s="156"/>
    </row>
    <row r="58" spans="1:5" x14ac:dyDescent="0.3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6"/>
    </row>
    <row r="59" spans="1:5" x14ac:dyDescent="0.3">
      <c r="A59" s="16" t="s">
        <v>297</v>
      </c>
      <c r="B59" s="46" t="s">
        <v>52</v>
      </c>
      <c r="C59" s="38"/>
      <c r="D59" s="40"/>
      <c r="E59" s="156"/>
    </row>
    <row r="60" spans="1:5" ht="30" x14ac:dyDescent="0.3">
      <c r="A60" s="16" t="s">
        <v>298</v>
      </c>
      <c r="B60" s="46" t="s">
        <v>54</v>
      </c>
      <c r="C60" s="38"/>
      <c r="D60" s="40"/>
      <c r="E60" s="156"/>
    </row>
    <row r="61" spans="1:5" x14ac:dyDescent="0.3">
      <c r="A61" s="16" t="s">
        <v>299</v>
      </c>
      <c r="B61" s="46" t="s">
        <v>53</v>
      </c>
      <c r="C61" s="40"/>
      <c r="D61" s="40"/>
      <c r="E61" s="156"/>
    </row>
    <row r="62" spans="1:5" x14ac:dyDescent="0.3">
      <c r="A62" s="16" t="s">
        <v>300</v>
      </c>
      <c r="B62" s="46" t="s">
        <v>27</v>
      </c>
      <c r="C62" s="38"/>
      <c r="D62" s="40"/>
      <c r="E62" s="156"/>
    </row>
    <row r="63" spans="1:5" x14ac:dyDescent="0.3">
      <c r="A63" s="16" t="s">
        <v>337</v>
      </c>
      <c r="B63" s="225" t="s">
        <v>338</v>
      </c>
      <c r="C63" s="38"/>
      <c r="D63" s="226"/>
      <c r="E63" s="156"/>
    </row>
    <row r="64" spans="1:5" x14ac:dyDescent="0.3">
      <c r="A64" s="13">
        <v>2</v>
      </c>
      <c r="B64" s="47" t="s">
        <v>106</v>
      </c>
      <c r="C64" s="294"/>
      <c r="D64" s="120">
        <f>SUM(D65:D70)</f>
        <v>0</v>
      </c>
      <c r="E64" s="156"/>
    </row>
    <row r="65" spans="1:5" x14ac:dyDescent="0.3">
      <c r="A65" s="15">
        <v>2.1</v>
      </c>
      <c r="B65" s="48" t="s">
        <v>100</v>
      </c>
      <c r="C65" s="294"/>
      <c r="D65" s="42"/>
      <c r="E65" s="156"/>
    </row>
    <row r="66" spans="1:5" x14ac:dyDescent="0.3">
      <c r="A66" s="15">
        <v>2.2000000000000002</v>
      </c>
      <c r="B66" s="48" t="s">
        <v>104</v>
      </c>
      <c r="C66" s="296"/>
      <c r="D66" s="43"/>
      <c r="E66" s="156"/>
    </row>
    <row r="67" spans="1:5" x14ac:dyDescent="0.3">
      <c r="A67" s="15">
        <v>2.2999999999999998</v>
      </c>
      <c r="B67" s="48" t="s">
        <v>103</v>
      </c>
      <c r="C67" s="296"/>
      <c r="D67" s="43"/>
      <c r="E67" s="156"/>
    </row>
    <row r="68" spans="1:5" x14ac:dyDescent="0.3">
      <c r="A68" s="15">
        <v>2.4</v>
      </c>
      <c r="B68" s="48" t="s">
        <v>105</v>
      </c>
      <c r="C68" s="296"/>
      <c r="D68" s="43"/>
      <c r="E68" s="156"/>
    </row>
    <row r="69" spans="1:5" x14ac:dyDescent="0.3">
      <c r="A69" s="15">
        <v>2.5</v>
      </c>
      <c r="B69" s="48" t="s">
        <v>101</v>
      </c>
      <c r="C69" s="296"/>
      <c r="D69" s="43"/>
      <c r="E69" s="156"/>
    </row>
    <row r="70" spans="1:5" x14ac:dyDescent="0.3">
      <c r="A70" s="15">
        <v>2.6</v>
      </c>
      <c r="B70" s="48" t="s">
        <v>102</v>
      </c>
      <c r="C70" s="296"/>
      <c r="D70" s="43"/>
      <c r="E70" s="156"/>
    </row>
    <row r="71" spans="1:5" s="2" customFormat="1" x14ac:dyDescent="0.3">
      <c r="A71" s="13">
        <v>3</v>
      </c>
      <c r="B71" s="292" t="s">
        <v>451</v>
      </c>
      <c r="C71" s="295"/>
      <c r="D71" s="293"/>
      <c r="E71" s="107"/>
    </row>
    <row r="72" spans="1:5" s="2" customFormat="1" x14ac:dyDescent="0.3">
      <c r="A72" s="13">
        <v>4</v>
      </c>
      <c r="B72" s="13" t="s">
        <v>252</v>
      </c>
      <c r="C72" s="295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90" t="s">
        <v>279</v>
      </c>
      <c r="C75" s="8"/>
      <c r="D75" s="87"/>
      <c r="E75" s="107"/>
    </row>
    <row r="76" spans="1:5" s="2" customFormat="1" x14ac:dyDescent="0.3">
      <c r="A76" s="359"/>
      <c r="B76" s="359"/>
      <c r="C76" s="12"/>
      <c r="D76" s="12"/>
      <c r="E76" s="107"/>
    </row>
    <row r="77" spans="1:5" s="2" customFormat="1" x14ac:dyDescent="0.3">
      <c r="A77" s="437" t="s">
        <v>501</v>
      </c>
      <c r="B77" s="437"/>
      <c r="C77" s="437"/>
      <c r="D77" s="437"/>
      <c r="E77" s="107"/>
    </row>
    <row r="78" spans="1:5" s="2" customFormat="1" x14ac:dyDescent="0.3">
      <c r="A78" s="359"/>
      <c r="B78" s="359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45" t="s">
        <v>503</v>
      </c>
      <c r="C84" s="445"/>
      <c r="D84" s="445"/>
      <c r="E84"/>
      <c r="F84"/>
      <c r="G84"/>
      <c r="H84"/>
      <c r="I84"/>
    </row>
    <row r="85" spans="1:9" customFormat="1" ht="12.75" x14ac:dyDescent="0.2">
      <c r="B85" s="67" t="s">
        <v>504</v>
      </c>
    </row>
    <row r="86" spans="1:9" s="2" customFormat="1" x14ac:dyDescent="0.3">
      <c r="A86" s="11"/>
      <c r="B86" s="445" t="s">
        <v>505</v>
      </c>
      <c r="C86" s="445"/>
      <c r="D86" s="44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34" t="s">
        <v>109</v>
      </c>
      <c r="D1" s="434"/>
      <c r="E1" s="93"/>
    </row>
    <row r="2" spans="1:5" s="6" customFormat="1" x14ac:dyDescent="0.3">
      <c r="A2" s="76" t="s">
        <v>328</v>
      </c>
      <c r="B2" s="79"/>
      <c r="C2" s="432"/>
      <c r="D2" s="432"/>
      <c r="E2" s="93"/>
    </row>
    <row r="3" spans="1:5" s="6" customFormat="1" x14ac:dyDescent="0.3">
      <c r="A3" s="78" t="s">
        <v>140</v>
      </c>
      <c r="B3" s="76"/>
      <c r="C3" s="168"/>
      <c r="D3" s="168"/>
      <c r="E3" s="93"/>
    </row>
    <row r="4" spans="1:5" s="6" customFormat="1" x14ac:dyDescent="0.3">
      <c r="A4" s="78"/>
      <c r="B4" s="78"/>
      <c r="C4" s="168"/>
      <c r="D4" s="168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7"/>
      <c r="B8" s="167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4" t="s">
        <v>420</v>
      </c>
    </row>
    <row r="30" spans="1:5" x14ac:dyDescent="0.3">
      <c r="A30" s="224"/>
    </row>
    <row r="31" spans="1:5" x14ac:dyDescent="0.3">
      <c r="A31" s="224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H9" sqref="H9:H12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35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476</v>
      </c>
      <c r="B1" s="76"/>
      <c r="C1" s="79"/>
      <c r="D1" s="79"/>
      <c r="E1" s="79"/>
      <c r="F1" s="79"/>
      <c r="G1" s="301"/>
      <c r="H1" s="301"/>
      <c r="I1" s="434" t="s">
        <v>109</v>
      </c>
      <c r="J1" s="434"/>
    </row>
    <row r="2" spans="1:10" ht="15" x14ac:dyDescent="0.3">
      <c r="A2" s="78" t="s">
        <v>140</v>
      </c>
      <c r="B2" s="76"/>
      <c r="C2" s="79"/>
      <c r="D2" s="79"/>
      <c r="E2" s="79"/>
      <c r="F2" s="79"/>
      <c r="G2" s="301"/>
      <c r="H2" s="301"/>
      <c r="I2" s="432"/>
      <c r="J2" s="432"/>
    </row>
    <row r="3" spans="1:10" ht="15" x14ac:dyDescent="0.3">
      <c r="A3" s="78"/>
      <c r="B3" s="78"/>
      <c r="C3" s="76"/>
      <c r="D3" s="76"/>
      <c r="E3" s="76"/>
      <c r="F3" s="76"/>
      <c r="G3" s="301"/>
      <c r="H3" s="301"/>
      <c r="I3" s="301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300"/>
      <c r="B7" s="300"/>
      <c r="C7" s="300"/>
      <c r="D7" s="300"/>
      <c r="E7" s="300"/>
      <c r="F7" s="300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42" t="s">
        <v>348</v>
      </c>
    </row>
    <row r="9" spans="1:10" ht="15" x14ac:dyDescent="0.2">
      <c r="A9" s="100">
        <v>1</v>
      </c>
      <c r="B9" s="100" t="s">
        <v>598</v>
      </c>
      <c r="C9" s="100" t="s">
        <v>599</v>
      </c>
      <c r="D9" s="100" t="s">
        <v>612</v>
      </c>
      <c r="E9" s="100" t="s">
        <v>626</v>
      </c>
      <c r="F9" s="100" t="s">
        <v>348</v>
      </c>
      <c r="G9" s="400">
        <v>2688.75</v>
      </c>
      <c r="H9" s="400">
        <v>2688.75</v>
      </c>
      <c r="I9" s="400">
        <f t="shared" ref="I9:I20" si="0">H9*0.2</f>
        <v>537.75</v>
      </c>
      <c r="J9" s="242" t="s">
        <v>0</v>
      </c>
    </row>
    <row r="10" spans="1:10" ht="15" x14ac:dyDescent="0.2">
      <c r="A10" s="100">
        <v>2</v>
      </c>
      <c r="B10" s="100" t="s">
        <v>600</v>
      </c>
      <c r="C10" s="100" t="s">
        <v>601</v>
      </c>
      <c r="D10" s="100" t="s">
        <v>613</v>
      </c>
      <c r="E10" s="100" t="s">
        <v>626</v>
      </c>
      <c r="F10" s="100" t="s">
        <v>348</v>
      </c>
      <c r="G10" s="400">
        <v>2688.75</v>
      </c>
      <c r="H10" s="400">
        <v>2688.75</v>
      </c>
      <c r="I10" s="400">
        <f t="shared" si="0"/>
        <v>537.75</v>
      </c>
    </row>
    <row r="11" spans="1:10" ht="15" x14ac:dyDescent="0.2">
      <c r="A11" s="100">
        <v>3</v>
      </c>
      <c r="B11" s="100" t="s">
        <v>585</v>
      </c>
      <c r="C11" s="100" t="s">
        <v>586</v>
      </c>
      <c r="D11" s="100" t="s">
        <v>534</v>
      </c>
      <c r="E11" s="100" t="s">
        <v>626</v>
      </c>
      <c r="F11" s="100" t="s">
        <v>348</v>
      </c>
      <c r="G11" s="400">
        <f>2800+550</f>
        <v>3350</v>
      </c>
      <c r="H11" s="400">
        <f>2800+550</f>
        <v>3350</v>
      </c>
      <c r="I11" s="400">
        <f t="shared" si="0"/>
        <v>670</v>
      </c>
    </row>
    <row r="12" spans="1:10" ht="15" x14ac:dyDescent="0.2">
      <c r="A12" s="100">
        <v>4</v>
      </c>
      <c r="B12" s="100" t="s">
        <v>589</v>
      </c>
      <c r="C12" s="100" t="s">
        <v>590</v>
      </c>
      <c r="D12" s="100" t="s">
        <v>608</v>
      </c>
      <c r="E12" s="100" t="s">
        <v>626</v>
      </c>
      <c r="F12" s="100" t="s">
        <v>348</v>
      </c>
      <c r="G12" s="400">
        <v>1637.5</v>
      </c>
      <c r="H12" s="400">
        <v>1637.5</v>
      </c>
      <c r="I12" s="400">
        <f t="shared" si="0"/>
        <v>327.5</v>
      </c>
    </row>
    <row r="13" spans="1:10" ht="15" x14ac:dyDescent="0.2">
      <c r="A13" s="100">
        <v>5</v>
      </c>
      <c r="B13" s="100" t="s">
        <v>587</v>
      </c>
      <c r="C13" s="100" t="s">
        <v>588</v>
      </c>
      <c r="D13" s="100" t="s">
        <v>537</v>
      </c>
      <c r="E13" s="100" t="s">
        <v>629</v>
      </c>
      <c r="F13" s="100" t="s">
        <v>348</v>
      </c>
      <c r="G13" s="400">
        <v>1250</v>
      </c>
      <c r="H13" s="400">
        <v>1250</v>
      </c>
      <c r="I13" s="400">
        <f t="shared" si="0"/>
        <v>250</v>
      </c>
    </row>
    <row r="14" spans="1:10" ht="15" x14ac:dyDescent="0.2">
      <c r="A14" s="100">
        <v>6</v>
      </c>
      <c r="B14" s="100" t="s">
        <v>591</v>
      </c>
      <c r="C14" s="100" t="s">
        <v>592</v>
      </c>
      <c r="D14" s="100" t="s">
        <v>552</v>
      </c>
      <c r="E14" s="100" t="s">
        <v>629</v>
      </c>
      <c r="F14" s="100" t="s">
        <v>348</v>
      </c>
      <c r="G14" s="400">
        <v>1500</v>
      </c>
      <c r="H14" s="400">
        <v>1500</v>
      </c>
      <c r="I14" s="400">
        <f t="shared" si="0"/>
        <v>300</v>
      </c>
    </row>
    <row r="15" spans="1:10" ht="15" x14ac:dyDescent="0.2">
      <c r="A15" s="100">
        <v>7</v>
      </c>
      <c r="B15" s="100" t="s">
        <v>593</v>
      </c>
      <c r="C15" s="100" t="s">
        <v>594</v>
      </c>
      <c r="D15" s="100" t="s">
        <v>609</v>
      </c>
      <c r="E15" s="100" t="s">
        <v>629</v>
      </c>
      <c r="F15" s="100" t="s">
        <v>348</v>
      </c>
      <c r="G15" s="400">
        <v>750</v>
      </c>
      <c r="H15" s="400">
        <v>750</v>
      </c>
      <c r="I15" s="400">
        <f t="shared" si="0"/>
        <v>150</v>
      </c>
    </row>
    <row r="16" spans="1:10" ht="15" x14ac:dyDescent="0.2">
      <c r="A16" s="100">
        <v>8</v>
      </c>
      <c r="B16" s="100" t="s">
        <v>589</v>
      </c>
      <c r="C16" s="100" t="s">
        <v>595</v>
      </c>
      <c r="D16" s="100" t="s">
        <v>610</v>
      </c>
      <c r="E16" s="100" t="s">
        <v>629</v>
      </c>
      <c r="F16" s="100" t="s">
        <v>348</v>
      </c>
      <c r="G16" s="400">
        <v>750</v>
      </c>
      <c r="H16" s="400">
        <v>750</v>
      </c>
      <c r="I16" s="400">
        <f t="shared" si="0"/>
        <v>150</v>
      </c>
    </row>
    <row r="17" spans="1:9" ht="15" x14ac:dyDescent="0.2">
      <c r="A17" s="100">
        <v>9</v>
      </c>
      <c r="B17" s="100" t="s">
        <v>596</v>
      </c>
      <c r="C17" s="100" t="s">
        <v>597</v>
      </c>
      <c r="D17" s="100" t="s">
        <v>611</v>
      </c>
      <c r="E17" s="100" t="s">
        <v>629</v>
      </c>
      <c r="F17" s="100" t="s">
        <v>348</v>
      </c>
      <c r="G17" s="400">
        <v>1000</v>
      </c>
      <c r="H17" s="400">
        <v>1000</v>
      </c>
      <c r="I17" s="400">
        <f t="shared" si="0"/>
        <v>200</v>
      </c>
    </row>
    <row r="18" spans="1:9" ht="15" x14ac:dyDescent="0.2">
      <c r="A18" s="100">
        <v>10</v>
      </c>
      <c r="B18" s="100" t="s">
        <v>602</v>
      </c>
      <c r="C18" s="100" t="s">
        <v>603</v>
      </c>
      <c r="D18" s="100" t="s">
        <v>614</v>
      </c>
      <c r="E18" s="100" t="s">
        <v>629</v>
      </c>
      <c r="F18" s="100" t="s">
        <v>348</v>
      </c>
      <c r="G18" s="400">
        <v>750</v>
      </c>
      <c r="H18" s="400">
        <v>750</v>
      </c>
      <c r="I18" s="400">
        <f t="shared" si="0"/>
        <v>150</v>
      </c>
    </row>
    <row r="19" spans="1:9" ht="30" x14ac:dyDescent="0.2">
      <c r="A19" s="100">
        <v>11</v>
      </c>
      <c r="B19" s="100" t="s">
        <v>604</v>
      </c>
      <c r="C19" s="100" t="s">
        <v>605</v>
      </c>
      <c r="D19" s="100" t="s">
        <v>615</v>
      </c>
      <c r="E19" s="100" t="s">
        <v>628</v>
      </c>
      <c r="F19" s="100" t="s">
        <v>348</v>
      </c>
      <c r="G19" s="400">
        <v>1875</v>
      </c>
      <c r="H19" s="400">
        <v>1875</v>
      </c>
      <c r="I19" s="400">
        <f t="shared" si="0"/>
        <v>375</v>
      </c>
    </row>
    <row r="20" spans="1:9" ht="15" x14ac:dyDescent="0.2">
      <c r="A20" s="100">
        <v>12</v>
      </c>
      <c r="B20" s="100" t="s">
        <v>606</v>
      </c>
      <c r="C20" s="100" t="s">
        <v>607</v>
      </c>
      <c r="D20" s="100" t="s">
        <v>616</v>
      </c>
      <c r="E20" s="100" t="s">
        <v>627</v>
      </c>
      <c r="F20" s="100" t="s">
        <v>348</v>
      </c>
      <c r="G20" s="400">
        <v>500</v>
      </c>
      <c r="H20" s="400">
        <v>500</v>
      </c>
      <c r="I20" s="400">
        <f t="shared" si="0"/>
        <v>100</v>
      </c>
    </row>
    <row r="21" spans="1:9" ht="15" x14ac:dyDescent="0.2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 x14ac:dyDescent="0.2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 x14ac:dyDescent="0.2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 x14ac:dyDescent="0.2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 x14ac:dyDescent="0.3">
      <c r="A25" s="89"/>
      <c r="B25" s="101"/>
      <c r="C25" s="101"/>
      <c r="D25" s="101"/>
      <c r="E25" s="101"/>
      <c r="F25" s="89" t="s">
        <v>456</v>
      </c>
      <c r="G25" s="88">
        <f>SUM(G9:G24)</f>
        <v>18740</v>
      </c>
      <c r="H25" s="88">
        <f>SUM(H9:H24)</f>
        <v>18740</v>
      </c>
      <c r="I25" s="88">
        <f>SUM(I9:I24)</f>
        <v>3748</v>
      </c>
    </row>
    <row r="26" spans="1:9" ht="15" x14ac:dyDescent="0.3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 x14ac:dyDescent="0.3">
      <c r="A27" s="241" t="s">
        <v>477</v>
      </c>
      <c r="B27" s="241"/>
      <c r="C27" s="240"/>
      <c r="D27" s="240"/>
      <c r="E27" s="240"/>
      <c r="F27" s="240"/>
      <c r="G27" s="240"/>
      <c r="H27" s="192"/>
      <c r="I27" s="192"/>
    </row>
    <row r="28" spans="1:9" ht="15" x14ac:dyDescent="0.3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ht="15" x14ac:dyDescent="0.3">
      <c r="A29" s="241"/>
      <c r="B29" s="241"/>
      <c r="C29" s="192"/>
      <c r="D29" s="192"/>
      <c r="E29" s="192"/>
      <c r="F29" s="192"/>
      <c r="G29" s="192"/>
      <c r="H29" s="192"/>
      <c r="I29" s="192"/>
    </row>
    <row r="30" spans="1:9" ht="15" x14ac:dyDescent="0.3">
      <c r="A30" s="241"/>
      <c r="B30" s="241"/>
      <c r="C30" s="192"/>
      <c r="D30" s="192"/>
      <c r="E30" s="192"/>
      <c r="F30" s="192"/>
      <c r="G30" s="192"/>
      <c r="H30" s="192"/>
      <c r="I30" s="192"/>
    </row>
    <row r="31" spans="1:9" x14ac:dyDescent="0.2">
      <c r="A31" s="237"/>
      <c r="B31" s="237"/>
      <c r="C31" s="237"/>
      <c r="D31" s="237"/>
      <c r="E31" s="237"/>
      <c r="F31" s="237"/>
      <c r="G31" s="237"/>
      <c r="H31" s="237"/>
      <c r="I31" s="237"/>
    </row>
    <row r="32" spans="1:9" ht="15" x14ac:dyDescent="0.3">
      <c r="A32" s="198" t="s">
        <v>107</v>
      </c>
      <c r="B32" s="198"/>
      <c r="C32" s="192"/>
      <c r="D32" s="192"/>
      <c r="E32" s="192"/>
      <c r="F32" s="192"/>
      <c r="G32" s="192"/>
      <c r="H32" s="192"/>
      <c r="I32" s="192"/>
    </row>
    <row r="33" spans="1:9" ht="15" x14ac:dyDescent="0.3">
      <c r="A33" s="192"/>
      <c r="B33" s="192"/>
      <c r="C33" s="192"/>
      <c r="D33" s="192"/>
      <c r="E33" s="192"/>
      <c r="F33" s="192"/>
      <c r="G33" s="192"/>
      <c r="H33" s="192"/>
      <c r="I33" s="192"/>
    </row>
    <row r="34" spans="1:9" ht="15" x14ac:dyDescent="0.3">
      <c r="A34" s="192"/>
      <c r="B34" s="192"/>
      <c r="C34" s="192"/>
      <c r="D34" s="192"/>
      <c r="E34" s="196"/>
      <c r="F34" s="196"/>
      <c r="G34" s="196"/>
      <c r="H34" s="192"/>
      <c r="I34" s="192"/>
    </row>
    <row r="35" spans="1:9" ht="15" x14ac:dyDescent="0.3">
      <c r="A35" s="198"/>
      <c r="B35" s="198"/>
      <c r="C35" s="198" t="s">
        <v>395</v>
      </c>
      <c r="D35" s="198"/>
      <c r="E35" s="198"/>
      <c r="F35" s="198"/>
      <c r="G35" s="198"/>
      <c r="H35" s="192"/>
      <c r="I35" s="192"/>
    </row>
    <row r="36" spans="1:9" ht="15" x14ac:dyDescent="0.3">
      <c r="A36" s="192"/>
      <c r="B36" s="192"/>
      <c r="C36" s="192" t="s">
        <v>394</v>
      </c>
      <c r="D36" s="192"/>
      <c r="E36" s="192"/>
      <c r="F36" s="192"/>
      <c r="G36" s="192"/>
      <c r="H36" s="192"/>
      <c r="I36" s="192"/>
    </row>
    <row r="37" spans="1:9" x14ac:dyDescent="0.2">
      <c r="A37" s="200"/>
      <c r="B37" s="200"/>
      <c r="C37" s="200" t="s">
        <v>139</v>
      </c>
      <c r="D37" s="200"/>
      <c r="E37" s="200"/>
      <c r="F37" s="200"/>
      <c r="G37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76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478</v>
      </c>
      <c r="B1" s="79"/>
      <c r="C1" s="79"/>
      <c r="D1" s="79"/>
      <c r="E1" s="79"/>
      <c r="F1" s="79"/>
      <c r="G1" s="434" t="s">
        <v>109</v>
      </c>
      <c r="H1" s="434"/>
      <c r="I1" s="364"/>
    </row>
    <row r="2" spans="1:9" ht="15" x14ac:dyDescent="0.3">
      <c r="A2" s="78" t="s">
        <v>140</v>
      </c>
      <c r="B2" s="79"/>
      <c r="C2" s="79"/>
      <c r="D2" s="79"/>
      <c r="E2" s="79"/>
      <c r="F2" s="79"/>
      <c r="G2" s="432"/>
      <c r="H2" s="432"/>
      <c r="I2" s="78"/>
    </row>
    <row r="3" spans="1:9" ht="15" x14ac:dyDescent="0.3">
      <c r="A3" s="78"/>
      <c r="B3" s="78"/>
      <c r="C3" s="78"/>
      <c r="D3" s="78"/>
      <c r="E3" s="78"/>
      <c r="F3" s="78"/>
      <c r="G3" s="301"/>
      <c r="H3" s="301"/>
      <c r="I3" s="364"/>
    </row>
    <row r="4" spans="1:9" ht="15" x14ac:dyDescent="0.3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300"/>
      <c r="B7" s="300"/>
      <c r="C7" s="300"/>
      <c r="D7" s="300"/>
      <c r="E7" s="300"/>
      <c r="F7" s="300"/>
      <c r="G7" s="80"/>
      <c r="H7" s="80"/>
      <c r="I7" s="364"/>
    </row>
    <row r="8" spans="1:9" ht="45" x14ac:dyDescent="0.2">
      <c r="A8" s="360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61"/>
      <c r="B9" s="362"/>
      <c r="C9" s="100"/>
      <c r="D9" s="100"/>
      <c r="E9" s="100"/>
      <c r="F9" s="100"/>
      <c r="G9" s="100"/>
      <c r="H9" s="4"/>
      <c r="I9" s="4"/>
    </row>
    <row r="10" spans="1:9" ht="15" x14ac:dyDescent="0.2">
      <c r="A10" s="361"/>
      <c r="B10" s="362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61"/>
      <c r="B11" s="362"/>
      <c r="C11" s="89"/>
      <c r="D11" s="89"/>
      <c r="E11" s="89"/>
      <c r="F11" s="89"/>
      <c r="G11" s="89"/>
      <c r="H11" s="4"/>
      <c r="I11" s="4"/>
    </row>
    <row r="12" spans="1:9" ht="15" x14ac:dyDescent="0.2">
      <c r="A12" s="361"/>
      <c r="B12" s="362"/>
      <c r="C12" s="89"/>
      <c r="D12" s="89"/>
      <c r="E12" s="89"/>
      <c r="F12" s="89"/>
      <c r="G12" s="89"/>
      <c r="H12" s="4"/>
      <c r="I12" s="4"/>
    </row>
    <row r="13" spans="1:9" ht="15" x14ac:dyDescent="0.2">
      <c r="A13" s="361"/>
      <c r="B13" s="362"/>
      <c r="C13" s="89"/>
      <c r="D13" s="89"/>
      <c r="E13" s="89"/>
      <c r="F13" s="89"/>
      <c r="G13" s="89"/>
      <c r="H13" s="4"/>
      <c r="I13" s="4"/>
    </row>
    <row r="14" spans="1:9" ht="15" x14ac:dyDescent="0.2">
      <c r="A14" s="361"/>
      <c r="B14" s="362"/>
      <c r="C14" s="89"/>
      <c r="D14" s="89"/>
      <c r="E14" s="89"/>
      <c r="F14" s="89"/>
      <c r="G14" s="89"/>
      <c r="H14" s="4"/>
      <c r="I14" s="4"/>
    </row>
    <row r="15" spans="1:9" ht="15" x14ac:dyDescent="0.2">
      <c r="A15" s="361"/>
      <c r="B15" s="362"/>
      <c r="C15" s="89"/>
      <c r="D15" s="89"/>
      <c r="E15" s="89"/>
      <c r="F15" s="89"/>
      <c r="G15" s="89"/>
      <c r="H15" s="4"/>
      <c r="I15" s="4"/>
    </row>
    <row r="16" spans="1:9" ht="15" x14ac:dyDescent="0.2">
      <c r="A16" s="361"/>
      <c r="B16" s="362"/>
      <c r="C16" s="89"/>
      <c r="D16" s="89"/>
      <c r="E16" s="89"/>
      <c r="F16" s="89"/>
      <c r="G16" s="89"/>
      <c r="H16" s="4"/>
      <c r="I16" s="4"/>
    </row>
    <row r="17" spans="1:9" ht="15" x14ac:dyDescent="0.2">
      <c r="A17" s="361"/>
      <c r="B17" s="362"/>
      <c r="C17" s="89"/>
      <c r="D17" s="89"/>
      <c r="E17" s="89"/>
      <c r="F17" s="89"/>
      <c r="G17" s="89"/>
      <c r="H17" s="4"/>
      <c r="I17" s="4"/>
    </row>
    <row r="18" spans="1:9" ht="15" x14ac:dyDescent="0.2">
      <c r="A18" s="361"/>
      <c r="B18" s="362"/>
      <c r="C18" s="89"/>
      <c r="D18" s="89"/>
      <c r="E18" s="89"/>
      <c r="F18" s="89"/>
      <c r="G18" s="89"/>
      <c r="H18" s="4"/>
      <c r="I18" s="4"/>
    </row>
    <row r="19" spans="1:9" ht="15" x14ac:dyDescent="0.2">
      <c r="A19" s="361"/>
      <c r="B19" s="362"/>
      <c r="C19" s="89"/>
      <c r="D19" s="89"/>
      <c r="E19" s="89"/>
      <c r="F19" s="89"/>
      <c r="G19" s="89"/>
      <c r="H19" s="4"/>
      <c r="I19" s="4"/>
    </row>
    <row r="20" spans="1:9" ht="15" x14ac:dyDescent="0.2">
      <c r="A20" s="361"/>
      <c r="B20" s="362"/>
      <c r="C20" s="89"/>
      <c r="D20" s="89"/>
      <c r="E20" s="89"/>
      <c r="F20" s="89"/>
      <c r="G20" s="89"/>
      <c r="H20" s="4"/>
      <c r="I20" s="4"/>
    </row>
    <row r="21" spans="1:9" ht="15" x14ac:dyDescent="0.2">
      <c r="A21" s="361"/>
      <c r="B21" s="362"/>
      <c r="C21" s="89"/>
      <c r="D21" s="89"/>
      <c r="E21" s="89"/>
      <c r="F21" s="89"/>
      <c r="G21" s="89"/>
      <c r="H21" s="4"/>
      <c r="I21" s="4"/>
    </row>
    <row r="22" spans="1:9" ht="15" x14ac:dyDescent="0.2">
      <c r="A22" s="361"/>
      <c r="B22" s="362"/>
      <c r="C22" s="89"/>
      <c r="D22" s="89"/>
      <c r="E22" s="89"/>
      <c r="F22" s="89"/>
      <c r="G22" s="89"/>
      <c r="H22" s="4"/>
      <c r="I22" s="4"/>
    </row>
    <row r="23" spans="1:9" ht="15" x14ac:dyDescent="0.2">
      <c r="A23" s="361"/>
      <c r="B23" s="362"/>
      <c r="C23" s="89"/>
      <c r="D23" s="89"/>
      <c r="E23" s="89"/>
      <c r="F23" s="89"/>
      <c r="G23" s="89"/>
      <c r="H23" s="4"/>
      <c r="I23" s="4"/>
    </row>
    <row r="24" spans="1:9" ht="15" x14ac:dyDescent="0.2">
      <c r="A24" s="361"/>
      <c r="B24" s="362"/>
      <c r="C24" s="89"/>
      <c r="D24" s="89"/>
      <c r="E24" s="89"/>
      <c r="F24" s="89"/>
      <c r="G24" s="89"/>
      <c r="H24" s="4"/>
      <c r="I24" s="4"/>
    </row>
    <row r="25" spans="1:9" ht="15" x14ac:dyDescent="0.2">
      <c r="A25" s="361"/>
      <c r="B25" s="362"/>
      <c r="C25" s="89"/>
      <c r="D25" s="89"/>
      <c r="E25" s="89"/>
      <c r="F25" s="89"/>
      <c r="G25" s="89"/>
      <c r="H25" s="4"/>
      <c r="I25" s="4"/>
    </row>
    <row r="26" spans="1:9" ht="15" x14ac:dyDescent="0.2">
      <c r="A26" s="361"/>
      <c r="B26" s="362"/>
      <c r="C26" s="89"/>
      <c r="D26" s="89"/>
      <c r="E26" s="89"/>
      <c r="F26" s="89"/>
      <c r="G26" s="89"/>
      <c r="H26" s="4"/>
      <c r="I26" s="4"/>
    </row>
    <row r="27" spans="1:9" ht="15" x14ac:dyDescent="0.2">
      <c r="A27" s="361"/>
      <c r="B27" s="362"/>
      <c r="C27" s="89"/>
      <c r="D27" s="89"/>
      <c r="E27" s="89"/>
      <c r="F27" s="89"/>
      <c r="G27" s="89"/>
      <c r="H27" s="4"/>
      <c r="I27" s="4"/>
    </row>
    <row r="28" spans="1:9" ht="15" x14ac:dyDescent="0.2">
      <c r="A28" s="361"/>
      <c r="B28" s="362"/>
      <c r="C28" s="89"/>
      <c r="D28" s="89"/>
      <c r="E28" s="89"/>
      <c r="F28" s="89"/>
      <c r="G28" s="89"/>
      <c r="H28" s="4"/>
      <c r="I28" s="4"/>
    </row>
    <row r="29" spans="1:9" ht="15" x14ac:dyDescent="0.2">
      <c r="A29" s="361"/>
      <c r="B29" s="362"/>
      <c r="C29" s="89"/>
      <c r="D29" s="89"/>
      <c r="E29" s="89"/>
      <c r="F29" s="89"/>
      <c r="G29" s="89"/>
      <c r="H29" s="4"/>
      <c r="I29" s="4"/>
    </row>
    <row r="30" spans="1:9" ht="15" x14ac:dyDescent="0.2">
      <c r="A30" s="361"/>
      <c r="B30" s="362"/>
      <c r="C30" s="89"/>
      <c r="D30" s="89"/>
      <c r="E30" s="89"/>
      <c r="F30" s="89"/>
      <c r="G30" s="89"/>
      <c r="H30" s="4"/>
      <c r="I30" s="4"/>
    </row>
    <row r="31" spans="1:9" ht="15" x14ac:dyDescent="0.2">
      <c r="A31" s="361"/>
      <c r="B31" s="362"/>
      <c r="C31" s="89"/>
      <c r="D31" s="89"/>
      <c r="E31" s="89"/>
      <c r="F31" s="89"/>
      <c r="G31" s="89"/>
      <c r="H31" s="4"/>
      <c r="I31" s="4"/>
    </row>
    <row r="32" spans="1:9" ht="15" x14ac:dyDescent="0.2">
      <c r="A32" s="361"/>
      <c r="B32" s="362"/>
      <c r="C32" s="89"/>
      <c r="D32" s="89"/>
      <c r="E32" s="89"/>
      <c r="F32" s="89"/>
      <c r="G32" s="89"/>
      <c r="H32" s="4"/>
      <c r="I32" s="4"/>
    </row>
    <row r="33" spans="1:9" ht="15" x14ac:dyDescent="0.2">
      <c r="A33" s="361"/>
      <c r="B33" s="362"/>
      <c r="C33" s="89"/>
      <c r="D33" s="89"/>
      <c r="E33" s="89"/>
      <c r="F33" s="89"/>
      <c r="G33" s="89"/>
      <c r="H33" s="4"/>
      <c r="I33" s="4"/>
    </row>
    <row r="34" spans="1:9" ht="15" x14ac:dyDescent="0.3">
      <c r="A34" s="361"/>
      <c r="B34" s="363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24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24"/>
      <c r="B37" s="44"/>
      <c r="C37" s="44"/>
      <c r="D37" s="44"/>
      <c r="E37" s="44"/>
      <c r="F37" s="44"/>
      <c r="G37" s="2"/>
      <c r="H37" s="2"/>
    </row>
    <row r="38" spans="1:9" ht="15" x14ac:dyDescent="0.3">
      <c r="A38" s="224"/>
      <c r="B38" s="2"/>
      <c r="C38" s="2"/>
      <c r="D38" s="2"/>
      <c r="E38" s="2"/>
      <c r="F38" s="2"/>
      <c r="G38" s="2"/>
      <c r="H38" s="2"/>
    </row>
    <row r="39" spans="1:9" ht="15" x14ac:dyDescent="0.3">
      <c r="A39" s="224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480</v>
      </c>
      <c r="B1" s="76"/>
      <c r="C1" s="79"/>
      <c r="D1" s="79"/>
      <c r="E1" s="79"/>
      <c r="F1" s="79"/>
      <c r="G1" s="434" t="s">
        <v>109</v>
      </c>
      <c r="H1" s="434"/>
    </row>
    <row r="2" spans="1:10" ht="15" x14ac:dyDescent="0.3">
      <c r="A2" s="78" t="s">
        <v>140</v>
      </c>
      <c r="B2" s="76"/>
      <c r="C2" s="79"/>
      <c r="D2" s="79"/>
      <c r="E2" s="79"/>
      <c r="F2" s="79"/>
      <c r="G2" s="432"/>
      <c r="H2" s="432"/>
    </row>
    <row r="3" spans="1:10" ht="15" x14ac:dyDescent="0.3">
      <c r="A3" s="78"/>
      <c r="B3" s="78"/>
      <c r="C3" s="78"/>
      <c r="D3" s="78"/>
      <c r="E3" s="78"/>
      <c r="F3" s="78"/>
      <c r="G3" s="301"/>
      <c r="H3" s="301"/>
    </row>
    <row r="4" spans="1:10" ht="15" x14ac:dyDescent="0.3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300"/>
      <c r="B7" s="300"/>
      <c r="C7" s="300"/>
      <c r="D7" s="300"/>
      <c r="E7" s="300"/>
      <c r="F7" s="300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42" t="s">
        <v>348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42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481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/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39" t="s">
        <v>482</v>
      </c>
      <c r="B2" s="439"/>
      <c r="C2" s="439"/>
      <c r="D2" s="439"/>
      <c r="E2" s="351"/>
      <c r="F2" s="79"/>
      <c r="G2" s="79"/>
      <c r="H2" s="79"/>
      <c r="I2" s="79"/>
      <c r="J2" s="301"/>
      <c r="K2" s="302"/>
      <c r="L2" s="302" t="s">
        <v>109</v>
      </c>
    </row>
    <row r="3" spans="1:12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01"/>
      <c r="K3" s="432"/>
      <c r="L3" s="432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301"/>
      <c r="K4" s="301"/>
      <c r="L4" s="301"/>
    </row>
    <row r="5" spans="1:12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300"/>
      <c r="B8" s="300"/>
      <c r="C8" s="300"/>
      <c r="D8" s="300"/>
      <c r="E8" s="300"/>
      <c r="F8" s="300"/>
      <c r="G8" s="300"/>
      <c r="H8" s="300"/>
      <c r="I8" s="300"/>
      <c r="J8" s="80"/>
      <c r="K8" s="80"/>
      <c r="L8" s="80"/>
    </row>
    <row r="9" spans="1:12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 x14ac:dyDescent="0.2">
      <c r="A10" s="100">
        <v>1</v>
      </c>
      <c r="B10" s="352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2</v>
      </c>
      <c r="B11" s="352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 x14ac:dyDescent="0.2">
      <c r="A12" s="100">
        <v>3</v>
      </c>
      <c r="B12" s="352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2">
      <c r="A13" s="100">
        <v>4</v>
      </c>
      <c r="B13" s="352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 x14ac:dyDescent="0.2">
      <c r="A14" s="100">
        <v>5</v>
      </c>
      <c r="B14" s="352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 x14ac:dyDescent="0.2">
      <c r="A15" s="100">
        <v>6</v>
      </c>
      <c r="B15" s="352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 x14ac:dyDescent="0.2">
      <c r="A16" s="100">
        <v>7</v>
      </c>
      <c r="B16" s="352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 x14ac:dyDescent="0.2">
      <c r="A17" s="100">
        <v>8</v>
      </c>
      <c r="B17" s="352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 x14ac:dyDescent="0.2">
      <c r="A18" s="100">
        <v>9</v>
      </c>
      <c r="B18" s="352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 x14ac:dyDescent="0.2">
      <c r="A19" s="100">
        <v>10</v>
      </c>
      <c r="B19" s="352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 x14ac:dyDescent="0.2">
      <c r="A20" s="100">
        <v>11</v>
      </c>
      <c r="B20" s="352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 x14ac:dyDescent="0.2">
      <c r="A21" s="100">
        <v>12</v>
      </c>
      <c r="B21" s="352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52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52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52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52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52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52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52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52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100">
        <v>21</v>
      </c>
      <c r="B30" s="352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2">
      <c r="A31" s="100">
        <v>22</v>
      </c>
      <c r="B31" s="352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 x14ac:dyDescent="0.2">
      <c r="A32" s="100">
        <v>23</v>
      </c>
      <c r="B32" s="352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 x14ac:dyDescent="0.2">
      <c r="A33" s="100">
        <v>24</v>
      </c>
      <c r="B33" s="352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 x14ac:dyDescent="0.2">
      <c r="A34" s="89" t="s">
        <v>276</v>
      </c>
      <c r="B34" s="352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 x14ac:dyDescent="0.3">
      <c r="A35" s="89"/>
      <c r="B35" s="352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 x14ac:dyDescent="0.3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 x14ac:dyDescent="0.3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 x14ac:dyDescent="0.3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497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" customHeight="1" x14ac:dyDescent="0.2">
      <c r="A41" s="444" t="s">
        <v>514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</row>
    <row r="42" spans="1:12" ht="15" customHeight="1" x14ac:dyDescent="0.2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</row>
    <row r="43" spans="1:12" ht="12.75" customHeight="1" x14ac:dyDescent="0.2">
      <c r="A43" s="382"/>
      <c r="B43" s="382"/>
      <c r="C43" s="382"/>
      <c r="D43" s="382"/>
      <c r="E43" s="382"/>
      <c r="F43" s="382"/>
      <c r="G43" s="382"/>
      <c r="H43" s="382"/>
      <c r="I43" s="382"/>
      <c r="J43" s="382"/>
      <c r="K43" s="382"/>
    </row>
    <row r="44" spans="1:12" ht="15" x14ac:dyDescent="0.3">
      <c r="A44" s="440" t="s">
        <v>107</v>
      </c>
      <c r="B44" s="440"/>
      <c r="C44" s="353"/>
      <c r="D44" s="354"/>
      <c r="E44" s="354"/>
      <c r="F44" s="353"/>
      <c r="G44" s="353"/>
      <c r="H44" s="353"/>
      <c r="I44" s="353"/>
      <c r="J44" s="353"/>
      <c r="K44" s="192"/>
    </row>
    <row r="45" spans="1:12" ht="15" x14ac:dyDescent="0.3">
      <c r="A45" s="353"/>
      <c r="B45" s="354"/>
      <c r="C45" s="353"/>
      <c r="D45" s="354"/>
      <c r="E45" s="354"/>
      <c r="F45" s="353"/>
      <c r="G45" s="353"/>
      <c r="H45" s="353"/>
      <c r="I45" s="353"/>
      <c r="J45" s="355"/>
      <c r="K45" s="192"/>
    </row>
    <row r="46" spans="1:12" ht="15" customHeight="1" x14ac:dyDescent="0.3">
      <c r="A46" s="353"/>
      <c r="B46" s="354"/>
      <c r="C46" s="441" t="s">
        <v>268</v>
      </c>
      <c r="D46" s="441"/>
      <c r="E46" s="356"/>
      <c r="F46" s="357"/>
      <c r="G46" s="442" t="s">
        <v>498</v>
      </c>
      <c r="H46" s="442"/>
      <c r="I46" s="442"/>
      <c r="J46" s="358"/>
      <c r="K46" s="192"/>
    </row>
    <row r="47" spans="1:12" ht="15" x14ac:dyDescent="0.3">
      <c r="A47" s="353"/>
      <c r="B47" s="354"/>
      <c r="C47" s="353"/>
      <c r="D47" s="354"/>
      <c r="E47" s="354"/>
      <c r="F47" s="353"/>
      <c r="G47" s="443"/>
      <c r="H47" s="443"/>
      <c r="I47" s="443"/>
      <c r="J47" s="358"/>
      <c r="K47" s="192"/>
    </row>
    <row r="48" spans="1:12" ht="15" x14ac:dyDescent="0.3">
      <c r="A48" s="353"/>
      <c r="B48" s="354"/>
      <c r="C48" s="438" t="s">
        <v>139</v>
      </c>
      <c r="D48" s="438"/>
      <c r="E48" s="356"/>
      <c r="F48" s="357"/>
      <c r="G48" s="353"/>
      <c r="H48" s="353"/>
      <c r="I48" s="353"/>
      <c r="J48" s="353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110" zoomScaleNormal="100" zoomScaleSheetLayoutView="110" workbookViewId="0">
      <selection activeCell="C3" sqref="C3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446" t="s">
        <v>109</v>
      </c>
      <c r="D1" s="446"/>
    </row>
    <row r="2" spans="1:5" x14ac:dyDescent="0.3">
      <c r="A2" s="76" t="s">
        <v>459</v>
      </c>
      <c r="B2" s="78"/>
      <c r="C2" s="432" t="s">
        <v>581</v>
      </c>
      <c r="D2" s="433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122"/>
      <c r="C6" s="122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10365</v>
      </c>
      <c r="D10" s="84">
        <f>SUM(D11,D14,D17,D20:D22)</f>
        <v>10365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10365</v>
      </c>
      <c r="D14" s="84">
        <f>SUM(D15:D16)</f>
        <v>10365</v>
      </c>
    </row>
    <row r="15" spans="1:5" x14ac:dyDescent="0.3">
      <c r="A15" s="16" t="s">
        <v>32</v>
      </c>
      <c r="B15" s="16" t="s">
        <v>72</v>
      </c>
      <c r="C15" s="34">
        <v>10365</v>
      </c>
      <c r="D15" s="35">
        <v>10365</v>
      </c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34" t="s">
        <v>109</v>
      </c>
      <c r="D1" s="434"/>
      <c r="E1" s="93"/>
    </row>
    <row r="2" spans="1:5" s="6" customFormat="1" x14ac:dyDescent="0.3">
      <c r="A2" s="76" t="s">
        <v>457</v>
      </c>
      <c r="B2" s="79"/>
      <c r="C2" s="432"/>
      <c r="D2" s="432"/>
      <c r="E2" s="93"/>
    </row>
    <row r="3" spans="1:5" s="6" customFormat="1" x14ac:dyDescent="0.3">
      <c r="A3" s="78" t="s">
        <v>140</v>
      </c>
      <c r="B3" s="76"/>
      <c r="C3" s="168"/>
      <c r="D3" s="168"/>
      <c r="E3" s="93"/>
    </row>
    <row r="4" spans="1:5" s="6" customFormat="1" x14ac:dyDescent="0.3">
      <c r="A4" s="78"/>
      <c r="B4" s="78"/>
      <c r="C4" s="168"/>
      <c r="D4" s="168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7"/>
      <c r="B8" s="167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4"/>
    </row>
    <row r="22" spans="1:9" x14ac:dyDescent="0.3">
      <c r="A22" s="224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5" zoomScale="110" zoomScaleNormal="100" zoomScaleSheetLayoutView="110" workbookViewId="0">
      <selection activeCell="D21" sqref="D2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224</v>
      </c>
      <c r="B1" s="123"/>
      <c r="C1" s="447" t="s">
        <v>198</v>
      </c>
      <c r="D1" s="447"/>
      <c r="E1" s="107"/>
    </row>
    <row r="2" spans="1:5" x14ac:dyDescent="0.3">
      <c r="A2" s="78" t="s">
        <v>140</v>
      </c>
      <c r="B2" s="123"/>
      <c r="C2" s="79"/>
      <c r="D2" s="236"/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 x14ac:dyDescent="0.3">
      <c r="A9" s="49"/>
      <c r="B9" s="50"/>
      <c r="C9" s="161"/>
      <c r="D9" s="161"/>
      <c r="E9" s="107"/>
    </row>
    <row r="10" spans="1:5" x14ac:dyDescent="0.3">
      <c r="A10" s="51" t="s">
        <v>191</v>
      </c>
      <c r="B10" s="52"/>
      <c r="C10" s="127">
        <f>SUM(C11,C34)</f>
        <v>9355.81</v>
      </c>
      <c r="D10" s="127">
        <f>SUM(D11,D34)</f>
        <v>9355.81</v>
      </c>
      <c r="E10" s="107"/>
    </row>
    <row r="11" spans="1:5" x14ac:dyDescent="0.3">
      <c r="A11" s="53" t="s">
        <v>192</v>
      </c>
      <c r="B11" s="54"/>
      <c r="C11" s="87">
        <f>SUM(C12:C32)</f>
        <v>9355.81</v>
      </c>
      <c r="D11" s="87">
        <f>SUM(D12:D32)</f>
        <v>9355.81</v>
      </c>
      <c r="E11" s="107"/>
    </row>
    <row r="12" spans="1:5" x14ac:dyDescent="0.3">
      <c r="A12" s="57">
        <v>1110</v>
      </c>
      <c r="B12" s="56" t="s">
        <v>142</v>
      </c>
      <c r="C12" s="8">
        <v>0</v>
      </c>
      <c r="D12" s="8">
        <v>0</v>
      </c>
      <c r="E12" s="107"/>
    </row>
    <row r="13" spans="1:5" x14ac:dyDescent="0.3">
      <c r="A13" s="57">
        <v>1120</v>
      </c>
      <c r="B13" s="56" t="s">
        <v>143</v>
      </c>
      <c r="C13" s="8">
        <v>0</v>
      </c>
      <c r="D13" s="8">
        <v>0</v>
      </c>
      <c r="E13" s="107"/>
    </row>
    <row r="14" spans="1:5" x14ac:dyDescent="0.3">
      <c r="A14" s="57">
        <v>1211</v>
      </c>
      <c r="B14" s="56" t="s">
        <v>144</v>
      </c>
      <c r="C14" s="8">
        <v>8715.81</v>
      </c>
      <c r="D14" s="8">
        <v>8715.81</v>
      </c>
      <c r="E14" s="107"/>
    </row>
    <row r="15" spans="1:5" x14ac:dyDescent="0.3">
      <c r="A15" s="57">
        <v>1212</v>
      </c>
      <c r="B15" s="56" t="s">
        <v>145</v>
      </c>
      <c r="C15" s="8">
        <v>0</v>
      </c>
      <c r="D15" s="8">
        <v>0</v>
      </c>
      <c r="E15" s="107"/>
    </row>
    <row r="16" spans="1:5" x14ac:dyDescent="0.3">
      <c r="A16" s="57">
        <v>1213</v>
      </c>
      <c r="B16" s="56" t="s">
        <v>146</v>
      </c>
      <c r="C16" s="8">
        <v>0</v>
      </c>
      <c r="D16" s="8">
        <v>0</v>
      </c>
      <c r="E16" s="107"/>
    </row>
    <row r="17" spans="1:5" x14ac:dyDescent="0.3">
      <c r="A17" s="57">
        <v>1214</v>
      </c>
      <c r="B17" s="56" t="s">
        <v>147</v>
      </c>
      <c r="C17" s="8">
        <v>0</v>
      </c>
      <c r="D17" s="8">
        <v>0</v>
      </c>
      <c r="E17" s="107"/>
    </row>
    <row r="18" spans="1:5" x14ac:dyDescent="0.3">
      <c r="A18" s="57">
        <v>1215</v>
      </c>
      <c r="B18" s="56" t="s">
        <v>148</v>
      </c>
      <c r="C18" s="8">
        <v>0</v>
      </c>
      <c r="D18" s="8">
        <v>0</v>
      </c>
      <c r="E18" s="107"/>
    </row>
    <row r="19" spans="1:5" x14ac:dyDescent="0.3">
      <c r="A19" s="57">
        <v>1300</v>
      </c>
      <c r="B19" s="56" t="s">
        <v>149</v>
      </c>
      <c r="C19" s="8">
        <v>0</v>
      </c>
      <c r="D19" s="8">
        <v>0</v>
      </c>
      <c r="E19" s="107"/>
    </row>
    <row r="20" spans="1:5" x14ac:dyDescent="0.3">
      <c r="A20" s="57">
        <v>1410</v>
      </c>
      <c r="B20" s="56" t="s">
        <v>150</v>
      </c>
      <c r="C20" s="8">
        <v>640</v>
      </c>
      <c r="D20" s="8">
        <v>640</v>
      </c>
      <c r="E20" s="107"/>
    </row>
    <row r="21" spans="1:5" x14ac:dyDescent="0.3">
      <c r="A21" s="57">
        <v>1421</v>
      </c>
      <c r="B21" s="56" t="s">
        <v>151</v>
      </c>
      <c r="C21" s="8">
        <v>0</v>
      </c>
      <c r="D21" s="8">
        <v>0</v>
      </c>
      <c r="E21" s="107"/>
    </row>
    <row r="22" spans="1:5" x14ac:dyDescent="0.3">
      <c r="A22" s="57">
        <v>1422</v>
      </c>
      <c r="B22" s="56" t="s">
        <v>152</v>
      </c>
      <c r="C22" s="8">
        <v>0</v>
      </c>
      <c r="D22" s="8">
        <v>0</v>
      </c>
      <c r="E22" s="107"/>
    </row>
    <row r="23" spans="1:5" x14ac:dyDescent="0.3">
      <c r="A23" s="57">
        <v>1423</v>
      </c>
      <c r="B23" s="56" t="s">
        <v>153</v>
      </c>
      <c r="C23" s="8">
        <v>0</v>
      </c>
      <c r="D23" s="8">
        <v>0</v>
      </c>
      <c r="E23" s="107"/>
    </row>
    <row r="24" spans="1:5" x14ac:dyDescent="0.3">
      <c r="A24" s="57">
        <v>1431</v>
      </c>
      <c r="B24" s="56" t="s">
        <v>154</v>
      </c>
      <c r="C24" s="8">
        <v>0</v>
      </c>
      <c r="D24" s="8">
        <v>0</v>
      </c>
      <c r="E24" s="107"/>
    </row>
    <row r="25" spans="1:5" x14ac:dyDescent="0.3">
      <c r="A25" s="57">
        <v>1432</v>
      </c>
      <c r="B25" s="56" t="s">
        <v>155</v>
      </c>
      <c r="C25" s="8">
        <v>0</v>
      </c>
      <c r="D25" s="8">
        <v>0</v>
      </c>
      <c r="E25" s="107"/>
    </row>
    <row r="26" spans="1:5" x14ac:dyDescent="0.3">
      <c r="A26" s="57">
        <v>1433</v>
      </c>
      <c r="B26" s="56" t="s">
        <v>156</v>
      </c>
      <c r="C26" s="8">
        <v>0</v>
      </c>
      <c r="D26" s="8">
        <v>0</v>
      </c>
      <c r="E26" s="107"/>
    </row>
    <row r="27" spans="1:5" x14ac:dyDescent="0.3">
      <c r="A27" s="57">
        <v>1441</v>
      </c>
      <c r="B27" s="56" t="s">
        <v>157</v>
      </c>
      <c r="C27" s="8">
        <v>0</v>
      </c>
      <c r="D27" s="8">
        <v>0</v>
      </c>
      <c r="E27" s="107"/>
    </row>
    <row r="28" spans="1:5" x14ac:dyDescent="0.3">
      <c r="A28" s="57">
        <v>1442</v>
      </c>
      <c r="B28" s="56" t="s">
        <v>158</v>
      </c>
      <c r="C28" s="8">
        <v>0</v>
      </c>
      <c r="D28" s="8">
        <v>0</v>
      </c>
      <c r="E28" s="107"/>
    </row>
    <row r="29" spans="1:5" x14ac:dyDescent="0.3">
      <c r="A29" s="57">
        <v>1443</v>
      </c>
      <c r="B29" s="56" t="s">
        <v>159</v>
      </c>
      <c r="C29" s="8">
        <v>0</v>
      </c>
      <c r="D29" s="8">
        <v>0</v>
      </c>
      <c r="E29" s="107"/>
    </row>
    <row r="30" spans="1:5" x14ac:dyDescent="0.3">
      <c r="A30" s="57">
        <v>1444</v>
      </c>
      <c r="B30" s="56" t="s">
        <v>160</v>
      </c>
      <c r="C30" s="8">
        <v>0</v>
      </c>
      <c r="D30" s="8">
        <v>0</v>
      </c>
      <c r="E30" s="107"/>
    </row>
    <row r="31" spans="1:5" x14ac:dyDescent="0.3">
      <c r="A31" s="57">
        <v>1445</v>
      </c>
      <c r="B31" s="56" t="s">
        <v>161</v>
      </c>
      <c r="C31" s="8">
        <v>0</v>
      </c>
      <c r="D31" s="8">
        <v>0</v>
      </c>
      <c r="E31" s="107"/>
    </row>
    <row r="32" spans="1:5" x14ac:dyDescent="0.3">
      <c r="A32" s="57">
        <v>1446</v>
      </c>
      <c r="B32" s="56" t="s">
        <v>162</v>
      </c>
      <c r="C32" s="8">
        <v>0</v>
      </c>
      <c r="D32" s="8">
        <v>0</v>
      </c>
      <c r="E32" s="107"/>
    </row>
    <row r="33" spans="1:5" x14ac:dyDescent="0.3">
      <c r="A33" s="31"/>
      <c r="E33" s="107"/>
    </row>
    <row r="34" spans="1:5" x14ac:dyDescent="0.3">
      <c r="A34" s="58" t="s">
        <v>193</v>
      </c>
      <c r="B34" s="56"/>
      <c r="C34" s="87">
        <f>SUM(C35:C42)</f>
        <v>0</v>
      </c>
      <c r="D34" s="87">
        <f>SUM(D35:D42)</f>
        <v>0</v>
      </c>
      <c r="E34" s="107"/>
    </row>
    <row r="35" spans="1:5" x14ac:dyDescent="0.3">
      <c r="A35" s="57">
        <v>2110</v>
      </c>
      <c r="B35" s="56" t="s">
        <v>100</v>
      </c>
      <c r="C35" s="8">
        <v>0</v>
      </c>
      <c r="D35" s="8">
        <v>0</v>
      </c>
      <c r="E35" s="107"/>
    </row>
    <row r="36" spans="1:5" x14ac:dyDescent="0.3">
      <c r="A36" s="57">
        <v>2120</v>
      </c>
      <c r="B36" s="56" t="s">
        <v>163</v>
      </c>
      <c r="C36" s="8">
        <v>0</v>
      </c>
      <c r="D36" s="8">
        <v>0</v>
      </c>
      <c r="E36" s="107"/>
    </row>
    <row r="37" spans="1:5" x14ac:dyDescent="0.3">
      <c r="A37" s="57">
        <v>2130</v>
      </c>
      <c r="B37" s="56" t="s">
        <v>101</v>
      </c>
      <c r="C37" s="8">
        <v>0</v>
      </c>
      <c r="D37" s="8">
        <v>0</v>
      </c>
      <c r="E37" s="107"/>
    </row>
    <row r="38" spans="1:5" x14ac:dyDescent="0.3">
      <c r="A38" s="57">
        <v>2140</v>
      </c>
      <c r="B38" s="56" t="s">
        <v>412</v>
      </c>
      <c r="C38" s="8">
        <v>0</v>
      </c>
      <c r="D38" s="8">
        <v>0</v>
      </c>
      <c r="E38" s="107"/>
    </row>
    <row r="39" spans="1:5" x14ac:dyDescent="0.3">
      <c r="A39" s="57">
        <v>2150</v>
      </c>
      <c r="B39" s="56" t="s">
        <v>416</v>
      </c>
      <c r="C39" s="8">
        <v>0</v>
      </c>
      <c r="D39" s="8">
        <v>0</v>
      </c>
      <c r="E39" s="107"/>
    </row>
    <row r="40" spans="1:5" x14ac:dyDescent="0.3">
      <c r="A40" s="57">
        <v>2220</v>
      </c>
      <c r="B40" s="56" t="s">
        <v>102</v>
      </c>
      <c r="C40" s="8">
        <v>0</v>
      </c>
      <c r="D40" s="8">
        <v>0</v>
      </c>
      <c r="E40" s="107"/>
    </row>
    <row r="41" spans="1:5" x14ac:dyDescent="0.3">
      <c r="A41" s="57">
        <v>2300</v>
      </c>
      <c r="B41" s="56" t="s">
        <v>164</v>
      </c>
      <c r="C41" s="8">
        <v>0</v>
      </c>
      <c r="D41" s="8">
        <v>0</v>
      </c>
      <c r="E41" s="107"/>
    </row>
    <row r="42" spans="1:5" x14ac:dyDescent="0.3">
      <c r="A42" s="57">
        <v>2400</v>
      </c>
      <c r="B42" s="56" t="s">
        <v>165</v>
      </c>
      <c r="C42" s="8">
        <v>0</v>
      </c>
      <c r="D42" s="8">
        <v>0</v>
      </c>
      <c r="E42" s="107"/>
    </row>
    <row r="43" spans="1:5" x14ac:dyDescent="0.3">
      <c r="A43" s="32"/>
      <c r="E43" s="107"/>
    </row>
    <row r="44" spans="1:5" x14ac:dyDescent="0.3">
      <c r="A44" s="55" t="s">
        <v>197</v>
      </c>
      <c r="B44" s="56"/>
      <c r="C44" s="87">
        <f>SUM(C45,C64)</f>
        <v>54.53</v>
      </c>
      <c r="D44" s="87">
        <f>SUM(D45,D64)</f>
        <v>54.53</v>
      </c>
      <c r="E44" s="107"/>
    </row>
    <row r="45" spans="1:5" x14ac:dyDescent="0.3">
      <c r="A45" s="58" t="s">
        <v>194</v>
      </c>
      <c r="B45" s="56"/>
      <c r="C45" s="87">
        <f>SUM(C46:C61)</f>
        <v>54.53</v>
      </c>
      <c r="D45" s="87">
        <f>SUM(D46:D61)</f>
        <v>54.53</v>
      </c>
      <c r="E45" s="107"/>
    </row>
    <row r="46" spans="1:5" x14ac:dyDescent="0.3">
      <c r="A46" s="57">
        <v>3100</v>
      </c>
      <c r="B46" s="56" t="s">
        <v>166</v>
      </c>
      <c r="C46" s="8"/>
      <c r="D46" s="8"/>
      <c r="E46" s="107"/>
    </row>
    <row r="47" spans="1:5" x14ac:dyDescent="0.3">
      <c r="A47" s="57">
        <v>3210</v>
      </c>
      <c r="B47" s="56" t="s">
        <v>167</v>
      </c>
      <c r="C47" s="8">
        <v>54.53</v>
      </c>
      <c r="D47" s="8">
        <v>54.53</v>
      </c>
      <c r="E47" s="107"/>
    </row>
    <row r="48" spans="1:5" x14ac:dyDescent="0.3">
      <c r="A48" s="57">
        <v>3221</v>
      </c>
      <c r="B48" s="56" t="s">
        <v>168</v>
      </c>
      <c r="C48" s="8"/>
      <c r="D48" s="8"/>
      <c r="E48" s="107"/>
    </row>
    <row r="49" spans="1:5" x14ac:dyDescent="0.3">
      <c r="A49" s="57">
        <v>3222</v>
      </c>
      <c r="B49" s="56" t="s">
        <v>169</v>
      </c>
      <c r="C49" s="8"/>
      <c r="D49" s="8"/>
      <c r="E49" s="107"/>
    </row>
    <row r="50" spans="1:5" x14ac:dyDescent="0.3">
      <c r="A50" s="57">
        <v>3223</v>
      </c>
      <c r="B50" s="56" t="s">
        <v>170</v>
      </c>
      <c r="C50" s="8"/>
      <c r="D50" s="8"/>
      <c r="E50" s="107"/>
    </row>
    <row r="51" spans="1:5" x14ac:dyDescent="0.3">
      <c r="A51" s="57">
        <v>3224</v>
      </c>
      <c r="B51" s="56" t="s">
        <v>171</v>
      </c>
      <c r="C51" s="8"/>
      <c r="D51" s="8"/>
      <c r="E51" s="107"/>
    </row>
    <row r="52" spans="1:5" x14ac:dyDescent="0.3">
      <c r="A52" s="57">
        <v>3231</v>
      </c>
      <c r="B52" s="56" t="s">
        <v>172</v>
      </c>
      <c r="C52" s="8"/>
      <c r="D52" s="8"/>
      <c r="E52" s="107"/>
    </row>
    <row r="53" spans="1:5" x14ac:dyDescent="0.3">
      <c r="A53" s="57">
        <v>3232</v>
      </c>
      <c r="B53" s="56" t="s">
        <v>173</v>
      </c>
      <c r="C53" s="8"/>
      <c r="D53" s="8"/>
      <c r="E53" s="107"/>
    </row>
    <row r="54" spans="1:5" x14ac:dyDescent="0.3">
      <c r="A54" s="57">
        <v>3234</v>
      </c>
      <c r="B54" s="56" t="s">
        <v>174</v>
      </c>
      <c r="C54" s="8"/>
      <c r="D54" s="8"/>
      <c r="E54" s="107"/>
    </row>
    <row r="55" spans="1:5" ht="30" x14ac:dyDescent="0.3">
      <c r="A55" s="57">
        <v>3236</v>
      </c>
      <c r="B55" s="56" t="s">
        <v>189</v>
      </c>
      <c r="C55" s="8"/>
      <c r="D55" s="8"/>
      <c r="E55" s="107"/>
    </row>
    <row r="56" spans="1:5" ht="45" x14ac:dyDescent="0.3">
      <c r="A56" s="57">
        <v>3237</v>
      </c>
      <c r="B56" s="56" t="s">
        <v>175</v>
      </c>
      <c r="C56" s="8"/>
      <c r="D56" s="8"/>
      <c r="E56" s="107"/>
    </row>
    <row r="57" spans="1:5" x14ac:dyDescent="0.3">
      <c r="A57" s="57">
        <v>3241</v>
      </c>
      <c r="B57" s="56" t="s">
        <v>176</v>
      </c>
      <c r="C57" s="8"/>
      <c r="D57" s="8"/>
      <c r="E57" s="107"/>
    </row>
    <row r="58" spans="1:5" x14ac:dyDescent="0.3">
      <c r="A58" s="57">
        <v>3242</v>
      </c>
      <c r="B58" s="56" t="s">
        <v>177</v>
      </c>
      <c r="C58" s="8"/>
      <c r="D58" s="8"/>
      <c r="E58" s="107"/>
    </row>
    <row r="59" spans="1:5" x14ac:dyDescent="0.3">
      <c r="A59" s="57">
        <v>3243</v>
      </c>
      <c r="B59" s="56" t="s">
        <v>178</v>
      </c>
      <c r="C59" s="8"/>
      <c r="D59" s="8"/>
      <c r="E59" s="107"/>
    </row>
    <row r="60" spans="1:5" x14ac:dyDescent="0.3">
      <c r="A60" s="57">
        <v>3245</v>
      </c>
      <c r="B60" s="56" t="s">
        <v>179</v>
      </c>
      <c r="C60" s="8"/>
      <c r="D60" s="8"/>
      <c r="E60" s="107"/>
    </row>
    <row r="61" spans="1:5" x14ac:dyDescent="0.3">
      <c r="A61" s="57">
        <v>3246</v>
      </c>
      <c r="B61" s="56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8" t="s">
        <v>195</v>
      </c>
      <c r="B64" s="56"/>
      <c r="C64" s="87">
        <f>SUM(C65:C67)</f>
        <v>0</v>
      </c>
      <c r="D64" s="87">
        <f>SUM(D65:D67)</f>
        <v>0</v>
      </c>
      <c r="E64" s="107"/>
    </row>
    <row r="65" spans="1:5" x14ac:dyDescent="0.3">
      <c r="A65" s="57">
        <v>5100</v>
      </c>
      <c r="B65" s="56" t="s">
        <v>255</v>
      </c>
      <c r="C65" s="8"/>
      <c r="D65" s="8"/>
      <c r="E65" s="107"/>
    </row>
    <row r="66" spans="1:5" x14ac:dyDescent="0.3">
      <c r="A66" s="57">
        <v>5220</v>
      </c>
      <c r="B66" s="56" t="s">
        <v>436</v>
      </c>
      <c r="C66" s="8"/>
      <c r="D66" s="8"/>
      <c r="E66" s="107"/>
    </row>
    <row r="67" spans="1:5" x14ac:dyDescent="0.3">
      <c r="A67" s="57">
        <v>5230</v>
      </c>
      <c r="B67" s="56" t="s">
        <v>437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5" t="s">
        <v>196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181</v>
      </c>
      <c r="C71" s="8"/>
      <c r="D71" s="8"/>
      <c r="E71" s="107"/>
    </row>
    <row r="72" spans="1:5" x14ac:dyDescent="0.3">
      <c r="A72" s="57">
        <v>2</v>
      </c>
      <c r="B72" s="56" t="s">
        <v>182</v>
      </c>
      <c r="C72" s="8"/>
      <c r="D72" s="8"/>
      <c r="E72" s="107"/>
    </row>
    <row r="73" spans="1:5" x14ac:dyDescent="0.3">
      <c r="A73" s="57">
        <v>3</v>
      </c>
      <c r="B73" s="56" t="s">
        <v>183</v>
      </c>
      <c r="C73" s="8"/>
      <c r="D73" s="8"/>
      <c r="E73" s="107"/>
    </row>
    <row r="74" spans="1:5" x14ac:dyDescent="0.3">
      <c r="A74" s="57">
        <v>4</v>
      </c>
      <c r="B74" s="56" t="s">
        <v>367</v>
      </c>
      <c r="C74" s="8"/>
      <c r="D74" s="8"/>
      <c r="E74" s="107"/>
    </row>
    <row r="75" spans="1:5" x14ac:dyDescent="0.3">
      <c r="A75" s="57">
        <v>5</v>
      </c>
      <c r="B75" s="56" t="s">
        <v>184</v>
      </c>
      <c r="C75" s="8"/>
      <c r="D75" s="8"/>
      <c r="E75" s="107"/>
    </row>
    <row r="76" spans="1:5" x14ac:dyDescent="0.3">
      <c r="A76" s="57">
        <v>6</v>
      </c>
      <c r="B76" s="56" t="s">
        <v>185</v>
      </c>
      <c r="C76" s="8"/>
      <c r="D76" s="8"/>
      <c r="E76" s="107"/>
    </row>
    <row r="77" spans="1:5" x14ac:dyDescent="0.3">
      <c r="A77" s="57">
        <v>7</v>
      </c>
      <c r="B77" s="56" t="s">
        <v>186</v>
      </c>
      <c r="C77" s="8"/>
      <c r="D77" s="8"/>
      <c r="E77" s="107"/>
    </row>
    <row r="78" spans="1:5" x14ac:dyDescent="0.3">
      <c r="A78" s="57">
        <v>8</v>
      </c>
      <c r="B78" s="56" t="s">
        <v>187</v>
      </c>
      <c r="C78" s="8"/>
      <c r="D78" s="8"/>
      <c r="E78" s="107"/>
    </row>
    <row r="79" spans="1:5" x14ac:dyDescent="0.3">
      <c r="A79" s="57">
        <v>9</v>
      </c>
      <c r="B79" s="56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0" zoomScaleNormal="100" zoomScaleSheetLayoutView="110" workbookViewId="0">
      <selection activeCell="I3" sqref="I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34" t="s">
        <v>109</v>
      </c>
      <c r="J1" s="434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32" t="s">
        <v>581</v>
      </c>
      <c r="J2" s="433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377"/>
      <c r="C5" s="377"/>
      <c r="D5" s="377"/>
      <c r="E5" s="377"/>
      <c r="F5" s="378"/>
      <c r="G5" s="377"/>
      <c r="H5" s="377"/>
      <c r="I5" s="377"/>
      <c r="J5" s="377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7"/>
    </row>
    <row r="10" spans="1:11" s="27" customFormat="1" ht="30" x14ac:dyDescent="0.3">
      <c r="A10" s="162">
        <v>1</v>
      </c>
      <c r="B10" s="63" t="s">
        <v>631</v>
      </c>
      <c r="C10" s="163" t="s">
        <v>630</v>
      </c>
      <c r="D10" s="164" t="s">
        <v>632</v>
      </c>
      <c r="E10" s="160" t="s">
        <v>633</v>
      </c>
      <c r="F10" s="28">
        <v>0</v>
      </c>
      <c r="G10" s="28">
        <v>282552.99</v>
      </c>
      <c r="H10" s="28">
        <v>273837.18</v>
      </c>
      <c r="I10" s="28">
        <f>G10-H10</f>
        <v>8715.8099999999977</v>
      </c>
      <c r="J10" s="28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45" t="s">
        <v>107</v>
      </c>
      <c r="C15" s="106"/>
      <c r="D15" s="106"/>
      <c r="E15" s="106"/>
      <c r="F15" s="246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8"/>
      <c r="D17" s="106"/>
      <c r="E17" s="106"/>
      <c r="F17" s="298"/>
      <c r="G17" s="299"/>
      <c r="H17" s="299"/>
      <c r="I17" s="103"/>
      <c r="J17" s="103"/>
    </row>
    <row r="18" spans="1:10" x14ac:dyDescent="0.3">
      <c r="A18" s="103"/>
      <c r="B18" s="106"/>
      <c r="C18" s="247" t="s">
        <v>268</v>
      </c>
      <c r="D18" s="247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8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8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13" sqref="D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34" t="s">
        <v>109</v>
      </c>
      <c r="D1" s="434"/>
      <c r="E1" s="110"/>
    </row>
    <row r="2" spans="1:7" x14ac:dyDescent="0.3">
      <c r="A2" s="78" t="s">
        <v>140</v>
      </c>
      <c r="B2" s="78"/>
      <c r="C2" s="432"/>
      <c r="D2" s="433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379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52">
        <v>1</v>
      </c>
      <c r="B9" s="252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SUM(C14:C15)</f>
        <v>0</v>
      </c>
      <c r="D12" s="109">
        <f>SUM(D13:D15)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 x14ac:dyDescent="0.3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 x14ac:dyDescent="0.3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/>
      <c r="D17" s="8"/>
      <c r="E17" s="110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9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60" t="s">
        <v>98</v>
      </c>
      <c r="B28" s="260" t="s">
        <v>309</v>
      </c>
      <c r="C28" s="8"/>
      <c r="D28" s="8"/>
      <c r="E28" s="110"/>
    </row>
    <row r="29" spans="1:5" x14ac:dyDescent="0.3">
      <c r="A29" s="260" t="s">
        <v>99</v>
      </c>
      <c r="B29" s="260" t="s">
        <v>312</v>
      </c>
      <c r="C29" s="8"/>
      <c r="D29" s="8"/>
      <c r="E29" s="110"/>
    </row>
    <row r="30" spans="1:5" x14ac:dyDescent="0.3">
      <c r="A30" s="260" t="s">
        <v>455</v>
      </c>
      <c r="B30" s="260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60" t="s">
        <v>12</v>
      </c>
      <c r="B32" s="260" t="s">
        <v>509</v>
      </c>
      <c r="C32" s="8"/>
      <c r="D32" s="8"/>
      <c r="E32" s="110"/>
    </row>
    <row r="33" spans="1:9" x14ac:dyDescent="0.3">
      <c r="A33" s="260" t="s">
        <v>13</v>
      </c>
      <c r="B33" s="260" t="s">
        <v>510</v>
      </c>
      <c r="C33" s="8"/>
      <c r="D33" s="8"/>
      <c r="E33" s="110"/>
    </row>
    <row r="34" spans="1:9" x14ac:dyDescent="0.3">
      <c r="A34" s="260" t="s">
        <v>281</v>
      </c>
      <c r="B34" s="260" t="s">
        <v>511</v>
      </c>
      <c r="C34" s="8"/>
      <c r="D34" s="8"/>
      <c r="E34" s="110"/>
    </row>
    <row r="35" spans="1:9" x14ac:dyDescent="0.3">
      <c r="A35" s="90" t="s">
        <v>34</v>
      </c>
      <c r="B35" s="274" t="s">
        <v>452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71" t="s">
        <v>109</v>
      </c>
      <c r="H1" s="172"/>
    </row>
    <row r="2" spans="1:8" x14ac:dyDescent="0.3">
      <c r="A2" s="78" t="s">
        <v>140</v>
      </c>
      <c r="B2" s="78"/>
      <c r="C2" s="78"/>
      <c r="D2" s="78"/>
      <c r="E2" s="78"/>
      <c r="F2" s="78"/>
      <c r="G2" s="173"/>
      <c r="H2" s="172"/>
    </row>
    <row r="3" spans="1:8" x14ac:dyDescent="0.3">
      <c r="A3" s="78"/>
      <c r="B3" s="78"/>
      <c r="C3" s="78"/>
      <c r="D3" s="78"/>
      <c r="E3" s="78"/>
      <c r="F3" s="78"/>
      <c r="G3" s="104"/>
      <c r="H3" s="172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33"/>
      <c r="C5" s="233"/>
      <c r="D5" s="233"/>
      <c r="E5" s="233"/>
      <c r="F5" s="233"/>
      <c r="G5" s="233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4" t="s">
        <v>313</v>
      </c>
      <c r="B8" s="174" t="s">
        <v>141</v>
      </c>
      <c r="C8" s="175" t="s">
        <v>368</v>
      </c>
      <c r="D8" s="175" t="s">
        <v>369</v>
      </c>
      <c r="E8" s="175" t="s">
        <v>275</v>
      </c>
      <c r="F8" s="174" t="s">
        <v>320</v>
      </c>
      <c r="G8" s="175" t="s">
        <v>314</v>
      </c>
      <c r="H8" s="107"/>
    </row>
    <row r="9" spans="1:8" x14ac:dyDescent="0.3">
      <c r="A9" s="176" t="s">
        <v>315</v>
      </c>
      <c r="B9" s="177"/>
      <c r="C9" s="178"/>
      <c r="D9" s="179"/>
      <c r="E9" s="179"/>
      <c r="F9" s="179"/>
      <c r="G9" s="180"/>
      <c r="H9" s="107"/>
    </row>
    <row r="10" spans="1:8" ht="15.75" x14ac:dyDescent="0.3">
      <c r="A10" s="177">
        <v>1</v>
      </c>
      <c r="B10" s="160"/>
      <c r="C10" s="181"/>
      <c r="D10" s="182"/>
      <c r="E10" s="182"/>
      <c r="F10" s="182"/>
      <c r="G10" s="183" t="str">
        <f>IF(ISBLANK(B10),"",G9+C10-D10)</f>
        <v/>
      </c>
      <c r="H10" s="107"/>
    </row>
    <row r="11" spans="1:8" ht="15.75" x14ac:dyDescent="0.3">
      <c r="A11" s="177">
        <v>2</v>
      </c>
      <c r="B11" s="160"/>
      <c r="C11" s="181"/>
      <c r="D11" s="182"/>
      <c r="E11" s="182"/>
      <c r="F11" s="182"/>
      <c r="G11" s="183" t="str">
        <f t="shared" ref="G11:G38" si="0">IF(ISBLANK(B11),"",G10+C11-D11)</f>
        <v/>
      </c>
      <c r="H11" s="107"/>
    </row>
    <row r="12" spans="1:8" ht="15.75" x14ac:dyDescent="0.3">
      <c r="A12" s="177">
        <v>3</v>
      </c>
      <c r="B12" s="160"/>
      <c r="C12" s="181"/>
      <c r="D12" s="182"/>
      <c r="E12" s="182"/>
      <c r="F12" s="182"/>
      <c r="G12" s="183" t="str">
        <f t="shared" si="0"/>
        <v/>
      </c>
      <c r="H12" s="107"/>
    </row>
    <row r="13" spans="1:8" ht="15.75" x14ac:dyDescent="0.3">
      <c r="A13" s="177">
        <v>4</v>
      </c>
      <c r="B13" s="160"/>
      <c r="C13" s="181"/>
      <c r="D13" s="182"/>
      <c r="E13" s="182"/>
      <c r="F13" s="182"/>
      <c r="G13" s="183" t="str">
        <f t="shared" si="0"/>
        <v/>
      </c>
      <c r="H13" s="107"/>
    </row>
    <row r="14" spans="1:8" ht="15.75" x14ac:dyDescent="0.3">
      <c r="A14" s="177">
        <v>5</v>
      </c>
      <c r="B14" s="160"/>
      <c r="C14" s="181"/>
      <c r="D14" s="182"/>
      <c r="E14" s="182"/>
      <c r="F14" s="182"/>
      <c r="G14" s="183" t="str">
        <f t="shared" si="0"/>
        <v/>
      </c>
      <c r="H14" s="107"/>
    </row>
    <row r="15" spans="1:8" ht="15.75" x14ac:dyDescent="0.3">
      <c r="A15" s="177">
        <v>6</v>
      </c>
      <c r="B15" s="160"/>
      <c r="C15" s="181"/>
      <c r="D15" s="182"/>
      <c r="E15" s="182"/>
      <c r="F15" s="182"/>
      <c r="G15" s="183" t="str">
        <f t="shared" si="0"/>
        <v/>
      </c>
      <c r="H15" s="107"/>
    </row>
    <row r="16" spans="1:8" ht="15.75" x14ac:dyDescent="0.3">
      <c r="A16" s="177">
        <v>7</v>
      </c>
      <c r="B16" s="160"/>
      <c r="C16" s="181"/>
      <c r="D16" s="182"/>
      <c r="E16" s="182"/>
      <c r="F16" s="182"/>
      <c r="G16" s="183" t="str">
        <f t="shared" si="0"/>
        <v/>
      </c>
      <c r="H16" s="107"/>
    </row>
    <row r="17" spans="1:8" ht="15.75" x14ac:dyDescent="0.3">
      <c r="A17" s="177">
        <v>8</v>
      </c>
      <c r="B17" s="160"/>
      <c r="C17" s="181"/>
      <c r="D17" s="182"/>
      <c r="E17" s="182"/>
      <c r="F17" s="182"/>
      <c r="G17" s="183" t="str">
        <f t="shared" si="0"/>
        <v/>
      </c>
      <c r="H17" s="107"/>
    </row>
    <row r="18" spans="1:8" ht="15.75" x14ac:dyDescent="0.3">
      <c r="A18" s="177">
        <v>9</v>
      </c>
      <c r="B18" s="160"/>
      <c r="C18" s="181"/>
      <c r="D18" s="182"/>
      <c r="E18" s="182"/>
      <c r="F18" s="182"/>
      <c r="G18" s="183" t="str">
        <f t="shared" si="0"/>
        <v/>
      </c>
      <c r="H18" s="107"/>
    </row>
    <row r="19" spans="1:8" ht="15.75" x14ac:dyDescent="0.3">
      <c r="A19" s="177">
        <v>10</v>
      </c>
      <c r="B19" s="160"/>
      <c r="C19" s="181"/>
      <c r="D19" s="182"/>
      <c r="E19" s="182"/>
      <c r="F19" s="182"/>
      <c r="G19" s="183" t="str">
        <f t="shared" si="0"/>
        <v/>
      </c>
      <c r="H19" s="107"/>
    </row>
    <row r="20" spans="1:8" ht="15.75" x14ac:dyDescent="0.3">
      <c r="A20" s="177">
        <v>11</v>
      </c>
      <c r="B20" s="160"/>
      <c r="C20" s="181"/>
      <c r="D20" s="182"/>
      <c r="E20" s="182"/>
      <c r="F20" s="182"/>
      <c r="G20" s="183" t="str">
        <f t="shared" si="0"/>
        <v/>
      </c>
      <c r="H20" s="107"/>
    </row>
    <row r="21" spans="1:8" ht="15.75" x14ac:dyDescent="0.3">
      <c r="A21" s="177">
        <v>12</v>
      </c>
      <c r="B21" s="160"/>
      <c r="C21" s="181"/>
      <c r="D21" s="182"/>
      <c r="E21" s="182"/>
      <c r="F21" s="182"/>
      <c r="G21" s="183" t="str">
        <f t="shared" si="0"/>
        <v/>
      </c>
      <c r="H21" s="107"/>
    </row>
    <row r="22" spans="1:8" ht="15.75" x14ac:dyDescent="0.3">
      <c r="A22" s="177">
        <v>13</v>
      </c>
      <c r="B22" s="160"/>
      <c r="C22" s="181"/>
      <c r="D22" s="182"/>
      <c r="E22" s="182"/>
      <c r="F22" s="182"/>
      <c r="G22" s="183" t="str">
        <f t="shared" si="0"/>
        <v/>
      </c>
      <c r="H22" s="107"/>
    </row>
    <row r="23" spans="1:8" ht="15.75" x14ac:dyDescent="0.3">
      <c r="A23" s="177">
        <v>14</v>
      </c>
      <c r="B23" s="160"/>
      <c r="C23" s="181"/>
      <c r="D23" s="182"/>
      <c r="E23" s="182"/>
      <c r="F23" s="182"/>
      <c r="G23" s="183" t="str">
        <f t="shared" si="0"/>
        <v/>
      </c>
      <c r="H23" s="107"/>
    </row>
    <row r="24" spans="1:8" ht="15.75" x14ac:dyDescent="0.3">
      <c r="A24" s="177">
        <v>15</v>
      </c>
      <c r="B24" s="160"/>
      <c r="C24" s="181"/>
      <c r="D24" s="182"/>
      <c r="E24" s="182"/>
      <c r="F24" s="182"/>
      <c r="G24" s="183" t="str">
        <f t="shared" si="0"/>
        <v/>
      </c>
      <c r="H24" s="107"/>
    </row>
    <row r="25" spans="1:8" ht="15.75" x14ac:dyDescent="0.3">
      <c r="A25" s="177">
        <v>16</v>
      </c>
      <c r="B25" s="160"/>
      <c r="C25" s="181"/>
      <c r="D25" s="182"/>
      <c r="E25" s="182"/>
      <c r="F25" s="182"/>
      <c r="G25" s="183" t="str">
        <f t="shared" si="0"/>
        <v/>
      </c>
      <c r="H25" s="107"/>
    </row>
    <row r="26" spans="1:8" ht="15.75" x14ac:dyDescent="0.3">
      <c r="A26" s="177">
        <v>17</v>
      </c>
      <c r="B26" s="160"/>
      <c r="C26" s="181"/>
      <c r="D26" s="182"/>
      <c r="E26" s="182"/>
      <c r="F26" s="182"/>
      <c r="G26" s="183" t="str">
        <f t="shared" si="0"/>
        <v/>
      </c>
      <c r="H26" s="107"/>
    </row>
    <row r="27" spans="1:8" ht="15.75" x14ac:dyDescent="0.3">
      <c r="A27" s="177">
        <v>18</v>
      </c>
      <c r="B27" s="160"/>
      <c r="C27" s="181"/>
      <c r="D27" s="182"/>
      <c r="E27" s="182"/>
      <c r="F27" s="182"/>
      <c r="G27" s="183" t="str">
        <f t="shared" si="0"/>
        <v/>
      </c>
      <c r="H27" s="107"/>
    </row>
    <row r="28" spans="1:8" ht="15.75" x14ac:dyDescent="0.3">
      <c r="A28" s="177">
        <v>19</v>
      </c>
      <c r="B28" s="160"/>
      <c r="C28" s="181"/>
      <c r="D28" s="182"/>
      <c r="E28" s="182"/>
      <c r="F28" s="182"/>
      <c r="G28" s="183" t="str">
        <f t="shared" si="0"/>
        <v/>
      </c>
      <c r="H28" s="107"/>
    </row>
    <row r="29" spans="1:8" ht="15.75" x14ac:dyDescent="0.3">
      <c r="A29" s="177">
        <v>20</v>
      </c>
      <c r="B29" s="160"/>
      <c r="C29" s="181"/>
      <c r="D29" s="182"/>
      <c r="E29" s="182"/>
      <c r="F29" s="182"/>
      <c r="G29" s="183" t="str">
        <f t="shared" si="0"/>
        <v/>
      </c>
      <c r="H29" s="107"/>
    </row>
    <row r="30" spans="1:8" ht="15.75" x14ac:dyDescent="0.3">
      <c r="A30" s="177">
        <v>21</v>
      </c>
      <c r="B30" s="160"/>
      <c r="C30" s="184"/>
      <c r="D30" s="185"/>
      <c r="E30" s="185"/>
      <c r="F30" s="185"/>
      <c r="G30" s="183" t="str">
        <f t="shared" si="0"/>
        <v/>
      </c>
      <c r="H30" s="107"/>
    </row>
    <row r="31" spans="1:8" ht="15.75" x14ac:dyDescent="0.3">
      <c r="A31" s="177">
        <v>22</v>
      </c>
      <c r="B31" s="160"/>
      <c r="C31" s="184"/>
      <c r="D31" s="185"/>
      <c r="E31" s="185"/>
      <c r="F31" s="185"/>
      <c r="G31" s="183" t="str">
        <f t="shared" si="0"/>
        <v/>
      </c>
      <c r="H31" s="107"/>
    </row>
    <row r="32" spans="1:8" ht="15.75" x14ac:dyDescent="0.3">
      <c r="A32" s="177">
        <v>23</v>
      </c>
      <c r="B32" s="160"/>
      <c r="C32" s="184"/>
      <c r="D32" s="185"/>
      <c r="E32" s="185"/>
      <c r="F32" s="185"/>
      <c r="G32" s="183" t="str">
        <f t="shared" si="0"/>
        <v/>
      </c>
      <c r="H32" s="107"/>
    </row>
    <row r="33" spans="1:10" ht="15.75" x14ac:dyDescent="0.3">
      <c r="A33" s="177">
        <v>24</v>
      </c>
      <c r="B33" s="160"/>
      <c r="C33" s="184"/>
      <c r="D33" s="185"/>
      <c r="E33" s="185"/>
      <c r="F33" s="185"/>
      <c r="G33" s="183" t="str">
        <f t="shared" si="0"/>
        <v/>
      </c>
      <c r="H33" s="107"/>
    </row>
    <row r="34" spans="1:10" ht="15.75" x14ac:dyDescent="0.3">
      <c r="A34" s="177">
        <v>25</v>
      </c>
      <c r="B34" s="160"/>
      <c r="C34" s="184"/>
      <c r="D34" s="185"/>
      <c r="E34" s="185"/>
      <c r="F34" s="185"/>
      <c r="G34" s="183" t="str">
        <f t="shared" si="0"/>
        <v/>
      </c>
      <c r="H34" s="107"/>
    </row>
    <row r="35" spans="1:10" ht="15.75" x14ac:dyDescent="0.3">
      <c r="A35" s="177">
        <v>26</v>
      </c>
      <c r="B35" s="160"/>
      <c r="C35" s="184"/>
      <c r="D35" s="185"/>
      <c r="E35" s="185"/>
      <c r="F35" s="185"/>
      <c r="G35" s="183" t="str">
        <f t="shared" si="0"/>
        <v/>
      </c>
      <c r="H35" s="107"/>
    </row>
    <row r="36" spans="1:10" ht="15.75" x14ac:dyDescent="0.3">
      <c r="A36" s="177">
        <v>27</v>
      </c>
      <c r="B36" s="160"/>
      <c r="C36" s="184"/>
      <c r="D36" s="185"/>
      <c r="E36" s="185"/>
      <c r="F36" s="185"/>
      <c r="G36" s="183" t="str">
        <f t="shared" si="0"/>
        <v/>
      </c>
      <c r="H36" s="107"/>
    </row>
    <row r="37" spans="1:10" ht="15.75" x14ac:dyDescent="0.3">
      <c r="A37" s="177">
        <v>28</v>
      </c>
      <c r="B37" s="160"/>
      <c r="C37" s="184"/>
      <c r="D37" s="185"/>
      <c r="E37" s="185"/>
      <c r="F37" s="185"/>
      <c r="G37" s="183" t="str">
        <f t="shared" si="0"/>
        <v/>
      </c>
      <c r="H37" s="107"/>
    </row>
    <row r="38" spans="1:10" ht="15.75" x14ac:dyDescent="0.3">
      <c r="A38" s="177">
        <v>29</v>
      </c>
      <c r="B38" s="160"/>
      <c r="C38" s="184"/>
      <c r="D38" s="185"/>
      <c r="E38" s="185"/>
      <c r="F38" s="185"/>
      <c r="G38" s="183" t="str">
        <f t="shared" si="0"/>
        <v/>
      </c>
      <c r="H38" s="107"/>
    </row>
    <row r="39" spans="1:10" ht="15.75" x14ac:dyDescent="0.3">
      <c r="A39" s="177" t="s">
        <v>278</v>
      </c>
      <c r="B39" s="160"/>
      <c r="C39" s="184"/>
      <c r="D39" s="185"/>
      <c r="E39" s="185"/>
      <c r="F39" s="185"/>
      <c r="G39" s="183" t="str">
        <f>IF(ISBLANK(B39),"",#REF!+C39-D39)</f>
        <v/>
      </c>
      <c r="H39" s="107"/>
    </row>
    <row r="40" spans="1:10" x14ac:dyDescent="0.3">
      <c r="A40" s="186" t="s">
        <v>316</v>
      </c>
      <c r="B40" s="187"/>
      <c r="C40" s="188"/>
      <c r="D40" s="189"/>
      <c r="E40" s="189"/>
      <c r="F40" s="190"/>
      <c r="G40" s="191" t="str">
        <f>G39</f>
        <v/>
      </c>
      <c r="H40" s="107"/>
    </row>
    <row r="44" spans="1:10" x14ac:dyDescent="0.3">
      <c r="B44" s="194" t="s">
        <v>107</v>
      </c>
      <c r="F44" s="195"/>
    </row>
    <row r="45" spans="1:10" x14ac:dyDescent="0.3">
      <c r="F45" s="193"/>
      <c r="G45" s="193"/>
      <c r="H45" s="193"/>
      <c r="I45" s="193"/>
      <c r="J45" s="193"/>
    </row>
    <row r="46" spans="1:10" x14ac:dyDescent="0.3">
      <c r="C46" s="196"/>
      <c r="F46" s="196"/>
      <c r="G46" s="197"/>
      <c r="H46" s="193"/>
      <c r="I46" s="193"/>
      <c r="J46" s="193"/>
    </row>
    <row r="47" spans="1:10" x14ac:dyDescent="0.3">
      <c r="A47" s="193"/>
      <c r="C47" s="198" t="s">
        <v>268</v>
      </c>
      <c r="F47" s="199" t="s">
        <v>273</v>
      </c>
      <c r="G47" s="197"/>
      <c r="H47" s="193"/>
      <c r="I47" s="193"/>
      <c r="J47" s="193"/>
    </row>
    <row r="48" spans="1:10" x14ac:dyDescent="0.3">
      <c r="A48" s="193"/>
      <c r="C48" s="200" t="s">
        <v>139</v>
      </c>
      <c r="F48" s="192" t="s">
        <v>269</v>
      </c>
      <c r="G48" s="193"/>
      <c r="H48" s="193"/>
      <c r="I48" s="193"/>
      <c r="J48" s="193"/>
    </row>
    <row r="49" spans="2:2" s="193" customFormat="1" x14ac:dyDescent="0.3">
      <c r="B49" s="192"/>
    </row>
    <row r="50" spans="2:2" s="193" customFormat="1" ht="12.75" x14ac:dyDescent="0.2"/>
    <row r="51" spans="2:2" s="193" customFormat="1" ht="12.75" x14ac:dyDescent="0.2"/>
    <row r="52" spans="2:2" s="193" customFormat="1" ht="12.75" x14ac:dyDescent="0.2"/>
    <row r="53" spans="2:2" s="19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304</v>
      </c>
      <c r="B1" s="140"/>
      <c r="C1" s="140"/>
      <c r="D1" s="140"/>
      <c r="E1" s="140"/>
      <c r="F1" s="80"/>
      <c r="G1" s="80"/>
      <c r="H1" s="80"/>
      <c r="I1" s="446" t="s">
        <v>109</v>
      </c>
      <c r="J1" s="446"/>
      <c r="K1" s="146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32"/>
      <c r="J2" s="433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48" t="s">
        <v>220</v>
      </c>
      <c r="C7" s="448"/>
      <c r="D7" s="448" t="s">
        <v>292</v>
      </c>
      <c r="E7" s="448"/>
      <c r="F7" s="448" t="s">
        <v>293</v>
      </c>
      <c r="G7" s="448"/>
      <c r="H7" s="159" t="s">
        <v>279</v>
      </c>
      <c r="I7" s="448" t="s">
        <v>223</v>
      </c>
      <c r="J7" s="448"/>
      <c r="K7" s="147"/>
    </row>
    <row r="8" spans="1:12" ht="15" x14ac:dyDescent="0.2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 x14ac:dyDescent="0.2">
      <c r="A9" s="60" t="s">
        <v>116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 x14ac:dyDescent="0.2">
      <c r="A10" s="61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1" t="s">
        <v>121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 x14ac:dyDescent="0.2">
      <c r="A17" s="61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1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0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0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0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1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8"/>
      <c r="H2" s="150"/>
      <c r="I2" s="148"/>
      <c r="J2" s="68"/>
      <c r="K2" s="68"/>
      <c r="L2" s="68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1"/>
      <c r="F5" s="152"/>
      <c r="G5" s="152"/>
      <c r="H5" s="152"/>
      <c r="I5" s="146"/>
      <c r="J5" s="65"/>
      <c r="K5" s="65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6"/>
      <c r="C9" s="26"/>
      <c r="D9" s="26"/>
      <c r="E9" s="26"/>
      <c r="F9" s="26"/>
      <c r="G9" s="160"/>
      <c r="H9" s="26"/>
      <c r="I9" s="14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60"/>
      <c r="H10" s="26"/>
      <c r="I10" s="14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60"/>
      <c r="H11" s="26"/>
      <c r="I11" s="14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60"/>
      <c r="H12" s="26"/>
      <c r="I12" s="14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60"/>
      <c r="H13" s="26"/>
      <c r="I13" s="14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60"/>
      <c r="H14" s="26"/>
      <c r="I14" s="14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60"/>
      <c r="H15" s="26"/>
      <c r="I15" s="146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60"/>
      <c r="H16" s="26"/>
      <c r="I16" s="146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60"/>
      <c r="H17" s="26"/>
      <c r="I17" s="146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60"/>
      <c r="H18" s="26"/>
      <c r="I18" s="146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60"/>
      <c r="H19" s="26"/>
      <c r="I19" s="146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60"/>
      <c r="H20" s="26"/>
      <c r="I20" s="146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60"/>
      <c r="H21" s="26"/>
      <c r="I21" s="146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60"/>
      <c r="H22" s="26"/>
      <c r="I22" s="146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60"/>
      <c r="H23" s="26"/>
      <c r="I23" s="146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60"/>
      <c r="H24" s="26"/>
      <c r="I24" s="146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60"/>
      <c r="H25" s="26"/>
      <c r="I25" s="146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60"/>
      <c r="H26" s="26"/>
      <c r="I26" s="146"/>
      <c r="J26" s="65"/>
      <c r="K26" s="65"/>
      <c r="L26" s="65"/>
    </row>
    <row r="27" spans="1:12" s="23" customFormat="1" ht="15" x14ac:dyDescent="0.25">
      <c r="A27" s="69" t="s">
        <v>278</v>
      </c>
      <c r="B27" s="26"/>
      <c r="C27" s="26"/>
      <c r="D27" s="26"/>
      <c r="E27" s="26"/>
      <c r="F27" s="26"/>
      <c r="G27" s="160"/>
      <c r="H27" s="26"/>
      <c r="I27" s="146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0"/>
      <c r="H1" s="146"/>
      <c r="I1" s="365" t="s">
        <v>198</v>
      </c>
      <c r="J1" s="154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150"/>
      <c r="J2" s="154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4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122"/>
      <c r="C5" s="122"/>
      <c r="D5" s="122"/>
      <c r="E5" s="151"/>
      <c r="F5" s="152"/>
      <c r="G5" s="152"/>
      <c r="H5" s="152"/>
      <c r="I5" s="151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3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5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5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60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60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60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60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60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60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60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60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60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60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60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60"/>
      <c r="I26" s="26"/>
      <c r="J26" s="148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60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 x14ac:dyDescent="0.2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 x14ac:dyDescent="0.2">
      <c r="A1" s="201" t="s">
        <v>326</v>
      </c>
      <c r="B1" s="202"/>
      <c r="C1" s="202"/>
      <c r="D1" s="202"/>
      <c r="E1" s="202"/>
      <c r="F1" s="80"/>
      <c r="G1" s="80" t="s">
        <v>109</v>
      </c>
      <c r="H1" s="206"/>
    </row>
    <row r="2" spans="1:8" s="205" customFormat="1" x14ac:dyDescent="0.2">
      <c r="A2" s="206" t="s">
        <v>317</v>
      </c>
      <c r="B2" s="202"/>
      <c r="C2" s="202"/>
      <c r="D2" s="202"/>
      <c r="E2" s="203"/>
      <c r="F2" s="203"/>
      <c r="G2" s="204"/>
      <c r="H2" s="206"/>
    </row>
    <row r="3" spans="1:8" s="205" customFormat="1" x14ac:dyDescent="0.2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 x14ac:dyDescent="0.3">
      <c r="A4" s="116" t="s">
        <v>274</v>
      </c>
      <c r="B4" s="202"/>
      <c r="C4" s="202"/>
      <c r="D4" s="202"/>
      <c r="E4" s="207"/>
      <c r="F4" s="207"/>
      <c r="G4" s="203"/>
      <c r="H4" s="206"/>
    </row>
    <row r="5" spans="1:8" s="205" customFormat="1" x14ac:dyDescent="0.2">
      <c r="A5" s="20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8"/>
      <c r="C5" s="208"/>
      <c r="D5" s="208"/>
      <c r="E5" s="208"/>
      <c r="F5" s="208"/>
      <c r="G5" s="209"/>
      <c r="H5" s="206"/>
    </row>
    <row r="6" spans="1:8" s="222" customFormat="1" x14ac:dyDescent="0.2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 x14ac:dyDescent="0.2">
      <c r="A7" s="244" t="s">
        <v>64</v>
      </c>
      <c r="B7" s="213" t="s">
        <v>321</v>
      </c>
      <c r="C7" s="213" t="s">
        <v>322</v>
      </c>
      <c r="D7" s="213" t="s">
        <v>323</v>
      </c>
      <c r="E7" s="213" t="s">
        <v>324</v>
      </c>
      <c r="F7" s="213" t="s">
        <v>325</v>
      </c>
      <c r="G7" s="213" t="s">
        <v>318</v>
      </c>
      <c r="H7" s="206"/>
    </row>
    <row r="8" spans="1:8" s="205" customFormat="1" x14ac:dyDescent="0.2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 x14ac:dyDescent="0.2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 x14ac:dyDescent="0.2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 x14ac:dyDescent="0.2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 x14ac:dyDescent="0.2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 x14ac:dyDescent="0.2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 x14ac:dyDescent="0.2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 x14ac:dyDescent="0.2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 x14ac:dyDescent="0.2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 x14ac:dyDescent="0.2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 x14ac:dyDescent="0.2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 x14ac:dyDescent="0.2">
      <c r="A19" s="223" t="s">
        <v>276</v>
      </c>
      <c r="B19" s="214"/>
      <c r="C19" s="214"/>
      <c r="D19" s="215"/>
      <c r="E19" s="214"/>
      <c r="F19" s="214"/>
      <c r="G19" s="214"/>
      <c r="H19" s="206"/>
    </row>
    <row r="22" spans="1:11" s="205" customFormat="1" x14ac:dyDescent="0.2"/>
    <row r="23" spans="1:11" s="205" customFormat="1" x14ac:dyDescent="0.2"/>
    <row r="24" spans="1:11" s="21" customFormat="1" ht="15" x14ac:dyDescent="0.3">
      <c r="B24" s="216" t="s">
        <v>107</v>
      </c>
      <c r="C24" s="216"/>
    </row>
    <row r="25" spans="1:11" s="21" customFormat="1" ht="15" x14ac:dyDescent="0.3">
      <c r="B25" s="216"/>
      <c r="C25" s="216"/>
    </row>
    <row r="26" spans="1:11" s="21" customFormat="1" ht="15" x14ac:dyDescent="0.3">
      <c r="C26" s="218"/>
      <c r="F26" s="218"/>
      <c r="G26" s="218"/>
      <c r="H26" s="217"/>
    </row>
    <row r="27" spans="1:11" s="21" customFormat="1" ht="15" x14ac:dyDescent="0.3">
      <c r="C27" s="219" t="s">
        <v>268</v>
      </c>
      <c r="F27" s="216" t="s">
        <v>319</v>
      </c>
      <c r="J27" s="217"/>
      <c r="K27" s="217"/>
    </row>
    <row r="28" spans="1:11" s="21" customFormat="1" ht="15" x14ac:dyDescent="0.3">
      <c r="C28" s="219" t="s">
        <v>139</v>
      </c>
      <c r="F28" s="220" t="s">
        <v>269</v>
      </c>
      <c r="J28" s="217"/>
      <c r="K28" s="217"/>
    </row>
    <row r="29" spans="1:11" s="205" customFormat="1" ht="15" x14ac:dyDescent="0.3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D13" sqref="D13"/>
    </sheetView>
  </sheetViews>
  <sheetFormatPr defaultRowHeight="12.75" x14ac:dyDescent="0.2"/>
  <cols>
    <col min="2" max="2" width="44.5703125" style="272" customWidth="1"/>
    <col min="3" max="3" width="11.5703125" customWidth="1"/>
    <col min="4" max="4" width="19.140625" customWidth="1"/>
    <col min="5" max="5" width="22.85546875" customWidth="1"/>
    <col min="6" max="6" width="20.42578125" customWidth="1"/>
    <col min="7" max="7" width="19.140625" customWidth="1"/>
    <col min="8" max="8" width="21.28515625" bestFit="1" customWidth="1"/>
    <col min="9" max="9" width="19.5703125" bestFit="1" customWidth="1"/>
    <col min="10" max="10" width="20.28515625" customWidth="1"/>
    <col min="11" max="11" width="24.5703125" customWidth="1"/>
  </cols>
  <sheetData>
    <row r="1" spans="1:11" ht="15" x14ac:dyDescent="0.2">
      <c r="A1" s="139" t="s">
        <v>461</v>
      </c>
      <c r="B1" s="408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1" ht="15" x14ac:dyDescent="0.3">
      <c r="A2" s="107" t="s">
        <v>140</v>
      </c>
      <c r="B2" s="408"/>
      <c r="C2" s="140"/>
      <c r="D2" s="140"/>
      <c r="E2" s="140"/>
      <c r="F2" s="140"/>
      <c r="G2" s="140"/>
      <c r="H2" s="140"/>
      <c r="I2" s="140"/>
      <c r="J2" s="140"/>
      <c r="K2" s="227" t="s">
        <v>581</v>
      </c>
    </row>
    <row r="3" spans="1:11" ht="15" x14ac:dyDescent="0.2">
      <c r="A3" s="140"/>
      <c r="B3" s="408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409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3" customFormat="1" ht="15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410"/>
      <c r="C5" s="82"/>
      <c r="D5" s="82"/>
      <c r="E5" s="234"/>
      <c r="F5" s="235"/>
      <c r="G5" s="235"/>
      <c r="H5" s="235"/>
      <c r="I5" s="235"/>
      <c r="J5" s="235"/>
      <c r="K5" s="234"/>
    </row>
    <row r="6" spans="1:11" ht="13.5" x14ac:dyDescent="0.2">
      <c r="A6" s="144"/>
      <c r="B6" s="411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 x14ac:dyDescent="0.2">
      <c r="A7" s="153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s="420" customFormat="1" ht="29.25" customHeight="1" x14ac:dyDescent="0.2">
      <c r="A9" s="69">
        <v>1</v>
      </c>
      <c r="B9" s="414" t="s">
        <v>689</v>
      </c>
      <c r="C9" s="69" t="s">
        <v>701</v>
      </c>
      <c r="D9" s="415" t="s">
        <v>702</v>
      </c>
      <c r="E9" s="415">
        <v>29</v>
      </c>
      <c r="F9" s="416">
        <v>438</v>
      </c>
      <c r="G9" s="418" t="s">
        <v>707</v>
      </c>
      <c r="H9" s="419" t="s">
        <v>723</v>
      </c>
      <c r="I9" s="419" t="s">
        <v>724</v>
      </c>
      <c r="J9" s="419"/>
      <c r="K9" s="69"/>
    </row>
    <row r="10" spans="1:11" s="420" customFormat="1" ht="15" x14ac:dyDescent="0.2">
      <c r="A10" s="69">
        <v>2</v>
      </c>
      <c r="B10" s="414" t="s">
        <v>686</v>
      </c>
      <c r="C10" s="69" t="s">
        <v>701</v>
      </c>
      <c r="D10" s="415" t="s">
        <v>702</v>
      </c>
      <c r="E10" s="415">
        <v>115</v>
      </c>
      <c r="F10" s="415">
        <v>1250</v>
      </c>
      <c r="G10" s="418" t="s">
        <v>708</v>
      </c>
      <c r="H10" s="419" t="s">
        <v>725</v>
      </c>
      <c r="I10" s="419" t="s">
        <v>726</v>
      </c>
      <c r="J10" s="419"/>
      <c r="K10" s="69"/>
    </row>
    <row r="11" spans="1:11" s="420" customFormat="1" ht="15" x14ac:dyDescent="0.2">
      <c r="A11" s="69">
        <v>3</v>
      </c>
      <c r="B11" s="414" t="s">
        <v>687</v>
      </c>
      <c r="C11" s="69" t="s">
        <v>701</v>
      </c>
      <c r="D11" s="415" t="s">
        <v>702</v>
      </c>
      <c r="E11" s="415">
        <v>17</v>
      </c>
      <c r="F11" s="415">
        <v>125</v>
      </c>
      <c r="G11" s="418" t="s">
        <v>709</v>
      </c>
      <c r="H11" s="419" t="s">
        <v>727</v>
      </c>
      <c r="I11" s="419" t="s">
        <v>728</v>
      </c>
      <c r="J11" s="419"/>
      <c r="K11" s="69"/>
    </row>
    <row r="12" spans="1:11" s="420" customFormat="1" ht="24.75" customHeight="1" x14ac:dyDescent="0.2">
      <c r="A12" s="69">
        <v>4</v>
      </c>
      <c r="B12" s="414" t="s">
        <v>688</v>
      </c>
      <c r="C12" s="69" t="s">
        <v>701</v>
      </c>
      <c r="D12" s="415" t="s">
        <v>703</v>
      </c>
      <c r="E12" s="415">
        <v>31.35</v>
      </c>
      <c r="F12" s="415">
        <v>625</v>
      </c>
      <c r="G12" s="418" t="s">
        <v>710</v>
      </c>
      <c r="H12" s="419" t="s">
        <v>729</v>
      </c>
      <c r="I12" s="419" t="s">
        <v>730</v>
      </c>
      <c r="J12" s="419"/>
      <c r="K12" s="69"/>
    </row>
    <row r="13" spans="1:11" s="420" customFormat="1" ht="27" customHeight="1" x14ac:dyDescent="0.2">
      <c r="A13" s="69">
        <v>5</v>
      </c>
      <c r="B13" s="414" t="s">
        <v>690</v>
      </c>
      <c r="C13" s="69" t="s">
        <v>701</v>
      </c>
      <c r="D13" s="415" t="s">
        <v>702</v>
      </c>
      <c r="E13" s="415">
        <v>60</v>
      </c>
      <c r="F13" s="417">
        <v>562.5</v>
      </c>
      <c r="G13" s="418" t="s">
        <v>711</v>
      </c>
      <c r="H13" s="419" t="s">
        <v>731</v>
      </c>
      <c r="I13" s="419" t="s">
        <v>724</v>
      </c>
      <c r="J13" s="419"/>
      <c r="K13" s="69"/>
    </row>
    <row r="14" spans="1:11" s="420" customFormat="1" ht="15" x14ac:dyDescent="0.2">
      <c r="A14" s="69">
        <v>6</v>
      </c>
      <c r="B14" s="414" t="s">
        <v>691</v>
      </c>
      <c r="C14" s="69" t="s">
        <v>701</v>
      </c>
      <c r="D14" s="415" t="s">
        <v>702</v>
      </c>
      <c r="E14" s="415">
        <v>20</v>
      </c>
      <c r="F14" s="415">
        <v>625</v>
      </c>
      <c r="G14" s="418" t="s">
        <v>712</v>
      </c>
      <c r="H14" s="419" t="s">
        <v>732</v>
      </c>
      <c r="I14" s="419" t="s">
        <v>733</v>
      </c>
      <c r="J14" s="419"/>
      <c r="K14" s="69"/>
    </row>
    <row r="15" spans="1:11" s="420" customFormat="1" ht="15" x14ac:dyDescent="0.2">
      <c r="A15" s="69">
        <v>7</v>
      </c>
      <c r="B15" s="414" t="s">
        <v>692</v>
      </c>
      <c r="C15" s="69" t="s">
        <v>701</v>
      </c>
      <c r="D15" s="415" t="s">
        <v>702</v>
      </c>
      <c r="E15" s="415">
        <v>42.24</v>
      </c>
      <c r="F15" s="415">
        <v>375</v>
      </c>
      <c r="G15" s="418" t="s">
        <v>713</v>
      </c>
      <c r="H15" s="419" t="s">
        <v>734</v>
      </c>
      <c r="I15" s="419" t="s">
        <v>735</v>
      </c>
      <c r="J15" s="419"/>
      <c r="K15" s="69"/>
    </row>
    <row r="16" spans="1:11" s="420" customFormat="1" ht="15" x14ac:dyDescent="0.2">
      <c r="A16" s="69">
        <v>8</v>
      </c>
      <c r="B16" s="414" t="s">
        <v>693</v>
      </c>
      <c r="C16" s="69" t="s">
        <v>701</v>
      </c>
      <c r="D16" s="415" t="s">
        <v>702</v>
      </c>
      <c r="E16" s="415">
        <v>38.5</v>
      </c>
      <c r="F16" s="415">
        <v>500</v>
      </c>
      <c r="G16" s="418" t="s">
        <v>714</v>
      </c>
      <c r="H16" s="419" t="s">
        <v>736</v>
      </c>
      <c r="I16" s="419" t="s">
        <v>737</v>
      </c>
      <c r="J16" s="419"/>
      <c r="K16" s="69"/>
    </row>
    <row r="17" spans="1:11" s="420" customFormat="1" ht="15" x14ac:dyDescent="0.2">
      <c r="A17" s="69">
        <v>9</v>
      </c>
      <c r="B17" s="415" t="s">
        <v>684</v>
      </c>
      <c r="C17" s="69" t="s">
        <v>701</v>
      </c>
      <c r="D17" s="415" t="s">
        <v>702</v>
      </c>
      <c r="E17" s="415">
        <v>150</v>
      </c>
      <c r="F17" s="415">
        <v>2000</v>
      </c>
      <c r="G17" s="418" t="s">
        <v>536</v>
      </c>
      <c r="H17" s="419" t="s">
        <v>738</v>
      </c>
      <c r="I17" s="419" t="s">
        <v>666</v>
      </c>
      <c r="J17" s="419"/>
      <c r="K17" s="69"/>
    </row>
    <row r="18" spans="1:11" s="420" customFormat="1" ht="15" x14ac:dyDescent="0.2">
      <c r="A18" s="69">
        <v>10</v>
      </c>
      <c r="B18" s="415" t="s">
        <v>685</v>
      </c>
      <c r="C18" s="69" t="s">
        <v>701</v>
      </c>
      <c r="D18" s="415" t="s">
        <v>704</v>
      </c>
      <c r="E18" s="415">
        <v>50.41</v>
      </c>
      <c r="F18" s="415">
        <v>600</v>
      </c>
      <c r="G18" s="418" t="s">
        <v>715</v>
      </c>
      <c r="H18" s="419" t="s">
        <v>739</v>
      </c>
      <c r="I18" s="419" t="s">
        <v>740</v>
      </c>
      <c r="J18" s="419"/>
      <c r="K18" s="69"/>
    </row>
    <row r="19" spans="1:11" s="420" customFormat="1" ht="15" x14ac:dyDescent="0.2">
      <c r="A19" s="69">
        <v>11</v>
      </c>
      <c r="B19" s="414" t="s">
        <v>694</v>
      </c>
      <c r="C19" s="69" t="s">
        <v>701</v>
      </c>
      <c r="D19" s="415" t="s">
        <v>702</v>
      </c>
      <c r="E19" s="415">
        <v>61.3</v>
      </c>
      <c r="F19" s="415">
        <v>1000</v>
      </c>
      <c r="G19" s="418" t="s">
        <v>716</v>
      </c>
      <c r="H19" s="419" t="s">
        <v>741</v>
      </c>
      <c r="I19" s="419" t="s">
        <v>742</v>
      </c>
      <c r="J19" s="419"/>
      <c r="K19" s="69"/>
    </row>
    <row r="20" spans="1:11" s="420" customFormat="1" ht="15" x14ac:dyDescent="0.2">
      <c r="A20" s="69">
        <v>12</v>
      </c>
      <c r="B20" s="414" t="s">
        <v>695</v>
      </c>
      <c r="C20" s="69" t="s">
        <v>701</v>
      </c>
      <c r="D20" s="415" t="s">
        <v>702</v>
      </c>
      <c r="E20" s="415">
        <v>377</v>
      </c>
      <c r="F20" s="415">
        <v>500</v>
      </c>
      <c r="G20" s="418" t="s">
        <v>717</v>
      </c>
      <c r="H20" s="419" t="s">
        <v>743</v>
      </c>
      <c r="I20" s="419" t="s">
        <v>744</v>
      </c>
      <c r="J20" s="419"/>
      <c r="K20" s="69"/>
    </row>
    <row r="21" spans="1:11" s="420" customFormat="1" ht="15" x14ac:dyDescent="0.2">
      <c r="A21" s="69">
        <v>13</v>
      </c>
      <c r="B21" s="414" t="s">
        <v>696</v>
      </c>
      <c r="C21" s="69" t="s">
        <v>701</v>
      </c>
      <c r="D21" s="415" t="s">
        <v>705</v>
      </c>
      <c r="E21" s="415">
        <v>106</v>
      </c>
      <c r="F21" s="415">
        <v>1000</v>
      </c>
      <c r="G21" s="418" t="s">
        <v>718</v>
      </c>
      <c r="H21" s="419" t="s">
        <v>745</v>
      </c>
      <c r="I21" s="419" t="s">
        <v>746</v>
      </c>
      <c r="J21" s="419"/>
      <c r="K21" s="69"/>
    </row>
    <row r="22" spans="1:11" s="420" customFormat="1" ht="15" x14ac:dyDescent="0.2">
      <c r="A22" s="69">
        <v>14</v>
      </c>
      <c r="B22" s="414" t="s">
        <v>697</v>
      </c>
      <c r="C22" s="69" t="s">
        <v>701</v>
      </c>
      <c r="D22" s="415" t="s">
        <v>702</v>
      </c>
      <c r="E22" s="415">
        <v>75.959999999999994</v>
      </c>
      <c r="F22" s="415">
        <v>687.5</v>
      </c>
      <c r="G22" s="418" t="s">
        <v>719</v>
      </c>
      <c r="H22" s="419" t="s">
        <v>747</v>
      </c>
      <c r="I22" s="419" t="s">
        <v>748</v>
      </c>
      <c r="J22" s="419"/>
      <c r="K22" s="69"/>
    </row>
    <row r="23" spans="1:11" s="420" customFormat="1" ht="15" x14ac:dyDescent="0.2">
      <c r="A23" s="69">
        <v>15</v>
      </c>
      <c r="B23" s="414" t="s">
        <v>698</v>
      </c>
      <c r="C23" s="69" t="s">
        <v>701</v>
      </c>
      <c r="D23" s="415" t="s">
        <v>702</v>
      </c>
      <c r="E23" s="415">
        <v>125</v>
      </c>
      <c r="F23" s="415">
        <v>400</v>
      </c>
      <c r="G23" s="418" t="s">
        <v>720</v>
      </c>
      <c r="H23" s="419" t="s">
        <v>749</v>
      </c>
      <c r="I23" s="419" t="s">
        <v>750</v>
      </c>
      <c r="J23" s="419"/>
      <c r="K23" s="69"/>
    </row>
    <row r="24" spans="1:11" s="420" customFormat="1" ht="15" x14ac:dyDescent="0.2">
      <c r="A24" s="69">
        <v>16</v>
      </c>
      <c r="B24" s="414" t="s">
        <v>699</v>
      </c>
      <c r="C24" s="69" t="s">
        <v>701</v>
      </c>
      <c r="D24" s="415" t="s">
        <v>702</v>
      </c>
      <c r="E24" s="415">
        <v>61.3</v>
      </c>
      <c r="F24" s="415">
        <v>600</v>
      </c>
      <c r="G24" s="418" t="s">
        <v>721</v>
      </c>
      <c r="H24" s="419" t="s">
        <v>751</v>
      </c>
      <c r="I24" s="419" t="s">
        <v>752</v>
      </c>
      <c r="J24" s="419"/>
      <c r="K24" s="69"/>
    </row>
    <row r="25" spans="1:11" s="420" customFormat="1" ht="15" x14ac:dyDescent="0.2">
      <c r="A25" s="69">
        <v>17</v>
      </c>
      <c r="B25" s="414" t="s">
        <v>700</v>
      </c>
      <c r="C25" s="69" t="s">
        <v>701</v>
      </c>
      <c r="D25" s="415" t="s">
        <v>706</v>
      </c>
      <c r="E25" s="415">
        <v>156.63</v>
      </c>
      <c r="F25" s="415">
        <v>562.5</v>
      </c>
      <c r="G25" s="418" t="s">
        <v>722</v>
      </c>
      <c r="H25" s="419" t="s">
        <v>753</v>
      </c>
      <c r="I25" s="419" t="s">
        <v>754</v>
      </c>
      <c r="J25" s="419"/>
      <c r="K25" s="69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30"/>
      <c r="I26" s="230"/>
      <c r="J26" s="230"/>
      <c r="K26" s="26"/>
    </row>
    <row r="27" spans="1:11" ht="15" x14ac:dyDescent="0.2">
      <c r="A27" s="69" t="s">
        <v>278</v>
      </c>
      <c r="B27" s="26"/>
      <c r="C27" s="26"/>
      <c r="D27" s="26"/>
      <c r="E27" s="26"/>
      <c r="F27" s="26"/>
      <c r="G27" s="26"/>
      <c r="H27" s="230"/>
      <c r="I27" s="230"/>
      <c r="J27" s="230"/>
      <c r="K27" s="26"/>
    </row>
    <row r="28" spans="1:11" x14ac:dyDescent="0.2">
      <c r="A28" s="23"/>
      <c r="B28" s="412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412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412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41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68"/>
      <c r="C32" s="449"/>
      <c r="D32" s="449"/>
      <c r="F32" s="72"/>
      <c r="G32" s="75"/>
    </row>
    <row r="33" spans="2:6" ht="15" x14ac:dyDescent="0.3">
      <c r="B33" s="268"/>
      <c r="C33" s="71" t="s">
        <v>268</v>
      </c>
      <c r="D33" s="2"/>
      <c r="F33" s="12" t="s">
        <v>273</v>
      </c>
    </row>
    <row r="34" spans="2:6" ht="15" x14ac:dyDescent="0.3">
      <c r="B34" s="268"/>
      <c r="C34" s="2"/>
      <c r="D34" s="2"/>
      <c r="F34" s="2" t="s">
        <v>269</v>
      </c>
    </row>
    <row r="35" spans="2:6" ht="15" x14ac:dyDescent="0.3">
      <c r="B35" s="268"/>
      <c r="C35" s="67" t="s">
        <v>139</v>
      </c>
    </row>
  </sheetData>
  <mergeCells count="1">
    <mergeCell ref="C32:D32"/>
  </mergeCells>
  <pageMargins left="0.7" right="0.7" top="0.75" bottom="0.75" header="0.3" footer="0.3"/>
  <pageSetup scale="5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G5" sqref="G5"/>
    </sheetView>
  </sheetViews>
  <sheetFormatPr defaultRowHeight="12.75" x14ac:dyDescent="0.2"/>
  <cols>
    <col min="1" max="1" width="6.855468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 x14ac:dyDescent="0.2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227" t="s">
        <v>683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3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33"/>
      <c r="C5" s="82"/>
      <c r="D5" s="82"/>
      <c r="E5" s="82"/>
      <c r="F5" s="234"/>
      <c r="G5" s="235"/>
      <c r="H5" s="235"/>
      <c r="I5" s="235"/>
      <c r="J5" s="235"/>
      <c r="K5" s="235"/>
      <c r="L5" s="234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3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405" t="s">
        <v>636</v>
      </c>
      <c r="C9" s="406" t="s">
        <v>637</v>
      </c>
      <c r="D9" s="406" t="s">
        <v>638</v>
      </c>
      <c r="E9" s="406">
        <v>2002</v>
      </c>
      <c r="F9" s="406" t="s">
        <v>639</v>
      </c>
      <c r="G9" s="406">
        <v>31.25</v>
      </c>
      <c r="H9" s="407" t="s">
        <v>640</v>
      </c>
      <c r="I9" s="406" t="s">
        <v>641</v>
      </c>
      <c r="J9" s="406" t="s">
        <v>642</v>
      </c>
      <c r="K9" s="230"/>
      <c r="L9" s="26"/>
    </row>
    <row r="10" spans="1:13" customFormat="1" ht="15" x14ac:dyDescent="0.2">
      <c r="A10" s="69">
        <v>2</v>
      </c>
      <c r="B10" s="405" t="s">
        <v>636</v>
      </c>
      <c r="C10" s="406" t="s">
        <v>637</v>
      </c>
      <c r="D10" s="406" t="s">
        <v>643</v>
      </c>
      <c r="E10" s="406">
        <v>2006</v>
      </c>
      <c r="F10" s="406" t="s">
        <v>644</v>
      </c>
      <c r="G10" s="406">
        <v>31.25</v>
      </c>
      <c r="H10" s="407" t="s">
        <v>552</v>
      </c>
      <c r="I10" s="406" t="s">
        <v>645</v>
      </c>
      <c r="J10" s="406" t="s">
        <v>592</v>
      </c>
      <c r="K10" s="230"/>
      <c r="L10" s="26"/>
    </row>
    <row r="11" spans="1:13" customFormat="1" ht="15" x14ac:dyDescent="0.2">
      <c r="A11" s="69">
        <v>3</v>
      </c>
      <c r="B11" s="405" t="s">
        <v>646</v>
      </c>
      <c r="C11" s="406" t="s">
        <v>647</v>
      </c>
      <c r="D11" s="406" t="s">
        <v>648</v>
      </c>
      <c r="E11" s="406">
        <v>2008</v>
      </c>
      <c r="F11" s="406" t="s">
        <v>649</v>
      </c>
      <c r="G11" s="406">
        <v>156.25</v>
      </c>
      <c r="H11" s="407" t="s">
        <v>545</v>
      </c>
      <c r="I11" s="406" t="s">
        <v>650</v>
      </c>
      <c r="J11" s="406" t="s">
        <v>651</v>
      </c>
      <c r="K11" s="230"/>
      <c r="L11" s="26"/>
    </row>
    <row r="12" spans="1:13" customFormat="1" ht="15" x14ac:dyDescent="0.2">
      <c r="A12" s="69">
        <v>4</v>
      </c>
      <c r="B12" s="405" t="s">
        <v>636</v>
      </c>
      <c r="C12" s="406" t="s">
        <v>652</v>
      </c>
      <c r="D12" s="406" t="s">
        <v>653</v>
      </c>
      <c r="E12" s="406">
        <v>2004</v>
      </c>
      <c r="F12" s="406" t="s">
        <v>654</v>
      </c>
      <c r="G12" s="406">
        <v>31.25</v>
      </c>
      <c r="H12" s="407" t="s">
        <v>655</v>
      </c>
      <c r="I12" s="406" t="s">
        <v>656</v>
      </c>
      <c r="J12" s="406" t="s">
        <v>657</v>
      </c>
      <c r="K12" s="230"/>
      <c r="L12" s="26"/>
    </row>
    <row r="13" spans="1:13" customFormat="1" ht="15" x14ac:dyDescent="0.2">
      <c r="A13" s="69">
        <v>5</v>
      </c>
      <c r="B13" s="405" t="s">
        <v>636</v>
      </c>
      <c r="C13" s="406" t="s">
        <v>647</v>
      </c>
      <c r="D13" s="406" t="s">
        <v>658</v>
      </c>
      <c r="E13" s="406">
        <v>2010</v>
      </c>
      <c r="F13" s="406" t="s">
        <v>659</v>
      </c>
      <c r="G13" s="406">
        <v>93.75</v>
      </c>
      <c r="H13" s="407" t="s">
        <v>538</v>
      </c>
      <c r="I13" s="406" t="s">
        <v>660</v>
      </c>
      <c r="J13" s="406" t="s">
        <v>661</v>
      </c>
      <c r="K13" s="230"/>
      <c r="L13" s="26"/>
    </row>
    <row r="14" spans="1:13" customFormat="1" ht="15" x14ac:dyDescent="0.2">
      <c r="A14" s="69">
        <v>6</v>
      </c>
      <c r="B14" s="405" t="s">
        <v>636</v>
      </c>
      <c r="C14" s="406" t="s">
        <v>662</v>
      </c>
      <c r="D14" s="406" t="s">
        <v>663</v>
      </c>
      <c r="E14" s="406">
        <v>2012</v>
      </c>
      <c r="F14" s="406" t="s">
        <v>664</v>
      </c>
      <c r="G14" s="406">
        <v>62.5</v>
      </c>
      <c r="H14" s="407" t="s">
        <v>548</v>
      </c>
      <c r="I14" s="406" t="s">
        <v>665</v>
      </c>
      <c r="J14" s="406" t="s">
        <v>666</v>
      </c>
      <c r="K14" s="230"/>
      <c r="L14" s="26"/>
    </row>
    <row r="15" spans="1:13" customFormat="1" ht="15" x14ac:dyDescent="0.2">
      <c r="A15" s="69">
        <v>7</v>
      </c>
      <c r="B15" s="405" t="s">
        <v>636</v>
      </c>
      <c r="C15" s="406" t="s">
        <v>667</v>
      </c>
      <c r="D15" s="406" t="s">
        <v>668</v>
      </c>
      <c r="E15" s="406">
        <v>2002</v>
      </c>
      <c r="F15" s="406" t="s">
        <v>669</v>
      </c>
      <c r="G15" s="406">
        <v>31.25</v>
      </c>
      <c r="H15" s="407" t="s">
        <v>534</v>
      </c>
      <c r="I15" s="406" t="s">
        <v>670</v>
      </c>
      <c r="J15" s="406" t="s">
        <v>586</v>
      </c>
      <c r="K15" s="230"/>
      <c r="L15" s="26"/>
    </row>
    <row r="16" spans="1:13" customFormat="1" ht="15" x14ac:dyDescent="0.2">
      <c r="A16" s="69">
        <v>8</v>
      </c>
      <c r="B16" s="405" t="s">
        <v>636</v>
      </c>
      <c r="C16" s="406" t="s">
        <v>647</v>
      </c>
      <c r="D16" s="406" t="s">
        <v>671</v>
      </c>
      <c r="E16" s="406">
        <v>1999</v>
      </c>
      <c r="F16" s="406" t="s">
        <v>672</v>
      </c>
      <c r="G16" s="406">
        <v>31.25</v>
      </c>
      <c r="H16" s="407" t="s">
        <v>673</v>
      </c>
      <c r="I16" s="406" t="s">
        <v>674</v>
      </c>
      <c r="J16" s="406" t="s">
        <v>675</v>
      </c>
      <c r="K16" s="230"/>
      <c r="L16" s="26"/>
    </row>
    <row r="17" spans="1:12" customFormat="1" ht="15" x14ac:dyDescent="0.2">
      <c r="A17" s="69">
        <v>9</v>
      </c>
      <c r="B17" s="405" t="s">
        <v>636</v>
      </c>
      <c r="C17" s="406" t="s">
        <v>647</v>
      </c>
      <c r="D17" s="406" t="s">
        <v>676</v>
      </c>
      <c r="E17" s="406">
        <v>2002</v>
      </c>
      <c r="F17" s="406" t="s">
        <v>677</v>
      </c>
      <c r="G17" s="406">
        <v>31.25</v>
      </c>
      <c r="H17" s="407" t="s">
        <v>537</v>
      </c>
      <c r="I17" s="406" t="s">
        <v>678</v>
      </c>
      <c r="J17" s="406" t="s">
        <v>588</v>
      </c>
      <c r="K17" s="230"/>
      <c r="L17" s="26"/>
    </row>
    <row r="18" spans="1:12" customFormat="1" ht="15" x14ac:dyDescent="0.2">
      <c r="A18" s="69">
        <v>10</v>
      </c>
      <c r="B18" s="405" t="s">
        <v>636</v>
      </c>
      <c r="C18" s="406" t="s">
        <v>652</v>
      </c>
      <c r="D18" s="406" t="s">
        <v>679</v>
      </c>
      <c r="E18" s="406">
        <v>2011</v>
      </c>
      <c r="F18" s="406" t="s">
        <v>680</v>
      </c>
      <c r="G18" s="406">
        <v>50</v>
      </c>
      <c r="H18" s="407" t="s">
        <v>681</v>
      </c>
      <c r="I18" s="406" t="s">
        <v>682</v>
      </c>
      <c r="J18" s="406" t="s">
        <v>651</v>
      </c>
      <c r="K18" s="230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30"/>
      <c r="J19" s="230"/>
      <c r="K19" s="230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30"/>
      <c r="J20" s="230"/>
      <c r="K20" s="230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30"/>
      <c r="J21" s="230"/>
      <c r="K21" s="230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30"/>
      <c r="J22" s="230"/>
      <c r="K22" s="230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30"/>
      <c r="J23" s="230"/>
      <c r="K23" s="230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30"/>
      <c r="J24" s="230"/>
      <c r="K24" s="230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30"/>
      <c r="J25" s="230"/>
      <c r="K25" s="230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30"/>
      <c r="J26" s="230"/>
      <c r="K26" s="230"/>
      <c r="L26" s="26"/>
    </row>
    <row r="27" spans="1:12" customFormat="1" ht="15" x14ac:dyDescent="0.2">
      <c r="A27" s="69" t="s">
        <v>278</v>
      </c>
      <c r="B27" s="69"/>
      <c r="C27" s="26"/>
      <c r="D27" s="26"/>
      <c r="E27" s="26"/>
      <c r="F27" s="26"/>
      <c r="G27" s="26"/>
      <c r="H27" s="26"/>
      <c r="I27" s="230"/>
      <c r="J27" s="230"/>
      <c r="K27" s="230"/>
      <c r="L27" s="26"/>
    </row>
    <row r="28" spans="1:12" x14ac:dyDescent="0.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</row>
    <row r="29" spans="1:12" x14ac:dyDescent="0.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</row>
    <row r="30" spans="1:12" x14ac:dyDescent="0.2">
      <c r="A30" s="238"/>
      <c r="B30" s="238"/>
      <c r="C30" s="237"/>
      <c r="D30" s="237"/>
      <c r="E30" s="237"/>
      <c r="F30" s="237"/>
      <c r="G30" s="237"/>
      <c r="H30" s="237"/>
      <c r="I30" s="237"/>
      <c r="J30" s="237"/>
      <c r="K30" s="237"/>
      <c r="L30" s="237"/>
    </row>
    <row r="31" spans="1:12" ht="15" x14ac:dyDescent="0.3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 x14ac:dyDescent="0.3">
      <c r="A32" s="192"/>
      <c r="B32" s="192"/>
      <c r="C32" s="192"/>
      <c r="D32" s="196"/>
      <c r="E32" s="192"/>
      <c r="G32" s="196"/>
      <c r="H32" s="243"/>
    </row>
    <row r="33" spans="3:7" ht="15" x14ac:dyDescent="0.3">
      <c r="C33" s="192"/>
      <c r="D33" s="198" t="s">
        <v>268</v>
      </c>
      <c r="E33" s="192"/>
      <c r="G33" s="199" t="s">
        <v>273</v>
      </c>
    </row>
    <row r="34" spans="3:7" ht="15" x14ac:dyDescent="0.3">
      <c r="C34" s="192"/>
      <c r="D34" s="200" t="s">
        <v>139</v>
      </c>
      <c r="E34" s="192"/>
      <c r="G34" s="192" t="s">
        <v>269</v>
      </c>
    </row>
    <row r="35" spans="3:7" ht="15" x14ac:dyDescent="0.3">
      <c r="C35" s="192"/>
      <c r="D35" s="200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F9" sqref="F9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 x14ac:dyDescent="0.2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231" t="s">
        <v>581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3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235"/>
      <c r="E5" s="235"/>
      <c r="F5" s="235"/>
      <c r="G5" s="235"/>
      <c r="H5" s="235"/>
      <c r="I5" s="234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 x14ac:dyDescent="0.2">
      <c r="A7" s="153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30"/>
      <c r="G9" s="230"/>
      <c r="H9" s="230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30"/>
      <c r="G10" s="230"/>
      <c r="H10" s="230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30"/>
      <c r="G11" s="230"/>
      <c r="H11" s="230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30"/>
      <c r="G12" s="230"/>
      <c r="H12" s="230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30"/>
      <c r="G13" s="230"/>
      <c r="H13" s="230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30"/>
      <c r="G14" s="230"/>
      <c r="H14" s="230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30"/>
      <c r="G15" s="230"/>
      <c r="H15" s="230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30"/>
      <c r="G16" s="230"/>
      <c r="H16" s="230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30"/>
      <c r="G17" s="230"/>
      <c r="H17" s="230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30"/>
      <c r="G18" s="230"/>
      <c r="H18" s="230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30"/>
      <c r="G19" s="230"/>
      <c r="H19" s="230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30"/>
      <c r="G20" s="230"/>
      <c r="H20" s="230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30"/>
      <c r="G21" s="230"/>
      <c r="H21" s="230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30"/>
      <c r="G22" s="230"/>
      <c r="H22" s="230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30"/>
      <c r="G23" s="230"/>
      <c r="H23" s="230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30"/>
      <c r="G24" s="230"/>
      <c r="H24" s="230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30"/>
      <c r="G25" s="230"/>
      <c r="H25" s="230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30"/>
      <c r="G26" s="230"/>
      <c r="H26" s="230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30"/>
      <c r="G27" s="230"/>
      <c r="H27" s="230"/>
      <c r="I27" s="26"/>
    </row>
    <row r="28" spans="1:9" x14ac:dyDescent="0.2">
      <c r="A28" s="237"/>
      <c r="B28" s="237"/>
      <c r="C28" s="237"/>
      <c r="D28" s="237"/>
      <c r="E28" s="237"/>
      <c r="F28" s="237"/>
      <c r="G28" s="237"/>
      <c r="H28" s="237"/>
      <c r="I28" s="237"/>
    </row>
    <row r="29" spans="1:9" x14ac:dyDescent="0.2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x14ac:dyDescent="0.2">
      <c r="A30" s="238"/>
      <c r="B30" s="237"/>
      <c r="C30" s="237"/>
      <c r="D30" s="237"/>
      <c r="E30" s="237"/>
      <c r="F30" s="237"/>
      <c r="G30" s="237"/>
      <c r="H30" s="237"/>
      <c r="I30" s="237"/>
    </row>
    <row r="31" spans="1:9" ht="15" x14ac:dyDescent="0.3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 x14ac:dyDescent="0.3">
      <c r="A32" s="192"/>
      <c r="B32" s="192"/>
      <c r="C32" s="196"/>
      <c r="D32" s="192"/>
      <c r="F32" s="196"/>
      <c r="G32" s="243"/>
    </row>
    <row r="33" spans="2:6" ht="15" x14ac:dyDescent="0.3">
      <c r="B33" s="192"/>
      <c r="C33" s="198" t="s">
        <v>268</v>
      </c>
      <c r="D33" s="192"/>
      <c r="F33" s="199" t="s">
        <v>273</v>
      </c>
    </row>
    <row r="34" spans="2:6" ht="15" x14ac:dyDescent="0.3">
      <c r="B34" s="192"/>
      <c r="C34" s="200" t="s">
        <v>139</v>
      </c>
      <c r="D34" s="192"/>
      <c r="F34" s="192" t="s">
        <v>269</v>
      </c>
    </row>
    <row r="35" spans="2:6" ht="15" x14ac:dyDescent="0.3">
      <c r="B35" s="192"/>
      <c r="C35" s="200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 x14ac:dyDescent="0.3">
      <c r="A1" s="76" t="s">
        <v>405</v>
      </c>
      <c r="B1" s="78"/>
      <c r="C1" s="78"/>
      <c r="D1" s="78"/>
      <c r="E1" s="78"/>
      <c r="F1" s="78"/>
      <c r="G1" s="78"/>
      <c r="H1" s="78"/>
      <c r="I1" s="171" t="s">
        <v>198</v>
      </c>
      <c r="J1" s="172"/>
    </row>
    <row r="2" spans="1:10" x14ac:dyDescent="0.3">
      <c r="A2" s="78" t="s">
        <v>140</v>
      </c>
      <c r="B2" s="78"/>
      <c r="C2" s="78"/>
      <c r="D2" s="78"/>
      <c r="E2" s="78"/>
      <c r="F2" s="78"/>
      <c r="G2" s="78"/>
      <c r="H2" s="78"/>
      <c r="I2" s="173" t="s">
        <v>581</v>
      </c>
      <c r="J2" s="172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2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33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33"/>
      <c r="C5" s="233"/>
      <c r="D5" s="233"/>
      <c r="E5" s="233"/>
      <c r="F5" s="233"/>
      <c r="G5" s="233"/>
      <c r="H5" s="233"/>
      <c r="I5" s="233"/>
      <c r="J5" s="199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4" t="s">
        <v>64</v>
      </c>
      <c r="B8" s="375" t="s">
        <v>377</v>
      </c>
      <c r="C8" s="376" t="s">
        <v>439</v>
      </c>
      <c r="D8" s="376" t="s">
        <v>440</v>
      </c>
      <c r="E8" s="376" t="s">
        <v>378</v>
      </c>
      <c r="F8" s="376" t="s">
        <v>397</v>
      </c>
      <c r="G8" s="376" t="s">
        <v>398</v>
      </c>
      <c r="H8" s="376" t="s">
        <v>444</v>
      </c>
      <c r="I8" s="175" t="s">
        <v>399</v>
      </c>
      <c r="J8" s="107"/>
    </row>
    <row r="9" spans="1:10" ht="30" x14ac:dyDescent="0.3">
      <c r="A9" s="177">
        <v>1</v>
      </c>
      <c r="B9" s="215"/>
      <c r="C9" s="182" t="s">
        <v>634</v>
      </c>
      <c r="D9" s="182">
        <v>406143926</v>
      </c>
      <c r="E9" s="181" t="s">
        <v>635</v>
      </c>
      <c r="F9" s="181">
        <f>G9</f>
        <v>126.53</v>
      </c>
      <c r="G9" s="181">
        <v>126.53</v>
      </c>
      <c r="H9" s="181">
        <v>72</v>
      </c>
      <c r="I9" s="181">
        <f>G9-H9</f>
        <v>54.53</v>
      </c>
      <c r="J9" s="107"/>
    </row>
    <row r="10" spans="1:10" x14ac:dyDescent="0.3">
      <c r="A10" s="177">
        <v>2</v>
      </c>
      <c r="B10" s="215"/>
      <c r="C10" s="182"/>
      <c r="D10" s="182"/>
      <c r="E10" s="181"/>
      <c r="F10" s="181"/>
      <c r="G10" s="181"/>
      <c r="H10" s="181"/>
      <c r="I10" s="181"/>
      <c r="J10" s="107"/>
    </row>
    <row r="11" spans="1:10" x14ac:dyDescent="0.3">
      <c r="A11" s="177">
        <v>3</v>
      </c>
      <c r="B11" s="215"/>
      <c r="C11" s="182"/>
      <c r="D11" s="182"/>
      <c r="E11" s="181"/>
      <c r="F11" s="181"/>
      <c r="G11" s="181"/>
      <c r="H11" s="181"/>
      <c r="I11" s="181"/>
      <c r="J11" s="107"/>
    </row>
    <row r="12" spans="1:10" x14ac:dyDescent="0.3">
      <c r="A12" s="177">
        <v>4</v>
      </c>
      <c r="B12" s="215"/>
      <c r="C12" s="182"/>
      <c r="D12" s="182"/>
      <c r="E12" s="181"/>
      <c r="F12" s="181"/>
      <c r="G12" s="181"/>
      <c r="H12" s="181"/>
      <c r="I12" s="181"/>
      <c r="J12" s="107"/>
    </row>
    <row r="13" spans="1:10" x14ac:dyDescent="0.3">
      <c r="A13" s="177">
        <v>5</v>
      </c>
      <c r="B13" s="215"/>
      <c r="C13" s="182"/>
      <c r="D13" s="182"/>
      <c r="E13" s="181"/>
      <c r="F13" s="181"/>
      <c r="G13" s="181"/>
      <c r="H13" s="181"/>
      <c r="I13" s="181"/>
      <c r="J13" s="107"/>
    </row>
    <row r="14" spans="1:10" x14ac:dyDescent="0.3">
      <c r="A14" s="177">
        <v>6</v>
      </c>
      <c r="B14" s="215"/>
      <c r="C14" s="182"/>
      <c r="D14" s="182"/>
      <c r="E14" s="181"/>
      <c r="F14" s="181"/>
      <c r="G14" s="181"/>
      <c r="H14" s="181"/>
      <c r="I14" s="181"/>
      <c r="J14" s="107"/>
    </row>
    <row r="15" spans="1:10" x14ac:dyDescent="0.3">
      <c r="A15" s="177">
        <v>7</v>
      </c>
      <c r="B15" s="215"/>
      <c r="C15" s="182"/>
      <c r="D15" s="182"/>
      <c r="E15" s="181"/>
      <c r="F15" s="181"/>
      <c r="G15" s="181"/>
      <c r="H15" s="181"/>
      <c r="I15" s="181"/>
      <c r="J15" s="107"/>
    </row>
    <row r="16" spans="1:10" x14ac:dyDescent="0.3">
      <c r="A16" s="177">
        <v>8</v>
      </c>
      <c r="B16" s="215"/>
      <c r="C16" s="182"/>
      <c r="D16" s="182"/>
      <c r="E16" s="181"/>
      <c r="F16" s="181"/>
      <c r="G16" s="181"/>
      <c r="H16" s="181"/>
      <c r="I16" s="181"/>
      <c r="J16" s="107"/>
    </row>
    <row r="17" spans="1:10" x14ac:dyDescent="0.3">
      <c r="A17" s="177">
        <v>9</v>
      </c>
      <c r="B17" s="215"/>
      <c r="C17" s="182"/>
      <c r="D17" s="182"/>
      <c r="E17" s="181"/>
      <c r="F17" s="181"/>
      <c r="G17" s="181"/>
      <c r="H17" s="181"/>
      <c r="I17" s="181"/>
      <c r="J17" s="107"/>
    </row>
    <row r="18" spans="1:10" x14ac:dyDescent="0.3">
      <c r="A18" s="177">
        <v>10</v>
      </c>
      <c r="B18" s="215"/>
      <c r="C18" s="182"/>
      <c r="D18" s="182"/>
      <c r="E18" s="181"/>
      <c r="F18" s="181"/>
      <c r="G18" s="181"/>
      <c r="H18" s="181"/>
      <c r="I18" s="181"/>
      <c r="J18" s="107"/>
    </row>
    <row r="19" spans="1:10" x14ac:dyDescent="0.3">
      <c r="A19" s="177">
        <v>11</v>
      </c>
      <c r="B19" s="215"/>
      <c r="C19" s="182"/>
      <c r="D19" s="182"/>
      <c r="E19" s="181"/>
      <c r="F19" s="181"/>
      <c r="G19" s="181"/>
      <c r="H19" s="181"/>
      <c r="I19" s="181"/>
      <c r="J19" s="107"/>
    </row>
    <row r="20" spans="1:10" x14ac:dyDescent="0.3">
      <c r="A20" s="177">
        <v>12</v>
      </c>
      <c r="B20" s="215"/>
      <c r="C20" s="182"/>
      <c r="D20" s="182"/>
      <c r="E20" s="181"/>
      <c r="F20" s="181"/>
      <c r="G20" s="181"/>
      <c r="H20" s="181"/>
      <c r="I20" s="181"/>
      <c r="J20" s="107"/>
    </row>
    <row r="21" spans="1:10" x14ac:dyDescent="0.3">
      <c r="A21" s="177">
        <v>13</v>
      </c>
      <c r="B21" s="215"/>
      <c r="C21" s="182"/>
      <c r="D21" s="182"/>
      <c r="E21" s="181"/>
      <c r="F21" s="181"/>
      <c r="G21" s="181"/>
      <c r="H21" s="181"/>
      <c r="I21" s="181"/>
      <c r="J21" s="107"/>
    </row>
    <row r="22" spans="1:10" x14ac:dyDescent="0.3">
      <c r="A22" s="177">
        <v>14</v>
      </c>
      <c r="B22" s="215"/>
      <c r="C22" s="182"/>
      <c r="D22" s="182"/>
      <c r="E22" s="181"/>
      <c r="F22" s="181"/>
      <c r="G22" s="181"/>
      <c r="H22" s="181"/>
      <c r="I22" s="181"/>
      <c r="J22" s="107"/>
    </row>
    <row r="23" spans="1:10" x14ac:dyDescent="0.3">
      <c r="A23" s="177">
        <v>15</v>
      </c>
      <c r="B23" s="215"/>
      <c r="C23" s="182"/>
      <c r="D23" s="182"/>
      <c r="E23" s="181"/>
      <c r="F23" s="181"/>
      <c r="G23" s="181"/>
      <c r="H23" s="181"/>
      <c r="I23" s="181"/>
      <c r="J23" s="107"/>
    </row>
    <row r="24" spans="1:10" x14ac:dyDescent="0.3">
      <c r="A24" s="177">
        <v>16</v>
      </c>
      <c r="B24" s="215"/>
      <c r="C24" s="182"/>
      <c r="D24" s="182"/>
      <c r="E24" s="181"/>
      <c r="F24" s="181"/>
      <c r="G24" s="181"/>
      <c r="H24" s="181"/>
      <c r="I24" s="181"/>
      <c r="J24" s="107"/>
    </row>
    <row r="25" spans="1:10" x14ac:dyDescent="0.3">
      <c r="A25" s="177">
        <v>17</v>
      </c>
      <c r="B25" s="215"/>
      <c r="C25" s="182"/>
      <c r="D25" s="182"/>
      <c r="E25" s="181"/>
      <c r="F25" s="181"/>
      <c r="G25" s="181"/>
      <c r="H25" s="181"/>
      <c r="I25" s="181"/>
      <c r="J25" s="107"/>
    </row>
    <row r="26" spans="1:10" x14ac:dyDescent="0.3">
      <c r="A26" s="177">
        <v>18</v>
      </c>
      <c r="B26" s="215"/>
      <c r="C26" s="182"/>
      <c r="D26" s="182"/>
      <c r="E26" s="181"/>
      <c r="F26" s="181"/>
      <c r="G26" s="181"/>
      <c r="H26" s="181"/>
      <c r="I26" s="181"/>
      <c r="J26" s="107"/>
    </row>
    <row r="27" spans="1:10" x14ac:dyDescent="0.3">
      <c r="A27" s="177">
        <v>19</v>
      </c>
      <c r="B27" s="215"/>
      <c r="C27" s="182"/>
      <c r="D27" s="182"/>
      <c r="E27" s="181"/>
      <c r="F27" s="181"/>
      <c r="G27" s="181"/>
      <c r="H27" s="181"/>
      <c r="I27" s="181"/>
      <c r="J27" s="107"/>
    </row>
    <row r="28" spans="1:10" x14ac:dyDescent="0.3">
      <c r="A28" s="177">
        <v>20</v>
      </c>
      <c r="B28" s="215"/>
      <c r="C28" s="182"/>
      <c r="D28" s="182"/>
      <c r="E28" s="181"/>
      <c r="F28" s="181"/>
      <c r="G28" s="181"/>
      <c r="H28" s="181"/>
      <c r="I28" s="181"/>
      <c r="J28" s="107"/>
    </row>
    <row r="29" spans="1:10" x14ac:dyDescent="0.3">
      <c r="A29" s="177">
        <v>21</v>
      </c>
      <c r="B29" s="215"/>
      <c r="C29" s="185"/>
      <c r="D29" s="185"/>
      <c r="E29" s="184"/>
      <c r="F29" s="184"/>
      <c r="G29" s="184"/>
      <c r="H29" s="287"/>
      <c r="I29" s="181"/>
      <c r="J29" s="107"/>
    </row>
    <row r="30" spans="1:10" x14ac:dyDescent="0.3">
      <c r="A30" s="177">
        <v>22</v>
      </c>
      <c r="B30" s="215"/>
      <c r="C30" s="185"/>
      <c r="D30" s="185"/>
      <c r="E30" s="184"/>
      <c r="F30" s="184"/>
      <c r="G30" s="184"/>
      <c r="H30" s="287"/>
      <c r="I30" s="181"/>
      <c r="J30" s="107"/>
    </row>
    <row r="31" spans="1:10" x14ac:dyDescent="0.3">
      <c r="A31" s="177">
        <v>23</v>
      </c>
      <c r="B31" s="215"/>
      <c r="C31" s="185"/>
      <c r="D31" s="185"/>
      <c r="E31" s="184"/>
      <c r="F31" s="184"/>
      <c r="G31" s="184"/>
      <c r="H31" s="287"/>
      <c r="I31" s="181"/>
      <c r="J31" s="107"/>
    </row>
    <row r="32" spans="1:10" x14ac:dyDescent="0.3">
      <c r="A32" s="177">
        <v>24</v>
      </c>
      <c r="B32" s="215"/>
      <c r="C32" s="185"/>
      <c r="D32" s="185"/>
      <c r="E32" s="184"/>
      <c r="F32" s="184"/>
      <c r="G32" s="184"/>
      <c r="H32" s="287"/>
      <c r="I32" s="181"/>
      <c r="J32" s="107"/>
    </row>
    <row r="33" spans="1:12" x14ac:dyDescent="0.3">
      <c r="A33" s="177">
        <v>25</v>
      </c>
      <c r="B33" s="215"/>
      <c r="C33" s="185"/>
      <c r="D33" s="185"/>
      <c r="E33" s="184"/>
      <c r="F33" s="184"/>
      <c r="G33" s="184"/>
      <c r="H33" s="287"/>
      <c r="I33" s="181"/>
      <c r="J33" s="107"/>
    </row>
    <row r="34" spans="1:12" x14ac:dyDescent="0.3">
      <c r="A34" s="177">
        <v>26</v>
      </c>
      <c r="B34" s="215"/>
      <c r="C34" s="185"/>
      <c r="D34" s="185"/>
      <c r="E34" s="184"/>
      <c r="F34" s="184"/>
      <c r="G34" s="184"/>
      <c r="H34" s="287"/>
      <c r="I34" s="181"/>
      <c r="J34" s="107"/>
    </row>
    <row r="35" spans="1:12" x14ac:dyDescent="0.3">
      <c r="A35" s="177">
        <v>27</v>
      </c>
      <c r="B35" s="215"/>
      <c r="C35" s="185"/>
      <c r="D35" s="185"/>
      <c r="E35" s="184"/>
      <c r="F35" s="184"/>
      <c r="G35" s="184"/>
      <c r="H35" s="287"/>
      <c r="I35" s="181"/>
      <c r="J35" s="107"/>
    </row>
    <row r="36" spans="1:12" x14ac:dyDescent="0.3">
      <c r="A36" s="177">
        <v>28</v>
      </c>
      <c r="B36" s="215"/>
      <c r="C36" s="185"/>
      <c r="D36" s="185"/>
      <c r="E36" s="184"/>
      <c r="F36" s="184"/>
      <c r="G36" s="184"/>
      <c r="H36" s="287"/>
      <c r="I36" s="181"/>
      <c r="J36" s="107"/>
    </row>
    <row r="37" spans="1:12" x14ac:dyDescent="0.3">
      <c r="A37" s="177">
        <v>29</v>
      </c>
      <c r="B37" s="215"/>
      <c r="C37" s="185"/>
      <c r="D37" s="185"/>
      <c r="E37" s="184"/>
      <c r="F37" s="184"/>
      <c r="G37" s="184"/>
      <c r="H37" s="287"/>
      <c r="I37" s="181"/>
      <c r="J37" s="107"/>
    </row>
    <row r="38" spans="1:12" x14ac:dyDescent="0.3">
      <c r="A38" s="177" t="s">
        <v>278</v>
      </c>
      <c r="B38" s="215"/>
      <c r="C38" s="185"/>
      <c r="D38" s="185"/>
      <c r="E38" s="184"/>
      <c r="F38" s="184"/>
      <c r="G38" s="288"/>
      <c r="H38" s="297" t="s">
        <v>432</v>
      </c>
      <c r="I38" s="381">
        <f>SUM(I9:I37)</f>
        <v>54.53</v>
      </c>
      <c r="J38" s="107"/>
    </row>
    <row r="40" spans="1:12" x14ac:dyDescent="0.3">
      <c r="A40" s="192" t="s">
        <v>464</v>
      </c>
    </row>
    <row r="42" spans="1:12" x14ac:dyDescent="0.3">
      <c r="B42" s="194" t="s">
        <v>107</v>
      </c>
      <c r="F42" s="195"/>
    </row>
    <row r="43" spans="1:12" x14ac:dyDescent="0.3">
      <c r="F43" s="193"/>
      <c r="I43" s="193"/>
      <c r="J43" s="193"/>
      <c r="K43" s="193"/>
      <c r="L43" s="193"/>
    </row>
    <row r="44" spans="1:12" x14ac:dyDescent="0.3">
      <c r="C44" s="196"/>
      <c r="F44" s="196"/>
      <c r="G44" s="196"/>
      <c r="H44" s="199"/>
      <c r="I44" s="197"/>
      <c r="J44" s="193"/>
      <c r="K44" s="193"/>
      <c r="L44" s="193"/>
    </row>
    <row r="45" spans="1:12" x14ac:dyDescent="0.3">
      <c r="A45" s="193"/>
      <c r="C45" s="198" t="s">
        <v>268</v>
      </c>
      <c r="F45" s="199" t="s">
        <v>273</v>
      </c>
      <c r="G45" s="198"/>
      <c r="H45" s="198"/>
      <c r="I45" s="197"/>
      <c r="J45" s="193"/>
      <c r="K45" s="193"/>
      <c r="L45" s="193"/>
    </row>
    <row r="46" spans="1:12" x14ac:dyDescent="0.3">
      <c r="A46" s="193"/>
      <c r="C46" s="200" t="s">
        <v>139</v>
      </c>
      <c r="F46" s="192" t="s">
        <v>269</v>
      </c>
      <c r="I46" s="193"/>
      <c r="J46" s="193"/>
      <c r="K46" s="193"/>
      <c r="L46" s="193"/>
    </row>
    <row r="47" spans="1:12" s="193" customFormat="1" x14ac:dyDescent="0.3">
      <c r="B47" s="192"/>
      <c r="C47" s="200"/>
      <c r="G47" s="200"/>
      <c r="H47" s="200"/>
    </row>
    <row r="48" spans="1:12" s="193" customFormat="1" ht="12.75" x14ac:dyDescent="0.2"/>
    <row r="49" s="193" customFormat="1" ht="12.75" x14ac:dyDescent="0.2"/>
    <row r="50" s="193" customFormat="1" ht="12.75" x14ac:dyDescent="0.2"/>
    <row r="51" s="19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 x14ac:dyDescent="0.2">
      <c r="A1" s="201" t="s">
        <v>466</v>
      </c>
      <c r="B1" s="202"/>
      <c r="C1" s="202"/>
      <c r="D1" s="202"/>
      <c r="E1" s="202"/>
      <c r="F1" s="202"/>
      <c r="G1" s="202"/>
      <c r="H1" s="202"/>
      <c r="I1" s="206"/>
      <c r="J1" s="275"/>
      <c r="K1" s="275"/>
      <c r="L1" s="275"/>
      <c r="M1" s="275" t="s">
        <v>421</v>
      </c>
      <c r="N1" s="206"/>
    </row>
    <row r="2" spans="1:14" x14ac:dyDescent="0.2">
      <c r="A2" s="206" t="s">
        <v>317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/>
      <c r="N2" s="206"/>
    </row>
    <row r="3" spans="1:14" x14ac:dyDescent="0.2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 x14ac:dyDescent="0.3">
      <c r="A4" s="116" t="s">
        <v>274</v>
      </c>
      <c r="B4" s="202"/>
      <c r="C4" s="202"/>
      <c r="D4" s="207"/>
      <c r="E4" s="276"/>
      <c r="F4" s="207"/>
      <c r="G4" s="203"/>
      <c r="H4" s="203"/>
      <c r="I4" s="203"/>
      <c r="J4" s="203"/>
      <c r="K4" s="203"/>
      <c r="L4" s="202"/>
      <c r="M4" s="203"/>
      <c r="N4" s="206"/>
    </row>
    <row r="5" spans="1:14" x14ac:dyDescent="0.2">
      <c r="A5" s="208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06"/>
    </row>
    <row r="7" spans="1:14" ht="51" x14ac:dyDescent="0.2">
      <c r="A7" s="278" t="s">
        <v>64</v>
      </c>
      <c r="B7" s="279" t="s">
        <v>422</v>
      </c>
      <c r="C7" s="279" t="s">
        <v>423</v>
      </c>
      <c r="D7" s="280" t="s">
        <v>424</v>
      </c>
      <c r="E7" s="280" t="s">
        <v>275</v>
      </c>
      <c r="F7" s="280" t="s">
        <v>425</v>
      </c>
      <c r="G7" s="280" t="s">
        <v>426</v>
      </c>
      <c r="H7" s="279" t="s">
        <v>427</v>
      </c>
      <c r="I7" s="281" t="s">
        <v>428</v>
      </c>
      <c r="J7" s="281" t="s">
        <v>429</v>
      </c>
      <c r="K7" s="282" t="s">
        <v>430</v>
      </c>
      <c r="L7" s="282" t="s">
        <v>431</v>
      </c>
      <c r="M7" s="280" t="s">
        <v>421</v>
      </c>
      <c r="N7" s="206"/>
    </row>
    <row r="8" spans="1:14" x14ac:dyDescent="0.2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 x14ac:dyDescent="0.25">
      <c r="A9" s="214">
        <v>1</v>
      </c>
      <c r="B9" s="215"/>
      <c r="C9" s="283"/>
      <c r="D9" s="214"/>
      <c r="E9" s="214"/>
      <c r="F9" s="214"/>
      <c r="G9" s="214"/>
      <c r="H9" s="214"/>
      <c r="I9" s="214"/>
      <c r="J9" s="214"/>
      <c r="K9" s="214"/>
      <c r="L9" s="214"/>
      <c r="M9" s="284" t="str">
        <f t="shared" ref="M9:M33" si="0">IF(ISBLANK(B9),"",$M$2)</f>
        <v/>
      </c>
      <c r="N9" s="206"/>
    </row>
    <row r="10" spans="1:14" ht="15" x14ac:dyDescent="0.25">
      <c r="A10" s="214">
        <v>2</v>
      </c>
      <c r="B10" s="215"/>
      <c r="C10" s="283"/>
      <c r="D10" s="214"/>
      <c r="E10" s="214"/>
      <c r="F10" s="214"/>
      <c r="G10" s="214"/>
      <c r="H10" s="214"/>
      <c r="I10" s="214"/>
      <c r="J10" s="214"/>
      <c r="K10" s="214"/>
      <c r="L10" s="214"/>
      <c r="M10" s="284" t="str">
        <f t="shared" si="0"/>
        <v/>
      </c>
      <c r="N10" s="206"/>
    </row>
    <row r="11" spans="1:14" ht="15" x14ac:dyDescent="0.25">
      <c r="A11" s="214">
        <v>3</v>
      </c>
      <c r="B11" s="215"/>
      <c r="C11" s="283"/>
      <c r="D11" s="214"/>
      <c r="E11" s="214"/>
      <c r="F11" s="214"/>
      <c r="G11" s="214"/>
      <c r="H11" s="214"/>
      <c r="I11" s="214"/>
      <c r="J11" s="214"/>
      <c r="K11" s="214"/>
      <c r="L11" s="214"/>
      <c r="M11" s="284" t="str">
        <f t="shared" si="0"/>
        <v/>
      </c>
      <c r="N11" s="206"/>
    </row>
    <row r="12" spans="1:14" ht="15" x14ac:dyDescent="0.25">
      <c r="A12" s="214">
        <v>4</v>
      </c>
      <c r="B12" s="215"/>
      <c r="C12" s="283"/>
      <c r="D12" s="214"/>
      <c r="E12" s="214"/>
      <c r="F12" s="214"/>
      <c r="G12" s="214"/>
      <c r="H12" s="214"/>
      <c r="I12" s="214"/>
      <c r="J12" s="214"/>
      <c r="K12" s="214"/>
      <c r="L12" s="214"/>
      <c r="M12" s="284" t="str">
        <f t="shared" si="0"/>
        <v/>
      </c>
      <c r="N12" s="206"/>
    </row>
    <row r="13" spans="1:14" ht="15" x14ac:dyDescent="0.25">
      <c r="A13" s="214">
        <v>5</v>
      </c>
      <c r="B13" s="215"/>
      <c r="C13" s="283"/>
      <c r="D13" s="214"/>
      <c r="E13" s="214"/>
      <c r="F13" s="214"/>
      <c r="G13" s="214"/>
      <c r="H13" s="214"/>
      <c r="I13" s="214"/>
      <c r="J13" s="214"/>
      <c r="K13" s="214"/>
      <c r="L13" s="214"/>
      <c r="M13" s="284" t="str">
        <f t="shared" si="0"/>
        <v/>
      </c>
      <c r="N13" s="206"/>
    </row>
    <row r="14" spans="1:14" ht="15" x14ac:dyDescent="0.25">
      <c r="A14" s="214">
        <v>6</v>
      </c>
      <c r="B14" s="215"/>
      <c r="C14" s="283"/>
      <c r="D14" s="214"/>
      <c r="E14" s="214"/>
      <c r="F14" s="214"/>
      <c r="G14" s="214"/>
      <c r="H14" s="214"/>
      <c r="I14" s="214"/>
      <c r="J14" s="214"/>
      <c r="K14" s="214"/>
      <c r="L14" s="214"/>
      <c r="M14" s="284" t="str">
        <f t="shared" si="0"/>
        <v/>
      </c>
      <c r="N14" s="206"/>
    </row>
    <row r="15" spans="1:14" ht="15" x14ac:dyDescent="0.25">
      <c r="A15" s="214">
        <v>7</v>
      </c>
      <c r="B15" s="215"/>
      <c r="C15" s="283"/>
      <c r="D15" s="214"/>
      <c r="E15" s="214"/>
      <c r="F15" s="214"/>
      <c r="G15" s="214"/>
      <c r="H15" s="214"/>
      <c r="I15" s="214"/>
      <c r="J15" s="214"/>
      <c r="K15" s="214"/>
      <c r="L15" s="214"/>
      <c r="M15" s="284" t="str">
        <f t="shared" si="0"/>
        <v/>
      </c>
      <c r="N15" s="206"/>
    </row>
    <row r="16" spans="1:14" ht="15" x14ac:dyDescent="0.25">
      <c r="A16" s="214">
        <v>8</v>
      </c>
      <c r="B16" s="215"/>
      <c r="C16" s="283"/>
      <c r="D16" s="214"/>
      <c r="E16" s="214"/>
      <c r="F16" s="214"/>
      <c r="G16" s="214"/>
      <c r="H16" s="214"/>
      <c r="I16" s="214"/>
      <c r="J16" s="214"/>
      <c r="K16" s="214"/>
      <c r="L16" s="214"/>
      <c r="M16" s="284" t="str">
        <f t="shared" si="0"/>
        <v/>
      </c>
      <c r="N16" s="206"/>
    </row>
    <row r="17" spans="1:14" ht="15" x14ac:dyDescent="0.25">
      <c r="A17" s="214">
        <v>9</v>
      </c>
      <c r="B17" s="215"/>
      <c r="C17" s="283"/>
      <c r="D17" s="214"/>
      <c r="E17" s="214"/>
      <c r="F17" s="214"/>
      <c r="G17" s="214"/>
      <c r="H17" s="214"/>
      <c r="I17" s="214"/>
      <c r="J17" s="214"/>
      <c r="K17" s="214"/>
      <c r="L17" s="214"/>
      <c r="M17" s="284" t="str">
        <f t="shared" si="0"/>
        <v/>
      </c>
      <c r="N17" s="206"/>
    </row>
    <row r="18" spans="1:14" ht="15" x14ac:dyDescent="0.25">
      <c r="A18" s="214">
        <v>10</v>
      </c>
      <c r="B18" s="215"/>
      <c r="C18" s="283"/>
      <c r="D18" s="214"/>
      <c r="E18" s="214"/>
      <c r="F18" s="214"/>
      <c r="G18" s="214"/>
      <c r="H18" s="214"/>
      <c r="I18" s="214"/>
      <c r="J18" s="214"/>
      <c r="K18" s="214"/>
      <c r="L18" s="214"/>
      <c r="M18" s="284" t="str">
        <f t="shared" si="0"/>
        <v/>
      </c>
      <c r="N18" s="206"/>
    </row>
    <row r="19" spans="1:14" ht="15" x14ac:dyDescent="0.25">
      <c r="A19" s="214">
        <v>11</v>
      </c>
      <c r="B19" s="215"/>
      <c r="C19" s="283"/>
      <c r="D19" s="214"/>
      <c r="E19" s="214"/>
      <c r="F19" s="214"/>
      <c r="G19" s="214"/>
      <c r="H19" s="214"/>
      <c r="I19" s="214"/>
      <c r="J19" s="214"/>
      <c r="K19" s="214"/>
      <c r="L19" s="214"/>
      <c r="M19" s="284" t="str">
        <f t="shared" si="0"/>
        <v/>
      </c>
      <c r="N19" s="206"/>
    </row>
    <row r="20" spans="1:14" ht="15" x14ac:dyDescent="0.25">
      <c r="A20" s="214">
        <v>12</v>
      </c>
      <c r="B20" s="215"/>
      <c r="C20" s="283"/>
      <c r="D20" s="214"/>
      <c r="E20" s="214"/>
      <c r="F20" s="214"/>
      <c r="G20" s="214"/>
      <c r="H20" s="214"/>
      <c r="I20" s="214"/>
      <c r="J20" s="214"/>
      <c r="K20" s="214"/>
      <c r="L20" s="214"/>
      <c r="M20" s="284" t="str">
        <f t="shared" si="0"/>
        <v/>
      </c>
      <c r="N20" s="206"/>
    </row>
    <row r="21" spans="1:14" ht="15" x14ac:dyDescent="0.25">
      <c r="A21" s="214">
        <v>13</v>
      </c>
      <c r="B21" s="215"/>
      <c r="C21" s="283"/>
      <c r="D21" s="214"/>
      <c r="E21" s="214"/>
      <c r="F21" s="214"/>
      <c r="G21" s="214"/>
      <c r="H21" s="214"/>
      <c r="I21" s="214"/>
      <c r="J21" s="214"/>
      <c r="K21" s="214"/>
      <c r="L21" s="214"/>
      <c r="M21" s="284" t="str">
        <f t="shared" si="0"/>
        <v/>
      </c>
      <c r="N21" s="206"/>
    </row>
    <row r="22" spans="1:14" ht="15" x14ac:dyDescent="0.25">
      <c r="A22" s="214">
        <v>14</v>
      </c>
      <c r="B22" s="215"/>
      <c r="C22" s="283"/>
      <c r="D22" s="214"/>
      <c r="E22" s="214"/>
      <c r="F22" s="214"/>
      <c r="G22" s="214"/>
      <c r="H22" s="214"/>
      <c r="I22" s="214"/>
      <c r="J22" s="214"/>
      <c r="K22" s="214"/>
      <c r="L22" s="214"/>
      <c r="M22" s="284" t="str">
        <f t="shared" si="0"/>
        <v/>
      </c>
      <c r="N22" s="206"/>
    </row>
    <row r="23" spans="1:14" ht="15" x14ac:dyDescent="0.25">
      <c r="A23" s="214">
        <v>15</v>
      </c>
      <c r="B23" s="215"/>
      <c r="C23" s="283"/>
      <c r="D23" s="214"/>
      <c r="E23" s="214"/>
      <c r="F23" s="214"/>
      <c r="G23" s="214"/>
      <c r="H23" s="214"/>
      <c r="I23" s="214"/>
      <c r="J23" s="214"/>
      <c r="K23" s="214"/>
      <c r="L23" s="214"/>
      <c r="M23" s="284" t="str">
        <f t="shared" si="0"/>
        <v/>
      </c>
      <c r="N23" s="206"/>
    </row>
    <row r="24" spans="1:14" ht="15" x14ac:dyDescent="0.25">
      <c r="A24" s="214">
        <v>16</v>
      </c>
      <c r="B24" s="215"/>
      <c r="C24" s="283"/>
      <c r="D24" s="214"/>
      <c r="E24" s="214"/>
      <c r="F24" s="214"/>
      <c r="G24" s="214"/>
      <c r="H24" s="214"/>
      <c r="I24" s="214"/>
      <c r="J24" s="214"/>
      <c r="K24" s="214"/>
      <c r="L24" s="214"/>
      <c r="M24" s="284" t="str">
        <f t="shared" si="0"/>
        <v/>
      </c>
      <c r="N24" s="206"/>
    </row>
    <row r="25" spans="1:14" ht="15" x14ac:dyDescent="0.25">
      <c r="A25" s="214">
        <v>17</v>
      </c>
      <c r="B25" s="215"/>
      <c r="C25" s="283"/>
      <c r="D25" s="214"/>
      <c r="E25" s="214"/>
      <c r="F25" s="214"/>
      <c r="G25" s="214"/>
      <c r="H25" s="214"/>
      <c r="I25" s="214"/>
      <c r="J25" s="214"/>
      <c r="K25" s="214"/>
      <c r="L25" s="214"/>
      <c r="M25" s="284" t="str">
        <f t="shared" si="0"/>
        <v/>
      </c>
      <c r="N25" s="206"/>
    </row>
    <row r="26" spans="1:14" ht="15" x14ac:dyDescent="0.25">
      <c r="A26" s="214">
        <v>18</v>
      </c>
      <c r="B26" s="215"/>
      <c r="C26" s="283"/>
      <c r="D26" s="214"/>
      <c r="E26" s="214"/>
      <c r="F26" s="214"/>
      <c r="G26" s="214"/>
      <c r="H26" s="214"/>
      <c r="I26" s="214"/>
      <c r="J26" s="214"/>
      <c r="K26" s="214"/>
      <c r="L26" s="214"/>
      <c r="M26" s="284" t="str">
        <f t="shared" si="0"/>
        <v/>
      </c>
      <c r="N26" s="206"/>
    </row>
    <row r="27" spans="1:14" ht="15" x14ac:dyDescent="0.25">
      <c r="A27" s="214">
        <v>19</v>
      </c>
      <c r="B27" s="215"/>
      <c r="C27" s="283"/>
      <c r="D27" s="214"/>
      <c r="E27" s="214"/>
      <c r="F27" s="214"/>
      <c r="G27" s="214"/>
      <c r="H27" s="214"/>
      <c r="I27" s="214"/>
      <c r="J27" s="214"/>
      <c r="K27" s="214"/>
      <c r="L27" s="214"/>
      <c r="M27" s="284" t="str">
        <f t="shared" si="0"/>
        <v/>
      </c>
      <c r="N27" s="206"/>
    </row>
    <row r="28" spans="1:14" ht="15" x14ac:dyDescent="0.25">
      <c r="A28" s="214">
        <v>20</v>
      </c>
      <c r="B28" s="215"/>
      <c r="C28" s="283"/>
      <c r="D28" s="214"/>
      <c r="E28" s="214"/>
      <c r="F28" s="214"/>
      <c r="G28" s="214"/>
      <c r="H28" s="214"/>
      <c r="I28" s="214"/>
      <c r="J28" s="214"/>
      <c r="K28" s="214"/>
      <c r="L28" s="214"/>
      <c r="M28" s="284" t="str">
        <f t="shared" si="0"/>
        <v/>
      </c>
      <c r="N28" s="206"/>
    </row>
    <row r="29" spans="1:14" ht="15" x14ac:dyDescent="0.25">
      <c r="A29" s="214">
        <v>21</v>
      </c>
      <c r="B29" s="215"/>
      <c r="C29" s="283"/>
      <c r="D29" s="214"/>
      <c r="E29" s="214"/>
      <c r="F29" s="214"/>
      <c r="G29" s="214"/>
      <c r="H29" s="214"/>
      <c r="I29" s="214"/>
      <c r="J29" s="214"/>
      <c r="K29" s="214"/>
      <c r="L29" s="214"/>
      <c r="M29" s="284" t="str">
        <f t="shared" si="0"/>
        <v/>
      </c>
      <c r="N29" s="206"/>
    </row>
    <row r="30" spans="1:14" ht="15" x14ac:dyDescent="0.25">
      <c r="A30" s="214">
        <v>22</v>
      </c>
      <c r="B30" s="215"/>
      <c r="C30" s="283"/>
      <c r="D30" s="214"/>
      <c r="E30" s="214"/>
      <c r="F30" s="214"/>
      <c r="G30" s="214"/>
      <c r="H30" s="214"/>
      <c r="I30" s="214"/>
      <c r="J30" s="214"/>
      <c r="K30" s="214"/>
      <c r="L30" s="214"/>
      <c r="M30" s="284" t="str">
        <f t="shared" si="0"/>
        <v/>
      </c>
      <c r="N30" s="206"/>
    </row>
    <row r="31" spans="1:14" ht="15" x14ac:dyDescent="0.25">
      <c r="A31" s="214">
        <v>23</v>
      </c>
      <c r="B31" s="215"/>
      <c r="C31" s="283"/>
      <c r="D31" s="214"/>
      <c r="E31" s="214"/>
      <c r="F31" s="214"/>
      <c r="G31" s="214"/>
      <c r="H31" s="214"/>
      <c r="I31" s="214"/>
      <c r="J31" s="214"/>
      <c r="K31" s="214"/>
      <c r="L31" s="214"/>
      <c r="M31" s="284" t="str">
        <f t="shared" si="0"/>
        <v/>
      </c>
      <c r="N31" s="206"/>
    </row>
    <row r="32" spans="1:14" ht="15" x14ac:dyDescent="0.25">
      <c r="A32" s="214">
        <v>24</v>
      </c>
      <c r="B32" s="215"/>
      <c r="C32" s="283"/>
      <c r="D32" s="214"/>
      <c r="E32" s="214"/>
      <c r="F32" s="214"/>
      <c r="G32" s="214"/>
      <c r="H32" s="214"/>
      <c r="I32" s="214"/>
      <c r="J32" s="214"/>
      <c r="K32" s="214"/>
      <c r="L32" s="214"/>
      <c r="M32" s="284" t="str">
        <f t="shared" si="0"/>
        <v/>
      </c>
      <c r="N32" s="206"/>
    </row>
    <row r="33" spans="1:14" ht="15" x14ac:dyDescent="0.25">
      <c r="A33" s="285" t="s">
        <v>278</v>
      </c>
      <c r="B33" s="215"/>
      <c r="C33" s="283"/>
      <c r="D33" s="214"/>
      <c r="E33" s="214"/>
      <c r="F33" s="214"/>
      <c r="G33" s="214"/>
      <c r="H33" s="214"/>
      <c r="I33" s="214"/>
      <c r="J33" s="214"/>
      <c r="K33" s="214"/>
      <c r="L33" s="214"/>
      <c r="M33" s="284" t="str">
        <f t="shared" si="0"/>
        <v/>
      </c>
      <c r="N33" s="206"/>
    </row>
    <row r="34" spans="1:14" s="221" customFormat="1" x14ac:dyDescent="0.2"/>
    <row r="37" spans="1:14" s="21" customFormat="1" ht="15" x14ac:dyDescent="0.3">
      <c r="B37" s="216" t="s">
        <v>107</v>
      </c>
    </row>
    <row r="38" spans="1:14" s="21" customFormat="1" ht="15" x14ac:dyDescent="0.3">
      <c r="B38" s="216"/>
    </row>
    <row r="39" spans="1:14" s="21" customFormat="1" ht="15" x14ac:dyDescent="0.3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 x14ac:dyDescent="0.3">
      <c r="C40" s="219" t="s">
        <v>268</v>
      </c>
      <c r="D40" s="217"/>
      <c r="E40" s="217"/>
      <c r="H40" s="216" t="s">
        <v>319</v>
      </c>
      <c r="M40" s="217"/>
    </row>
    <row r="41" spans="1:14" s="21" customFormat="1" ht="15" x14ac:dyDescent="0.3">
      <c r="C41" s="219" t="s">
        <v>139</v>
      </c>
      <c r="D41" s="217"/>
      <c r="E41" s="217"/>
      <c r="H41" s="220" t="s">
        <v>269</v>
      </c>
      <c r="M41" s="217"/>
    </row>
    <row r="42" spans="1:14" ht="15" x14ac:dyDescent="0.3">
      <c r="C42" s="219"/>
      <c r="F42" s="220"/>
      <c r="J42" s="222"/>
      <c r="K42" s="222"/>
      <c r="L42" s="222"/>
      <c r="M42" s="222"/>
    </row>
    <row r="43" spans="1:14" ht="15" x14ac:dyDescent="0.3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8" sqref="D8"/>
    </sheetView>
  </sheetViews>
  <sheetFormatPr defaultRowHeight="15" x14ac:dyDescent="0.3"/>
  <cols>
    <col min="1" max="1" width="14.28515625" style="21" bestFit="1" customWidth="1"/>
    <col min="2" max="2" width="80" style="26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65"/>
      <c r="C1" s="434" t="s">
        <v>109</v>
      </c>
      <c r="D1" s="434"/>
      <c r="E1" s="115"/>
    </row>
    <row r="2" spans="1:12" s="6" customFormat="1" x14ac:dyDescent="0.3">
      <c r="A2" s="78" t="s">
        <v>140</v>
      </c>
      <c r="B2" s="265"/>
      <c r="C2" s="435" t="s">
        <v>683</v>
      </c>
      <c r="D2" s="436"/>
      <c r="E2" s="115"/>
    </row>
    <row r="3" spans="1:12" s="6" customFormat="1" x14ac:dyDescent="0.3">
      <c r="A3" s="78"/>
      <c r="B3" s="265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66"/>
      <c r="C4" s="78"/>
      <c r="D4" s="78"/>
      <c r="E4" s="110"/>
      <c r="L4" s="6"/>
    </row>
    <row r="5" spans="1:12" s="2" customFormat="1" x14ac:dyDescent="0.3">
      <c r="A5" s="12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267"/>
      <c r="C5" s="59"/>
      <c r="D5" s="59"/>
      <c r="E5" s="110"/>
    </row>
    <row r="6" spans="1:12" s="2" customFormat="1" x14ac:dyDescent="0.3">
      <c r="A6" s="79"/>
      <c r="B6" s="266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52">
        <v>1</v>
      </c>
      <c r="B9" s="252" t="s">
        <v>65</v>
      </c>
      <c r="C9" s="87">
        <f>SUM(C10,C26)</f>
        <v>281027</v>
      </c>
      <c r="D9" s="87">
        <f>SUM(D10,D26)</f>
        <v>281027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281027</v>
      </c>
      <c r="D10" s="87">
        <f>SUM(D11,D12,D16,D19,D24,D25)</f>
        <v>281027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SUM(C13:C15)</f>
        <v>247824</v>
      </c>
      <c r="D12" s="109">
        <f>SUM(D13:D15)</f>
        <v>247824</v>
      </c>
      <c r="E12" s="115"/>
    </row>
    <row r="13" spans="1:12" s="3" customFormat="1" x14ac:dyDescent="0.3">
      <c r="A13" s="99" t="s">
        <v>81</v>
      </c>
      <c r="B13" s="99" t="s">
        <v>311</v>
      </c>
      <c r="C13" s="8">
        <f>D13</f>
        <v>246824</v>
      </c>
      <c r="D13" s="8">
        <f>248324-1500</f>
        <v>246824</v>
      </c>
      <c r="E13" s="115"/>
    </row>
    <row r="14" spans="1:12" s="3" customFormat="1" x14ac:dyDescent="0.3">
      <c r="A14" s="99" t="s">
        <v>507</v>
      </c>
      <c r="B14" s="99" t="s">
        <v>506</v>
      </c>
      <c r="C14" s="8">
        <f>D14</f>
        <v>1000</v>
      </c>
      <c r="D14" s="8">
        <v>1000</v>
      </c>
      <c r="E14" s="115"/>
    </row>
    <row r="15" spans="1:12" s="3" customFormat="1" x14ac:dyDescent="0.3">
      <c r="A15" s="99" t="s">
        <v>508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33203</v>
      </c>
      <c r="D16" s="109">
        <f>SUM(D17:D18)</f>
        <v>33203</v>
      </c>
      <c r="E16" s="115"/>
    </row>
    <row r="17" spans="1:5" s="3" customFormat="1" x14ac:dyDescent="0.3">
      <c r="A17" s="99" t="s">
        <v>84</v>
      </c>
      <c r="B17" s="99" t="s">
        <v>86</v>
      </c>
      <c r="C17" s="8">
        <v>22810</v>
      </c>
      <c r="D17" s="8">
        <v>22810</v>
      </c>
      <c r="E17" s="115"/>
    </row>
    <row r="18" spans="1:5" s="3" customFormat="1" ht="30" x14ac:dyDescent="0.3">
      <c r="A18" s="99" t="s">
        <v>85</v>
      </c>
      <c r="B18" s="99" t="s">
        <v>110</v>
      </c>
      <c r="C18" s="8">
        <v>10393</v>
      </c>
      <c r="D18" s="8">
        <v>10393</v>
      </c>
      <c r="E18" s="115"/>
    </row>
    <row r="19" spans="1:5" s="3" customForma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9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60" t="s">
        <v>98</v>
      </c>
      <c r="B28" s="260" t="s">
        <v>309</v>
      </c>
      <c r="C28" s="8"/>
      <c r="D28" s="8"/>
      <c r="E28" s="115"/>
    </row>
    <row r="29" spans="1:5" x14ac:dyDescent="0.3">
      <c r="A29" s="260" t="s">
        <v>99</v>
      </c>
      <c r="B29" s="260" t="s">
        <v>312</v>
      </c>
      <c r="C29" s="8"/>
      <c r="D29" s="8"/>
      <c r="E29" s="115"/>
    </row>
    <row r="30" spans="1:5" x14ac:dyDescent="0.3">
      <c r="A30" s="260" t="s">
        <v>455</v>
      </c>
      <c r="B30" s="260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60" t="s">
        <v>12</v>
      </c>
      <c r="B32" s="260" t="s">
        <v>509</v>
      </c>
      <c r="C32" s="8"/>
      <c r="D32" s="8"/>
      <c r="E32" s="115"/>
    </row>
    <row r="33" spans="1:9" x14ac:dyDescent="0.3">
      <c r="A33" s="260" t="s">
        <v>13</v>
      </c>
      <c r="B33" s="260" t="s">
        <v>510</v>
      </c>
      <c r="C33" s="8"/>
      <c r="D33" s="8"/>
      <c r="E33" s="115"/>
    </row>
    <row r="34" spans="1:9" x14ac:dyDescent="0.3">
      <c r="A34" s="260" t="s">
        <v>281</v>
      </c>
      <c r="B34" s="260" t="s">
        <v>511</v>
      </c>
      <c r="C34" s="8"/>
      <c r="D34" s="8"/>
      <c r="E34" s="115"/>
    </row>
    <row r="35" spans="1:9" s="23" customFormat="1" x14ac:dyDescent="0.3">
      <c r="A35" s="90" t="s">
        <v>34</v>
      </c>
      <c r="B35" s="274" t="s">
        <v>452</v>
      </c>
      <c r="C35" s="8"/>
      <c r="D35" s="8"/>
    </row>
    <row r="36" spans="1:9" s="2" customFormat="1" x14ac:dyDescent="0.3">
      <c r="A36" s="1"/>
      <c r="B36" s="268"/>
      <c r="E36" s="5"/>
    </row>
    <row r="37" spans="1:9" s="2" customFormat="1" x14ac:dyDescent="0.3">
      <c r="B37" s="26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8"/>
      <c r="E40" s="5"/>
    </row>
    <row r="41" spans="1:9" s="2" customFormat="1" x14ac:dyDescent="0.3">
      <c r="B41" s="268"/>
      <c r="E41"/>
      <c r="F41"/>
      <c r="G41"/>
      <c r="H41"/>
      <c r="I41"/>
    </row>
    <row r="42" spans="1:9" s="2" customFormat="1" x14ac:dyDescent="0.3">
      <c r="B42" s="268"/>
      <c r="D42" s="12"/>
      <c r="E42"/>
      <c r="F42"/>
      <c r="G42"/>
      <c r="H42"/>
      <c r="I42"/>
    </row>
    <row r="43" spans="1:9" s="2" customFormat="1" x14ac:dyDescent="0.3">
      <c r="A43"/>
      <c r="B43" s="270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8" t="s">
        <v>270</v>
      </c>
      <c r="D44" s="12"/>
      <c r="E44"/>
      <c r="F44"/>
      <c r="G44"/>
      <c r="H44"/>
      <c r="I44"/>
    </row>
    <row r="45" spans="1:9" customFormat="1" ht="12.75" x14ac:dyDescent="0.2">
      <c r="B45" s="271" t="s">
        <v>139</v>
      </c>
    </row>
    <row r="46" spans="1:9" customFormat="1" ht="12.75" x14ac:dyDescent="0.2">
      <c r="B46" s="27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13" zoomScale="120" zoomScaleNormal="100" zoomScaleSheetLayoutView="120" workbookViewId="0">
      <selection activeCell="D50" sqref="D50"/>
    </sheetView>
  </sheetViews>
  <sheetFormatPr defaultRowHeight="15" x14ac:dyDescent="0.3"/>
  <cols>
    <col min="1" max="1" width="15.85546875" style="2" customWidth="1"/>
    <col min="2" max="2" width="74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406</v>
      </c>
      <c r="B1" s="249"/>
      <c r="C1" s="434" t="s">
        <v>109</v>
      </c>
      <c r="D1" s="434"/>
      <c r="E1" s="93"/>
    </row>
    <row r="2" spans="1:5" s="6" customFormat="1" x14ac:dyDescent="0.3">
      <c r="A2" s="76" t="s">
        <v>407</v>
      </c>
      <c r="B2" s="249"/>
      <c r="C2" s="432" t="s">
        <v>581</v>
      </c>
      <c r="D2" s="433"/>
      <c r="E2" s="93"/>
    </row>
    <row r="3" spans="1:5" s="6" customFormat="1" x14ac:dyDescent="0.3">
      <c r="A3" s="76" t="s">
        <v>408</v>
      </c>
      <c r="B3" s="249"/>
      <c r="C3" s="250"/>
      <c r="D3" s="250"/>
      <c r="E3" s="93"/>
    </row>
    <row r="4" spans="1:5" s="6" customFormat="1" x14ac:dyDescent="0.3">
      <c r="A4" s="78" t="s">
        <v>140</v>
      </c>
      <c r="B4" s="249"/>
      <c r="C4" s="250"/>
      <c r="D4" s="250"/>
      <c r="E4" s="93"/>
    </row>
    <row r="5" spans="1:5" s="6" customFormat="1" x14ac:dyDescent="0.3">
      <c r="A5" s="78"/>
      <c r="B5" s="249"/>
      <c r="C5" s="250"/>
      <c r="D5" s="250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51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9"/>
      <c r="B9" s="249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52">
        <v>1</v>
      </c>
      <c r="B11" s="252" t="s">
        <v>57</v>
      </c>
      <c r="C11" s="84">
        <f>SUM(C12,C15,C55,C58,C59,C60,C78)</f>
        <v>247716.66249999998</v>
      </c>
      <c r="D11" s="84">
        <f>SUM(D12,D15,D55,D58,D59,D60,D66,D74,D75)</f>
        <v>247716.66249999998</v>
      </c>
      <c r="E11" s="253"/>
    </row>
    <row r="12" spans="1:5" s="9" customFormat="1" ht="18" x14ac:dyDescent="0.2">
      <c r="A12" s="89">
        <v>1.1000000000000001</v>
      </c>
      <c r="B12" s="89" t="s">
        <v>58</v>
      </c>
      <c r="C12" s="85">
        <f>SUM(C13:C14)</f>
        <v>0</v>
      </c>
      <c r="D12" s="85">
        <f>SUM(D13:D14)</f>
        <v>0</v>
      </c>
      <c r="E12" s="95"/>
    </row>
    <row r="13" spans="1:5" s="10" customFormat="1" x14ac:dyDescent="0.2">
      <c r="A13" s="90" t="s">
        <v>30</v>
      </c>
      <c r="B13" s="90" t="s">
        <v>59</v>
      </c>
      <c r="C13" s="4"/>
      <c r="D13" s="4"/>
      <c r="E13" s="96"/>
    </row>
    <row r="14" spans="1:5" s="3" customFormat="1" x14ac:dyDescent="0.2">
      <c r="A14" s="90" t="s">
        <v>31</v>
      </c>
      <c r="B14" s="90" t="s">
        <v>0</v>
      </c>
      <c r="C14" s="4"/>
      <c r="D14" s="4"/>
      <c r="E14" s="97"/>
    </row>
    <row r="15" spans="1:5" s="7" customFormat="1" x14ac:dyDescent="0.2">
      <c r="A15" s="89">
        <v>1.2</v>
      </c>
      <c r="B15" s="89" t="s">
        <v>60</v>
      </c>
      <c r="C15" s="86">
        <f>SUM(C16,C19,C31,C32,C33,C34,C37,C38,C45:C49,C53,C54)</f>
        <v>247716.66249999998</v>
      </c>
      <c r="D15" s="86">
        <f>SUM(D16,D19,D31,D32,D33,D34,D37,D38,D45:D49,D53,D54)</f>
        <v>247716.66249999998</v>
      </c>
      <c r="E15" s="253"/>
    </row>
    <row r="16" spans="1:5" s="3" customFormat="1" x14ac:dyDescent="0.2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 x14ac:dyDescent="0.2">
      <c r="A17" s="99" t="s">
        <v>98</v>
      </c>
      <c r="B17" s="99" t="s">
        <v>61</v>
      </c>
      <c r="C17" s="4"/>
      <c r="D17" s="254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254"/>
      <c r="E18" s="97"/>
    </row>
    <row r="19" spans="1:6" s="3" customFormat="1" x14ac:dyDescent="0.2">
      <c r="A19" s="90" t="s">
        <v>33</v>
      </c>
      <c r="B19" s="90" t="s">
        <v>2</v>
      </c>
      <c r="C19" s="85">
        <f>SUM(C21:C25,C30)</f>
        <v>1200</v>
      </c>
      <c r="D19" s="85">
        <f>SUM(D21:D25,D30)</f>
        <v>1200</v>
      </c>
      <c r="E19" s="255"/>
      <c r="F19" s="256"/>
    </row>
    <row r="20" spans="1:6" s="259" customFormat="1" ht="30" x14ac:dyDescent="0.2">
      <c r="A20" s="99" t="s">
        <v>12</v>
      </c>
      <c r="B20" s="99" t="s">
        <v>250</v>
      </c>
      <c r="C20" s="404"/>
      <c r="D20" s="404"/>
      <c r="E20" s="258"/>
    </row>
    <row r="21" spans="1:6" s="259" customFormat="1" x14ac:dyDescent="0.2">
      <c r="A21" s="99" t="s">
        <v>13</v>
      </c>
      <c r="B21" s="99" t="s">
        <v>14</v>
      </c>
      <c r="C21" s="257">
        <v>1200</v>
      </c>
      <c r="D21" s="257">
        <v>1200</v>
      </c>
      <c r="E21" s="258"/>
    </row>
    <row r="22" spans="1:6" s="259" customFormat="1" ht="30" x14ac:dyDescent="0.2">
      <c r="A22" s="99" t="s">
        <v>281</v>
      </c>
      <c r="B22" s="99" t="s">
        <v>22</v>
      </c>
      <c r="C22" s="257"/>
      <c r="D22" s="40"/>
      <c r="E22" s="258"/>
    </row>
    <row r="23" spans="1:6" s="259" customFormat="1" ht="16.5" customHeight="1" x14ac:dyDescent="0.2">
      <c r="A23" s="99" t="s">
        <v>282</v>
      </c>
      <c r="B23" s="99" t="s">
        <v>15</v>
      </c>
      <c r="C23" s="257"/>
      <c r="D23" s="40"/>
      <c r="E23" s="258"/>
    </row>
    <row r="24" spans="1:6" s="259" customFormat="1" ht="16.5" customHeight="1" x14ac:dyDescent="0.2">
      <c r="A24" s="99" t="s">
        <v>283</v>
      </c>
      <c r="B24" s="99" t="s">
        <v>16</v>
      </c>
      <c r="C24" s="257"/>
      <c r="D24" s="40"/>
      <c r="E24" s="258"/>
    </row>
    <row r="25" spans="1:6" s="259" customFormat="1" ht="16.5" customHeight="1" x14ac:dyDescent="0.2">
      <c r="A25" s="99" t="s">
        <v>284</v>
      </c>
      <c r="B25" s="99" t="s">
        <v>17</v>
      </c>
      <c r="C25" s="85">
        <f>SUM(C26:C29)</f>
        <v>0</v>
      </c>
      <c r="D25" s="85">
        <f>SUM(D26:D29)</f>
        <v>0</v>
      </c>
      <c r="E25" s="258"/>
    </row>
    <row r="26" spans="1:6" s="259" customFormat="1" ht="16.5" customHeight="1" x14ac:dyDescent="0.2">
      <c r="A26" s="260" t="s">
        <v>285</v>
      </c>
      <c r="B26" s="260" t="s">
        <v>18</v>
      </c>
      <c r="C26" s="257"/>
      <c r="D26" s="40"/>
      <c r="E26" s="258"/>
    </row>
    <row r="27" spans="1:6" s="259" customFormat="1" ht="16.5" customHeight="1" x14ac:dyDescent="0.2">
      <c r="A27" s="260" t="s">
        <v>286</v>
      </c>
      <c r="B27" s="260" t="s">
        <v>19</v>
      </c>
      <c r="C27" s="257"/>
      <c r="D27" s="40"/>
      <c r="E27" s="258"/>
    </row>
    <row r="28" spans="1:6" s="259" customFormat="1" ht="16.5" customHeight="1" x14ac:dyDescent="0.2">
      <c r="A28" s="260" t="s">
        <v>287</v>
      </c>
      <c r="B28" s="260" t="s">
        <v>20</v>
      </c>
      <c r="C28" s="257"/>
      <c r="D28" s="40"/>
      <c r="E28" s="258"/>
    </row>
    <row r="29" spans="1:6" s="259" customFormat="1" ht="16.5" customHeight="1" x14ac:dyDescent="0.2">
      <c r="A29" s="260" t="s">
        <v>288</v>
      </c>
      <c r="B29" s="260" t="s">
        <v>23</v>
      </c>
      <c r="C29" s="257"/>
      <c r="D29" s="41"/>
      <c r="E29" s="258"/>
    </row>
    <row r="30" spans="1:6" s="259" customFormat="1" ht="16.5" customHeight="1" x14ac:dyDescent="0.2">
      <c r="A30" s="99" t="s">
        <v>289</v>
      </c>
      <c r="B30" s="99" t="s">
        <v>21</v>
      </c>
      <c r="C30" s="257"/>
      <c r="D30" s="41"/>
      <c r="E30" s="258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54"/>
      <c r="E31" s="255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54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254"/>
      <c r="E33" s="97"/>
    </row>
    <row r="34" spans="1:5" s="3" customFormat="1" x14ac:dyDescent="0.2">
      <c r="A34" s="90" t="s">
        <v>37</v>
      </c>
      <c r="B34" s="90" t="s">
        <v>63</v>
      </c>
      <c r="C34" s="85">
        <f>SUM(C35:C36)</f>
        <v>14980</v>
      </c>
      <c r="D34" s="85">
        <f>SUM(D35:D36)</f>
        <v>14980</v>
      </c>
      <c r="E34" s="97"/>
    </row>
    <row r="35" spans="1:5" s="3" customFormat="1" ht="16.5" customHeight="1" x14ac:dyDescent="0.2">
      <c r="A35" s="99" t="s">
        <v>290</v>
      </c>
      <c r="B35" s="99" t="s">
        <v>56</v>
      </c>
      <c r="C35" s="4">
        <v>14980</v>
      </c>
      <c r="D35" s="254">
        <v>14980</v>
      </c>
      <c r="E35" s="97"/>
    </row>
    <row r="36" spans="1:5" s="3" customFormat="1" ht="16.5" customHeight="1" x14ac:dyDescent="0.2">
      <c r="A36" s="99" t="s">
        <v>291</v>
      </c>
      <c r="B36" s="99" t="s">
        <v>55</v>
      </c>
      <c r="C36" s="4"/>
      <c r="D36" s="254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">
        <v>157.4</v>
      </c>
      <c r="D37" s="254">
        <v>157.4</v>
      </c>
      <c r="E37" s="97"/>
    </row>
    <row r="38" spans="1:5" s="3" customFormat="1" ht="16.5" customHeight="1" x14ac:dyDescent="0.2">
      <c r="A38" s="90" t="s">
        <v>39</v>
      </c>
      <c r="B38" s="90" t="s">
        <v>409</v>
      </c>
      <c r="C38" s="85">
        <f>SUM(C39:C44)</f>
        <v>185500</v>
      </c>
      <c r="D38" s="85">
        <f>SUM(D39:D44)</f>
        <v>185500</v>
      </c>
      <c r="E38" s="97"/>
    </row>
    <row r="39" spans="1:5" s="3" customFormat="1" ht="16.5" customHeight="1" x14ac:dyDescent="0.2">
      <c r="A39" s="17" t="s">
        <v>355</v>
      </c>
      <c r="B39" s="17" t="s">
        <v>359</v>
      </c>
      <c r="C39" s="4">
        <v>184550</v>
      </c>
      <c r="D39" s="254">
        <v>184550</v>
      </c>
      <c r="E39" s="97"/>
    </row>
    <row r="40" spans="1:5" s="3" customFormat="1" ht="16.5" customHeight="1" x14ac:dyDescent="0.2">
      <c r="A40" s="17" t="s">
        <v>356</v>
      </c>
      <c r="B40" s="17" t="s">
        <v>360</v>
      </c>
      <c r="C40" s="4">
        <v>950</v>
      </c>
      <c r="D40" s="254">
        <v>950</v>
      </c>
      <c r="E40" s="97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54"/>
      <c r="E41" s="97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54"/>
      <c r="E42" s="97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54"/>
      <c r="E43" s="97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54"/>
      <c r="E44" s="97"/>
    </row>
    <row r="45" spans="1:5" s="3" customFormat="1" ht="30" x14ac:dyDescent="0.2">
      <c r="A45" s="90" t="s">
        <v>40</v>
      </c>
      <c r="B45" s="90" t="s">
        <v>28</v>
      </c>
      <c r="C45" s="4">
        <v>1232.8</v>
      </c>
      <c r="D45" s="254">
        <v>1232.8</v>
      </c>
      <c r="E45" s="97"/>
    </row>
    <row r="46" spans="1:5" s="3" customFormat="1" ht="16.5" customHeight="1" x14ac:dyDescent="0.2">
      <c r="A46" s="90" t="s">
        <v>41</v>
      </c>
      <c r="B46" s="90" t="s">
        <v>24</v>
      </c>
      <c r="C46" s="4">
        <v>2360</v>
      </c>
      <c r="D46" s="254">
        <v>2360</v>
      </c>
      <c r="E46" s="97"/>
    </row>
    <row r="47" spans="1:5" s="3" customFormat="1" ht="16.5" customHeight="1" x14ac:dyDescent="0.2">
      <c r="A47" s="90" t="s">
        <v>42</v>
      </c>
      <c r="B47" s="90" t="s">
        <v>25</v>
      </c>
      <c r="C47" s="4"/>
      <c r="D47" s="254"/>
      <c r="E47" s="97"/>
    </row>
    <row r="48" spans="1:5" s="3" customFormat="1" ht="16.5" customHeight="1" x14ac:dyDescent="0.2">
      <c r="A48" s="90" t="s">
        <v>43</v>
      </c>
      <c r="B48" s="90" t="s">
        <v>26</v>
      </c>
      <c r="C48" s="4"/>
      <c r="D48" s="254"/>
      <c r="E48" s="97"/>
    </row>
    <row r="49" spans="1:6" s="3" customFormat="1" ht="16.5" customHeight="1" x14ac:dyDescent="0.2">
      <c r="A49" s="90" t="s">
        <v>44</v>
      </c>
      <c r="B49" s="90" t="s">
        <v>410</v>
      </c>
      <c r="C49" s="85">
        <f>SUM(C50:C52)</f>
        <v>42286.462499999994</v>
      </c>
      <c r="D49" s="85">
        <f>SUM(D50:D52)</f>
        <v>42286.462499999994</v>
      </c>
      <c r="E49" s="97"/>
    </row>
    <row r="50" spans="1:6" s="3" customFormat="1" ht="16.5" customHeight="1" x14ac:dyDescent="0.2">
      <c r="A50" s="99" t="s">
        <v>371</v>
      </c>
      <c r="B50" s="99" t="s">
        <v>374</v>
      </c>
      <c r="C50" s="4">
        <v>41186.462499999994</v>
      </c>
      <c r="D50" s="254">
        <v>41186.462499999994</v>
      </c>
      <c r="E50" s="97"/>
    </row>
    <row r="51" spans="1:6" s="3" customFormat="1" ht="16.5" customHeight="1" x14ac:dyDescent="0.2">
      <c r="A51" s="99" t="s">
        <v>372</v>
      </c>
      <c r="B51" s="99" t="s">
        <v>373</v>
      </c>
      <c r="C51" s="4">
        <v>1100</v>
      </c>
      <c r="D51" s="254">
        <v>1100</v>
      </c>
      <c r="E51" s="97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54"/>
      <c r="E52" s="97"/>
    </row>
    <row r="53" spans="1:6" s="3" customFormat="1" x14ac:dyDescent="0.2">
      <c r="A53" s="90" t="s">
        <v>45</v>
      </c>
      <c r="B53" s="90" t="s">
        <v>29</v>
      </c>
      <c r="C53" s="4"/>
      <c r="D53" s="254"/>
      <c r="E53" s="97"/>
    </row>
    <row r="54" spans="1:6" s="3" customFormat="1" ht="16.5" customHeight="1" x14ac:dyDescent="0.2">
      <c r="A54" s="90" t="s">
        <v>46</v>
      </c>
      <c r="B54" s="90" t="s">
        <v>6</v>
      </c>
      <c r="C54" s="4"/>
      <c r="D54" s="254"/>
      <c r="E54" s="255"/>
      <c r="F54" s="256"/>
    </row>
    <row r="55" spans="1:6" s="3" customFormat="1" ht="30" x14ac:dyDescent="0.2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55"/>
      <c r="F55" s="256"/>
    </row>
    <row r="56" spans="1:6" s="3" customFormat="1" ht="30" x14ac:dyDescent="0.2">
      <c r="A56" s="90" t="s">
        <v>50</v>
      </c>
      <c r="B56" s="90" t="s">
        <v>48</v>
      </c>
      <c r="C56" s="4"/>
      <c r="D56" s="254"/>
      <c r="E56" s="255"/>
      <c r="F56" s="256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54"/>
      <c r="E57" s="255"/>
      <c r="F57" s="256"/>
    </row>
    <row r="58" spans="1:6" s="3" customFormat="1" x14ac:dyDescent="0.2">
      <c r="A58" s="89">
        <v>1.4</v>
      </c>
      <c r="B58" s="89" t="s">
        <v>417</v>
      </c>
      <c r="C58" s="4"/>
      <c r="D58" s="254"/>
      <c r="E58" s="255"/>
      <c r="F58" s="256"/>
    </row>
    <row r="59" spans="1:6" s="259" customFormat="1" x14ac:dyDescent="0.2">
      <c r="A59" s="89">
        <v>1.5</v>
      </c>
      <c r="B59" s="89" t="s">
        <v>7</v>
      </c>
      <c r="C59" s="257"/>
      <c r="D59" s="40"/>
      <c r="E59" s="258"/>
    </row>
    <row r="60" spans="1:6" s="259" customFormat="1" x14ac:dyDescent="0.3">
      <c r="A60" s="89">
        <v>1.6</v>
      </c>
      <c r="B60" s="45" t="s">
        <v>8</v>
      </c>
      <c r="C60" s="87">
        <f>SUM(C61:C65)</f>
        <v>0</v>
      </c>
      <c r="D60" s="88">
        <f>SUM(D61:D65)</f>
        <v>0</v>
      </c>
      <c r="E60" s="258"/>
    </row>
    <row r="61" spans="1:6" s="259" customFormat="1" x14ac:dyDescent="0.2">
      <c r="A61" s="90" t="s">
        <v>297</v>
      </c>
      <c r="B61" s="46" t="s">
        <v>52</v>
      </c>
      <c r="C61" s="257"/>
      <c r="D61" s="40"/>
      <c r="E61" s="258"/>
    </row>
    <row r="62" spans="1:6" s="259" customFormat="1" ht="30" x14ac:dyDescent="0.2">
      <c r="A62" s="90" t="s">
        <v>298</v>
      </c>
      <c r="B62" s="46" t="s">
        <v>54</v>
      </c>
      <c r="C62" s="257"/>
      <c r="D62" s="40"/>
      <c r="E62" s="258"/>
    </row>
    <row r="63" spans="1:6" s="259" customFormat="1" x14ac:dyDescent="0.2">
      <c r="A63" s="90" t="s">
        <v>299</v>
      </c>
      <c r="B63" s="46" t="s">
        <v>53</v>
      </c>
      <c r="C63" s="40"/>
      <c r="D63" s="40"/>
      <c r="E63" s="258"/>
    </row>
    <row r="64" spans="1:6" s="259" customFormat="1" x14ac:dyDescent="0.2">
      <c r="A64" s="90" t="s">
        <v>300</v>
      </c>
      <c r="B64" s="46" t="s">
        <v>27</v>
      </c>
      <c r="C64" s="257"/>
      <c r="D64" s="40"/>
      <c r="E64" s="258"/>
    </row>
    <row r="65" spans="1:5" s="259" customFormat="1" x14ac:dyDescent="0.2">
      <c r="A65" s="90" t="s">
        <v>337</v>
      </c>
      <c r="B65" s="46" t="s">
        <v>338</v>
      </c>
      <c r="C65" s="257"/>
      <c r="D65" s="40"/>
      <c r="E65" s="258"/>
    </row>
    <row r="66" spans="1:5" x14ac:dyDescent="0.3">
      <c r="A66" s="252">
        <v>2</v>
      </c>
      <c r="B66" s="252" t="s">
        <v>411</v>
      </c>
      <c r="C66" s="261"/>
      <c r="D66" s="87">
        <f>SUM(D67:D73)</f>
        <v>0</v>
      </c>
      <c r="E66" s="98"/>
    </row>
    <row r="67" spans="1:5" x14ac:dyDescent="0.3">
      <c r="A67" s="100">
        <v>2.1</v>
      </c>
      <c r="B67" s="262" t="s">
        <v>100</v>
      </c>
      <c r="C67" s="263"/>
      <c r="D67" s="22"/>
      <c r="E67" s="98"/>
    </row>
    <row r="68" spans="1:5" x14ac:dyDescent="0.3">
      <c r="A68" s="100">
        <v>2.2000000000000002</v>
      </c>
      <c r="B68" s="262" t="s">
        <v>412</v>
      </c>
      <c r="C68" s="263"/>
      <c r="D68" s="22"/>
      <c r="E68" s="98"/>
    </row>
    <row r="69" spans="1:5" x14ac:dyDescent="0.3">
      <c r="A69" s="100">
        <v>2.2999999999999998</v>
      </c>
      <c r="B69" s="262" t="s">
        <v>104</v>
      </c>
      <c r="C69" s="263"/>
      <c r="D69" s="22"/>
      <c r="E69" s="98"/>
    </row>
    <row r="70" spans="1:5" x14ac:dyDescent="0.3">
      <c r="A70" s="100">
        <v>2.4</v>
      </c>
      <c r="B70" s="262" t="s">
        <v>103</v>
      </c>
      <c r="C70" s="263"/>
      <c r="D70" s="22"/>
      <c r="E70" s="98"/>
    </row>
    <row r="71" spans="1:5" x14ac:dyDescent="0.3">
      <c r="A71" s="100">
        <v>2.5</v>
      </c>
      <c r="B71" s="262" t="s">
        <v>413</v>
      </c>
      <c r="C71" s="263"/>
      <c r="D71" s="22"/>
      <c r="E71" s="98"/>
    </row>
    <row r="72" spans="1:5" x14ac:dyDescent="0.3">
      <c r="A72" s="100">
        <v>2.6</v>
      </c>
      <c r="B72" s="262" t="s">
        <v>101</v>
      </c>
      <c r="C72" s="263"/>
      <c r="D72" s="22"/>
      <c r="E72" s="98"/>
    </row>
    <row r="73" spans="1:5" x14ac:dyDescent="0.3">
      <c r="A73" s="100">
        <v>2.7</v>
      </c>
      <c r="B73" s="262" t="s">
        <v>102</v>
      </c>
      <c r="C73" s="264"/>
      <c r="D73" s="22"/>
      <c r="E73" s="98"/>
    </row>
    <row r="74" spans="1:5" x14ac:dyDescent="0.3">
      <c r="A74" s="252">
        <v>3</v>
      </c>
      <c r="B74" s="252" t="s">
        <v>451</v>
      </c>
      <c r="C74" s="87"/>
      <c r="D74" s="22"/>
      <c r="E74" s="98"/>
    </row>
    <row r="75" spans="1:5" x14ac:dyDescent="0.3">
      <c r="A75" s="252">
        <v>4</v>
      </c>
      <c r="B75" s="252" t="s">
        <v>252</v>
      </c>
      <c r="C75" s="87"/>
      <c r="D75" s="87">
        <f>SUM(D76:D77)</f>
        <v>0</v>
      </c>
      <c r="E75" s="98"/>
    </row>
    <row r="76" spans="1:5" x14ac:dyDescent="0.3">
      <c r="A76" s="100">
        <v>4.0999999999999996</v>
      </c>
      <c r="B76" s="100" t="s">
        <v>253</v>
      </c>
      <c r="C76" s="263"/>
      <c r="D76" s="8"/>
      <c r="E76" s="98"/>
    </row>
    <row r="77" spans="1:5" x14ac:dyDescent="0.3">
      <c r="A77" s="100">
        <v>4.2</v>
      </c>
      <c r="B77" s="100" t="s">
        <v>254</v>
      </c>
      <c r="C77" s="264"/>
      <c r="D77" s="8"/>
      <c r="E77" s="98"/>
    </row>
    <row r="78" spans="1:5" x14ac:dyDescent="0.3">
      <c r="A78" s="252">
        <v>5</v>
      </c>
      <c r="B78" s="252" t="s">
        <v>279</v>
      </c>
      <c r="C78" s="291"/>
      <c r="D78" s="264"/>
      <c r="E78" s="98"/>
    </row>
    <row r="79" spans="1:5" x14ac:dyDescent="0.3">
      <c r="B79" s="44"/>
    </row>
    <row r="80" spans="1:5" x14ac:dyDescent="0.3">
      <c r="A80" s="437" t="s">
        <v>501</v>
      </c>
      <c r="B80" s="437"/>
      <c r="C80" s="437"/>
      <c r="D80" s="437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110" zoomScaleNormal="100" zoomScaleSheetLayoutView="110" workbookViewId="0">
      <selection activeCell="C24" sqref="C24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34" t="s">
        <v>109</v>
      </c>
      <c r="D1" s="434"/>
      <c r="E1" s="93"/>
    </row>
    <row r="2" spans="1:5" s="6" customFormat="1" x14ac:dyDescent="0.3">
      <c r="A2" s="76" t="s">
        <v>328</v>
      </c>
      <c r="B2" s="79"/>
      <c r="C2" s="432"/>
      <c r="D2" s="432"/>
      <c r="E2" s="93"/>
    </row>
    <row r="3" spans="1:5" s="6" customFormat="1" x14ac:dyDescent="0.3">
      <c r="A3" s="78" t="s">
        <v>140</v>
      </c>
      <c r="B3" s="76"/>
      <c r="C3" s="168"/>
      <c r="D3" s="168"/>
      <c r="E3" s="93"/>
    </row>
    <row r="4" spans="1:5" s="6" customFormat="1" x14ac:dyDescent="0.3">
      <c r="A4" s="78"/>
      <c r="B4" s="78"/>
      <c r="C4" s="168"/>
      <c r="D4" s="168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7"/>
      <c r="B8" s="167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x14ac:dyDescent="0.3">
      <c r="A24" s="101"/>
      <c r="B24" s="101" t="s">
        <v>336</v>
      </c>
      <c r="C24" s="88">
        <f>SUM(C10:C23)</f>
        <v>0</v>
      </c>
      <c r="D24" s="88">
        <f>SUM(D10:D23)</f>
        <v>0</v>
      </c>
      <c r="E24" s="98"/>
    </row>
    <row r="25" spans="1:5" x14ac:dyDescent="0.3">
      <c r="A25" s="44"/>
      <c r="B25" s="44"/>
    </row>
    <row r="26" spans="1:5" x14ac:dyDescent="0.3">
      <c r="A26" s="273" t="s">
        <v>441</v>
      </c>
      <c r="E26" s="5"/>
    </row>
    <row r="27" spans="1:5" x14ac:dyDescent="0.3">
      <c r="A27" s="2" t="s">
        <v>442</v>
      </c>
    </row>
    <row r="28" spans="1:5" x14ac:dyDescent="0.3">
      <c r="A28" s="224" t="s">
        <v>443</v>
      </c>
    </row>
    <row r="29" spans="1:5" x14ac:dyDescent="0.3">
      <c r="A29" s="224"/>
    </row>
    <row r="30" spans="1:5" x14ac:dyDescent="0.3">
      <c r="A30" s="224" t="s">
        <v>351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414</v>
      </c>
      <c r="B1" s="76"/>
      <c r="C1" s="79"/>
      <c r="D1" s="79"/>
      <c r="E1" s="79"/>
      <c r="F1" s="79"/>
      <c r="G1" s="239"/>
      <c r="H1" s="239"/>
      <c r="I1" s="434" t="s">
        <v>109</v>
      </c>
      <c r="J1" s="434"/>
    </row>
    <row r="2" spans="1:10" ht="15" x14ac:dyDescent="0.3">
      <c r="A2" s="78" t="s">
        <v>140</v>
      </c>
      <c r="B2" s="76"/>
      <c r="C2" s="79"/>
      <c r="D2" s="79"/>
      <c r="E2" s="79"/>
      <c r="F2" s="79"/>
      <c r="G2" s="239"/>
      <c r="H2" s="239"/>
      <c r="I2" s="432" t="s">
        <v>581</v>
      </c>
      <c r="J2" s="432"/>
    </row>
    <row r="3" spans="1:10" ht="15" x14ac:dyDescent="0.3">
      <c r="A3" s="78"/>
      <c r="B3" s="78"/>
      <c r="C3" s="76"/>
      <c r="D3" s="76"/>
      <c r="E3" s="76"/>
      <c r="F3" s="76"/>
      <c r="G3" s="170"/>
      <c r="H3" s="170"/>
      <c r="I3" s="239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9"/>
      <c r="B7" s="169"/>
      <c r="C7" s="169"/>
      <c r="D7" s="232"/>
      <c r="E7" s="169"/>
      <c r="F7" s="169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42" t="s">
        <v>348</v>
      </c>
    </row>
    <row r="9" spans="1:10" ht="15" x14ac:dyDescent="0.2">
      <c r="A9" s="100">
        <v>1</v>
      </c>
      <c r="B9" s="399"/>
      <c r="C9" s="399"/>
      <c r="D9" s="399"/>
      <c r="E9" s="399"/>
      <c r="F9" s="399"/>
      <c r="G9" s="399"/>
      <c r="H9" s="399"/>
      <c r="I9" s="399"/>
      <c r="J9" s="242" t="s">
        <v>0</v>
      </c>
    </row>
    <row r="10" spans="1:10" ht="15" x14ac:dyDescent="0.2">
      <c r="A10" s="100">
        <v>2</v>
      </c>
      <c r="B10" s="399"/>
      <c r="C10" s="399"/>
      <c r="D10" s="399"/>
      <c r="E10" s="399"/>
      <c r="F10" s="399"/>
      <c r="G10" s="399"/>
      <c r="H10" s="399"/>
      <c r="I10" s="399"/>
    </row>
    <row r="11" spans="1:10" ht="15" x14ac:dyDescent="0.2">
      <c r="A11" s="100">
        <v>3</v>
      </c>
      <c r="B11" s="399"/>
      <c r="C11" s="399"/>
      <c r="D11" s="399"/>
      <c r="E11" s="399"/>
      <c r="F11" s="399"/>
      <c r="G11" s="399"/>
      <c r="H11" s="399"/>
      <c r="I11" s="399"/>
    </row>
    <row r="12" spans="1:10" ht="15" x14ac:dyDescent="0.2">
      <c r="A12" s="100">
        <v>4</v>
      </c>
      <c r="B12" s="399"/>
      <c r="C12" s="399"/>
      <c r="D12" s="399"/>
      <c r="E12" s="399"/>
      <c r="F12" s="399"/>
      <c r="G12" s="399"/>
      <c r="H12" s="399"/>
      <c r="I12" s="399"/>
    </row>
    <row r="13" spans="1:10" ht="15" x14ac:dyDescent="0.2">
      <c r="A13" s="100">
        <v>5</v>
      </c>
      <c r="B13" s="399"/>
      <c r="C13" s="399"/>
      <c r="D13" s="399"/>
      <c r="E13" s="399"/>
      <c r="F13" s="399"/>
      <c r="G13" s="399"/>
      <c r="H13" s="399"/>
      <c r="I13" s="399"/>
    </row>
    <row r="14" spans="1:10" ht="15" x14ac:dyDescent="0.2">
      <c r="A14" s="100">
        <v>6</v>
      </c>
      <c r="B14" s="399"/>
      <c r="C14" s="399"/>
      <c r="D14" s="399"/>
      <c r="E14" s="399"/>
      <c r="F14" s="399"/>
      <c r="G14" s="399"/>
      <c r="H14" s="399"/>
      <c r="I14" s="399"/>
    </row>
    <row r="15" spans="1:10" ht="15" x14ac:dyDescent="0.2">
      <c r="A15" s="100">
        <v>7</v>
      </c>
      <c r="B15" s="399"/>
      <c r="C15" s="399"/>
      <c r="D15" s="399"/>
      <c r="E15" s="399"/>
      <c r="F15" s="399"/>
      <c r="G15" s="399"/>
      <c r="H15" s="399"/>
      <c r="I15" s="399"/>
    </row>
    <row r="16" spans="1:10" ht="15" x14ac:dyDescent="0.2">
      <c r="A16" s="100">
        <v>8</v>
      </c>
      <c r="B16" s="399"/>
      <c r="C16" s="399"/>
      <c r="D16" s="399"/>
      <c r="E16" s="399"/>
      <c r="F16" s="399"/>
      <c r="G16" s="399"/>
      <c r="H16" s="399"/>
      <c r="I16" s="399"/>
    </row>
    <row r="17" spans="1:9" ht="15" x14ac:dyDescent="0.2">
      <c r="A17" s="100">
        <v>9</v>
      </c>
      <c r="B17" s="399"/>
      <c r="C17" s="399"/>
      <c r="D17" s="399"/>
      <c r="E17" s="399"/>
      <c r="F17" s="399"/>
      <c r="G17" s="399"/>
      <c r="H17" s="399"/>
      <c r="I17" s="399"/>
    </row>
    <row r="18" spans="1:9" ht="15" x14ac:dyDescent="0.2">
      <c r="A18" s="100">
        <v>10</v>
      </c>
      <c r="B18" s="399"/>
      <c r="C18" s="399"/>
      <c r="D18" s="399"/>
      <c r="E18" s="399"/>
      <c r="F18" s="399"/>
      <c r="G18" s="399"/>
      <c r="H18" s="399"/>
      <c r="I18" s="399"/>
    </row>
    <row r="19" spans="1:9" ht="15" x14ac:dyDescent="0.2">
      <c r="A19" s="100">
        <v>11</v>
      </c>
      <c r="B19" s="399"/>
      <c r="C19" s="399"/>
      <c r="D19" s="399"/>
      <c r="E19" s="399"/>
      <c r="F19" s="399"/>
      <c r="G19" s="399"/>
      <c r="H19" s="399"/>
      <c r="I19" s="399"/>
    </row>
    <row r="20" spans="1:9" ht="15" x14ac:dyDescent="0.2">
      <c r="A20" s="100">
        <v>12</v>
      </c>
      <c r="B20" s="399"/>
      <c r="C20" s="399"/>
      <c r="D20" s="399"/>
      <c r="E20" s="399"/>
      <c r="F20" s="399"/>
      <c r="G20" s="399"/>
      <c r="H20" s="399"/>
      <c r="I20" s="399"/>
    </row>
    <row r="21" spans="1:9" ht="15" x14ac:dyDescent="0.2">
      <c r="A21" s="100">
        <v>13</v>
      </c>
      <c r="B21" s="399"/>
      <c r="C21" s="399"/>
      <c r="D21" s="399"/>
      <c r="E21" s="399"/>
      <c r="F21" s="399"/>
      <c r="G21" s="399"/>
      <c r="H21" s="399"/>
      <c r="I21" s="399"/>
    </row>
    <row r="22" spans="1:9" ht="15" x14ac:dyDescent="0.2">
      <c r="A22" s="100">
        <v>14</v>
      </c>
      <c r="B22" s="399"/>
      <c r="C22" s="399"/>
      <c r="D22" s="399"/>
      <c r="E22" s="399"/>
      <c r="F22" s="399"/>
      <c r="G22" s="399"/>
      <c r="H22" s="399"/>
      <c r="I22" s="399"/>
    </row>
    <row r="23" spans="1:9" ht="15" x14ac:dyDescent="0.2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 x14ac:dyDescent="0.2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 x14ac:dyDescent="0.3">
      <c r="A25" s="89"/>
      <c r="B25" s="101"/>
      <c r="C25" s="101"/>
      <c r="D25" s="101"/>
      <c r="E25" s="101"/>
      <c r="F25" s="89" t="s">
        <v>456</v>
      </c>
      <c r="G25" s="88">
        <f>SUM(G17:G24)</f>
        <v>0</v>
      </c>
      <c r="H25" s="88">
        <f>SUM(H17:H24)</f>
        <v>0</v>
      </c>
      <c r="I25" s="88">
        <f>SUM(I17:I24)</f>
        <v>0</v>
      </c>
    </row>
    <row r="26" spans="1:9" ht="15" x14ac:dyDescent="0.3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 x14ac:dyDescent="0.3">
      <c r="A27" s="241" t="s">
        <v>445</v>
      </c>
      <c r="B27" s="241"/>
      <c r="C27" s="240"/>
      <c r="D27" s="240"/>
      <c r="E27" s="240"/>
      <c r="F27" s="240"/>
      <c r="G27" s="240"/>
      <c r="H27" s="192"/>
      <c r="I27" s="192"/>
    </row>
    <row r="28" spans="1:9" ht="15" x14ac:dyDescent="0.3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x14ac:dyDescent="0.2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ht="15" x14ac:dyDescent="0.3">
      <c r="A30" s="198" t="s">
        <v>107</v>
      </c>
      <c r="B30" s="198"/>
      <c r="C30" s="192"/>
      <c r="D30" s="192"/>
      <c r="E30" s="192"/>
      <c r="F30" s="192"/>
      <c r="G30" s="192"/>
      <c r="H30" s="192"/>
      <c r="I30" s="192"/>
    </row>
    <row r="31" spans="1:9" ht="15" x14ac:dyDescent="0.3">
      <c r="A31" s="192"/>
      <c r="B31" s="192"/>
      <c r="C31" s="192"/>
      <c r="D31" s="192"/>
      <c r="E31" s="192"/>
      <c r="F31" s="192"/>
      <c r="G31" s="192"/>
      <c r="H31" s="192"/>
      <c r="I31" s="192"/>
    </row>
    <row r="32" spans="1:9" ht="15" x14ac:dyDescent="0.3">
      <c r="A32" s="192"/>
      <c r="B32" s="192"/>
      <c r="C32" s="192"/>
      <c r="D32" s="192"/>
      <c r="E32" s="196"/>
      <c r="F32" s="196"/>
      <c r="G32" s="196"/>
      <c r="H32" s="192"/>
      <c r="I32" s="192"/>
    </row>
    <row r="33" spans="1:9" ht="15" x14ac:dyDescent="0.3">
      <c r="A33" s="198"/>
      <c r="B33" s="198"/>
      <c r="C33" s="198" t="s">
        <v>395</v>
      </c>
      <c r="D33" s="198"/>
      <c r="E33" s="198"/>
      <c r="F33" s="198"/>
      <c r="G33" s="198"/>
      <c r="H33" s="192"/>
      <c r="I33" s="192"/>
    </row>
    <row r="34" spans="1:9" ht="15" x14ac:dyDescent="0.3">
      <c r="A34" s="192"/>
      <c r="B34" s="192"/>
      <c r="C34" s="192" t="s">
        <v>394</v>
      </c>
      <c r="D34" s="192"/>
      <c r="E34" s="192"/>
      <c r="F34" s="192"/>
      <c r="G34" s="192"/>
      <c r="H34" s="192"/>
      <c r="I34" s="192"/>
    </row>
    <row r="35" spans="1:9" x14ac:dyDescent="0.2">
      <c r="A35" s="200"/>
      <c r="B35" s="200"/>
      <c r="C35" s="200" t="s">
        <v>139</v>
      </c>
      <c r="D35" s="200"/>
      <c r="E35" s="200"/>
      <c r="F35" s="200"/>
      <c r="G35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I34" sqref="I34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34" t="s">
        <v>109</v>
      </c>
      <c r="H1" s="434"/>
      <c r="I1" s="364"/>
    </row>
    <row r="2" spans="1:9" ht="15" x14ac:dyDescent="0.3">
      <c r="A2" s="78" t="s">
        <v>140</v>
      </c>
      <c r="B2" s="79"/>
      <c r="C2" s="79"/>
      <c r="D2" s="79"/>
      <c r="E2" s="79"/>
      <c r="F2" s="79"/>
      <c r="G2" s="432"/>
      <c r="H2" s="432"/>
      <c r="I2" s="78"/>
    </row>
    <row r="3" spans="1:9" ht="15" x14ac:dyDescent="0.3">
      <c r="A3" s="78"/>
      <c r="B3" s="78"/>
      <c r="C3" s="78"/>
      <c r="D3" s="78"/>
      <c r="E3" s="78"/>
      <c r="F3" s="78"/>
      <c r="G3" s="170"/>
      <c r="H3" s="170"/>
      <c r="I3" s="364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  <c r="I5" s="364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9"/>
      <c r="B7" s="169"/>
      <c r="C7" s="286"/>
      <c r="D7" s="169"/>
      <c r="E7" s="169"/>
      <c r="F7" s="169"/>
      <c r="G7" s="80"/>
      <c r="H7" s="80"/>
      <c r="I7" s="78"/>
    </row>
    <row r="8" spans="1:9" ht="45" x14ac:dyDescent="0.2">
      <c r="A8" s="360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61"/>
      <c r="B9" s="362"/>
      <c r="C9" s="100"/>
      <c r="D9" s="100"/>
      <c r="E9" s="100"/>
      <c r="F9" s="100"/>
      <c r="G9" s="100"/>
      <c r="H9" s="4"/>
      <c r="I9" s="4"/>
    </row>
    <row r="10" spans="1:9" ht="15" x14ac:dyDescent="0.2">
      <c r="A10" s="361"/>
      <c r="B10" s="362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61"/>
      <c r="B11" s="362"/>
      <c r="C11" s="89"/>
      <c r="D11" s="89"/>
      <c r="E11" s="89"/>
      <c r="F11" s="89"/>
      <c r="G11" s="89"/>
      <c r="H11" s="4"/>
      <c r="I11" s="4"/>
    </row>
    <row r="12" spans="1:9" ht="15" x14ac:dyDescent="0.2">
      <c r="A12" s="361"/>
      <c r="B12" s="362"/>
      <c r="C12" s="89"/>
      <c r="D12" s="89"/>
      <c r="E12" s="89"/>
      <c r="F12" s="89"/>
      <c r="G12" s="89"/>
      <c r="H12" s="4"/>
      <c r="I12" s="4"/>
    </row>
    <row r="13" spans="1:9" ht="15" x14ac:dyDescent="0.2">
      <c r="A13" s="361"/>
      <c r="B13" s="362"/>
      <c r="C13" s="89"/>
      <c r="D13" s="89"/>
      <c r="E13" s="89"/>
      <c r="F13" s="89"/>
      <c r="G13" s="89"/>
      <c r="H13" s="4"/>
      <c r="I13" s="4"/>
    </row>
    <row r="14" spans="1:9" ht="15" x14ac:dyDescent="0.2">
      <c r="A14" s="361"/>
      <c r="B14" s="362"/>
      <c r="C14" s="89"/>
      <c r="D14" s="89"/>
      <c r="E14" s="89"/>
      <c r="F14" s="89"/>
      <c r="G14" s="89"/>
      <c r="H14" s="4"/>
      <c r="I14" s="4"/>
    </row>
    <row r="15" spans="1:9" ht="15" x14ac:dyDescent="0.2">
      <c r="A15" s="361"/>
      <c r="B15" s="362"/>
      <c r="C15" s="89"/>
      <c r="D15" s="89"/>
      <c r="E15" s="89"/>
      <c r="F15" s="89"/>
      <c r="G15" s="89"/>
      <c r="H15" s="4"/>
      <c r="I15" s="4"/>
    </row>
    <row r="16" spans="1:9" ht="15" x14ac:dyDescent="0.2">
      <c r="A16" s="361"/>
      <c r="B16" s="362"/>
      <c r="C16" s="89"/>
      <c r="D16" s="89"/>
      <c r="E16" s="89"/>
      <c r="F16" s="89"/>
      <c r="G16" s="89"/>
      <c r="H16" s="4"/>
      <c r="I16" s="4"/>
    </row>
    <row r="17" spans="1:9" ht="15" x14ac:dyDescent="0.2">
      <c r="A17" s="361"/>
      <c r="B17" s="362"/>
      <c r="C17" s="89"/>
      <c r="D17" s="89"/>
      <c r="E17" s="89"/>
      <c r="F17" s="89"/>
      <c r="G17" s="89"/>
      <c r="H17" s="4"/>
      <c r="I17" s="4"/>
    </row>
    <row r="18" spans="1:9" ht="15" x14ac:dyDescent="0.2">
      <c r="A18" s="361"/>
      <c r="B18" s="362"/>
      <c r="C18" s="89"/>
      <c r="D18" s="89"/>
      <c r="E18" s="89"/>
      <c r="F18" s="89"/>
      <c r="G18" s="89"/>
      <c r="H18" s="4"/>
      <c r="I18" s="4"/>
    </row>
    <row r="19" spans="1:9" ht="15" x14ac:dyDescent="0.2">
      <c r="A19" s="361"/>
      <c r="B19" s="362"/>
      <c r="C19" s="89"/>
      <c r="D19" s="89"/>
      <c r="E19" s="89"/>
      <c r="F19" s="89"/>
      <c r="G19" s="89"/>
      <c r="H19" s="4"/>
      <c r="I19" s="4"/>
    </row>
    <row r="20" spans="1:9" ht="15" x14ac:dyDescent="0.2">
      <c r="A20" s="361"/>
      <c r="B20" s="362"/>
      <c r="C20" s="89"/>
      <c r="D20" s="89"/>
      <c r="E20" s="89"/>
      <c r="F20" s="89"/>
      <c r="G20" s="89"/>
      <c r="H20" s="4"/>
      <c r="I20" s="4"/>
    </row>
    <row r="21" spans="1:9" ht="15" x14ac:dyDescent="0.2">
      <c r="A21" s="361"/>
      <c r="B21" s="362"/>
      <c r="C21" s="89"/>
      <c r="D21" s="89"/>
      <c r="E21" s="89"/>
      <c r="F21" s="89"/>
      <c r="G21" s="89"/>
      <c r="H21" s="4"/>
      <c r="I21" s="4"/>
    </row>
    <row r="22" spans="1:9" ht="15" x14ac:dyDescent="0.2">
      <c r="A22" s="361"/>
      <c r="B22" s="362"/>
      <c r="C22" s="89"/>
      <c r="D22" s="89"/>
      <c r="E22" s="89"/>
      <c r="F22" s="89"/>
      <c r="G22" s="89"/>
      <c r="H22" s="4"/>
      <c r="I22" s="4"/>
    </row>
    <row r="23" spans="1:9" ht="15" x14ac:dyDescent="0.2">
      <c r="A23" s="361"/>
      <c r="B23" s="362"/>
      <c r="C23" s="89"/>
      <c r="D23" s="89"/>
      <c r="E23" s="89"/>
      <c r="F23" s="89"/>
      <c r="G23" s="89"/>
      <c r="H23" s="4"/>
      <c r="I23" s="4"/>
    </row>
    <row r="24" spans="1:9" ht="15" x14ac:dyDescent="0.2">
      <c r="A24" s="361"/>
      <c r="B24" s="362"/>
      <c r="C24" s="89"/>
      <c r="D24" s="89"/>
      <c r="E24" s="89"/>
      <c r="F24" s="89"/>
      <c r="G24" s="89"/>
      <c r="H24" s="4"/>
      <c r="I24" s="4"/>
    </row>
    <row r="25" spans="1:9" ht="15" x14ac:dyDescent="0.2">
      <c r="A25" s="361"/>
      <c r="B25" s="362"/>
      <c r="C25" s="89"/>
      <c r="D25" s="89"/>
      <c r="E25" s="89"/>
      <c r="F25" s="89"/>
      <c r="G25" s="89"/>
      <c r="H25" s="4"/>
      <c r="I25" s="4"/>
    </row>
    <row r="26" spans="1:9" ht="15" x14ac:dyDescent="0.2">
      <c r="A26" s="361"/>
      <c r="B26" s="362"/>
      <c r="C26" s="89"/>
      <c r="D26" s="89"/>
      <c r="E26" s="89"/>
      <c r="F26" s="89"/>
      <c r="G26" s="89"/>
      <c r="H26" s="4"/>
      <c r="I26" s="4"/>
    </row>
    <row r="27" spans="1:9" ht="15" x14ac:dyDescent="0.2">
      <c r="A27" s="361"/>
      <c r="B27" s="362"/>
      <c r="C27" s="89"/>
      <c r="D27" s="89"/>
      <c r="E27" s="89"/>
      <c r="F27" s="89"/>
      <c r="G27" s="89"/>
      <c r="H27" s="4"/>
      <c r="I27" s="4"/>
    </row>
    <row r="28" spans="1:9" ht="15" x14ac:dyDescent="0.2">
      <c r="A28" s="361"/>
      <c r="B28" s="362"/>
      <c r="C28" s="89"/>
      <c r="D28" s="89"/>
      <c r="E28" s="89"/>
      <c r="F28" s="89"/>
      <c r="G28" s="89"/>
      <c r="H28" s="4"/>
      <c r="I28" s="4"/>
    </row>
    <row r="29" spans="1:9" ht="15" x14ac:dyDescent="0.2">
      <c r="A29" s="361"/>
      <c r="B29" s="362"/>
      <c r="C29" s="89"/>
      <c r="D29" s="89"/>
      <c r="E29" s="89"/>
      <c r="F29" s="89"/>
      <c r="G29" s="89"/>
      <c r="H29" s="4"/>
      <c r="I29" s="4"/>
    </row>
    <row r="30" spans="1:9" ht="15" x14ac:dyDescent="0.2">
      <c r="A30" s="361"/>
      <c r="B30" s="362"/>
      <c r="C30" s="89"/>
      <c r="D30" s="89"/>
      <c r="E30" s="89"/>
      <c r="F30" s="89"/>
      <c r="G30" s="89"/>
      <c r="H30" s="4"/>
      <c r="I30" s="4"/>
    </row>
    <row r="31" spans="1:9" ht="15" x14ac:dyDescent="0.2">
      <c r="A31" s="361"/>
      <c r="B31" s="362"/>
      <c r="C31" s="89"/>
      <c r="D31" s="89"/>
      <c r="E31" s="89"/>
      <c r="F31" s="89"/>
      <c r="G31" s="89"/>
      <c r="H31" s="4"/>
      <c r="I31" s="4"/>
    </row>
    <row r="32" spans="1:9" ht="15" x14ac:dyDescent="0.2">
      <c r="A32" s="361"/>
      <c r="B32" s="362"/>
      <c r="C32" s="89"/>
      <c r="D32" s="89"/>
      <c r="E32" s="89"/>
      <c r="F32" s="89"/>
      <c r="G32" s="89"/>
      <c r="H32" s="4"/>
      <c r="I32" s="4"/>
    </row>
    <row r="33" spans="1:9" ht="15" x14ac:dyDescent="0.2">
      <c r="A33" s="361"/>
      <c r="B33" s="362"/>
      <c r="C33" s="89"/>
      <c r="D33" s="89"/>
      <c r="E33" s="89"/>
      <c r="F33" s="89"/>
      <c r="G33" s="89"/>
      <c r="H33" s="4"/>
      <c r="I33" s="4"/>
    </row>
    <row r="34" spans="1:9" ht="15" x14ac:dyDescent="0.3">
      <c r="A34" s="361"/>
      <c r="B34" s="363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192"/>
      <c r="H35" s="192"/>
      <c r="I35" s="197"/>
    </row>
    <row r="36" spans="1:9" ht="15" x14ac:dyDescent="0.3">
      <c r="A36" s="241" t="s">
        <v>350</v>
      </c>
      <c r="B36" s="240"/>
      <c r="C36" s="240"/>
      <c r="D36" s="240"/>
      <c r="E36" s="240"/>
      <c r="F36" s="240"/>
      <c r="G36" s="192"/>
      <c r="H36" s="192"/>
      <c r="I36" s="197"/>
    </row>
    <row r="37" spans="1:9" ht="15" x14ac:dyDescent="0.3">
      <c r="A37" s="241" t="s">
        <v>353</v>
      </c>
      <c r="B37" s="240"/>
      <c r="C37" s="240"/>
      <c r="D37" s="240"/>
      <c r="E37" s="240"/>
      <c r="F37" s="240"/>
      <c r="G37" s="192"/>
      <c r="H37" s="192"/>
      <c r="I37" s="197"/>
    </row>
    <row r="38" spans="1:9" ht="15" x14ac:dyDescent="0.3">
      <c r="A38" s="241"/>
      <c r="B38" s="192"/>
      <c r="C38" s="192"/>
      <c r="D38" s="192"/>
      <c r="E38" s="192"/>
      <c r="F38" s="192"/>
      <c r="G38" s="192"/>
      <c r="H38" s="192"/>
      <c r="I38" s="197"/>
    </row>
    <row r="39" spans="1:9" ht="15" x14ac:dyDescent="0.3">
      <c r="A39" s="241"/>
      <c r="B39" s="192"/>
      <c r="C39" s="192"/>
      <c r="D39" s="192"/>
      <c r="E39" s="192"/>
      <c r="G39" s="192"/>
      <c r="H39" s="192"/>
      <c r="I39" s="197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197"/>
    </row>
    <row r="41" spans="1:9" ht="15" x14ac:dyDescent="0.3">
      <c r="A41" s="198" t="s">
        <v>107</v>
      </c>
      <c r="B41" s="192"/>
      <c r="C41" s="192"/>
      <c r="D41" s="192"/>
      <c r="E41" s="192"/>
      <c r="F41" s="192"/>
      <c r="G41" s="192"/>
      <c r="H41" s="192"/>
      <c r="I41" s="197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7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9"/>
      <c r="I43" s="197"/>
    </row>
    <row r="44" spans="1:9" ht="15" x14ac:dyDescent="0.3">
      <c r="A44" s="198"/>
      <c r="B44" s="198" t="s">
        <v>271</v>
      </c>
      <c r="C44" s="198"/>
      <c r="D44" s="198"/>
      <c r="E44" s="198"/>
      <c r="F44" s="198"/>
      <c r="G44" s="192"/>
      <c r="H44" s="199"/>
      <c r="I44" s="197"/>
    </row>
    <row r="45" spans="1:9" ht="15" x14ac:dyDescent="0.3">
      <c r="A45" s="192"/>
      <c r="B45" s="192" t="s">
        <v>270</v>
      </c>
      <c r="C45" s="192"/>
      <c r="D45" s="192"/>
      <c r="E45" s="192"/>
      <c r="F45" s="192"/>
      <c r="G45" s="192"/>
      <c r="H45" s="199"/>
      <c r="I45" s="197"/>
    </row>
    <row r="46" spans="1:9" x14ac:dyDescent="0.2">
      <c r="A46" s="200"/>
      <c r="B46" s="200" t="s">
        <v>139</v>
      </c>
      <c r="C46" s="200"/>
      <c r="D46" s="200"/>
      <c r="E46" s="200"/>
      <c r="F46" s="200"/>
      <c r="G46" s="193"/>
      <c r="H46" s="193"/>
      <c r="I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H34" sqref="H34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465</v>
      </c>
      <c r="B1" s="76"/>
      <c r="C1" s="79"/>
      <c r="D1" s="79"/>
      <c r="E1" s="79"/>
      <c r="F1" s="79"/>
      <c r="G1" s="434" t="s">
        <v>109</v>
      </c>
      <c r="H1" s="434"/>
    </row>
    <row r="2" spans="1:10" ht="15" x14ac:dyDescent="0.3">
      <c r="A2" s="78" t="s">
        <v>140</v>
      </c>
      <c r="B2" s="76"/>
      <c r="C2" s="79"/>
      <c r="D2" s="79"/>
      <c r="E2" s="79"/>
      <c r="F2" s="79"/>
      <c r="G2" s="432"/>
      <c r="H2" s="432"/>
    </row>
    <row r="3" spans="1:10" ht="15" x14ac:dyDescent="0.3">
      <c r="A3" s="78"/>
      <c r="B3" s="78"/>
      <c r="C3" s="78"/>
      <c r="D3" s="78"/>
      <c r="E3" s="78"/>
      <c r="F3" s="78"/>
      <c r="G3" s="229"/>
      <c r="H3" s="229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8"/>
      <c r="B7" s="228"/>
      <c r="C7" s="228"/>
      <c r="D7" s="232"/>
      <c r="E7" s="228"/>
      <c r="F7" s="228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42" t="s">
        <v>348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42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401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 t="s">
        <v>346</v>
      </c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H12" sqref="H12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44.8554687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3" width="12.85546875" style="193" customWidth="1"/>
    <col min="14" max="16384" width="9.140625" style="193"/>
  </cols>
  <sheetData>
    <row r="2" spans="1:13" ht="15" x14ac:dyDescent="0.3">
      <c r="A2" s="439" t="s">
        <v>512</v>
      </c>
      <c r="B2" s="439"/>
      <c r="C2" s="439"/>
      <c r="D2" s="439"/>
      <c r="E2" s="368"/>
      <c r="F2" s="79"/>
      <c r="G2" s="79"/>
      <c r="H2" s="79"/>
      <c r="I2" s="79"/>
      <c r="J2" s="369"/>
      <c r="K2" s="370"/>
      <c r="L2" s="370" t="s">
        <v>109</v>
      </c>
      <c r="M2" s="385"/>
    </row>
    <row r="3" spans="1:13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69"/>
      <c r="K3" s="432" t="s">
        <v>581</v>
      </c>
      <c r="L3" s="432"/>
      <c r="M3" s="383"/>
    </row>
    <row r="4" spans="1:13" ht="15" x14ac:dyDescent="0.3">
      <c r="A4" s="78"/>
      <c r="B4" s="78"/>
      <c r="C4" s="76"/>
      <c r="D4" s="76"/>
      <c r="E4" s="76"/>
      <c r="F4" s="76"/>
      <c r="G4" s="76"/>
      <c r="H4" s="76"/>
      <c r="I4" s="76"/>
      <c r="J4" s="369"/>
      <c r="K4" s="369"/>
      <c r="L4" s="369"/>
      <c r="M4" s="384"/>
    </row>
    <row r="5" spans="1:13" ht="15" x14ac:dyDescent="0.3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  <c r="M5" s="78"/>
    </row>
    <row r="6" spans="1:13" ht="15" x14ac:dyDescent="0.3">
      <c r="A6" s="82" t="str">
        <f>'ფორმა N1'!D4</f>
        <v>მოქალაქეთა პოლიტიკური გაერთიანება "სამოქალაქო პლატფორმა - ახალი საქართველო"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3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  <c r="M7" s="78"/>
    </row>
    <row r="8" spans="1:13" ht="15" x14ac:dyDescent="0.2">
      <c r="A8" s="366"/>
      <c r="B8" s="366"/>
      <c r="C8" s="366"/>
      <c r="D8" s="366"/>
      <c r="E8" s="366"/>
      <c r="F8" s="366"/>
      <c r="G8" s="366"/>
      <c r="H8" s="366"/>
      <c r="I8" s="366"/>
      <c r="J8" s="80"/>
      <c r="K8" s="80"/>
      <c r="L8" s="80"/>
      <c r="M8" s="80"/>
    </row>
    <row r="9" spans="1:13" ht="45" x14ac:dyDescent="0.2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  <c r="M9" s="401"/>
    </row>
    <row r="10" spans="1:13" ht="52.5" customHeight="1" x14ac:dyDescent="0.2">
      <c r="A10" s="100">
        <v>1</v>
      </c>
      <c r="B10" s="352" t="s">
        <v>617</v>
      </c>
      <c r="C10" s="100" t="s">
        <v>622</v>
      </c>
      <c r="D10" s="100" t="s">
        <v>618</v>
      </c>
      <c r="E10" s="100" t="str">
        <f>A6</f>
        <v>მოქალაქეთა პოლიტიკური გაერთიანება "სამოქალაქო პლატფორმა - ახალი საქართველო"</v>
      </c>
      <c r="F10" s="100"/>
      <c r="G10" s="100"/>
      <c r="H10" s="100" t="s">
        <v>620</v>
      </c>
      <c r="I10" s="100"/>
      <c r="J10" s="4"/>
      <c r="K10" s="4">
        <v>14104.17</v>
      </c>
      <c r="L10" s="100"/>
      <c r="M10" s="402"/>
    </row>
    <row r="11" spans="1:13" ht="45" x14ac:dyDescent="0.2">
      <c r="A11" s="100">
        <v>2</v>
      </c>
      <c r="B11" s="352" t="s">
        <v>617</v>
      </c>
      <c r="C11" s="100" t="s">
        <v>621</v>
      </c>
      <c r="D11" s="100" t="s">
        <v>619</v>
      </c>
      <c r="E11" s="100" t="str">
        <f>E10</f>
        <v>მოქალაქეთა პოლიტიკური გაერთიანება "სამოქალაქო პლატფორმა - ახალი საქართველო"</v>
      </c>
      <c r="F11" s="100"/>
      <c r="G11" s="100"/>
      <c r="H11" s="100" t="s">
        <v>620</v>
      </c>
      <c r="I11" s="100"/>
      <c r="J11" s="4"/>
      <c r="K11" s="4">
        <v>170445.83</v>
      </c>
      <c r="L11" s="100"/>
      <c r="M11" s="402"/>
    </row>
    <row r="12" spans="1:13" ht="45" x14ac:dyDescent="0.2">
      <c r="A12" s="100">
        <v>3</v>
      </c>
      <c r="B12" s="352" t="s">
        <v>623</v>
      </c>
      <c r="C12" s="100" t="s">
        <v>624</v>
      </c>
      <c r="D12" s="100" t="s">
        <v>625</v>
      </c>
      <c r="E12" s="100" t="s">
        <v>582</v>
      </c>
      <c r="F12" s="89"/>
      <c r="G12" s="89"/>
      <c r="H12" s="100" t="s">
        <v>620</v>
      </c>
      <c r="I12" s="89"/>
      <c r="J12" s="4"/>
      <c r="K12" s="4">
        <v>950</v>
      </c>
      <c r="L12" s="89"/>
      <c r="M12" s="403"/>
    </row>
    <row r="13" spans="1:13" ht="15" x14ac:dyDescent="0.2">
      <c r="A13" s="100">
        <v>4</v>
      </c>
      <c r="B13" s="352"/>
      <c r="C13" s="89"/>
      <c r="D13" s="89"/>
      <c r="E13" s="89"/>
      <c r="F13" s="89"/>
      <c r="G13" s="89"/>
      <c r="H13" s="89"/>
      <c r="I13" s="89"/>
      <c r="J13" s="4"/>
      <c r="K13" s="4"/>
      <c r="L13" s="89"/>
      <c r="M13" s="403"/>
    </row>
    <row r="14" spans="1:13" ht="15" x14ac:dyDescent="0.2">
      <c r="A14" s="100">
        <v>5</v>
      </c>
      <c r="B14" s="352"/>
      <c r="C14" s="89"/>
      <c r="D14" s="89"/>
      <c r="E14" s="89"/>
      <c r="F14" s="89"/>
      <c r="G14" s="89"/>
      <c r="H14" s="89"/>
      <c r="I14" s="89"/>
      <c r="J14" s="4"/>
      <c r="K14" s="4"/>
      <c r="L14" s="89"/>
      <c r="M14" s="403"/>
    </row>
    <row r="15" spans="1:13" ht="15" x14ac:dyDescent="0.2">
      <c r="A15" s="100">
        <v>6</v>
      </c>
      <c r="B15" s="352"/>
      <c r="C15" s="89"/>
      <c r="D15" s="89"/>
      <c r="E15" s="89"/>
      <c r="F15" s="89"/>
      <c r="G15" s="89"/>
      <c r="H15" s="89"/>
      <c r="I15" s="89"/>
      <c r="J15" s="4"/>
      <c r="K15" s="4"/>
      <c r="L15" s="89"/>
      <c r="M15" s="403"/>
    </row>
    <row r="16" spans="1:13" ht="15" x14ac:dyDescent="0.2">
      <c r="A16" s="100">
        <v>7</v>
      </c>
      <c r="B16" s="352"/>
      <c r="C16" s="89"/>
      <c r="D16" s="89"/>
      <c r="E16" s="89"/>
      <c r="F16" s="89"/>
      <c r="G16" s="89"/>
      <c r="H16" s="89"/>
      <c r="I16" s="89"/>
      <c r="J16" s="4"/>
      <c r="K16" s="4"/>
      <c r="L16" s="89"/>
      <c r="M16" s="403"/>
    </row>
    <row r="17" spans="1:13" ht="15" x14ac:dyDescent="0.2">
      <c r="A17" s="100">
        <v>8</v>
      </c>
      <c r="B17" s="352"/>
      <c r="C17" s="89"/>
      <c r="D17" s="89"/>
      <c r="E17" s="89"/>
      <c r="F17" s="89"/>
      <c r="G17" s="89"/>
      <c r="H17" s="89"/>
      <c r="I17" s="89"/>
      <c r="J17" s="4"/>
      <c r="K17" s="4"/>
      <c r="L17" s="89"/>
      <c r="M17" s="403"/>
    </row>
    <row r="18" spans="1:13" ht="15" x14ac:dyDescent="0.2">
      <c r="A18" s="100">
        <v>9</v>
      </c>
      <c r="B18" s="352"/>
      <c r="C18" s="89"/>
      <c r="D18" s="89"/>
      <c r="E18" s="89"/>
      <c r="F18" s="89"/>
      <c r="G18" s="89"/>
      <c r="H18" s="89"/>
      <c r="I18" s="89"/>
      <c r="J18" s="4"/>
      <c r="K18" s="4"/>
      <c r="L18" s="89"/>
      <c r="M18" s="403"/>
    </row>
    <row r="19" spans="1:13" ht="15" x14ac:dyDescent="0.2">
      <c r="A19" s="100">
        <v>10</v>
      </c>
      <c r="B19" s="352"/>
      <c r="C19" s="89"/>
      <c r="D19" s="89"/>
      <c r="E19" s="89"/>
      <c r="F19" s="89"/>
      <c r="G19" s="89"/>
      <c r="H19" s="89"/>
      <c r="I19" s="89"/>
      <c r="J19" s="4"/>
      <c r="K19" s="4"/>
      <c r="L19" s="89"/>
      <c r="M19" s="403"/>
    </row>
    <row r="20" spans="1:13" ht="15" x14ac:dyDescent="0.2">
      <c r="A20" s="100">
        <v>11</v>
      </c>
      <c r="B20" s="352"/>
      <c r="C20" s="89"/>
      <c r="D20" s="89"/>
      <c r="E20" s="89"/>
      <c r="F20" s="89"/>
      <c r="G20" s="89"/>
      <c r="H20" s="89"/>
      <c r="I20" s="89"/>
      <c r="J20" s="4"/>
      <c r="K20" s="4"/>
      <c r="L20" s="89"/>
      <c r="M20" s="403"/>
    </row>
    <row r="21" spans="1:13" ht="15" x14ac:dyDescent="0.2">
      <c r="A21" s="100">
        <v>12</v>
      </c>
      <c r="B21" s="352"/>
      <c r="C21" s="89"/>
      <c r="D21" s="89"/>
      <c r="E21" s="89"/>
      <c r="F21" s="89"/>
      <c r="G21" s="89"/>
      <c r="H21" s="89"/>
      <c r="I21" s="89"/>
      <c r="J21" s="4"/>
      <c r="K21" s="4"/>
      <c r="L21" s="89"/>
      <c r="M21" s="403"/>
    </row>
    <row r="22" spans="1:13" ht="15" x14ac:dyDescent="0.2">
      <c r="A22" s="100">
        <v>13</v>
      </c>
      <c r="B22" s="352"/>
      <c r="C22" s="89"/>
      <c r="D22" s="89"/>
      <c r="E22" s="89"/>
      <c r="F22" s="89"/>
      <c r="G22" s="89"/>
      <c r="H22" s="89"/>
      <c r="I22" s="89"/>
      <c r="J22" s="4"/>
      <c r="K22" s="4"/>
      <c r="L22" s="89"/>
      <c r="M22" s="403"/>
    </row>
    <row r="23" spans="1:13" ht="15" x14ac:dyDescent="0.2">
      <c r="A23" s="100">
        <v>14</v>
      </c>
      <c r="B23" s="352"/>
      <c r="C23" s="89"/>
      <c r="D23" s="89"/>
      <c r="E23" s="89"/>
      <c r="F23" s="89"/>
      <c r="G23" s="89"/>
      <c r="H23" s="89"/>
      <c r="I23" s="89"/>
      <c r="J23" s="4"/>
      <c r="K23" s="4"/>
      <c r="L23" s="89"/>
      <c r="M23" s="403"/>
    </row>
    <row r="24" spans="1:13" ht="15" x14ac:dyDescent="0.2">
      <c r="A24" s="100">
        <v>15</v>
      </c>
      <c r="B24" s="352"/>
      <c r="C24" s="89"/>
      <c r="D24" s="89"/>
      <c r="E24" s="89"/>
      <c r="F24" s="89"/>
      <c r="G24" s="89"/>
      <c r="H24" s="89"/>
      <c r="I24" s="89"/>
      <c r="J24" s="4"/>
      <c r="K24" s="4"/>
      <c r="L24" s="89"/>
      <c r="M24" s="403"/>
    </row>
    <row r="25" spans="1:13" ht="15" x14ac:dyDescent="0.2">
      <c r="A25" s="100">
        <v>16</v>
      </c>
      <c r="B25" s="352"/>
      <c r="C25" s="89"/>
      <c r="D25" s="89"/>
      <c r="E25" s="89"/>
      <c r="F25" s="89"/>
      <c r="G25" s="89"/>
      <c r="H25" s="89"/>
      <c r="I25" s="89"/>
      <c r="J25" s="4"/>
      <c r="K25" s="4"/>
      <c r="L25" s="89"/>
      <c r="M25" s="403"/>
    </row>
    <row r="26" spans="1:13" ht="15" x14ac:dyDescent="0.2">
      <c r="A26" s="100">
        <v>17</v>
      </c>
      <c r="B26" s="352"/>
      <c r="C26" s="89"/>
      <c r="D26" s="89"/>
      <c r="E26" s="89"/>
      <c r="F26" s="89"/>
      <c r="G26" s="89"/>
      <c r="H26" s="89"/>
      <c r="I26" s="89"/>
      <c r="J26" s="4"/>
      <c r="K26" s="4"/>
      <c r="L26" s="89"/>
      <c r="M26" s="403"/>
    </row>
    <row r="27" spans="1:13" ht="15" x14ac:dyDescent="0.2">
      <c r="A27" s="100">
        <v>18</v>
      </c>
      <c r="B27" s="352"/>
      <c r="C27" s="89"/>
      <c r="D27" s="89"/>
      <c r="E27" s="89"/>
      <c r="F27" s="89"/>
      <c r="G27" s="89"/>
      <c r="H27" s="89"/>
      <c r="I27" s="89"/>
      <c r="J27" s="4"/>
      <c r="K27" s="4"/>
      <c r="L27" s="89"/>
      <c r="M27" s="403"/>
    </row>
    <row r="28" spans="1:13" ht="15" x14ac:dyDescent="0.2">
      <c r="A28" s="100">
        <v>19</v>
      </c>
      <c r="B28" s="352"/>
      <c r="C28" s="89"/>
      <c r="D28" s="89"/>
      <c r="E28" s="89"/>
      <c r="F28" s="89"/>
      <c r="G28" s="89"/>
      <c r="H28" s="89"/>
      <c r="I28" s="89"/>
      <c r="J28" s="4"/>
      <c r="K28" s="4"/>
      <c r="L28" s="89"/>
      <c r="M28" s="403"/>
    </row>
    <row r="29" spans="1:13" ht="15" x14ac:dyDescent="0.2">
      <c r="A29" s="100">
        <v>20</v>
      </c>
      <c r="B29" s="352"/>
      <c r="C29" s="89"/>
      <c r="D29" s="89"/>
      <c r="E29" s="89"/>
      <c r="F29" s="89"/>
      <c r="G29" s="89"/>
      <c r="H29" s="89"/>
      <c r="I29" s="89"/>
      <c r="J29" s="4"/>
      <c r="K29" s="4"/>
      <c r="L29" s="89"/>
      <c r="M29" s="403"/>
    </row>
    <row r="30" spans="1:13" ht="15" x14ac:dyDescent="0.2">
      <c r="A30" s="100">
        <v>21</v>
      </c>
      <c r="B30" s="352"/>
      <c r="C30" s="89"/>
      <c r="D30" s="89"/>
      <c r="E30" s="89"/>
      <c r="F30" s="89"/>
      <c r="G30" s="89"/>
      <c r="H30" s="89"/>
      <c r="I30" s="89"/>
      <c r="J30" s="4"/>
      <c r="K30" s="4"/>
      <c r="L30" s="89"/>
      <c r="M30" s="403"/>
    </row>
    <row r="31" spans="1:13" ht="15" x14ac:dyDescent="0.2">
      <c r="A31" s="100">
        <v>22</v>
      </c>
      <c r="B31" s="352"/>
      <c r="C31" s="89"/>
      <c r="D31" s="89"/>
      <c r="E31" s="89"/>
      <c r="F31" s="89"/>
      <c r="G31" s="89"/>
      <c r="H31" s="89"/>
      <c r="I31" s="89"/>
      <c r="J31" s="4"/>
      <c r="K31" s="4"/>
      <c r="L31" s="89"/>
      <c r="M31" s="403"/>
    </row>
    <row r="32" spans="1:13" ht="15" x14ac:dyDescent="0.2">
      <c r="A32" s="100">
        <v>23</v>
      </c>
      <c r="B32" s="352"/>
      <c r="C32" s="89"/>
      <c r="D32" s="89"/>
      <c r="E32" s="89"/>
      <c r="F32" s="89"/>
      <c r="G32" s="89"/>
      <c r="H32" s="89"/>
      <c r="I32" s="89"/>
      <c r="J32" s="4"/>
      <c r="K32" s="4"/>
      <c r="L32" s="89"/>
      <c r="M32" s="403"/>
    </row>
    <row r="33" spans="1:13" ht="15" x14ac:dyDescent="0.2">
      <c r="A33" s="100">
        <v>24</v>
      </c>
      <c r="B33" s="352"/>
      <c r="C33" s="89"/>
      <c r="D33" s="89"/>
      <c r="E33" s="89"/>
      <c r="F33" s="89"/>
      <c r="G33" s="89"/>
      <c r="H33" s="89"/>
      <c r="I33" s="89"/>
      <c r="J33" s="4"/>
      <c r="K33" s="4"/>
      <c r="L33" s="89"/>
      <c r="M33" s="403"/>
    </row>
    <row r="34" spans="1:13" ht="15" x14ac:dyDescent="0.2">
      <c r="A34" s="89" t="s">
        <v>276</v>
      </c>
      <c r="B34" s="352"/>
      <c r="C34" s="89"/>
      <c r="D34" s="89"/>
      <c r="E34" s="89"/>
      <c r="F34" s="89"/>
      <c r="G34" s="89"/>
      <c r="H34" s="89"/>
      <c r="I34" s="89"/>
      <c r="J34" s="4"/>
      <c r="K34" s="4"/>
      <c r="L34" s="89"/>
      <c r="M34" s="403"/>
    </row>
    <row r="35" spans="1:13" ht="15" x14ac:dyDescent="0.3">
      <c r="A35" s="89"/>
      <c r="B35" s="352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185500</v>
      </c>
      <c r="L35" s="89"/>
      <c r="M35" s="403"/>
    </row>
    <row r="36" spans="1:13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3" ht="15" x14ac:dyDescent="0.3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3" ht="15" x14ac:dyDescent="0.3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3" ht="15" x14ac:dyDescent="0.3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3" ht="15" x14ac:dyDescent="0.3">
      <c r="A40" s="224" t="s">
        <v>513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3" ht="15.75" customHeight="1" x14ac:dyDescent="0.2">
      <c r="A41" s="444" t="s">
        <v>514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</row>
    <row r="42" spans="1:13" ht="15.75" customHeight="1" x14ac:dyDescent="0.2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</row>
    <row r="43" spans="1:13" x14ac:dyDescent="0.2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</row>
    <row r="44" spans="1:13" ht="15" x14ac:dyDescent="0.3">
      <c r="A44" s="440" t="s">
        <v>107</v>
      </c>
      <c r="B44" s="440"/>
      <c r="C44" s="353"/>
      <c r="D44" s="354"/>
      <c r="E44" s="354"/>
      <c r="F44" s="353"/>
      <c r="G44" s="353"/>
      <c r="H44" s="353"/>
      <c r="I44" s="353"/>
      <c r="J44" s="353"/>
      <c r="K44" s="192"/>
    </row>
    <row r="45" spans="1:13" ht="15" x14ac:dyDescent="0.3">
      <c r="A45" s="353"/>
      <c r="B45" s="354"/>
      <c r="C45" s="353"/>
      <c r="D45" s="354"/>
      <c r="E45" s="354"/>
      <c r="F45" s="353"/>
      <c r="G45" s="353"/>
      <c r="H45" s="353"/>
      <c r="I45" s="353"/>
      <c r="J45" s="355"/>
      <c r="K45" s="192"/>
    </row>
    <row r="46" spans="1:13" ht="15" customHeight="1" x14ac:dyDescent="0.3">
      <c r="A46" s="353"/>
      <c r="B46" s="354"/>
      <c r="C46" s="441" t="s">
        <v>268</v>
      </c>
      <c r="D46" s="441"/>
      <c r="E46" s="367"/>
      <c r="F46" s="357"/>
      <c r="G46" s="442" t="s">
        <v>498</v>
      </c>
      <c r="H46" s="442"/>
      <c r="I46" s="442"/>
      <c r="J46" s="358"/>
      <c r="K46" s="192"/>
    </row>
    <row r="47" spans="1:13" ht="15" x14ac:dyDescent="0.3">
      <c r="A47" s="353"/>
      <c r="B47" s="354"/>
      <c r="C47" s="353"/>
      <c r="D47" s="354"/>
      <c r="E47" s="354"/>
      <c r="F47" s="353"/>
      <c r="G47" s="443"/>
      <c r="H47" s="443"/>
      <c r="I47" s="443"/>
      <c r="J47" s="358"/>
      <c r="K47" s="192"/>
    </row>
    <row r="48" spans="1:13" ht="15" x14ac:dyDescent="0.3">
      <c r="A48" s="353"/>
      <c r="B48" s="354"/>
      <c r="C48" s="438" t="s">
        <v>139</v>
      </c>
      <c r="D48" s="438"/>
      <c r="E48" s="367"/>
      <c r="F48" s="357"/>
      <c r="G48" s="353"/>
      <c r="H48" s="353"/>
      <c r="I48" s="353"/>
      <c r="J48" s="353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irakli marshania</cp:lastModifiedBy>
  <cp:lastPrinted>2017-01-30T13:20:19Z</cp:lastPrinted>
  <dcterms:created xsi:type="dcterms:W3CDTF">2011-12-27T13:20:18Z</dcterms:created>
  <dcterms:modified xsi:type="dcterms:W3CDTF">2017-01-30T13:25:38Z</dcterms:modified>
</cp:coreProperties>
</file>