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8" activeTab="10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Лист1" sheetId="48" r:id="rId24"/>
    <sheet name="Лист2" sheetId="49" r:id="rId25"/>
  </sheets>
  <externalReferences>
    <externalReference r:id="rId26"/>
    <externalReference r:id="rId27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5.5'!$A$1:$L$33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</workbook>
</file>

<file path=xl/calcChain.xml><?xml version="1.0" encoding="utf-8"?>
<calcChain xmlns="http://schemas.openxmlformats.org/spreadsheetml/2006/main">
  <c r="C10" i="7"/>
  <c r="J19" i="10" l="1"/>
  <c r="I19"/>
  <c r="H19"/>
  <c r="G19"/>
  <c r="G17" s="1"/>
  <c r="F19"/>
  <c r="E19"/>
  <c r="D19"/>
  <c r="C19"/>
  <c r="C17" s="1"/>
  <c r="B19"/>
  <c r="J17"/>
  <c r="I17"/>
  <c r="H17"/>
  <c r="H9" s="1"/>
  <c r="F17"/>
  <c r="E17"/>
  <c r="D17"/>
  <c r="D9" s="1"/>
  <c r="B17"/>
  <c r="H14"/>
  <c r="G14"/>
  <c r="F14"/>
  <c r="E14"/>
  <c r="D14"/>
  <c r="J10"/>
  <c r="I10"/>
  <c r="H10"/>
  <c r="G10"/>
  <c r="F10"/>
  <c r="F9" s="1"/>
  <c r="E10"/>
  <c r="D10"/>
  <c r="C10"/>
  <c r="B10"/>
  <c r="E9"/>
  <c r="C64" i="12"/>
  <c r="C45"/>
  <c r="C44" s="1"/>
  <c r="C34"/>
  <c r="C11"/>
  <c r="C10"/>
  <c r="G9" i="10" l="1"/>
  <c r="C12" i="7" l="1"/>
  <c r="D12"/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I34" i="44" l="1"/>
  <c r="H34"/>
  <c r="D31" i="7" l="1"/>
  <c r="C31"/>
  <c r="D27"/>
  <c r="D26"/>
  <c r="D19"/>
  <c r="C19"/>
  <c r="D16"/>
  <c r="C16"/>
  <c r="D10"/>
  <c r="D31" i="3"/>
  <c r="C31"/>
  <c r="D9" i="7" l="1"/>
  <c r="C9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19" i="46"/>
  <c r="H34" i="45"/>
  <c r="G34"/>
  <c r="I25" i="43"/>
  <c r="H25"/>
  <c r="G25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G39"/>
  <c r="G36" s="1"/>
  <c r="G32"/>
  <c r="E39"/>
  <c r="E36" s="1"/>
  <c r="E32"/>
  <c r="C39"/>
  <c r="C36" s="1"/>
  <c r="C32"/>
  <c r="D45" i="12" l="1"/>
  <c r="D34"/>
  <c r="D11"/>
  <c r="J39" i="10"/>
  <c r="J36" s="1"/>
  <c r="F39"/>
  <c r="F36" s="1"/>
  <c r="D39"/>
  <c r="D36" s="1"/>
  <c r="B39"/>
  <c r="B36" s="1"/>
  <c r="J32"/>
  <c r="F32"/>
  <c r="D32"/>
  <c r="B32"/>
  <c r="D19" i="3"/>
  <c r="C19"/>
  <c r="D16"/>
  <c r="C16"/>
  <c r="D12"/>
  <c r="C10" l="1"/>
  <c r="C26"/>
  <c r="D10"/>
  <c r="D10" i="12"/>
  <c r="D26" i="3"/>
  <c r="C9" l="1"/>
  <c r="D9"/>
  <c r="D64" i="12" l="1"/>
  <c r="D44"/>
</calcChain>
</file>

<file path=xl/sharedStrings.xml><?xml version="1.0" encoding="utf-8"?>
<sst xmlns="http://schemas.openxmlformats.org/spreadsheetml/2006/main" count="1298" uniqueCount="726">
  <si>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</si>
  <si>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</si>
  <si>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</si>
  <si>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</si>
  <si>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</si>
  <si>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</si>
  <si>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</si>
  <si>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</si>
  <si>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</si>
  <si>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</si>
  <si>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</si>
  <si>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</si>
  <si>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</si>
  <si>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</si>
  <si>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</si>
  <si>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</si>
  <si>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</si>
  <si>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</si>
  <si>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</si>
  <si>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</si>
  <si>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</si>
  <si>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</si>
  <si>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</si>
  <si>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</si>
  <si>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</si>
  <si>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</si>
  <si>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</si>
  <si>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</si>
  <si>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</si>
  <si>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</si>
  <si>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</si>
  <si>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</si>
  <si>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</si>
  <si>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</si>
  <si>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</si>
  <si>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</si>
  <si>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</si>
  <si>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</si>
  <si>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</si>
  <si>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</si>
  <si>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</si>
  <si>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</si>
  <si>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</si>
  <si>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</si>
  <si>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</si>
  <si>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</si>
  <si>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</si>
  <si>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</si>
  <si>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</si>
  <si>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</si>
  <si>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</si>
  <si>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</si>
  <si>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</si>
  <si>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</si>
  <si>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</si>
  <si>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</si>
  <si>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</si>
  <si>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</si>
  <si>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</si>
  <si>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</si>
  <si>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</si>
  <si>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</si>
  <si>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</si>
  <si>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</si>
  <si>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</si>
  <si>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</si>
  <si>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</si>
  <si>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</si>
  <si>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</si>
  <si>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</si>
  <si>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</si>
  <si>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</si>
  <si>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</si>
  <si>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</si>
  <si>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</si>
  <si>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</si>
  <si>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</si>
  <si>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</si>
  <si>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</si>
  <si>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</si>
  <si>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</si>
  <si>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</si>
  <si>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</si>
  <si>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</si>
  <si>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</si>
  <si>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</si>
  <si>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</si>
  <si>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</si>
  <si>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</si>
  <si>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</si>
  <si>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</si>
  <si>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</si>
  <si>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</si>
  <si>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</si>
  <si>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</si>
  <si>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</si>
  <si>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</si>
  <si>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</si>
  <si>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</si>
  <si>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</si>
  <si>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</si>
  <si>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</si>
  <si>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</si>
  <si>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</si>
  <si>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</si>
  <si>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</si>
  <si>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</si>
  <si>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</si>
  <si>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</si>
  <si>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</si>
  <si>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</si>
  <si>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</si>
  <si>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</si>
  <si>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</si>
  <si>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</si>
  <si>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</si>
  <si>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</si>
  <si>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</si>
  <si>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</si>
  <si>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</si>
  <si>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</si>
  <si>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</si>
  <si>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</si>
  <si>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</si>
  <si>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</si>
  <si>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</si>
  <si>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</si>
  <si>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</si>
  <si>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</si>
  <si>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</si>
  <si>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</si>
  <si>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</si>
  <si>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</si>
  <si>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</si>
  <si>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</si>
  <si>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</si>
  <si>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</si>
  <si>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</si>
  <si>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</si>
  <si>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</si>
  <si>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</si>
  <si>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</si>
  <si>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</si>
  <si>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</si>
  <si>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</si>
  <si>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</si>
  <si>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</si>
  <si>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</si>
  <si>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</si>
  <si>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</si>
  <si>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</si>
  <si>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</si>
  <si>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</si>
  <si>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</si>
  <si>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</si>
  <si>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</si>
  <si>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</si>
  <si>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</si>
  <si>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</si>
  <si>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</si>
  <si>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</si>
  <si>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</si>
  <si>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</si>
  <si>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</si>
  <si>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</si>
  <si>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</si>
  <si>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</si>
  <si>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</si>
  <si>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</si>
  <si>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</si>
  <si>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</si>
  <si>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</si>
  <si>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</si>
  <si>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</si>
  <si>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</si>
  <si>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</si>
  <si>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</si>
  <si>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</si>
  <si>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</si>
  <si>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</si>
  <si>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</si>
  <si>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</si>
  <si>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</si>
  <si>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</si>
  <si>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</si>
  <si>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</si>
  <si>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</si>
  <si>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</si>
  <si>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</si>
  <si>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</si>
  <si>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</si>
  <si>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</si>
  <si>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</si>
  <si>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</si>
  <si>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</si>
  <si>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</si>
  <si>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</si>
  <si>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</si>
  <si>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</si>
  <si>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</si>
  <si>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</si>
  <si>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</si>
  <si>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</si>
  <si>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</si>
  <si>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</si>
  <si>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</si>
  <si>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</si>
  <si>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</si>
  <si>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</si>
  <si>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</si>
  <si>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</si>
  <si>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</si>
  <si>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</si>
  <si>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</si>
  <si>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</si>
  <si>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</si>
  <si>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</si>
  <si>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</si>
  <si>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</si>
  <si>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</si>
  <si>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</si>
  <si>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</si>
  <si>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</si>
  <si>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</si>
  <si>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</si>
  <si>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</si>
  <si>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</si>
  <si>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</si>
  <si>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</si>
  <si>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</si>
  <si>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</si>
  <si>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</si>
  <si>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</si>
  <si>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</si>
  <si>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</si>
  <si>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</si>
  <si>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</si>
  <si>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</si>
  <si>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</si>
  <si>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</si>
  <si>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</si>
  <si>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</si>
  <si>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</si>
  <si>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</si>
  <si>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</si>
  <si>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</si>
  <si>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</si>
  <si>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</si>
  <si>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</si>
  <si>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</si>
  <si>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</si>
  <si>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</si>
  <si>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</si>
  <si>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</si>
  <si>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</si>
  <si>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</si>
  <si>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</si>
  <si>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</si>
  <si>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</si>
  <si>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</si>
  <si>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</si>
  <si>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</si>
  <si>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</si>
  <si>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</si>
  <si>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</si>
  <si>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</si>
  <si>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</si>
  <si>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</si>
  <si>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</si>
  <si>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</si>
  <si>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</si>
  <si>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</si>
  <si>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</si>
  <si>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</si>
  <si>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</si>
  <si>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</si>
  <si>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</si>
  <si>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</si>
  <si>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</si>
  <si>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</si>
  <si>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</si>
  <si>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</si>
  <si>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</si>
  <si>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</si>
  <si>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</si>
  <si>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</si>
  <si>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</si>
  <si>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</si>
  <si>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</si>
  <si>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</si>
  <si>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</si>
  <si>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</si>
  <si>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</si>
  <si>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</si>
  <si>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</si>
  <si>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</si>
  <si>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</si>
  <si>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</si>
  <si>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</si>
  <si>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</si>
  <si>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</si>
  <si>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</si>
  <si>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</si>
  <si>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</si>
  <si>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</si>
  <si>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</si>
  <si>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</si>
  <si>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</si>
  <si>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</si>
  <si>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</si>
  <si>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</si>
  <si>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</si>
  <si>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</si>
  <si>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</si>
  <si>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</si>
  <si>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</si>
  <si>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</si>
  <si>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</si>
  <si>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</si>
  <si>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</si>
  <si>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</si>
  <si>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</si>
  <si>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</si>
  <si>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</si>
  <si>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</si>
  <si>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</si>
  <si>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</si>
  <si>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</si>
  <si>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</si>
  <si>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</si>
  <si>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</si>
  <si>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</si>
  <si>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</si>
  <si>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</si>
  <si>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</si>
  <si>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</si>
  <si>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</si>
  <si>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</si>
  <si>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</si>
  <si>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</si>
  <si>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</si>
  <si>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</si>
  <si>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</si>
  <si>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</si>
  <si>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</si>
  <si>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</si>
  <si>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</si>
  <si>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</si>
  <si>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</si>
  <si>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</si>
  <si>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</si>
  <si>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</si>
  <si>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</si>
  <si>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</si>
  <si>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</si>
  <si>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</si>
  <si>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</si>
  <si>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</si>
  <si>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</si>
  <si>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</si>
  <si>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</si>
  <si>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</si>
  <si>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</si>
  <si>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</si>
  <si>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</si>
  <si>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</si>
  <si>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</si>
  <si>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</si>
  <si>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</si>
  <si>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</si>
  <si>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</si>
  <si>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</si>
  <si>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</si>
  <si>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</si>
  <si>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</si>
  <si>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</si>
  <si>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</si>
  <si>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</si>
  <si>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</si>
  <si>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</si>
  <si>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</si>
  <si>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</si>
  <si>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</si>
  <si>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</si>
  <si>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</si>
  <si>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</si>
  <si>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</si>
  <si>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</si>
  <si>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</si>
  <si>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</si>
  <si>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</si>
  <si>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</si>
  <si>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</si>
  <si>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</si>
  <si>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</si>
  <si>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</si>
  <si>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</si>
  <si>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</si>
  <si>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</si>
  <si>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</si>
  <si>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</si>
  <si>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</si>
  <si>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</si>
  <si>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</si>
  <si>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</si>
  <si>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</si>
  <si>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</si>
  <si>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</si>
  <si>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</si>
  <si>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</si>
  <si>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</si>
  <si>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</si>
  <si>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</si>
  <si>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</si>
  <si>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</si>
  <si>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</si>
  <si>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</si>
  <si>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</si>
  <si>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</si>
  <si>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</si>
  <si>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</si>
  <si>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</si>
  <si>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</si>
  <si>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</si>
  <si>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</si>
  <si>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</si>
  <si>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</si>
  <si>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</si>
  <si>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</si>
  <si>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</si>
  <si>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</si>
  <si>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</si>
  <si>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</si>
  <si>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</si>
  <si>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</si>
  <si>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</si>
  <si>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</si>
  <si>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</si>
  <si>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</si>
  <si>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</si>
  <si>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</si>
  <si>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</si>
  <si>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</si>
  <si>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</si>
  <si>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</si>
  <si>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</si>
  <si>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</si>
  <si>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</si>
  <si>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</si>
  <si>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</si>
  <si>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</si>
  <si>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</si>
  <si>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</si>
  <si>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</si>
  <si>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</si>
  <si>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</si>
  <si>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</si>
  <si>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</si>
  <si>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</si>
  <si>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</si>
  <si>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</si>
  <si>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</si>
  <si>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</si>
  <si>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</si>
  <si>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</si>
  <si>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</si>
  <si>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</si>
  <si>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</si>
  <si>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</si>
  <si>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</si>
  <si>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</si>
  <si>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</si>
  <si>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</si>
  <si>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</si>
  <si>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</si>
  <si>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</si>
  <si>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</si>
  <si>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</si>
  <si>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</si>
  <si>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</si>
  <si>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</si>
  <si>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ზურაბ ბაქრაძე</t>
  </si>
  <si>
    <t>01021011379</t>
  </si>
  <si>
    <t>GE62TB7068136010100082</t>
  </si>
  <si>
    <t>თიბისი</t>
  </si>
  <si>
    <t>არჩილ მჭედლიშვილი</t>
  </si>
  <si>
    <t>01019012478</t>
  </si>
  <si>
    <t>GE60TB1141345061622337</t>
  </si>
  <si>
    <t>ბეჟან გუნავა</t>
  </si>
  <si>
    <t>19001002759</t>
  </si>
  <si>
    <t>GE91LB0711179984803000</t>
  </si>
  <si>
    <t>სს "ლიბერთიბანკი"</t>
  </si>
  <si>
    <t>კობა ბარაბაძე</t>
  </si>
  <si>
    <t>01026006716</t>
  </si>
  <si>
    <t>GE73TB7148345061100011</t>
  </si>
  <si>
    <t>არაფულადი შემოწირულობა</t>
  </si>
  <si>
    <t xml:space="preserve">ფართი </t>
  </si>
  <si>
    <t>იჯარა</t>
  </si>
  <si>
    <t>დავით თარხან-მოურავი, ირმა ინაშვილი -საქართველოს პატრიოტთა ალიანსი"</t>
  </si>
  <si>
    <t>მზია სანიკიძე</t>
  </si>
  <si>
    <t xml:space="preserve"> ნანა გადელია</t>
  </si>
  <si>
    <t xml:space="preserve"> ლია  თეთრაძე</t>
  </si>
  <si>
    <t xml:space="preserve"> მაია პეტრიჩენკო</t>
  </si>
  <si>
    <t>ლია მძელური</t>
  </si>
  <si>
    <t>GE67TB7002836080100009</t>
  </si>
  <si>
    <t>მსუბუქი ავტომანქანა</t>
  </si>
  <si>
    <t xml:space="preserve">INFINITI </t>
  </si>
  <si>
    <t>QX56</t>
  </si>
  <si>
    <t>AH- 738 - HA</t>
  </si>
  <si>
    <t>სსიპ - დაცვის პოლიციის დეპარტამენტი</t>
  </si>
  <si>
    <t>NK-489-NK</t>
  </si>
  <si>
    <t>daviT</t>
  </si>
  <si>
    <t>Tarxanmouravi</t>
  </si>
  <si>
    <t xml:space="preserve">TOYOTA </t>
  </si>
  <si>
    <t>SEQUOIA</t>
  </si>
  <si>
    <t>TT-879-MM</t>
  </si>
  <si>
    <t>06/29/2016-07/19/2016</t>
  </si>
  <si>
    <t>შპს საინფორმაციო ცენტრების ქსელი</t>
  </si>
  <si>
    <t>შპს ექსკლუზივნიუსი</t>
  </si>
  <si>
    <t>შპს პირველი ნიუსი-საქართველო</t>
  </si>
  <si>
    <t>შპს თავისუფალი გაზეთი</t>
  </si>
  <si>
    <t>ინტერნეტ-რეკლამს ხრჯი</t>
  </si>
  <si>
    <t>შპს 'მულტი მედია სერვისი</t>
  </si>
  <si>
    <t>რადიო რეკლამა</t>
  </si>
  <si>
    <t>შპს რადიოკომპანია 1 რადიო</t>
  </si>
  <si>
    <t>სატელევიზიო რეკლამის ხარჯი</t>
  </si>
  <si>
    <t>ააიპ მედია-კავშირი ობიექტივი</t>
  </si>
  <si>
    <t>ბრენდირებული აქსესუარებით რკლამის ხარჯი</t>
  </si>
  <si>
    <t>ი/მ ვახტანგ უშვერიძე</t>
  </si>
  <si>
    <t xml:space="preserve">ჩოხატაური, დუმბაძის ქუჩა, კვარტალი21, </t>
  </si>
  <si>
    <t>ოფისი</t>
  </si>
  <si>
    <t>80 კვ. მ.</t>
  </si>
  <si>
    <t>ავალინა</t>
  </si>
  <si>
    <t>კუტუბიძე</t>
  </si>
  <si>
    <t>ჩხოროწყუ, კ.ლესელიძის #4</t>
  </si>
  <si>
    <t>85 კვ.მ</t>
  </si>
  <si>
    <t xml:space="preserve">თეიმურაზ </t>
  </si>
  <si>
    <t>მალანია</t>
  </si>
  <si>
    <t>დუშეთი, კოსტავას #29</t>
  </si>
  <si>
    <t>75 კვ.მ</t>
  </si>
  <si>
    <t>16001004933</t>
  </si>
  <si>
    <t>იზაბელა</t>
  </si>
  <si>
    <t>წვერაძე</t>
  </si>
  <si>
    <t>ქობულეთი, აღმაშენებლის #11</t>
  </si>
  <si>
    <t>18 კვ.მ</t>
  </si>
  <si>
    <t>თემურ</t>
  </si>
  <si>
    <t>ცეცხლაძე</t>
  </si>
  <si>
    <t>ლანჩხუთი, თავისუფლების #1</t>
  </si>
  <si>
    <t>08/03/2015-02/01/2016</t>
  </si>
  <si>
    <t>160 კვ.მ</t>
  </si>
  <si>
    <t>01030031246</t>
  </si>
  <si>
    <t xml:space="preserve">გიიორგი </t>
  </si>
  <si>
    <t>ჩიჩუა</t>
  </si>
  <si>
    <t>საგარეჯო, ალაზნის #2</t>
  </si>
  <si>
    <t>07/01/2015-12/01/2016</t>
  </si>
  <si>
    <t>143 კვ.მ</t>
  </si>
  <si>
    <t>მარიამი</t>
  </si>
  <si>
    <t>მჭედლიშვილი</t>
  </si>
  <si>
    <t>თბილისი, ძმები კაკაბაძეების #2ა</t>
  </si>
  <si>
    <t>ს.ს. სინემა კლუბი</t>
  </si>
  <si>
    <t>06/26/2015-uvado</t>
  </si>
  <si>
    <t>350 კვ.მ</t>
  </si>
  <si>
    <t>2000 აშშ დოლარის ეკვივალენტი ლარში</t>
  </si>
  <si>
    <t>ოზურგეთი, ი. პეტრიწის, #1</t>
  </si>
  <si>
    <t>50.90 კვ.მ</t>
  </si>
  <si>
    <t>01034002311</t>
  </si>
  <si>
    <t>ივანე</t>
  </si>
  <si>
    <t>ფირცხალაიშვილი</t>
  </si>
  <si>
    <t>ქ. გორი, ჯუღაშვილის N 3ა-5</t>
  </si>
  <si>
    <t>40 კვ.მ</t>
  </si>
  <si>
    <t xml:space="preserve">რევაზ </t>
  </si>
  <si>
    <t>თოროზაშვილი</t>
  </si>
  <si>
    <t>რუსთავი</t>
  </si>
  <si>
    <t>29.21 კვ.მ</t>
  </si>
  <si>
    <t>375</t>
  </si>
  <si>
    <t xml:space="preserve">ირმა </t>
  </si>
  <si>
    <t xml:space="preserve">ფიროსმანაშვილი </t>
  </si>
  <si>
    <t>ქუთაისი რუსთაველი N13</t>
  </si>
  <si>
    <t>150კვ.მ</t>
  </si>
  <si>
    <t xml:space="preserve">ცისმარი  </t>
  </si>
  <si>
    <t>ბოჭორიშვილი</t>
  </si>
  <si>
    <t>დედოფლისწყარო</t>
  </si>
  <si>
    <t>03/01/2016-01/01/2017</t>
  </si>
  <si>
    <t>33.6კვ. მ.</t>
  </si>
  <si>
    <t xml:space="preserve">მარინე </t>
  </si>
  <si>
    <t>ხარაშვილი</t>
  </si>
  <si>
    <t>კასპი</t>
  </si>
  <si>
    <t>16კვ. მ.</t>
  </si>
  <si>
    <t xml:space="preserve">ბესიკი </t>
  </si>
  <si>
    <t>გოგობერიძე</t>
  </si>
  <si>
    <t>55კვ. მ.</t>
  </si>
  <si>
    <r>
      <t>ბორჯომი</t>
    </r>
    <r>
      <rPr>
        <sz val="10"/>
        <color theme="1"/>
        <rFont val="AcadNusx"/>
      </rPr>
      <t xml:space="preserve"> saakaZis #2</t>
    </r>
  </si>
  <si>
    <t>18კვ. მ.</t>
  </si>
  <si>
    <t>შპს ,,ჯეო ჰოსპიტალს''</t>
  </si>
  <si>
    <r>
      <t>ახალციხე</t>
    </r>
    <r>
      <rPr>
        <sz val="10"/>
        <color theme="1"/>
        <rFont val="AcadNusx"/>
      </rPr>
      <t xml:space="preserve"> manveliSvilis #20</t>
    </r>
  </si>
  <si>
    <t>02/15/2016-01/01/2017</t>
  </si>
  <si>
    <t>158კვ.მ</t>
  </si>
  <si>
    <t>გევორქ</t>
  </si>
  <si>
    <t xml:space="preserve"> კარაპეტიანი</t>
  </si>
  <si>
    <t>მცხეთა</t>
  </si>
  <si>
    <t>60კვ.მ</t>
  </si>
  <si>
    <t xml:space="preserve">დალი </t>
  </si>
  <si>
    <t>ბიბილაშვილი</t>
  </si>
  <si>
    <t>ქ. თბილისი, ფურცელაძე 14</t>
  </si>
  <si>
    <t>78კვ.მ</t>
  </si>
  <si>
    <t xml:space="preserve">ალექსანდრე </t>
  </si>
  <si>
    <t>ლორდელი</t>
  </si>
  <si>
    <r>
      <t>თერჯოლა</t>
    </r>
    <r>
      <rPr>
        <sz val="10"/>
        <color theme="1"/>
        <rFont val="AcadNusx"/>
      </rPr>
      <t xml:space="preserve"> rusTaveli</t>
    </r>
  </si>
  <si>
    <t>63.5კვ.მ</t>
  </si>
  <si>
    <t>ლაფაჩი</t>
  </si>
  <si>
    <t>აბაშა</t>
  </si>
  <si>
    <t>50კვ. მ.</t>
  </si>
  <si>
    <t xml:space="preserve">მერაბი </t>
  </si>
  <si>
    <t>ცომაია</t>
  </si>
  <si>
    <t>ხობი</t>
  </si>
  <si>
    <t>40კვ. მ.</t>
  </si>
  <si>
    <t xml:space="preserve">ციცინო </t>
  </si>
  <si>
    <t>ალანია</t>
  </si>
  <si>
    <t>წალენჯიხა</t>
  </si>
  <si>
    <t>25კვ. მ.</t>
  </si>
  <si>
    <t xml:space="preserve">ლიმონი </t>
  </si>
  <si>
    <t>ზარანდია</t>
  </si>
  <si>
    <t>ფოთი</t>
  </si>
  <si>
    <t>238.16კვ. მ.</t>
  </si>
  <si>
    <t xml:space="preserve">მინდია </t>
  </si>
  <si>
    <t>ბარამია</t>
  </si>
  <si>
    <t>ზუგდიდი</t>
  </si>
  <si>
    <t>100კვ. მ.</t>
  </si>
  <si>
    <t xml:space="preserve">ვახტანგ </t>
  </si>
  <si>
    <t>ბასილაია</t>
  </si>
  <si>
    <t>თეთრიწყარო</t>
  </si>
  <si>
    <t>60კვ. მ.</t>
  </si>
  <si>
    <t xml:space="preserve">ნოდარი </t>
  </si>
  <si>
    <t>კობაიძე</t>
  </si>
  <si>
    <t>ზესტაფონი</t>
  </si>
  <si>
    <t>ჯაბა</t>
  </si>
  <si>
    <t xml:space="preserve"> ჩინჩალაძე</t>
  </si>
  <si>
    <t>ჭიათურა</t>
  </si>
  <si>
    <t>130კვ. მ.</t>
  </si>
  <si>
    <t xml:space="preserve">აკაკი </t>
  </si>
  <si>
    <t>ცერცვაძე</t>
  </si>
  <si>
    <t>თბილისი, ისანი</t>
  </si>
  <si>
    <t>37კვ. მ.</t>
  </si>
  <si>
    <t>450 აშშ დოლარის ეკვივალენტი ლარში</t>
  </si>
  <si>
    <t xml:space="preserve">ირინა </t>
  </si>
  <si>
    <t>ღუდუმიძე</t>
  </si>
  <si>
    <t>გურჯაანი</t>
  </si>
  <si>
    <t xml:space="preserve">ხეთისავარი </t>
  </si>
  <si>
    <t>თბილისი, გლდანი</t>
  </si>
  <si>
    <t>88.89კვ. მ.</t>
  </si>
  <si>
    <t>400 აშშ დოლარის ეკვივალენტი ლარში</t>
  </si>
  <si>
    <t>მარსელი</t>
  </si>
  <si>
    <t xml:space="preserve"> კაპანაძე </t>
  </si>
  <si>
    <t>თბილისი, სამგორი</t>
  </si>
  <si>
    <t>170კვ. მ.</t>
  </si>
  <si>
    <t xml:space="preserve">ბედი </t>
  </si>
  <si>
    <t>ხარაბაძე</t>
  </si>
  <si>
    <t>თბილისი, საბურთალო</t>
  </si>
  <si>
    <t xml:space="preserve">ბერიკა </t>
  </si>
  <si>
    <t>ბარბაქაძე</t>
  </si>
  <si>
    <t>ლაგოდეხი</t>
  </si>
  <si>
    <t>31კვ. მ.</t>
  </si>
  <si>
    <t xml:space="preserve">მაკა </t>
  </si>
  <si>
    <t xml:space="preserve">ხელაშვილი </t>
  </si>
  <si>
    <t>ტარიელი</t>
  </si>
  <si>
    <t xml:space="preserve"> ოდიშვილი</t>
  </si>
  <si>
    <t>წეროვანი</t>
  </si>
  <si>
    <t>04/01/2016-01/01/2017</t>
  </si>
  <si>
    <t>გივი</t>
  </si>
  <si>
    <t xml:space="preserve"> ღვინჯილია</t>
  </si>
  <si>
    <t>80კვ. მ.</t>
  </si>
  <si>
    <t>წალკა</t>
  </si>
  <si>
    <t>3300 აშშ დოლარის ეკვივალენტი ლარში</t>
  </si>
  <si>
    <t>221.15 კვ.მ</t>
  </si>
  <si>
    <t>03/16/2016-03/16/2017</t>
  </si>
  <si>
    <t>saqarTvelos kinoakademia</t>
  </si>
  <si>
    <t>07/01/2016-11/01/2016</t>
  </si>
  <si>
    <t xml:space="preserve">მურად </t>
  </si>
  <si>
    <t>კოვზირიძე</t>
  </si>
  <si>
    <t>37.80კვ. მ.</t>
  </si>
  <si>
    <t>წყალტუბო</t>
  </si>
  <si>
    <t xml:space="preserve">ნუნუ </t>
  </si>
  <si>
    <t>ჩაჩუა</t>
  </si>
  <si>
    <t>სამტრედია</t>
  </si>
  <si>
    <t>36.30კვ. მ.</t>
  </si>
  <si>
    <t xml:space="preserve">თამარი </t>
  </si>
  <si>
    <t>წიქარიშვილი</t>
  </si>
  <si>
    <t>ხარაგაული</t>
  </si>
  <si>
    <t>42.60კვ. მ.</t>
  </si>
  <si>
    <t xml:space="preserve">გოგია </t>
  </si>
  <si>
    <t>ხალხელაური</t>
  </si>
  <si>
    <t>ახმეტა</t>
  </si>
  <si>
    <t>39კვ. მ.</t>
  </si>
  <si>
    <t>06/01/2016-01/01/2017</t>
  </si>
  <si>
    <t xml:space="preserve">არტიუშ   </t>
  </si>
  <si>
    <t>აღაჯანიან</t>
  </si>
  <si>
    <t>ახალქალაქი</t>
  </si>
  <si>
    <t>თუმანიშვილი</t>
  </si>
  <si>
    <t>ადიგენი</t>
  </si>
  <si>
    <t xml:space="preserve">მზია </t>
  </si>
  <si>
    <t>ყვირილიანი</t>
  </si>
  <si>
    <t>ცაგერი</t>
  </si>
  <si>
    <t>75კვ. მ.</t>
  </si>
  <si>
    <t>საჩხერე</t>
  </si>
  <si>
    <t xml:space="preserve">ია </t>
  </si>
  <si>
    <t>მამულაშვილი</t>
  </si>
  <si>
    <t xml:space="preserve">  </t>
  </si>
  <si>
    <t xml:space="preserve">ამირან </t>
  </si>
  <si>
    <t>დავითაძე</t>
  </si>
  <si>
    <t>დაბა შუახევი</t>
  </si>
  <si>
    <t>05/01/2016-1/01/2017</t>
  </si>
  <si>
    <t xml:space="preserve">სპარტაკ </t>
  </si>
  <si>
    <t>ალფაიძე</t>
  </si>
  <si>
    <t>ბოლნისი</t>
  </si>
  <si>
    <t xml:space="preserve">ავთანდილ </t>
  </si>
  <si>
    <t>ბერიძე</t>
  </si>
  <si>
    <t>დაბა ქედა</t>
  </si>
  <si>
    <t>48.60კვ. მ.</t>
  </si>
  <si>
    <t xml:space="preserve">გიორგი </t>
  </si>
  <si>
    <t>ჩიკვილაძე</t>
  </si>
  <si>
    <t>ონი</t>
  </si>
  <si>
    <t xml:space="preserve">მერი </t>
  </si>
  <si>
    <t>დიასამიძე</t>
  </si>
  <si>
    <t>ვანი</t>
  </si>
  <si>
    <t>70კვ. მ.</t>
  </si>
  <si>
    <t>შპს ინტერ მედია პლიუსი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</si>
</sst>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color rgb="FF000000"/>
      <name val="Segoe UI"/>
      <family val="2"/>
      <charset val="204"/>
    </font>
    <font>
      <sz val="9"/>
      <name val="Arial"/>
      <family val="2"/>
      <charset val="204"/>
    </font>
    <font>
      <sz val="12"/>
      <name val="Arial"/>
      <family val="2"/>
      <charset val="204"/>
    </font>
    <font>
      <sz val="10"/>
      <color theme="1"/>
      <name val="AcadNusx"/>
    </font>
    <font>
      <sz val="10"/>
      <name val="Sylfaen"/>
      <family val="1"/>
      <charset val="204"/>
    </font>
    <font>
      <sz val="9"/>
      <name val="Sylfaen"/>
      <family val="1"/>
      <charset val="204"/>
    </font>
    <font>
      <sz val="11"/>
      <name val="Sylfaen"/>
      <family val="1"/>
    </font>
    <font>
      <sz val="11"/>
      <name val="Sylfaen"/>
      <family val="1"/>
      <charset val="204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83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0" xfId="2" applyFont="1" applyFill="1" applyBorder="1" applyAlignment="1" applyProtection="1">
      <alignment horizontal="left" vertical="top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4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5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3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3" fontId="33" fillId="0" borderId="5" xfId="9" applyNumberFormat="1" applyFont="1" applyBorder="1" applyAlignment="1" applyProtection="1">
      <alignment vertical="center"/>
      <protection locked="0"/>
    </xf>
    <xf numFmtId="0" fontId="33" fillId="2" borderId="1" xfId="9" applyFont="1" applyFill="1" applyBorder="1" applyAlignment="1" applyProtection="1">
      <alignment vertical="center"/>
      <protection locked="0"/>
    </xf>
    <xf numFmtId="0" fontId="35" fillId="2" borderId="1" xfId="0" applyFont="1" applyFill="1" applyBorder="1" applyAlignment="1">
      <alignment wrapText="1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0" fontId="33" fillId="0" borderId="34" xfId="9" applyFont="1" applyBorder="1" applyAlignment="1" applyProtection="1">
      <alignment vertical="center" wrapText="1"/>
      <protection locked="0"/>
    </xf>
    <xf numFmtId="4" fontId="33" fillId="0" borderId="43" xfId="9" applyNumberFormat="1" applyFont="1" applyBorder="1" applyAlignment="1" applyProtection="1">
      <alignment vertical="center"/>
      <protection locked="0"/>
    </xf>
    <xf numFmtId="0" fontId="33" fillId="0" borderId="44" xfId="9" applyFont="1" applyBorder="1" applyAlignment="1" applyProtection="1">
      <alignment vertical="center" wrapText="1"/>
      <protection locked="0"/>
    </xf>
    <xf numFmtId="0" fontId="33" fillId="0" borderId="1" xfId="9" applyFont="1" applyBorder="1" applyAlignment="1" applyProtection="1">
      <alignment vertical="center" wrapText="1"/>
      <protection locked="0"/>
    </xf>
    <xf numFmtId="4" fontId="36" fillId="0" borderId="1" xfId="0" applyNumberFormat="1" applyFont="1" applyBorder="1" applyAlignment="1">
      <alignment horizontal="right"/>
    </xf>
    <xf numFmtId="1" fontId="23" fillId="0" borderId="45" xfId="2" applyNumberFormat="1" applyFont="1" applyFill="1" applyBorder="1" applyAlignment="1" applyProtection="1">
      <alignment horizontal="left" vertical="top" wrapText="1"/>
      <protection locked="0"/>
    </xf>
    <xf numFmtId="14" fontId="26" fillId="0" borderId="1" xfId="5" applyNumberFormat="1" applyFont="1" applyBorder="1" applyAlignment="1" applyProtection="1">
      <alignment wrapText="1"/>
      <protection locked="0"/>
    </xf>
    <xf numFmtId="0" fontId="37" fillId="0" borderId="1" xfId="0" applyFont="1" applyBorder="1" applyAlignment="1">
      <alignment horizontal="left" wrapText="1"/>
    </xf>
    <xf numFmtId="0" fontId="38" fillId="0" borderId="2" xfId="4" applyFont="1" applyBorder="1" applyAlignment="1" applyProtection="1">
      <alignment vertical="center" wrapText="1"/>
      <protection locked="0"/>
    </xf>
    <xf numFmtId="0" fontId="39" fillId="0" borderId="1" xfId="1" applyFont="1" applyFill="1" applyBorder="1" applyAlignment="1" applyProtection="1">
      <alignment horizontal="left" vertical="center" wrapText="1" indent="1"/>
    </xf>
    <xf numFmtId="0" fontId="16" fillId="2" borderId="1" xfId="0" applyFont="1" applyFill="1" applyBorder="1" applyAlignment="1" applyProtection="1">
      <alignment wrapText="1"/>
    </xf>
    <xf numFmtId="0" fontId="40" fillId="0" borderId="1" xfId="1" applyFont="1" applyFill="1" applyBorder="1" applyAlignment="1" applyProtection="1">
      <alignment horizontal="left" vertical="center" wrapText="1" indent="1"/>
    </xf>
    <xf numFmtId="0" fontId="21" fillId="5" borderId="0" xfId="0" applyFont="1" applyFill="1" applyAlignment="1" applyProtection="1">
      <alignment horizontal="left" vertical="top"/>
    </xf>
    <xf numFmtId="0" fontId="16" fillId="5" borderId="0" xfId="0" applyFont="1" applyFill="1" applyBorder="1" applyAlignment="1" applyProtection="1">
      <alignment vertical="top"/>
    </xf>
    <xf numFmtId="0" fontId="21" fillId="5" borderId="0" xfId="0" applyFont="1" applyFill="1" applyAlignment="1" applyProtection="1">
      <alignment vertical="top"/>
    </xf>
    <xf numFmtId="0" fontId="16" fillId="2" borderId="0" xfId="0" applyFont="1" applyFill="1" applyBorder="1" applyAlignment="1" applyProtection="1">
      <alignment vertical="top"/>
    </xf>
    <xf numFmtId="0" fontId="16" fillId="5" borderId="0" xfId="1" applyFont="1" applyFill="1" applyAlignment="1" applyProtection="1">
      <alignment horizontal="center" vertical="top"/>
    </xf>
    <xf numFmtId="3" fontId="21" fillId="6" borderId="1" xfId="1" applyNumberFormat="1" applyFont="1" applyFill="1" applyBorder="1" applyAlignment="1" applyProtection="1">
      <alignment horizontal="center" vertical="top" wrapText="1"/>
    </xf>
    <xf numFmtId="0" fontId="16" fillId="2" borderId="1" xfId="0" applyFont="1" applyFill="1" applyBorder="1" applyAlignment="1" applyProtection="1">
      <alignment vertical="top" wrapText="1"/>
    </xf>
    <xf numFmtId="0" fontId="21" fillId="0" borderId="1" xfId="1" applyFont="1" applyFill="1" applyBorder="1" applyAlignment="1" applyProtection="1">
      <alignment horizontal="left" vertical="top" wrapText="1"/>
    </xf>
    <xf numFmtId="0" fontId="21" fillId="0" borderId="1" xfId="0" applyFont="1" applyFill="1" applyBorder="1" applyAlignment="1" applyProtection="1">
      <alignment vertical="top"/>
      <protection locked="0"/>
    </xf>
    <xf numFmtId="0" fontId="21" fillId="2" borderId="0" xfId="0" applyFont="1" applyFill="1" applyAlignment="1" applyProtection="1">
      <alignment horizontal="left" vertical="top"/>
      <protection locked="0"/>
    </xf>
    <xf numFmtId="0" fontId="16" fillId="2" borderId="0" xfId="0" applyFont="1" applyFill="1" applyAlignment="1" applyProtection="1">
      <alignment vertical="top"/>
      <protection locked="0"/>
    </xf>
    <xf numFmtId="0" fontId="18" fillId="2" borderId="0" xfId="10" applyFont="1" applyFill="1" applyBorder="1" applyAlignment="1" applyProtection="1">
      <alignment vertical="top"/>
      <protection locked="0"/>
    </xf>
    <xf numFmtId="14" fontId="20" fillId="2" borderId="0" xfId="10" applyNumberFormat="1" applyFont="1" applyFill="1" applyBorder="1" applyAlignment="1" applyProtection="1">
      <alignment horizontal="center" vertical="top"/>
    </xf>
    <xf numFmtId="0" fontId="0" fillId="2" borderId="0" xfId="0" applyFill="1" applyAlignment="1">
      <alignment vertical="top"/>
    </xf>
    <xf numFmtId="168" fontId="18" fillId="2" borderId="2" xfId="10" applyNumberFormat="1" applyFont="1" applyFill="1" applyBorder="1" applyAlignment="1" applyProtection="1">
      <alignment horizontal="left" vertical="center" wrapText="1"/>
      <protection locked="0"/>
    </xf>
    <xf numFmtId="49" fontId="18" fillId="0" borderId="1" xfId="4" applyNumberFormat="1" applyFont="1" applyBorder="1" applyAlignment="1" applyProtection="1">
      <alignment horizontal="center" vertical="center" wrapText="1"/>
      <protection locked="0"/>
    </xf>
    <xf numFmtId="0" fontId="18" fillId="0" borderId="2" xfId="4" applyNumberFormat="1" applyFont="1" applyBorder="1" applyAlignment="1" applyProtection="1">
      <alignment vertical="center" wrapText="1"/>
      <protection locked="0"/>
    </xf>
    <xf numFmtId="0" fontId="18" fillId="2" borderId="1" xfId="4" applyFont="1" applyFill="1" applyBorder="1" applyAlignment="1" applyProtection="1">
      <alignment vertical="center" wrapText="1"/>
      <protection locked="0"/>
    </xf>
    <xf numFmtId="49" fontId="18" fillId="0" borderId="1" xfId="4" applyNumberFormat="1" applyFont="1" applyBorder="1" applyAlignment="1" applyProtection="1">
      <alignment vertical="center" wrapText="1"/>
      <protection locked="0"/>
    </xf>
    <xf numFmtId="0" fontId="41" fillId="0" borderId="1" xfId="0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left" vertical="center" wrapText="1"/>
    </xf>
    <xf numFmtId="49" fontId="19" fillId="0" borderId="1" xfId="0" applyNumberFormat="1" applyFont="1" applyBorder="1" applyAlignment="1">
      <alignment horizontal="right" vertical="center" wrapText="1"/>
    </xf>
    <xf numFmtId="0" fontId="42" fillId="0" borderId="0" xfId="0" applyFont="1" applyAlignment="1">
      <alignment horizontal="left"/>
    </xf>
    <xf numFmtId="49" fontId="19" fillId="2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49" fontId="43" fillId="2" borderId="1" xfId="0" applyNumberFormat="1" applyFont="1" applyFill="1" applyBorder="1" applyAlignment="1">
      <alignment horizontal="center" vertical="center" wrapText="1"/>
    </xf>
    <xf numFmtId="0" fontId="18" fillId="7" borderId="2" xfId="4" applyFont="1" applyFill="1" applyBorder="1" applyAlignment="1" applyProtection="1">
      <alignment vertical="center" wrapText="1"/>
      <protection locked="0"/>
    </xf>
    <xf numFmtId="0" fontId="38" fillId="0" borderId="1" xfId="4" applyFont="1" applyBorder="1" applyAlignment="1" applyProtection="1">
      <alignment vertical="center" wrapText="1"/>
      <protection locked="0"/>
    </xf>
    <xf numFmtId="0" fontId="18" fillId="2" borderId="2" xfId="4" applyFont="1" applyFill="1" applyBorder="1" applyAlignment="1" applyProtection="1">
      <alignment vertical="center" wrapText="1"/>
      <protection locked="0"/>
    </xf>
    <xf numFmtId="0" fontId="12" fillId="0" borderId="0" xfId="0" applyFont="1" applyProtection="1">
      <protection locked="0"/>
    </xf>
    <xf numFmtId="14" fontId="18" fillId="0" borderId="1" xfId="4" applyNumberFormat="1" applyFont="1" applyBorder="1" applyAlignment="1" applyProtection="1">
      <alignment vertical="center" wrapText="1"/>
      <protection locked="0"/>
    </xf>
    <xf numFmtId="0" fontId="16" fillId="0" borderId="1" xfId="0" applyFont="1" applyBorder="1" applyAlignment="1" applyProtection="1">
      <alignment horizontal="left"/>
      <protection locked="0"/>
    </xf>
    <xf numFmtId="0" fontId="18" fillId="0" borderId="2" xfId="4" applyFont="1" applyBorder="1" applyAlignment="1" applyProtection="1">
      <alignment horizontal="left" vertical="center" wrapText="1"/>
      <protection locked="0"/>
    </xf>
    <xf numFmtId="0" fontId="0" fillId="5" borderId="0" xfId="0" applyFill="1" applyAlignment="1" applyProtection="1">
      <alignment horizontal="left"/>
    </xf>
    <xf numFmtId="0" fontId="0" fillId="2" borderId="0" xfId="0" applyFill="1" applyAlignment="1" applyProtection="1">
      <alignment horizontal="left"/>
    </xf>
    <xf numFmtId="0" fontId="20" fillId="5" borderId="1" xfId="4" applyFont="1" applyFill="1" applyBorder="1" applyAlignment="1" applyProtection="1">
      <alignment horizontal="left" vertical="center" wrapText="1"/>
    </xf>
    <xf numFmtId="0" fontId="18" fillId="2" borderId="2" xfId="4" applyFont="1" applyFill="1" applyBorder="1" applyAlignment="1" applyProtection="1">
      <alignment horizontal="left" vertical="center" wrapText="1"/>
      <protection locked="0"/>
    </xf>
    <xf numFmtId="49" fontId="19" fillId="2" borderId="1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49" fontId="19" fillId="0" borderId="1" xfId="0" applyNumberFormat="1" applyFont="1" applyFill="1" applyBorder="1" applyAlignment="1">
      <alignment horizontal="left" vertical="center" wrapText="1"/>
    </xf>
    <xf numFmtId="49" fontId="19" fillId="7" borderId="1" xfId="0" applyNumberFormat="1" applyFont="1" applyFill="1" applyBorder="1" applyAlignment="1">
      <alignment horizontal="left" vertical="center" wrapText="1"/>
    </xf>
    <xf numFmtId="49" fontId="43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49" fontId="33" fillId="2" borderId="1" xfId="9" applyNumberFormat="1" applyFont="1" applyFill="1" applyBorder="1" applyAlignment="1" applyProtection="1">
      <alignment vertical="center"/>
      <protection locked="0"/>
    </xf>
    <xf numFmtId="0" fontId="35" fillId="2" borderId="1" xfId="0" applyFont="1" applyFill="1" applyBorder="1"/>
    <xf numFmtId="0" fontId="33" fillId="2" borderId="19" xfId="9" applyFont="1" applyFill="1" applyBorder="1" applyAlignment="1" applyProtection="1">
      <alignment vertical="center"/>
      <protection locked="0"/>
    </xf>
    <xf numFmtId="0" fontId="33" fillId="2" borderId="18" xfId="9" applyFont="1" applyFill="1" applyBorder="1" applyAlignment="1" applyProtection="1">
      <alignment vertical="center" wrapText="1"/>
      <protection locked="0"/>
    </xf>
    <xf numFmtId="49" fontId="33" fillId="2" borderId="2" xfId="9" applyNumberFormat="1" applyFont="1" applyFill="1" applyBorder="1" applyAlignment="1" applyProtection="1">
      <alignment vertical="center"/>
      <protection locked="0"/>
    </xf>
    <xf numFmtId="14" fontId="10" fillId="0" borderId="1" xfId="3" applyNumberFormat="1" applyBorder="1" applyAlignment="1" applyProtection="1">
      <alignment horizontal="left"/>
      <protection locked="0"/>
    </xf>
    <xf numFmtId="0" fontId="16" fillId="2" borderId="1" xfId="0" applyFont="1" applyFill="1" applyBorder="1" applyProtection="1">
      <protection locked="0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topLeftCell="D10" zoomScale="80" zoomScaleSheetLayoutView="80" workbookViewId="0">
      <selection activeCell="G22" sqref="G22"/>
    </sheetView>
  </sheetViews>
  <sheetFormatPr defaultRowHeight="15"/>
  <cols>
    <col min="1" max="1" width="6.28515625" style="288" bestFit="1" customWidth="1"/>
    <col min="2" max="2" width="13.140625" style="288" customWidth="1"/>
    <col min="3" max="3" width="17.85546875" style="288" customWidth="1"/>
    <col min="4" max="4" width="15.140625" style="288" customWidth="1"/>
    <col min="5" max="5" width="24.5703125" style="288" customWidth="1"/>
    <col min="6" max="6" width="19.140625" style="289" customWidth="1"/>
    <col min="7" max="7" width="22.42578125" style="289" customWidth="1"/>
    <col min="8" max="8" width="19.140625" style="289" customWidth="1"/>
    <col min="9" max="9" width="16.42578125" style="288" bestFit="1" customWidth="1"/>
    <col min="10" max="10" width="17.42578125" style="288" customWidth="1"/>
    <col min="11" max="11" width="13.140625" style="288" bestFit="1" customWidth="1"/>
    <col min="12" max="12" width="15.28515625" style="288" customWidth="1"/>
    <col min="13" max="16384" width="9.140625" style="288"/>
  </cols>
  <sheetData>
    <row r="1" spans="1:12" s="299" customFormat="1">
      <c r="A1" s="368" t="s">
        <v>295</v>
      </c>
      <c r="B1" s="353"/>
      <c r="C1" s="353"/>
      <c r="D1" s="353"/>
      <c r="E1" s="354"/>
      <c r="F1" s="348"/>
      <c r="G1" s="354"/>
      <c r="H1" s="367"/>
      <c r="I1" s="353"/>
      <c r="J1" s="354"/>
      <c r="K1" s="354"/>
      <c r="L1" s="366" t="s">
        <v>97</v>
      </c>
    </row>
    <row r="2" spans="1:12" s="299" customFormat="1">
      <c r="A2" s="365" t="s">
        <v>128</v>
      </c>
      <c r="B2" s="353"/>
      <c r="C2" s="353"/>
      <c r="D2" s="353"/>
      <c r="E2" s="354"/>
      <c r="F2" s="348"/>
      <c r="G2" s="354"/>
      <c r="H2" s="364"/>
      <c r="I2" s="353"/>
      <c r="J2" s="354"/>
      <c r="K2" s="354" t="s">
        <v>516</v>
      </c>
      <c r="L2" s="363"/>
    </row>
    <row r="3" spans="1:12" s="299" customFormat="1">
      <c r="A3" s="362"/>
      <c r="B3" s="353"/>
      <c r="C3" s="361"/>
      <c r="D3" s="360"/>
      <c r="E3" s="354"/>
      <c r="F3" s="359"/>
      <c r="G3" s="354"/>
      <c r="H3" s="354"/>
      <c r="I3" s="348"/>
      <c r="J3" s="353"/>
      <c r="K3" s="353"/>
      <c r="L3" s="352"/>
    </row>
    <row r="4" spans="1:12" s="299" customFormat="1">
      <c r="A4" s="391" t="s">
        <v>262</v>
      </c>
      <c r="B4" s="348"/>
      <c r="C4" s="348"/>
      <c r="D4" s="358" t="s">
        <v>498</v>
      </c>
      <c r="E4" s="354"/>
      <c r="F4" s="357"/>
      <c r="G4" s="356"/>
      <c r="H4" s="354"/>
      <c r="I4" s="384"/>
      <c r="J4" s="385"/>
      <c r="K4" s="291"/>
      <c r="L4" s="386"/>
    </row>
    <row r="5" spans="1:12" s="299" customFormat="1" ht="15.75" thickBot="1">
      <c r="A5" s="358"/>
      <c r="B5" s="354"/>
      <c r="C5" s="357"/>
      <c r="D5" s="356"/>
      <c r="E5" s="354"/>
      <c r="F5" s="355"/>
      <c r="G5" s="355"/>
      <c r="H5" s="355"/>
      <c r="I5" s="354"/>
      <c r="J5" s="353"/>
      <c r="K5" s="353"/>
      <c r="L5" s="352"/>
    </row>
    <row r="6" spans="1:12" ht="15.75" thickBot="1">
      <c r="A6" s="351"/>
      <c r="B6" s="350"/>
      <c r="C6" s="349"/>
      <c r="D6" s="349"/>
      <c r="E6" s="349"/>
      <c r="F6" s="348"/>
      <c r="G6" s="348"/>
      <c r="H6" s="348"/>
      <c r="I6" s="399" t="s">
        <v>442</v>
      </c>
      <c r="J6" s="400"/>
      <c r="K6" s="401"/>
      <c r="L6" s="347"/>
    </row>
    <row r="7" spans="1:12" s="335" customFormat="1" ht="51.75" thickBot="1">
      <c r="A7" s="346" t="s">
        <v>64</v>
      </c>
      <c r="B7" s="345" t="s">
        <v>129</v>
      </c>
      <c r="C7" s="345" t="s">
        <v>441</v>
      </c>
      <c r="D7" s="344" t="s">
        <v>268</v>
      </c>
      <c r="E7" s="343" t="s">
        <v>440</v>
      </c>
      <c r="F7" s="342" t="s">
        <v>439</v>
      </c>
      <c r="G7" s="341" t="s">
        <v>216</v>
      </c>
      <c r="H7" s="340" t="s">
        <v>213</v>
      </c>
      <c r="I7" s="339" t="s">
        <v>438</v>
      </c>
      <c r="J7" s="338" t="s">
        <v>265</v>
      </c>
      <c r="K7" s="337" t="s">
        <v>217</v>
      </c>
      <c r="L7" s="336" t="s">
        <v>218</v>
      </c>
    </row>
    <row r="8" spans="1:12" s="329" customFormat="1" ht="15.75" thickBot="1">
      <c r="A8" s="333">
        <v>1</v>
      </c>
      <c r="B8" s="332">
        <v>2</v>
      </c>
      <c r="C8" s="334">
        <v>3</v>
      </c>
      <c r="D8" s="334">
        <v>4</v>
      </c>
      <c r="E8" s="333">
        <v>5</v>
      </c>
      <c r="F8" s="332">
        <v>6</v>
      </c>
      <c r="G8" s="334">
        <v>7</v>
      </c>
      <c r="H8" s="332">
        <v>8</v>
      </c>
      <c r="I8" s="333">
        <v>9</v>
      </c>
      <c r="J8" s="332">
        <v>10</v>
      </c>
      <c r="K8" s="331">
        <v>11</v>
      </c>
      <c r="L8" s="330">
        <v>12</v>
      </c>
    </row>
    <row r="9" spans="1:12" ht="25.5">
      <c r="A9" s="328">
        <v>1</v>
      </c>
      <c r="B9" s="319">
        <v>42551</v>
      </c>
      <c r="C9" s="318" t="s">
        <v>480</v>
      </c>
      <c r="D9" s="327">
        <v>5000</v>
      </c>
      <c r="E9" s="326" t="s">
        <v>481</v>
      </c>
      <c r="F9" s="315" t="s">
        <v>482</v>
      </c>
      <c r="G9" s="325" t="s">
        <v>483</v>
      </c>
      <c r="H9" s="325" t="s">
        <v>484</v>
      </c>
      <c r="I9" s="324"/>
      <c r="J9" s="323"/>
      <c r="K9" s="322"/>
      <c r="L9" s="321"/>
    </row>
    <row r="10" spans="1:12" ht="25.5">
      <c r="A10" s="320">
        <v>2</v>
      </c>
      <c r="B10" s="319">
        <v>42552</v>
      </c>
      <c r="C10" s="318" t="s">
        <v>480</v>
      </c>
      <c r="D10" s="317">
        <v>3500</v>
      </c>
      <c r="E10" s="316" t="s">
        <v>485</v>
      </c>
      <c r="F10" s="476" t="s">
        <v>486</v>
      </c>
      <c r="G10" s="315" t="s">
        <v>487</v>
      </c>
      <c r="H10" s="325" t="s">
        <v>484</v>
      </c>
      <c r="I10" s="314"/>
      <c r="J10" s="313"/>
      <c r="K10" s="312"/>
      <c r="L10" s="311"/>
    </row>
    <row r="11" spans="1:12" ht="25.5">
      <c r="A11" s="320">
        <v>3</v>
      </c>
      <c r="B11" s="319">
        <v>42559</v>
      </c>
      <c r="C11" s="318" t="s">
        <v>480</v>
      </c>
      <c r="D11" s="394">
        <v>49965</v>
      </c>
      <c r="E11" s="316" t="s">
        <v>488</v>
      </c>
      <c r="F11" s="298" t="s">
        <v>489</v>
      </c>
      <c r="G11" s="315" t="s">
        <v>490</v>
      </c>
      <c r="H11" s="325" t="s">
        <v>491</v>
      </c>
      <c r="I11" s="314"/>
      <c r="J11" s="313"/>
      <c r="K11" s="312"/>
      <c r="L11" s="311"/>
    </row>
    <row r="12" spans="1:12" ht="25.5">
      <c r="A12" s="328">
        <v>4</v>
      </c>
      <c r="B12" s="319">
        <v>42560</v>
      </c>
      <c r="C12" s="318" t="s">
        <v>480</v>
      </c>
      <c r="D12" s="317">
        <v>5000</v>
      </c>
      <c r="E12" s="316" t="s">
        <v>492</v>
      </c>
      <c r="F12" s="476" t="s">
        <v>493</v>
      </c>
      <c r="G12" s="315" t="s">
        <v>494</v>
      </c>
      <c r="H12" s="325"/>
      <c r="I12" s="314"/>
      <c r="J12" s="313"/>
      <c r="K12" s="312"/>
      <c r="L12" s="311"/>
    </row>
    <row r="13" spans="1:12" ht="25.5">
      <c r="A13" s="320">
        <v>5</v>
      </c>
      <c r="B13" s="319">
        <v>42562</v>
      </c>
      <c r="C13" s="419" t="s">
        <v>480</v>
      </c>
      <c r="D13" s="420">
        <v>4996.5</v>
      </c>
      <c r="E13" s="421" t="s">
        <v>488</v>
      </c>
      <c r="F13" s="298" t="s">
        <v>489</v>
      </c>
      <c r="G13" s="315" t="s">
        <v>490</v>
      </c>
      <c r="H13" s="325" t="s">
        <v>491</v>
      </c>
      <c r="I13" s="314"/>
      <c r="J13" s="313"/>
      <c r="K13" s="312"/>
      <c r="L13" s="311"/>
    </row>
    <row r="14" spans="1:12" ht="25.5">
      <c r="A14" s="320">
        <v>6</v>
      </c>
      <c r="B14" s="319">
        <v>42552</v>
      </c>
      <c r="C14" s="422" t="s">
        <v>495</v>
      </c>
      <c r="D14" s="395">
        <v>250</v>
      </c>
      <c r="E14" s="396" t="s">
        <v>499</v>
      </c>
      <c r="F14" s="477">
        <v>60001061847</v>
      </c>
      <c r="G14" s="315"/>
      <c r="H14" s="315"/>
      <c r="I14" s="314" t="s">
        <v>496</v>
      </c>
      <c r="J14" s="313" t="s">
        <v>497</v>
      </c>
      <c r="K14" s="312"/>
      <c r="L14" s="311"/>
    </row>
    <row r="15" spans="1:12" ht="25.5">
      <c r="A15" s="320">
        <v>7</v>
      </c>
      <c r="B15" s="319">
        <v>42556</v>
      </c>
      <c r="C15" s="422" t="s">
        <v>495</v>
      </c>
      <c r="D15" s="396">
        <v>150</v>
      </c>
      <c r="E15" s="396" t="s">
        <v>500</v>
      </c>
      <c r="F15" s="396">
        <v>62001005923</v>
      </c>
      <c r="G15" s="315"/>
      <c r="H15" s="315"/>
      <c r="I15" s="314" t="s">
        <v>496</v>
      </c>
      <c r="J15" s="313" t="s">
        <v>497</v>
      </c>
      <c r="K15" s="312"/>
      <c r="L15" s="311"/>
    </row>
    <row r="16" spans="1:12" ht="25.5">
      <c r="A16" s="320">
        <v>8</v>
      </c>
      <c r="B16" s="319">
        <v>42556</v>
      </c>
      <c r="C16" s="422" t="s">
        <v>495</v>
      </c>
      <c r="D16" s="396">
        <v>250</v>
      </c>
      <c r="E16" s="396" t="s">
        <v>501</v>
      </c>
      <c r="F16" s="396">
        <v>1008025927</v>
      </c>
      <c r="G16" s="315"/>
      <c r="H16" s="315"/>
      <c r="I16" s="314" t="s">
        <v>496</v>
      </c>
      <c r="J16" s="313" t="s">
        <v>497</v>
      </c>
      <c r="K16" s="312"/>
      <c r="L16" s="311"/>
    </row>
    <row r="17" spans="1:12" ht="25.5">
      <c r="A17" s="320">
        <v>9</v>
      </c>
      <c r="B17" s="319">
        <v>42556</v>
      </c>
      <c r="C17" s="422" t="s">
        <v>495</v>
      </c>
      <c r="D17" s="396">
        <v>250</v>
      </c>
      <c r="E17" s="396" t="s">
        <v>502</v>
      </c>
      <c r="F17" s="396">
        <v>1025006418</v>
      </c>
      <c r="G17" s="315"/>
      <c r="H17" s="315"/>
      <c r="I17" s="314" t="s">
        <v>496</v>
      </c>
      <c r="J17" s="313" t="s">
        <v>497</v>
      </c>
      <c r="K17" s="312"/>
      <c r="L17" s="311"/>
    </row>
    <row r="18" spans="1:12" ht="25.5">
      <c r="A18" s="320">
        <v>10</v>
      </c>
      <c r="B18" s="319">
        <v>42559</v>
      </c>
      <c r="C18" s="318" t="s">
        <v>495</v>
      </c>
      <c r="D18" s="396">
        <v>150</v>
      </c>
      <c r="E18" s="396" t="s">
        <v>503</v>
      </c>
      <c r="F18" s="396">
        <v>31001015080</v>
      </c>
      <c r="G18" s="315"/>
      <c r="H18" s="315"/>
      <c r="I18" s="314" t="s">
        <v>496</v>
      </c>
      <c r="J18" s="313" t="s">
        <v>497</v>
      </c>
      <c r="K18" s="312"/>
      <c r="L18" s="311"/>
    </row>
    <row r="19" spans="1:12">
      <c r="A19" s="320">
        <v>11</v>
      </c>
      <c r="B19" s="319"/>
      <c r="C19" s="318"/>
      <c r="D19" s="478"/>
      <c r="E19" s="479"/>
      <c r="F19" s="480"/>
      <c r="G19" s="315"/>
      <c r="H19" s="315"/>
      <c r="I19" s="314"/>
      <c r="J19" s="313"/>
      <c r="K19" s="312"/>
      <c r="L19" s="311"/>
    </row>
    <row r="20" spans="1:12">
      <c r="A20" s="320">
        <v>12</v>
      </c>
      <c r="B20" s="319"/>
      <c r="C20" s="318"/>
      <c r="D20" s="317"/>
      <c r="E20" s="316"/>
      <c r="F20" s="315"/>
      <c r="G20" s="315"/>
      <c r="H20" s="315"/>
      <c r="I20" s="314"/>
      <c r="J20" s="313"/>
      <c r="K20" s="312"/>
      <c r="L20" s="311"/>
    </row>
    <row r="21" spans="1:12">
      <c r="A21" s="320">
        <v>13</v>
      </c>
      <c r="B21" s="319"/>
      <c r="C21" s="318"/>
      <c r="D21" s="317"/>
      <c r="E21" s="316"/>
      <c r="F21" s="315"/>
      <c r="G21" s="315"/>
      <c r="H21" s="315"/>
      <c r="I21" s="314"/>
      <c r="J21" s="313"/>
      <c r="K21" s="312"/>
      <c r="L21" s="311"/>
    </row>
    <row r="22" spans="1:12">
      <c r="A22" s="320">
        <v>14</v>
      </c>
      <c r="B22" s="319"/>
      <c r="C22" s="318"/>
      <c r="D22" s="317"/>
      <c r="E22" s="316"/>
      <c r="F22" s="315"/>
      <c r="G22" s="315"/>
      <c r="H22" s="315"/>
      <c r="I22" s="314"/>
      <c r="J22" s="313"/>
      <c r="K22" s="312"/>
      <c r="L22" s="311"/>
    </row>
    <row r="23" spans="1:12">
      <c r="A23" s="320">
        <v>15</v>
      </c>
      <c r="B23" s="319"/>
      <c r="C23" s="318"/>
      <c r="D23" s="317"/>
      <c r="E23" s="316"/>
      <c r="F23" s="315"/>
      <c r="G23" s="315"/>
      <c r="H23" s="315"/>
      <c r="I23" s="314"/>
      <c r="J23" s="313"/>
      <c r="K23" s="312"/>
      <c r="L23" s="311"/>
    </row>
    <row r="24" spans="1:12">
      <c r="A24" s="320">
        <v>16</v>
      </c>
      <c r="B24" s="319"/>
      <c r="C24" s="318"/>
      <c r="D24" s="317"/>
      <c r="E24" s="316"/>
      <c r="F24" s="315"/>
      <c r="G24" s="315"/>
      <c r="H24" s="315"/>
      <c r="I24" s="314"/>
      <c r="J24" s="313"/>
      <c r="K24" s="312"/>
      <c r="L24" s="311"/>
    </row>
    <row r="25" spans="1:12">
      <c r="A25" s="320">
        <v>17</v>
      </c>
      <c r="B25" s="319"/>
      <c r="C25" s="318"/>
      <c r="D25" s="317"/>
      <c r="E25" s="316"/>
      <c r="F25" s="315"/>
      <c r="G25" s="315"/>
      <c r="H25" s="315"/>
      <c r="I25" s="314"/>
      <c r="J25" s="313"/>
      <c r="K25" s="312"/>
      <c r="L25" s="311"/>
    </row>
    <row r="26" spans="1:12">
      <c r="A26" s="320">
        <v>18</v>
      </c>
      <c r="B26" s="319"/>
      <c r="C26" s="318"/>
      <c r="D26" s="317"/>
      <c r="E26" s="316"/>
      <c r="F26" s="315"/>
      <c r="G26" s="315"/>
      <c r="H26" s="315"/>
      <c r="I26" s="314"/>
      <c r="J26" s="313"/>
      <c r="K26" s="312"/>
      <c r="L26" s="311"/>
    </row>
    <row r="27" spans="1:12">
      <c r="A27" s="320">
        <v>19</v>
      </c>
      <c r="B27" s="319"/>
      <c r="C27" s="318"/>
      <c r="D27" s="317"/>
      <c r="E27" s="316"/>
      <c r="F27" s="315"/>
      <c r="G27" s="315"/>
      <c r="H27" s="315"/>
      <c r="I27" s="314"/>
      <c r="J27" s="313"/>
      <c r="K27" s="312"/>
      <c r="L27" s="311"/>
    </row>
    <row r="28" spans="1:12" ht="15.75" thickBot="1">
      <c r="A28" s="310" t="s">
        <v>264</v>
      </c>
      <c r="B28" s="309"/>
      <c r="C28" s="308"/>
      <c r="D28" s="307"/>
      <c r="E28" s="306"/>
      <c r="F28" s="305"/>
      <c r="G28" s="305"/>
      <c r="H28" s="305"/>
      <c r="I28" s="304"/>
      <c r="J28" s="303"/>
      <c r="K28" s="302"/>
      <c r="L28" s="301"/>
    </row>
    <row r="29" spans="1:12">
      <c r="A29" s="291"/>
      <c r="B29" s="292"/>
      <c r="C29" s="291"/>
      <c r="D29" s="292"/>
      <c r="E29" s="291"/>
      <c r="F29" s="292"/>
      <c r="G29" s="291"/>
      <c r="H29" s="292"/>
      <c r="I29" s="291"/>
      <c r="J29" s="292"/>
      <c r="K29" s="291"/>
      <c r="L29" s="292"/>
    </row>
    <row r="30" spans="1:12">
      <c r="A30" s="291"/>
      <c r="B30" s="298"/>
      <c r="C30" s="291"/>
      <c r="D30" s="298"/>
      <c r="E30" s="291"/>
      <c r="F30" s="298"/>
      <c r="G30" s="291"/>
      <c r="H30" s="298"/>
      <c r="I30" s="291"/>
      <c r="J30" s="298"/>
      <c r="K30" s="291"/>
      <c r="L30" s="298"/>
    </row>
    <row r="31" spans="1:12" s="299" customFormat="1">
      <c r="A31" s="398" t="s">
        <v>409</v>
      </c>
      <c r="B31" s="398"/>
      <c r="C31" s="398"/>
      <c r="D31" s="398"/>
      <c r="E31" s="398"/>
      <c r="F31" s="398"/>
      <c r="G31" s="398"/>
      <c r="H31" s="398"/>
      <c r="I31" s="398"/>
      <c r="J31" s="398"/>
      <c r="K31" s="398"/>
      <c r="L31" s="398"/>
    </row>
    <row r="32" spans="1:12" s="300" customFormat="1" ht="12.75">
      <c r="A32" s="398" t="s">
        <v>437</v>
      </c>
      <c r="B32" s="398"/>
      <c r="C32" s="398"/>
      <c r="D32" s="398"/>
      <c r="E32" s="398"/>
      <c r="F32" s="398"/>
      <c r="G32" s="398"/>
      <c r="H32" s="398"/>
      <c r="I32" s="398"/>
      <c r="J32" s="398"/>
      <c r="K32" s="398"/>
      <c r="L32" s="398"/>
    </row>
    <row r="33" spans="1:12" s="300" customFormat="1" ht="12.75">
      <c r="A33" s="398"/>
      <c r="B33" s="398"/>
      <c r="C33" s="398"/>
      <c r="D33" s="398"/>
      <c r="E33" s="398"/>
      <c r="F33" s="398"/>
      <c r="G33" s="398"/>
      <c r="H33" s="398"/>
      <c r="I33" s="398"/>
      <c r="J33" s="398"/>
      <c r="K33" s="398"/>
      <c r="L33" s="398"/>
    </row>
    <row r="34" spans="1:12" s="299" customFormat="1">
      <c r="A34" s="398" t="s">
        <v>436</v>
      </c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</row>
    <row r="35" spans="1:12" s="299" customFormat="1">
      <c r="A35" s="398"/>
      <c r="B35" s="398"/>
      <c r="C35" s="398"/>
      <c r="D35" s="398"/>
      <c r="E35" s="398"/>
      <c r="F35" s="398"/>
      <c r="G35" s="398"/>
      <c r="H35" s="398"/>
      <c r="I35" s="398"/>
      <c r="J35" s="398"/>
      <c r="K35" s="398"/>
      <c r="L35" s="398"/>
    </row>
    <row r="36" spans="1:12" s="299" customFormat="1">
      <c r="A36" s="398" t="s">
        <v>435</v>
      </c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</row>
    <row r="37" spans="1:12" s="299" customFormat="1">
      <c r="A37" s="291"/>
      <c r="B37" s="292"/>
      <c r="C37" s="291"/>
      <c r="D37" s="292"/>
      <c r="E37" s="291"/>
      <c r="F37" s="292"/>
      <c r="G37" s="291"/>
      <c r="H37" s="292"/>
      <c r="I37" s="291"/>
      <c r="J37" s="292"/>
      <c r="K37" s="291"/>
      <c r="L37" s="292"/>
    </row>
    <row r="38" spans="1:12" s="299" customFormat="1">
      <c r="A38" s="291"/>
      <c r="B38" s="298"/>
      <c r="C38" s="291"/>
      <c r="D38" s="298"/>
      <c r="E38" s="291"/>
      <c r="F38" s="298"/>
      <c r="G38" s="291"/>
      <c r="H38" s="298"/>
      <c r="I38" s="291"/>
      <c r="J38" s="298"/>
      <c r="K38" s="291"/>
      <c r="L38" s="298"/>
    </row>
    <row r="39" spans="1:12" s="299" customFormat="1">
      <c r="A39" s="291"/>
      <c r="B39" s="292"/>
      <c r="C39" s="291"/>
      <c r="D39" s="292"/>
      <c r="E39" s="291"/>
      <c r="F39" s="292"/>
      <c r="G39" s="291"/>
      <c r="H39" s="292"/>
      <c r="I39" s="291"/>
      <c r="J39" s="292"/>
      <c r="K39" s="291"/>
      <c r="L39" s="292"/>
    </row>
    <row r="40" spans="1:12">
      <c r="A40" s="291"/>
      <c r="B40" s="298"/>
      <c r="C40" s="291"/>
      <c r="D40" s="298"/>
      <c r="E40" s="291"/>
      <c r="F40" s="298"/>
      <c r="G40" s="291"/>
      <c r="H40" s="298"/>
      <c r="I40" s="291"/>
      <c r="J40" s="298"/>
      <c r="K40" s="291"/>
      <c r="L40" s="298"/>
    </row>
    <row r="41" spans="1:12" s="293" customFormat="1">
      <c r="A41" s="404" t="s">
        <v>96</v>
      </c>
      <c r="B41" s="404"/>
      <c r="C41" s="292"/>
      <c r="D41" s="291"/>
      <c r="E41" s="292"/>
      <c r="F41" s="292"/>
      <c r="G41" s="291"/>
      <c r="H41" s="292"/>
      <c r="I41" s="292"/>
      <c r="J41" s="291"/>
      <c r="K41" s="292"/>
      <c r="L41" s="291"/>
    </row>
    <row r="42" spans="1:12" s="293" customFormat="1">
      <c r="A42" s="292"/>
      <c r="B42" s="291"/>
      <c r="C42" s="296"/>
      <c r="D42" s="297"/>
      <c r="E42" s="296"/>
      <c r="F42" s="292"/>
      <c r="G42" s="291"/>
      <c r="H42" s="295"/>
      <c r="I42" s="292"/>
      <c r="J42" s="291"/>
      <c r="K42" s="292"/>
      <c r="L42" s="291"/>
    </row>
    <row r="43" spans="1:12" s="293" customFormat="1" ht="15" customHeight="1">
      <c r="A43" s="292"/>
      <c r="B43" s="291"/>
      <c r="C43" s="397" t="s">
        <v>256</v>
      </c>
      <c r="D43" s="397"/>
      <c r="E43" s="397"/>
      <c r="F43" s="292"/>
      <c r="G43" s="291"/>
      <c r="H43" s="402" t="s">
        <v>434</v>
      </c>
      <c r="I43" s="294"/>
      <c r="J43" s="291"/>
      <c r="K43" s="292"/>
      <c r="L43" s="291"/>
    </row>
    <row r="44" spans="1:12" s="293" customFormat="1">
      <c r="A44" s="292"/>
      <c r="B44" s="291"/>
      <c r="C44" s="292"/>
      <c r="D44" s="291"/>
      <c r="E44" s="292"/>
      <c r="F44" s="292"/>
      <c r="G44" s="291"/>
      <c r="H44" s="403"/>
      <c r="I44" s="294"/>
      <c r="J44" s="291"/>
      <c r="K44" s="292"/>
      <c r="L44" s="291"/>
    </row>
    <row r="45" spans="1:12" s="290" customFormat="1">
      <c r="A45" s="292"/>
      <c r="B45" s="291"/>
      <c r="C45" s="397" t="s">
        <v>127</v>
      </c>
      <c r="D45" s="397"/>
      <c r="E45" s="397"/>
      <c r="F45" s="292"/>
      <c r="G45" s="291"/>
      <c r="H45" s="292"/>
      <c r="I45" s="292"/>
      <c r="J45" s="291"/>
      <c r="K45" s="292"/>
      <c r="L45" s="291"/>
    </row>
    <row r="46" spans="1:12" s="290" customFormat="1">
      <c r="E46" s="288"/>
    </row>
    <row r="47" spans="1:12" s="290" customFormat="1">
      <c r="E47" s="288"/>
    </row>
    <row r="48" spans="1:12" s="290" customFormat="1">
      <c r="E48" s="288"/>
    </row>
    <row r="49" spans="5:5" s="290" customFormat="1">
      <c r="E49" s="288"/>
    </row>
    <row r="50" spans="5:5" s="290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 F19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32"/>
  <sheetViews>
    <sheetView view="pageBreakPreview" topLeftCell="A13" zoomScale="80" zoomScaleSheetLayoutView="80" workbookViewId="0">
      <selection activeCell="D17" sqref="D17"/>
    </sheetView>
  </sheetViews>
  <sheetFormatPr defaultRowHeight="12.75"/>
  <cols>
    <col min="1" max="1" width="5.42578125" style="189" customWidth="1"/>
    <col min="2" max="2" width="27.5703125" style="189" customWidth="1"/>
    <col min="3" max="3" width="19.28515625" style="189" customWidth="1"/>
    <col min="4" max="4" width="16.85546875" style="189" customWidth="1"/>
    <col min="5" max="5" width="31.28515625" style="444" customWidth="1"/>
    <col min="6" max="6" width="17" style="189" customWidth="1"/>
    <col min="7" max="7" width="13.7109375" style="189" customWidth="1"/>
    <col min="8" max="8" width="19.42578125" style="189" bestFit="1" customWidth="1"/>
    <col min="9" max="9" width="18.5703125" style="189" bestFit="1" customWidth="1"/>
    <col min="10" max="10" width="16.7109375" style="189" customWidth="1"/>
    <col min="11" max="11" width="17.7109375" style="189" customWidth="1"/>
    <col min="12" max="12" width="12.85546875" style="189" customWidth="1"/>
    <col min="13" max="16384" width="9.140625" style="189"/>
  </cols>
  <sheetData>
    <row r="2" spans="1:12" ht="15">
      <c r="A2" s="409" t="s">
        <v>449</v>
      </c>
      <c r="B2" s="409"/>
      <c r="C2" s="409"/>
      <c r="D2" s="409"/>
      <c r="E2" s="431"/>
      <c r="F2" s="80"/>
      <c r="G2" s="80"/>
      <c r="H2" s="80"/>
      <c r="I2" s="80"/>
      <c r="J2" s="286"/>
      <c r="K2" s="287"/>
      <c r="L2" s="287" t="s">
        <v>97</v>
      </c>
    </row>
    <row r="3" spans="1:12" ht="15">
      <c r="A3" s="79" t="s">
        <v>128</v>
      </c>
      <c r="B3" s="77"/>
      <c r="C3" s="80"/>
      <c r="D3" s="80"/>
      <c r="E3" s="432"/>
      <c r="F3" s="80"/>
      <c r="G3" s="80"/>
      <c r="H3" s="80"/>
      <c r="I3" s="80"/>
      <c r="J3" s="286"/>
      <c r="K3" s="354" t="s">
        <v>516</v>
      </c>
      <c r="L3" s="363"/>
    </row>
    <row r="4" spans="1:12" ht="15">
      <c r="A4" s="79"/>
      <c r="B4" s="79"/>
      <c r="C4" s="77"/>
      <c r="D4" s="77"/>
      <c r="E4" s="433"/>
      <c r="F4" s="77"/>
      <c r="G4" s="77"/>
      <c r="H4" s="77"/>
      <c r="I4" s="77"/>
      <c r="J4" s="286"/>
      <c r="K4" s="286"/>
      <c r="L4" s="286"/>
    </row>
    <row r="5" spans="1:12" ht="15">
      <c r="A5" s="80" t="s">
        <v>262</v>
      </c>
      <c r="B5" s="80"/>
      <c r="C5" s="80"/>
      <c r="D5" s="80"/>
      <c r="E5" s="432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დავით თარხან-მოურავი, ირმა ინაშვილი -საქართველოს პატრიოტთა ალიანსი"</v>
      </c>
      <c r="B6" s="83"/>
      <c r="C6" s="83"/>
      <c r="D6" s="83"/>
      <c r="E6" s="434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432"/>
      <c r="F7" s="80"/>
      <c r="G7" s="80"/>
      <c r="H7" s="80"/>
      <c r="I7" s="80"/>
      <c r="J7" s="79"/>
      <c r="K7" s="79"/>
      <c r="L7" s="79"/>
    </row>
    <row r="8" spans="1:12" ht="15">
      <c r="A8" s="285"/>
      <c r="B8" s="285"/>
      <c r="C8" s="285"/>
      <c r="D8" s="285"/>
      <c r="E8" s="435"/>
      <c r="F8" s="285"/>
      <c r="G8" s="285"/>
      <c r="H8" s="285"/>
      <c r="I8" s="285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436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86.25" customHeight="1">
      <c r="A10" s="101">
        <v>1</v>
      </c>
      <c r="B10" s="371" t="s">
        <v>343</v>
      </c>
      <c r="C10" s="428" t="s">
        <v>517</v>
      </c>
      <c r="D10" s="90">
        <v>227746259</v>
      </c>
      <c r="E10" s="437" t="s">
        <v>498</v>
      </c>
      <c r="F10" s="101"/>
      <c r="G10" s="101"/>
      <c r="H10" s="101"/>
      <c r="I10" s="101"/>
      <c r="J10" s="4"/>
      <c r="K10" s="4">
        <v>590</v>
      </c>
      <c r="L10" s="101"/>
    </row>
    <row r="11" spans="1:12" ht="76.5" customHeight="1">
      <c r="A11" s="101">
        <v>2</v>
      </c>
      <c r="B11" s="371" t="s">
        <v>343</v>
      </c>
      <c r="C11" s="430" t="s">
        <v>518</v>
      </c>
      <c r="D11" s="90">
        <v>405003106</v>
      </c>
      <c r="E11" s="437" t="s">
        <v>498</v>
      </c>
      <c r="F11" s="101"/>
      <c r="G11" s="101"/>
      <c r="H11" s="101"/>
      <c r="I11" s="101"/>
      <c r="J11" s="4"/>
      <c r="K11" s="4">
        <v>590</v>
      </c>
      <c r="L11" s="101"/>
    </row>
    <row r="12" spans="1:12" ht="74.25" customHeight="1">
      <c r="A12" s="101">
        <v>3</v>
      </c>
      <c r="B12" s="371" t="s">
        <v>343</v>
      </c>
      <c r="C12" s="428" t="s">
        <v>519</v>
      </c>
      <c r="D12" s="90">
        <v>445471230</v>
      </c>
      <c r="E12" s="437" t="s">
        <v>498</v>
      </c>
      <c r="F12" s="90"/>
      <c r="G12" s="90"/>
      <c r="H12" s="90"/>
      <c r="I12" s="90"/>
      <c r="J12" s="4"/>
      <c r="K12" s="4">
        <v>590</v>
      </c>
      <c r="L12" s="90"/>
    </row>
    <row r="13" spans="1:12" ht="45">
      <c r="A13" s="101">
        <v>4</v>
      </c>
      <c r="B13" s="371" t="s">
        <v>343</v>
      </c>
      <c r="C13" s="428" t="s">
        <v>520</v>
      </c>
      <c r="D13" s="90">
        <v>202221577</v>
      </c>
      <c r="E13" s="437" t="s">
        <v>498</v>
      </c>
      <c r="F13" s="90"/>
      <c r="G13" s="90"/>
      <c r="H13" s="90"/>
      <c r="I13" s="90"/>
      <c r="J13" s="4"/>
      <c r="K13" s="4">
        <v>2000</v>
      </c>
      <c r="L13" s="90"/>
    </row>
    <row r="14" spans="1:12" ht="45">
      <c r="A14" s="101">
        <v>5</v>
      </c>
      <c r="B14" s="371" t="s">
        <v>521</v>
      </c>
      <c r="C14" s="428" t="s">
        <v>522</v>
      </c>
      <c r="D14" s="90">
        <v>205059185</v>
      </c>
      <c r="E14" s="437" t="s">
        <v>498</v>
      </c>
      <c r="F14" s="90"/>
      <c r="G14" s="90"/>
      <c r="H14" s="90"/>
      <c r="I14" s="90"/>
      <c r="J14" s="4"/>
      <c r="K14" s="4">
        <v>50</v>
      </c>
      <c r="L14" s="90"/>
    </row>
    <row r="15" spans="1:12" ht="60" customHeight="1">
      <c r="A15" s="101">
        <v>6</v>
      </c>
      <c r="B15" s="371" t="s">
        <v>523</v>
      </c>
      <c r="C15" s="428" t="s">
        <v>524</v>
      </c>
      <c r="D15" s="90">
        <v>211323735</v>
      </c>
      <c r="E15" s="437" t="s">
        <v>498</v>
      </c>
      <c r="F15" s="90"/>
      <c r="G15" s="90"/>
      <c r="H15" s="90"/>
      <c r="I15" s="90"/>
      <c r="J15" s="4"/>
      <c r="K15" s="4">
        <v>2760.14</v>
      </c>
      <c r="L15" s="90"/>
    </row>
    <row r="16" spans="1:12" ht="45">
      <c r="A16" s="101">
        <v>7</v>
      </c>
      <c r="B16" s="445" t="s">
        <v>525</v>
      </c>
      <c r="C16" s="101" t="s">
        <v>526</v>
      </c>
      <c r="D16" s="101">
        <v>404385465</v>
      </c>
      <c r="E16" s="429" t="s">
        <v>498</v>
      </c>
      <c r="F16" s="90"/>
      <c r="G16" s="90"/>
      <c r="H16" s="90"/>
      <c r="I16" s="90"/>
      <c r="J16" s="4"/>
      <c r="K16" s="4">
        <v>40000</v>
      </c>
      <c r="L16" s="90"/>
    </row>
    <row r="17" spans="1:12" ht="45">
      <c r="A17" s="101">
        <v>10</v>
      </c>
      <c r="B17" s="371" t="s">
        <v>527</v>
      </c>
      <c r="C17" s="428" t="s">
        <v>528</v>
      </c>
      <c r="D17" s="90">
        <v>1024005841</v>
      </c>
      <c r="E17" s="429" t="s">
        <v>498</v>
      </c>
      <c r="F17" s="90"/>
      <c r="G17" s="90"/>
      <c r="H17" s="90"/>
      <c r="I17" s="90"/>
      <c r="J17" s="4"/>
      <c r="K17" s="4">
        <v>200</v>
      </c>
      <c r="L17" s="90"/>
    </row>
    <row r="18" spans="1:12" ht="15">
      <c r="A18" s="90" t="s">
        <v>264</v>
      </c>
      <c r="B18" s="371"/>
      <c r="C18" s="90"/>
      <c r="D18" s="90"/>
      <c r="E18" s="438"/>
      <c r="F18" s="90"/>
      <c r="G18" s="90"/>
      <c r="H18" s="90"/>
      <c r="I18" s="90"/>
      <c r="J18" s="4"/>
      <c r="K18" s="4"/>
      <c r="L18" s="90"/>
    </row>
    <row r="19" spans="1:12" ht="15">
      <c r="A19" s="90"/>
      <c r="B19" s="371"/>
      <c r="C19" s="102"/>
      <c r="D19" s="102"/>
      <c r="E19" s="439"/>
      <c r="F19" s="102"/>
      <c r="G19" s="90"/>
      <c r="H19" s="90"/>
      <c r="I19" s="90"/>
      <c r="J19" s="90" t="s">
        <v>460</v>
      </c>
      <c r="K19" s="89">
        <f>SUM(K10:K18)</f>
        <v>46780.14</v>
      </c>
      <c r="L19" s="90"/>
    </row>
    <row r="20" spans="1:12" ht="15">
      <c r="A20" s="229"/>
      <c r="B20" s="229"/>
      <c r="C20" s="229"/>
      <c r="D20" s="229"/>
      <c r="E20" s="440"/>
      <c r="F20" s="229"/>
      <c r="G20" s="229"/>
      <c r="H20" s="229"/>
      <c r="I20" s="229"/>
      <c r="J20" s="229"/>
      <c r="K20" s="188"/>
    </row>
    <row r="21" spans="1:12" ht="15">
      <c r="A21" s="230" t="s">
        <v>461</v>
      </c>
      <c r="B21" s="230"/>
      <c r="C21" s="229"/>
      <c r="D21" s="229"/>
      <c r="E21" s="440"/>
      <c r="F21" s="229"/>
      <c r="G21" s="229"/>
      <c r="H21" s="229"/>
      <c r="I21" s="229"/>
      <c r="J21" s="229"/>
      <c r="K21" s="188"/>
    </row>
    <row r="22" spans="1:12" ht="15">
      <c r="A22" s="230" t="s">
        <v>462</v>
      </c>
      <c r="B22" s="230"/>
      <c r="C22" s="229"/>
      <c r="D22" s="229"/>
      <c r="E22" s="440"/>
      <c r="F22" s="229"/>
      <c r="G22" s="229"/>
      <c r="H22" s="229"/>
      <c r="I22" s="229"/>
      <c r="J22" s="229"/>
      <c r="K22" s="188"/>
    </row>
    <row r="23" spans="1:12" ht="15">
      <c r="A23" s="220" t="s">
        <v>463</v>
      </c>
      <c r="B23" s="230"/>
      <c r="C23" s="188"/>
      <c r="D23" s="188"/>
      <c r="E23" s="441"/>
      <c r="F23" s="188"/>
      <c r="G23" s="188"/>
      <c r="H23" s="188"/>
      <c r="I23" s="188"/>
      <c r="J23" s="188"/>
      <c r="K23" s="188"/>
    </row>
    <row r="24" spans="1:12" ht="15">
      <c r="A24" s="220" t="s">
        <v>464</v>
      </c>
      <c r="B24" s="230"/>
      <c r="C24" s="188"/>
      <c r="D24" s="188"/>
      <c r="E24" s="441"/>
      <c r="F24" s="188"/>
      <c r="G24" s="188"/>
      <c r="H24" s="188"/>
      <c r="I24" s="188"/>
      <c r="J24" s="188"/>
      <c r="K24" s="188"/>
    </row>
    <row r="25" spans="1:12" ht="15" customHeight="1">
      <c r="A25" s="414" t="s">
        <v>479</v>
      </c>
      <c r="B25" s="414"/>
      <c r="C25" s="414"/>
      <c r="D25" s="414"/>
      <c r="E25" s="414"/>
      <c r="F25" s="414"/>
      <c r="G25" s="414"/>
      <c r="H25" s="414"/>
      <c r="I25" s="414"/>
      <c r="J25" s="414"/>
      <c r="K25" s="414"/>
    </row>
    <row r="26" spans="1:12" ht="15" customHeight="1">
      <c r="A26" s="414"/>
      <c r="B26" s="414"/>
      <c r="C26" s="414"/>
      <c r="D26" s="414"/>
      <c r="E26" s="414"/>
      <c r="F26" s="414"/>
      <c r="G26" s="414"/>
      <c r="H26" s="414"/>
      <c r="I26" s="414"/>
      <c r="J26" s="414"/>
      <c r="K26" s="414"/>
    </row>
    <row r="27" spans="1:12" ht="12.75" customHeight="1">
      <c r="A27" s="393"/>
      <c r="B27" s="393"/>
      <c r="C27" s="393"/>
      <c r="D27" s="393"/>
      <c r="E27" s="393"/>
      <c r="F27" s="393"/>
      <c r="G27" s="393"/>
      <c r="H27" s="393"/>
      <c r="I27" s="393"/>
      <c r="J27" s="393"/>
      <c r="K27" s="393"/>
    </row>
    <row r="28" spans="1:12" ht="15">
      <c r="A28" s="410" t="s">
        <v>96</v>
      </c>
      <c r="B28" s="410"/>
      <c r="C28" s="372"/>
      <c r="D28" s="373"/>
      <c r="E28" s="442"/>
      <c r="F28" s="372"/>
      <c r="G28" s="372"/>
      <c r="H28" s="372"/>
      <c r="I28" s="372"/>
      <c r="J28" s="372"/>
      <c r="K28" s="188"/>
    </row>
    <row r="29" spans="1:12" ht="15">
      <c r="A29" s="372"/>
      <c r="B29" s="373"/>
      <c r="C29" s="372"/>
      <c r="D29" s="373"/>
      <c r="E29" s="442"/>
      <c r="F29" s="372"/>
      <c r="G29" s="372"/>
      <c r="H29" s="372"/>
      <c r="I29" s="372"/>
      <c r="J29" s="374"/>
      <c r="K29" s="188"/>
    </row>
    <row r="30" spans="1:12" ht="15" customHeight="1">
      <c r="A30" s="372"/>
      <c r="B30" s="373"/>
      <c r="C30" s="411" t="s">
        <v>256</v>
      </c>
      <c r="D30" s="411"/>
      <c r="E30" s="443"/>
      <c r="F30" s="375"/>
      <c r="G30" s="412" t="s">
        <v>465</v>
      </c>
      <c r="H30" s="412"/>
      <c r="I30" s="412"/>
      <c r="J30" s="376"/>
      <c r="K30" s="188"/>
    </row>
    <row r="31" spans="1:12" ht="15">
      <c r="A31" s="372"/>
      <c r="B31" s="373"/>
      <c r="C31" s="372"/>
      <c r="D31" s="373"/>
      <c r="E31" s="442"/>
      <c r="F31" s="372"/>
      <c r="G31" s="413"/>
      <c r="H31" s="413"/>
      <c r="I31" s="413"/>
      <c r="J31" s="376"/>
      <c r="K31" s="188"/>
    </row>
    <row r="32" spans="1:12" ht="15">
      <c r="A32" s="372"/>
      <c r="B32" s="373"/>
      <c r="C32" s="408" t="s">
        <v>127</v>
      </c>
      <c r="D32" s="408"/>
      <c r="E32" s="443"/>
      <c r="F32" s="375"/>
      <c r="G32" s="372"/>
      <c r="H32" s="372"/>
      <c r="I32" s="372"/>
      <c r="J32" s="372"/>
      <c r="K32" s="188"/>
    </row>
  </sheetData>
  <mergeCells count="6">
    <mergeCell ref="C32:D32"/>
    <mergeCell ref="A2:D2"/>
    <mergeCell ref="A28:B28"/>
    <mergeCell ref="C30:D30"/>
    <mergeCell ref="G30:I31"/>
    <mergeCell ref="A25:K26"/>
  </mergeCells>
  <dataValidations count="1">
    <dataValidation type="list" allowBlank="1" showInputMessage="1" showErrorMessage="1" sqref="B10:B19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tabSelected="1" view="pageBreakPreview" topLeftCell="A58" zoomScale="80" zoomScaleSheetLayoutView="80" workbookViewId="0">
      <selection activeCell="D72" sqref="D72"/>
    </sheetView>
  </sheetViews>
  <sheetFormatPr defaultRowHeight="15"/>
  <cols>
    <col min="1" max="1" width="12.85546875" style="30" customWidth="1"/>
    <col min="2" max="2" width="61.28515625" style="29" customWidth="1"/>
    <col min="3" max="3" width="14.85546875" style="2" customWidth="1"/>
    <col min="4" max="4" width="17.4257812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15" t="s">
        <v>186</v>
      </c>
      <c r="D1" s="415"/>
      <c r="E1" s="108"/>
    </row>
    <row r="2" spans="1:5">
      <c r="A2" s="79" t="s">
        <v>128</v>
      </c>
      <c r="B2" s="124"/>
      <c r="C2" s="80"/>
      <c r="D2" s="354" t="s">
        <v>516</v>
      </c>
      <c r="E2" s="363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დავით თარხან-მოურავი, ირმა ინაშვილი -საქართველოს პატრიოტთა ალიანსი"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179</v>
      </c>
      <c r="B10" s="53"/>
      <c r="C10" s="128">
        <f>SUM(C11,C34)</f>
        <v>80970.899999999994</v>
      </c>
      <c r="D10" s="128">
        <f>SUM(D11,D34)</f>
        <v>169148.15999999997</v>
      </c>
      <c r="E10" s="108"/>
    </row>
    <row r="11" spans="1:5">
      <c r="A11" s="54" t="s">
        <v>180</v>
      </c>
      <c r="B11" s="55"/>
      <c r="C11" s="88">
        <f>SUM(C12:C32)</f>
        <v>38835.25</v>
      </c>
      <c r="D11" s="88">
        <f>SUM(D12:D32)</f>
        <v>127012.51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423">
        <v>5398.25</v>
      </c>
      <c r="D14" s="8">
        <v>66556.039999999994</v>
      </c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>
        <v>27437</v>
      </c>
      <c r="D28" s="482">
        <v>54456.47</v>
      </c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>
        <v>6000</v>
      </c>
      <c r="D32" s="8">
        <v>6000</v>
      </c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42135.649999999994</v>
      </c>
      <c r="D34" s="88">
        <f>SUM(D35:D42)</f>
        <v>42135.649999999994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>
        <v>41299.949999999997</v>
      </c>
      <c r="D36" s="8">
        <v>41299.949999999997</v>
      </c>
      <c r="E36" s="108"/>
    </row>
    <row r="37" spans="1:5">
      <c r="A37" s="58">
        <v>2130</v>
      </c>
      <c r="B37" s="57" t="s">
        <v>90</v>
      </c>
      <c r="C37" s="8">
        <v>835.7</v>
      </c>
      <c r="D37" s="8">
        <v>835.7</v>
      </c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80970.899999999994</v>
      </c>
      <c r="D44" s="88">
        <f>SUM(D45,D64)</f>
        <v>169148.16</v>
      </c>
      <c r="E44" s="108"/>
    </row>
    <row r="45" spans="1:5">
      <c r="A45" s="59" t="s">
        <v>182</v>
      </c>
      <c r="B45" s="57"/>
      <c r="C45" s="88">
        <f>SUM(C46:C61)</f>
        <v>41751.31</v>
      </c>
      <c r="D45" s="88">
        <f>SUM(D46:D61)</f>
        <v>54133.08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>
        <v>41751.31</v>
      </c>
      <c r="D47" s="8">
        <v>54133.08</v>
      </c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39219.589999999997</v>
      </c>
      <c r="D64" s="88">
        <f>SUM(D65:D67)</f>
        <v>115015.08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>
        <v>39219.589999999997</v>
      </c>
      <c r="D66" s="8">
        <v>115015.08</v>
      </c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05" t="s">
        <v>97</v>
      </c>
      <c r="J1" s="405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354" t="s">
        <v>516</v>
      </c>
      <c r="J2" s="363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4" t="str">
        <f>'ფორმა N1'!D4</f>
        <v>დავით თარხან-მოურავი, ირმა ინაშვილი -საქართველოს პატრიოტთა ალიანსი"</v>
      </c>
      <c r="B5" s="389"/>
      <c r="C5" s="389"/>
      <c r="D5" s="389"/>
      <c r="E5" s="389"/>
      <c r="F5" s="390"/>
      <c r="G5" s="389"/>
      <c r="H5" s="389"/>
      <c r="I5" s="389"/>
      <c r="J5" s="389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8"/>
    </row>
    <row r="10" spans="1:11" s="27" customFormat="1" ht="30">
      <c r="A10" s="162">
        <v>1</v>
      </c>
      <c r="B10" s="64" t="s">
        <v>484</v>
      </c>
      <c r="C10" s="163" t="s">
        <v>504</v>
      </c>
      <c r="D10" s="424" t="s">
        <v>209</v>
      </c>
      <c r="E10" s="425">
        <v>41631</v>
      </c>
      <c r="F10" s="28">
        <v>5398.25</v>
      </c>
      <c r="G10" s="28">
        <v>160993.5</v>
      </c>
      <c r="H10" s="28">
        <v>99835.71</v>
      </c>
      <c r="I10" s="28">
        <v>66556.039999999994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4" t="s">
        <v>96</v>
      </c>
      <c r="C15" s="107"/>
      <c r="D15" s="107"/>
      <c r="E15" s="107"/>
      <c r="F15" s="235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3"/>
      <c r="D17" s="107"/>
      <c r="E17" s="107"/>
      <c r="F17" s="283"/>
      <c r="G17" s="284"/>
      <c r="H17" s="284"/>
      <c r="I17" s="104"/>
      <c r="J17" s="104"/>
    </row>
    <row r="18" spans="1:10">
      <c r="A18" s="104"/>
      <c r="B18" s="107"/>
      <c r="C18" s="236" t="s">
        <v>256</v>
      </c>
      <c r="D18" s="236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37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37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88" customWidth="1"/>
    <col min="2" max="2" width="13.28515625" style="188" customWidth="1"/>
    <col min="3" max="3" width="21.42578125" style="188" customWidth="1"/>
    <col min="4" max="4" width="17.85546875" style="188" customWidth="1"/>
    <col min="5" max="5" width="12.7109375" style="188" customWidth="1"/>
    <col min="6" max="6" width="36.85546875" style="188" customWidth="1"/>
    <col min="7" max="7" width="22.28515625" style="188" customWidth="1"/>
    <col min="8" max="8" width="0.5703125" style="188" customWidth="1"/>
    <col min="9" max="16384" width="9.140625" style="188"/>
  </cols>
  <sheetData>
    <row r="1" spans="1:8">
      <c r="A1" s="77" t="s">
        <v>351</v>
      </c>
      <c r="B1" s="79"/>
      <c r="C1" s="79"/>
      <c r="D1" s="79"/>
      <c r="E1" s="79"/>
      <c r="F1" s="79"/>
      <c r="G1" s="168" t="s">
        <v>97</v>
      </c>
      <c r="H1" s="169"/>
    </row>
    <row r="2" spans="1:8">
      <c r="A2" s="79" t="s">
        <v>128</v>
      </c>
      <c r="B2" s="79"/>
      <c r="C2" s="79"/>
      <c r="D2" s="79"/>
      <c r="E2" s="79"/>
      <c r="F2" s="79"/>
      <c r="G2" s="354" t="s">
        <v>516</v>
      </c>
      <c r="H2" s="363"/>
    </row>
    <row r="3" spans="1:8">
      <c r="A3" s="79"/>
      <c r="B3" s="79"/>
      <c r="C3" s="79"/>
      <c r="D3" s="79"/>
      <c r="E3" s="79"/>
      <c r="F3" s="79"/>
      <c r="G3" s="105"/>
      <c r="H3" s="169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4" t="str">
        <f>'ფორმა N1'!D4</f>
        <v>დავით თარხან-მოურავი, ირმა ინაშვილი -საქართველოს პატრიოტთა ალიანსი"</v>
      </c>
      <c r="B5" s="224"/>
      <c r="C5" s="224"/>
      <c r="D5" s="224"/>
      <c r="E5" s="224"/>
      <c r="F5" s="224"/>
      <c r="G5" s="224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0" t="s">
        <v>301</v>
      </c>
      <c r="B8" s="170" t="s">
        <v>129</v>
      </c>
      <c r="C8" s="171" t="s">
        <v>349</v>
      </c>
      <c r="D8" s="171" t="s">
        <v>350</v>
      </c>
      <c r="E8" s="171" t="s">
        <v>263</v>
      </c>
      <c r="F8" s="170" t="s">
        <v>308</v>
      </c>
      <c r="G8" s="171" t="s">
        <v>302</v>
      </c>
      <c r="H8" s="108"/>
    </row>
    <row r="9" spans="1:8">
      <c r="A9" s="172" t="s">
        <v>303</v>
      </c>
      <c r="B9" s="173"/>
      <c r="C9" s="174"/>
      <c r="D9" s="175"/>
      <c r="E9" s="175"/>
      <c r="F9" s="175"/>
      <c r="G9" s="176"/>
      <c r="H9" s="108"/>
    </row>
    <row r="10" spans="1:8" ht="15.75">
      <c r="A10" s="173">
        <v>1</v>
      </c>
      <c r="B10" s="160"/>
      <c r="C10" s="177"/>
      <c r="D10" s="178"/>
      <c r="E10" s="178"/>
      <c r="F10" s="178"/>
      <c r="G10" s="179" t="str">
        <f>IF(ISBLANK(B10),"",G9+C10-D10)</f>
        <v/>
      </c>
      <c r="H10" s="108"/>
    </row>
    <row r="11" spans="1:8" ht="15.75">
      <c r="A11" s="173">
        <v>2</v>
      </c>
      <c r="B11" s="160"/>
      <c r="C11" s="177"/>
      <c r="D11" s="178"/>
      <c r="E11" s="178"/>
      <c r="F11" s="178"/>
      <c r="G11" s="179" t="str">
        <f t="shared" ref="G11:G38" si="0">IF(ISBLANK(B11),"",G10+C11-D11)</f>
        <v/>
      </c>
      <c r="H11" s="108"/>
    </row>
    <row r="12" spans="1:8" ht="15.75">
      <c r="A12" s="173">
        <v>3</v>
      </c>
      <c r="B12" s="160"/>
      <c r="C12" s="177"/>
      <c r="D12" s="178"/>
      <c r="E12" s="178"/>
      <c r="F12" s="178"/>
      <c r="G12" s="179" t="str">
        <f t="shared" si="0"/>
        <v/>
      </c>
      <c r="H12" s="108"/>
    </row>
    <row r="13" spans="1:8" ht="15.75">
      <c r="A13" s="173">
        <v>4</v>
      </c>
      <c r="B13" s="160"/>
      <c r="C13" s="177"/>
      <c r="D13" s="178"/>
      <c r="E13" s="178"/>
      <c r="F13" s="178"/>
      <c r="G13" s="179" t="str">
        <f t="shared" si="0"/>
        <v/>
      </c>
      <c r="H13" s="108"/>
    </row>
    <row r="14" spans="1:8" ht="15.75">
      <c r="A14" s="173">
        <v>5</v>
      </c>
      <c r="B14" s="160"/>
      <c r="C14" s="177"/>
      <c r="D14" s="178"/>
      <c r="E14" s="178"/>
      <c r="F14" s="178"/>
      <c r="G14" s="179" t="str">
        <f t="shared" si="0"/>
        <v/>
      </c>
      <c r="H14" s="108"/>
    </row>
    <row r="15" spans="1:8" ht="15.75">
      <c r="A15" s="173">
        <v>6</v>
      </c>
      <c r="B15" s="160"/>
      <c r="C15" s="177"/>
      <c r="D15" s="178"/>
      <c r="E15" s="178"/>
      <c r="F15" s="178"/>
      <c r="G15" s="179" t="str">
        <f t="shared" si="0"/>
        <v/>
      </c>
      <c r="H15" s="108"/>
    </row>
    <row r="16" spans="1:8" ht="15.75">
      <c r="A16" s="173">
        <v>7</v>
      </c>
      <c r="B16" s="160"/>
      <c r="C16" s="177"/>
      <c r="D16" s="178"/>
      <c r="E16" s="178"/>
      <c r="F16" s="178"/>
      <c r="G16" s="179" t="str">
        <f t="shared" si="0"/>
        <v/>
      </c>
      <c r="H16" s="108"/>
    </row>
    <row r="17" spans="1:8" ht="15.75">
      <c r="A17" s="173">
        <v>8</v>
      </c>
      <c r="B17" s="160"/>
      <c r="C17" s="177"/>
      <c r="D17" s="178"/>
      <c r="E17" s="178"/>
      <c r="F17" s="178"/>
      <c r="G17" s="179" t="str">
        <f t="shared" si="0"/>
        <v/>
      </c>
      <c r="H17" s="108"/>
    </row>
    <row r="18" spans="1:8" ht="15.75">
      <c r="A18" s="173">
        <v>9</v>
      </c>
      <c r="B18" s="160"/>
      <c r="C18" s="177"/>
      <c r="D18" s="178"/>
      <c r="E18" s="178"/>
      <c r="F18" s="178"/>
      <c r="G18" s="179" t="str">
        <f t="shared" si="0"/>
        <v/>
      </c>
      <c r="H18" s="108"/>
    </row>
    <row r="19" spans="1:8" ht="15.75">
      <c r="A19" s="173">
        <v>10</v>
      </c>
      <c r="B19" s="160"/>
      <c r="C19" s="177"/>
      <c r="D19" s="178"/>
      <c r="E19" s="178"/>
      <c r="F19" s="178"/>
      <c r="G19" s="179" t="str">
        <f t="shared" si="0"/>
        <v/>
      </c>
      <c r="H19" s="108"/>
    </row>
    <row r="20" spans="1:8" ht="15.75">
      <c r="A20" s="173">
        <v>11</v>
      </c>
      <c r="B20" s="160"/>
      <c r="C20" s="177"/>
      <c r="D20" s="178"/>
      <c r="E20" s="178"/>
      <c r="F20" s="178"/>
      <c r="G20" s="179" t="str">
        <f t="shared" si="0"/>
        <v/>
      </c>
      <c r="H20" s="108"/>
    </row>
    <row r="21" spans="1:8" ht="15.75">
      <c r="A21" s="173">
        <v>12</v>
      </c>
      <c r="B21" s="160"/>
      <c r="C21" s="177"/>
      <c r="D21" s="178"/>
      <c r="E21" s="178"/>
      <c r="F21" s="178"/>
      <c r="G21" s="179" t="str">
        <f t="shared" si="0"/>
        <v/>
      </c>
      <c r="H21" s="108"/>
    </row>
    <row r="22" spans="1:8" ht="15.75">
      <c r="A22" s="173">
        <v>13</v>
      </c>
      <c r="B22" s="160"/>
      <c r="C22" s="177"/>
      <c r="D22" s="178"/>
      <c r="E22" s="178"/>
      <c r="F22" s="178"/>
      <c r="G22" s="179" t="str">
        <f t="shared" si="0"/>
        <v/>
      </c>
      <c r="H22" s="108"/>
    </row>
    <row r="23" spans="1:8" ht="15.75">
      <c r="A23" s="173">
        <v>14</v>
      </c>
      <c r="B23" s="160"/>
      <c r="C23" s="177"/>
      <c r="D23" s="178"/>
      <c r="E23" s="178"/>
      <c r="F23" s="178"/>
      <c r="G23" s="179" t="str">
        <f t="shared" si="0"/>
        <v/>
      </c>
      <c r="H23" s="108"/>
    </row>
    <row r="24" spans="1:8" ht="15.75">
      <c r="A24" s="173">
        <v>15</v>
      </c>
      <c r="B24" s="160"/>
      <c r="C24" s="177"/>
      <c r="D24" s="178"/>
      <c r="E24" s="178"/>
      <c r="F24" s="178"/>
      <c r="G24" s="179" t="str">
        <f t="shared" si="0"/>
        <v/>
      </c>
      <c r="H24" s="108"/>
    </row>
    <row r="25" spans="1:8" ht="15.75">
      <c r="A25" s="173">
        <v>16</v>
      </c>
      <c r="B25" s="160"/>
      <c r="C25" s="177"/>
      <c r="D25" s="178"/>
      <c r="E25" s="178"/>
      <c r="F25" s="178"/>
      <c r="G25" s="179" t="str">
        <f t="shared" si="0"/>
        <v/>
      </c>
      <c r="H25" s="108"/>
    </row>
    <row r="26" spans="1:8" ht="15.75">
      <c r="A26" s="173">
        <v>17</v>
      </c>
      <c r="B26" s="160"/>
      <c r="C26" s="177"/>
      <c r="D26" s="178"/>
      <c r="E26" s="178"/>
      <c r="F26" s="178"/>
      <c r="G26" s="179" t="str">
        <f t="shared" si="0"/>
        <v/>
      </c>
      <c r="H26" s="108"/>
    </row>
    <row r="27" spans="1:8" ht="15.75">
      <c r="A27" s="173">
        <v>18</v>
      </c>
      <c r="B27" s="160"/>
      <c r="C27" s="177"/>
      <c r="D27" s="178"/>
      <c r="E27" s="178"/>
      <c r="F27" s="178"/>
      <c r="G27" s="179" t="str">
        <f t="shared" si="0"/>
        <v/>
      </c>
      <c r="H27" s="108"/>
    </row>
    <row r="28" spans="1:8" ht="15.75">
      <c r="A28" s="173">
        <v>19</v>
      </c>
      <c r="B28" s="160"/>
      <c r="C28" s="177"/>
      <c r="D28" s="178"/>
      <c r="E28" s="178"/>
      <c r="F28" s="178"/>
      <c r="G28" s="179" t="str">
        <f t="shared" si="0"/>
        <v/>
      </c>
      <c r="H28" s="108"/>
    </row>
    <row r="29" spans="1:8" ht="15.75">
      <c r="A29" s="173">
        <v>20</v>
      </c>
      <c r="B29" s="160"/>
      <c r="C29" s="177"/>
      <c r="D29" s="178"/>
      <c r="E29" s="178"/>
      <c r="F29" s="178"/>
      <c r="G29" s="179" t="str">
        <f t="shared" si="0"/>
        <v/>
      </c>
      <c r="H29" s="108"/>
    </row>
    <row r="30" spans="1:8" ht="15.75">
      <c r="A30" s="173">
        <v>21</v>
      </c>
      <c r="B30" s="160"/>
      <c r="C30" s="180"/>
      <c r="D30" s="181"/>
      <c r="E30" s="181"/>
      <c r="F30" s="181"/>
      <c r="G30" s="179" t="str">
        <f t="shared" si="0"/>
        <v/>
      </c>
      <c r="H30" s="108"/>
    </row>
    <row r="31" spans="1:8" ht="15.75">
      <c r="A31" s="173">
        <v>22</v>
      </c>
      <c r="B31" s="160"/>
      <c r="C31" s="180"/>
      <c r="D31" s="181"/>
      <c r="E31" s="181"/>
      <c r="F31" s="181"/>
      <c r="G31" s="179" t="str">
        <f t="shared" si="0"/>
        <v/>
      </c>
      <c r="H31" s="108"/>
    </row>
    <row r="32" spans="1:8" ht="15.75">
      <c r="A32" s="173">
        <v>23</v>
      </c>
      <c r="B32" s="160"/>
      <c r="C32" s="180"/>
      <c r="D32" s="181"/>
      <c r="E32" s="181"/>
      <c r="F32" s="181"/>
      <c r="G32" s="179" t="str">
        <f t="shared" si="0"/>
        <v/>
      </c>
      <c r="H32" s="108"/>
    </row>
    <row r="33" spans="1:10" ht="15.75">
      <c r="A33" s="173">
        <v>24</v>
      </c>
      <c r="B33" s="160"/>
      <c r="C33" s="180"/>
      <c r="D33" s="181"/>
      <c r="E33" s="181"/>
      <c r="F33" s="181"/>
      <c r="G33" s="179" t="str">
        <f t="shared" si="0"/>
        <v/>
      </c>
      <c r="H33" s="108"/>
    </row>
    <row r="34" spans="1:10" ht="15.75">
      <c r="A34" s="173">
        <v>25</v>
      </c>
      <c r="B34" s="160"/>
      <c r="C34" s="180"/>
      <c r="D34" s="181"/>
      <c r="E34" s="181"/>
      <c r="F34" s="181"/>
      <c r="G34" s="179" t="str">
        <f t="shared" si="0"/>
        <v/>
      </c>
      <c r="H34" s="108"/>
    </row>
    <row r="35" spans="1:10" ht="15.75">
      <c r="A35" s="173">
        <v>26</v>
      </c>
      <c r="B35" s="160"/>
      <c r="C35" s="180"/>
      <c r="D35" s="181"/>
      <c r="E35" s="181"/>
      <c r="F35" s="181"/>
      <c r="G35" s="179" t="str">
        <f t="shared" si="0"/>
        <v/>
      </c>
      <c r="H35" s="108"/>
    </row>
    <row r="36" spans="1:10" ht="15.75">
      <c r="A36" s="173">
        <v>27</v>
      </c>
      <c r="B36" s="160"/>
      <c r="C36" s="180"/>
      <c r="D36" s="181"/>
      <c r="E36" s="181"/>
      <c r="F36" s="181"/>
      <c r="G36" s="179" t="str">
        <f t="shared" si="0"/>
        <v/>
      </c>
      <c r="H36" s="108"/>
    </row>
    <row r="37" spans="1:10" ht="15.75">
      <c r="A37" s="173">
        <v>28</v>
      </c>
      <c r="B37" s="160"/>
      <c r="C37" s="180"/>
      <c r="D37" s="181"/>
      <c r="E37" s="181"/>
      <c r="F37" s="181"/>
      <c r="G37" s="179" t="str">
        <f t="shared" si="0"/>
        <v/>
      </c>
      <c r="H37" s="108"/>
    </row>
    <row r="38" spans="1:10" ht="15.75">
      <c r="A38" s="173">
        <v>29</v>
      </c>
      <c r="B38" s="160"/>
      <c r="C38" s="180"/>
      <c r="D38" s="181"/>
      <c r="E38" s="181"/>
      <c r="F38" s="181"/>
      <c r="G38" s="179" t="str">
        <f t="shared" si="0"/>
        <v/>
      </c>
      <c r="H38" s="108"/>
    </row>
    <row r="39" spans="1:10" ht="15.75">
      <c r="A39" s="173" t="s">
        <v>266</v>
      </c>
      <c r="B39" s="160"/>
      <c r="C39" s="180"/>
      <c r="D39" s="181"/>
      <c r="E39" s="181"/>
      <c r="F39" s="181"/>
      <c r="G39" s="179" t="str">
        <f>IF(ISBLANK(B39),"",#REF!+C39-D39)</f>
        <v/>
      </c>
      <c r="H39" s="108"/>
    </row>
    <row r="40" spans="1:10">
      <c r="A40" s="182" t="s">
        <v>304</v>
      </c>
      <c r="B40" s="183"/>
      <c r="C40" s="184"/>
      <c r="D40" s="185"/>
      <c r="E40" s="185"/>
      <c r="F40" s="186"/>
      <c r="G40" s="187" t="str">
        <f>G39</f>
        <v/>
      </c>
      <c r="H40" s="108"/>
    </row>
    <row r="44" spans="1:10">
      <c r="B44" s="190" t="s">
        <v>96</v>
      </c>
      <c r="F44" s="191"/>
    </row>
    <row r="45" spans="1:10">
      <c r="F45" s="189"/>
      <c r="G45" s="189"/>
      <c r="H45" s="189"/>
      <c r="I45" s="189"/>
      <c r="J45" s="189"/>
    </row>
    <row r="46" spans="1:10">
      <c r="C46" s="192"/>
      <c r="F46" s="192"/>
      <c r="G46" s="193"/>
      <c r="H46" s="189"/>
      <c r="I46" s="189"/>
      <c r="J46" s="189"/>
    </row>
    <row r="47" spans="1:10">
      <c r="A47" s="189"/>
      <c r="C47" s="194" t="s">
        <v>256</v>
      </c>
      <c r="F47" s="195" t="s">
        <v>261</v>
      </c>
      <c r="G47" s="193"/>
      <c r="H47" s="189"/>
      <c r="I47" s="189"/>
      <c r="J47" s="189"/>
    </row>
    <row r="48" spans="1:10">
      <c r="A48" s="189"/>
      <c r="C48" s="196" t="s">
        <v>127</v>
      </c>
      <c r="F48" s="188" t="s">
        <v>257</v>
      </c>
      <c r="G48" s="189"/>
      <c r="H48" s="189"/>
      <c r="I48" s="189"/>
      <c r="J48" s="189"/>
    </row>
    <row r="49" spans="2:2" s="189" customFormat="1">
      <c r="B49" s="188"/>
    </row>
    <row r="50" spans="2:2" s="189" customFormat="1" ht="12.75"/>
    <row r="51" spans="2:2" s="189" customFormat="1" ht="12.75"/>
    <row r="52" spans="2:2" s="189" customFormat="1" ht="12.75"/>
    <row r="53" spans="2:2" s="189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J25" sqref="J25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17" t="s">
        <v>97</v>
      </c>
      <c r="J1" s="417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354" t="s">
        <v>516</v>
      </c>
      <c r="J2" s="363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დავით თარხან-მოურავი, ირმა ინაშვილი -საქართველოს პატრიოტთა ალიანსი"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16" t="s">
        <v>208</v>
      </c>
      <c r="C7" s="416"/>
      <c r="D7" s="416" t="s">
        <v>280</v>
      </c>
      <c r="E7" s="416"/>
      <c r="F7" s="416" t="s">
        <v>281</v>
      </c>
      <c r="G7" s="416"/>
      <c r="H7" s="159" t="s">
        <v>267</v>
      </c>
      <c r="I7" s="416" t="s">
        <v>211</v>
      </c>
      <c r="J7" s="416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v>74</v>
      </c>
      <c r="C9" s="85">
        <v>42136</v>
      </c>
      <c r="D9" s="85">
        <f t="shared" ref="D9:F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v>74</v>
      </c>
      <c r="J9" s="85">
        <v>42136</v>
      </c>
      <c r="K9" s="148"/>
    </row>
    <row r="10" spans="1:12" ht="15">
      <c r="A10" s="62" t="s">
        <v>105</v>
      </c>
      <c r="B10" s="136">
        <f>SUM(B11:B13)</f>
        <v>0</v>
      </c>
      <c r="C10" s="136">
        <f t="shared" ref="C10:F10" si="1">SUM(C11:C13)</f>
        <v>0</v>
      </c>
      <c r="D10" s="136">
        <f t="shared" si="1"/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ref="J10" si="2">SUM(J11:J13)</f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/>
      <c r="C14" s="136"/>
      <c r="D14" s="136">
        <f t="shared" ref="D14:F14" si="3">SUM(D15:D16)</f>
        <v>0</v>
      </c>
      <c r="E14" s="136">
        <f>SUM(E15:E16)</f>
        <v>0</v>
      </c>
      <c r="F14" s="136">
        <f t="shared" si="3"/>
        <v>0</v>
      </c>
      <c r="G14" s="136">
        <f>SUM(G15:G16)</f>
        <v>0</v>
      </c>
      <c r="H14" s="136">
        <f>SUM(H15:H16)</f>
        <v>0</v>
      </c>
      <c r="I14" s="136"/>
      <c r="J14" s="136"/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136">
        <v>73</v>
      </c>
      <c r="C16" s="136">
        <v>41299.949999999997</v>
      </c>
      <c r="D16" s="26"/>
      <c r="E16" s="26"/>
      <c r="F16" s="26"/>
      <c r="G16" s="26"/>
      <c r="H16" s="26"/>
      <c r="I16" s="136">
        <v>73</v>
      </c>
      <c r="J16" s="136">
        <v>41299.949999999997</v>
      </c>
      <c r="K16" s="148"/>
    </row>
    <row r="17" spans="1:11" ht="15">
      <c r="A17" s="62" t="s">
        <v>112</v>
      </c>
      <c r="B17" s="136">
        <f>SUM(B18:B19,B22,B23)</f>
        <v>1</v>
      </c>
      <c r="C17" s="136">
        <f>SUM(C18:C19,C22,C23)</f>
        <v>835.7</v>
      </c>
      <c r="D17" s="136">
        <f t="shared" ref="D17:F17" si="4">SUM(D18:D19,D22,D23)</f>
        <v>0</v>
      </c>
      <c r="E17" s="136">
        <f>SUM(E18:E19,E22,E23)</f>
        <v>0</v>
      </c>
      <c r="F17" s="136">
        <f t="shared" si="4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1</v>
      </c>
      <c r="J17" s="136">
        <f>SUM(J18:J19,J22,J23)</f>
        <v>835.7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1</v>
      </c>
      <c r="C19" s="136">
        <f>SUM(C20:C21)</f>
        <v>835.7</v>
      </c>
      <c r="D19" s="136">
        <f t="shared" ref="D19:F19" si="5">SUM(D20:D21)</f>
        <v>0</v>
      </c>
      <c r="E19" s="136">
        <f>SUM(E20:E21)</f>
        <v>0</v>
      </c>
      <c r="F19" s="136">
        <f t="shared" si="5"/>
        <v>0</v>
      </c>
      <c r="G19" s="136">
        <f>SUM(G20:G21)</f>
        <v>0</v>
      </c>
      <c r="H19" s="136">
        <f>SUM(H20:H21)</f>
        <v>0</v>
      </c>
      <c r="I19" s="136">
        <f>SUM(I20:I21)</f>
        <v>1</v>
      </c>
      <c r="J19" s="136">
        <f>SUM(J20:J21)</f>
        <v>835.7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>
        <v>1</v>
      </c>
      <c r="C21" s="26">
        <v>835.7</v>
      </c>
      <c r="D21" s="26"/>
      <c r="E21" s="26"/>
      <c r="F21" s="26"/>
      <c r="G21" s="26"/>
      <c r="H21" s="26"/>
      <c r="I21" s="26">
        <v>1</v>
      </c>
      <c r="J21" s="26">
        <v>835.7</v>
      </c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6">SUM(C25:C31)</f>
        <v>0</v>
      </c>
      <c r="D24" s="85">
        <f t="shared" si="6"/>
        <v>0</v>
      </c>
      <c r="E24" s="85">
        <f t="shared" si="6"/>
        <v>0</v>
      </c>
      <c r="F24" s="85">
        <f t="shared" si="6"/>
        <v>0</v>
      </c>
      <c r="G24" s="85">
        <f t="shared" si="6"/>
        <v>0</v>
      </c>
      <c r="H24" s="85">
        <f t="shared" si="6"/>
        <v>0</v>
      </c>
      <c r="I24" s="85">
        <f t="shared" si="6"/>
        <v>0</v>
      </c>
      <c r="J24" s="85">
        <f t="shared" si="6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7">SUM(D33:D35)</f>
        <v>0</v>
      </c>
      <c r="E32" s="85">
        <f>SUM(E33:E35)</f>
        <v>0</v>
      </c>
      <c r="F32" s="85">
        <f t="shared" si="7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7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8">SUM(B37:B39,B42)</f>
        <v>0</v>
      </c>
      <c r="C36" s="85">
        <f t="shared" si="8"/>
        <v>0</v>
      </c>
      <c r="D36" s="85">
        <f t="shared" si="8"/>
        <v>0</v>
      </c>
      <c r="E36" s="85">
        <f t="shared" si="8"/>
        <v>0</v>
      </c>
      <c r="F36" s="85">
        <f t="shared" si="8"/>
        <v>0</v>
      </c>
      <c r="G36" s="85">
        <f t="shared" si="8"/>
        <v>0</v>
      </c>
      <c r="H36" s="85">
        <f t="shared" si="8"/>
        <v>0</v>
      </c>
      <c r="I36" s="85">
        <f t="shared" si="8"/>
        <v>0</v>
      </c>
      <c r="J36" s="85">
        <f t="shared" si="8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9">SUM(B40:B41)</f>
        <v>0</v>
      </c>
      <c r="C39" s="136">
        <f t="shared" si="9"/>
        <v>0</v>
      </c>
      <c r="D39" s="136">
        <f t="shared" si="9"/>
        <v>0</v>
      </c>
      <c r="E39" s="136">
        <f t="shared" si="9"/>
        <v>0</v>
      </c>
      <c r="F39" s="136">
        <f t="shared" si="9"/>
        <v>0</v>
      </c>
      <c r="G39" s="136">
        <f t="shared" si="9"/>
        <v>0</v>
      </c>
      <c r="H39" s="136">
        <f t="shared" si="9"/>
        <v>0</v>
      </c>
      <c r="I39" s="136">
        <f t="shared" si="9"/>
        <v>0</v>
      </c>
      <c r="J39" s="136">
        <f t="shared" si="9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5">
    <mergeCell ref="B7:C7"/>
    <mergeCell ref="D7:E7"/>
    <mergeCell ref="F7:G7"/>
    <mergeCell ref="I7:J7"/>
    <mergeCell ref="I1:J1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354" t="s">
        <v>516</v>
      </c>
      <c r="I2" s="363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დავით თარხან-მოურავი, ირმა ინაშვილი -საქართველოს პატრიოტთა ალიანსი"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383" t="s">
        <v>186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354" t="s">
        <v>516</v>
      </c>
      <c r="J2" s="363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დავით თარხან-მოურავი, ირმა ინაშვილი -საქართველოს პატრიოტთა ალიანსი"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>
      <c r="A1" s="197" t="s">
        <v>314</v>
      </c>
      <c r="B1" s="198"/>
      <c r="C1" s="198"/>
      <c r="D1" s="198"/>
      <c r="E1" s="198"/>
      <c r="F1" s="81"/>
      <c r="G1" s="81" t="s">
        <v>97</v>
      </c>
      <c r="H1" s="202"/>
    </row>
    <row r="2" spans="1:8" s="201" customFormat="1" ht="15">
      <c r="A2" s="202" t="s">
        <v>305</v>
      </c>
      <c r="B2" s="198"/>
      <c r="C2" s="198"/>
      <c r="D2" s="198"/>
      <c r="E2" s="199"/>
      <c r="F2" s="199"/>
      <c r="G2" s="354" t="s">
        <v>516</v>
      </c>
      <c r="H2" s="363"/>
    </row>
    <row r="3" spans="1:8" s="201" customFormat="1">
      <c r="A3" s="202"/>
      <c r="B3" s="198"/>
      <c r="C3" s="198"/>
      <c r="D3" s="198"/>
      <c r="E3" s="199"/>
      <c r="F3" s="199"/>
      <c r="G3" s="199"/>
      <c r="H3" s="202"/>
    </row>
    <row r="4" spans="1:8" s="201" customFormat="1" ht="15">
      <c r="A4" s="117" t="s">
        <v>262</v>
      </c>
      <c r="B4" s="198"/>
      <c r="C4" s="198"/>
      <c r="D4" s="198"/>
      <c r="E4" s="203"/>
      <c r="F4" s="203"/>
      <c r="G4" s="199"/>
      <c r="H4" s="202"/>
    </row>
    <row r="5" spans="1:8" s="201" customFormat="1">
      <c r="A5" s="204" t="str">
        <f>'ფორმა N1'!D4</f>
        <v>დავით თარხან-მოურავი, ირმა ინაშვილი -საქართველოს პატრიოტთა ალიანსი"</v>
      </c>
      <c r="B5" s="204"/>
      <c r="C5" s="204"/>
      <c r="D5" s="204"/>
      <c r="E5" s="204"/>
      <c r="F5" s="204"/>
      <c r="G5" s="205"/>
      <c r="H5" s="202"/>
    </row>
    <row r="6" spans="1:8" s="218" customFormat="1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>
      <c r="A7" s="233" t="s">
        <v>64</v>
      </c>
      <c r="B7" s="209" t="s">
        <v>309</v>
      </c>
      <c r="C7" s="209" t="s">
        <v>310</v>
      </c>
      <c r="D7" s="209" t="s">
        <v>311</v>
      </c>
      <c r="E7" s="209" t="s">
        <v>312</v>
      </c>
      <c r="F7" s="209" t="s">
        <v>313</v>
      </c>
      <c r="G7" s="209" t="s">
        <v>306</v>
      </c>
      <c r="H7" s="202"/>
    </row>
    <row r="8" spans="1:8" s="201" customFormat="1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>
      <c r="A19" s="219" t="s">
        <v>264</v>
      </c>
      <c r="B19" s="210"/>
      <c r="C19" s="210"/>
      <c r="D19" s="211"/>
      <c r="E19" s="210"/>
      <c r="F19" s="210"/>
      <c r="G19" s="210"/>
      <c r="H19" s="202"/>
    </row>
    <row r="22" spans="1:11" s="201" customFormat="1"/>
    <row r="23" spans="1:11" s="201" customFormat="1"/>
    <row r="24" spans="1:11" s="21" customFormat="1" ht="15">
      <c r="B24" s="212" t="s">
        <v>96</v>
      </c>
      <c r="C24" s="212"/>
    </row>
    <row r="25" spans="1:11" s="21" customFormat="1" ht="15">
      <c r="B25" s="212"/>
      <c r="C25" s="212"/>
    </row>
    <row r="26" spans="1:11" s="21" customFormat="1" ht="15">
      <c r="C26" s="214"/>
      <c r="F26" s="214"/>
      <c r="G26" s="214"/>
      <c r="H26" s="213"/>
    </row>
    <row r="27" spans="1:11" s="21" customFormat="1" ht="15">
      <c r="C27" s="215" t="s">
        <v>256</v>
      </c>
      <c r="F27" s="212" t="s">
        <v>307</v>
      </c>
      <c r="J27" s="213"/>
      <c r="K27" s="213"/>
    </row>
    <row r="28" spans="1:11" s="21" customFormat="1" ht="15">
      <c r="C28" s="215" t="s">
        <v>127</v>
      </c>
      <c r="F28" s="216" t="s">
        <v>257</v>
      </c>
      <c r="J28" s="213"/>
      <c r="K28" s="213"/>
    </row>
    <row r="29" spans="1:11" s="201" customFormat="1" ht="15">
      <c r="C29" s="215"/>
      <c r="J29" s="218"/>
      <c r="K29" s="21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65"/>
  <sheetViews>
    <sheetView view="pageBreakPreview" zoomScale="80" zoomScaleNormal="80" zoomScaleSheetLayoutView="80" workbookViewId="0">
      <selection activeCell="H7" sqref="H7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style="47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40" t="s">
        <v>429</v>
      </c>
      <c r="B1" s="141"/>
      <c r="C1" s="141"/>
      <c r="D1" s="141"/>
      <c r="E1" s="141"/>
      <c r="F1" s="141"/>
      <c r="G1" s="141"/>
      <c r="H1" s="465"/>
      <c r="I1" s="141"/>
      <c r="J1" s="141"/>
      <c r="K1" s="81" t="s">
        <v>97</v>
      </c>
    </row>
    <row r="2" spans="1:12" ht="15">
      <c r="A2" s="108" t="s">
        <v>128</v>
      </c>
      <c r="B2" s="141"/>
      <c r="C2" s="141"/>
      <c r="D2" s="141"/>
      <c r="E2" s="141"/>
      <c r="F2" s="141"/>
      <c r="G2" s="141"/>
      <c r="H2" s="465"/>
      <c r="I2" s="141"/>
      <c r="J2" s="141"/>
      <c r="K2" s="354" t="s">
        <v>516</v>
      </c>
      <c r="L2" s="363"/>
    </row>
    <row r="3" spans="1:12" ht="15">
      <c r="A3" s="141"/>
      <c r="B3" s="141"/>
      <c r="C3" s="141"/>
      <c r="D3" s="141"/>
      <c r="E3" s="141"/>
      <c r="F3" s="141"/>
      <c r="G3" s="141"/>
      <c r="H3" s="465"/>
      <c r="I3" s="141"/>
      <c r="J3" s="141"/>
      <c r="K3" s="144"/>
    </row>
    <row r="4" spans="1:12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465"/>
      <c r="I4" s="141"/>
      <c r="J4" s="141"/>
      <c r="K4" s="150"/>
    </row>
    <row r="5" spans="1:12" s="189" customFormat="1" ht="15">
      <c r="A5" s="224" t="str">
        <f>'ფორმა N1'!D4</f>
        <v>დავით თარხან-მოურავი, ირმა ინაშვილი -საქართველოს პატრიოტთა ალიანსი"</v>
      </c>
      <c r="B5" s="83"/>
      <c r="C5" s="83"/>
      <c r="D5" s="83"/>
      <c r="E5" s="225"/>
      <c r="F5" s="226"/>
      <c r="G5" s="226"/>
      <c r="H5" s="466"/>
      <c r="I5" s="226"/>
      <c r="J5" s="226"/>
      <c r="K5" s="225"/>
    </row>
    <row r="6" spans="1:12" ht="13.5">
      <c r="A6" s="145"/>
      <c r="B6" s="146"/>
      <c r="C6" s="146"/>
      <c r="D6" s="146"/>
      <c r="E6" s="141"/>
      <c r="F6" s="141"/>
      <c r="G6" s="141"/>
      <c r="H6" s="465"/>
      <c r="I6" s="141"/>
      <c r="J6" s="141"/>
      <c r="K6" s="141"/>
    </row>
    <row r="7" spans="1:12" ht="60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467" t="s">
        <v>368</v>
      </c>
      <c r="I7" s="139" t="s">
        <v>369</v>
      </c>
      <c r="J7" s="139" t="s">
        <v>381</v>
      </c>
      <c r="K7" s="139" t="s">
        <v>370</v>
      </c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53">
        <v>8</v>
      </c>
      <c r="I8" s="139">
        <v>9</v>
      </c>
      <c r="J8" s="137">
        <v>10</v>
      </c>
      <c r="K8" s="139">
        <v>11</v>
      </c>
    </row>
    <row r="9" spans="1:12" ht="45">
      <c r="A9" s="70">
        <v>1</v>
      </c>
      <c r="B9" s="26" t="s">
        <v>529</v>
      </c>
      <c r="C9" s="26" t="s">
        <v>530</v>
      </c>
      <c r="D9" s="26" t="s">
        <v>676</v>
      </c>
      <c r="E9" s="26" t="s">
        <v>531</v>
      </c>
      <c r="F9" s="26">
        <v>250</v>
      </c>
      <c r="G9" s="70">
        <v>46001007248</v>
      </c>
      <c r="H9" s="464" t="s">
        <v>532</v>
      </c>
      <c r="I9" s="223" t="s">
        <v>533</v>
      </c>
      <c r="J9" s="223"/>
      <c r="K9" s="26"/>
    </row>
    <row r="10" spans="1:12" ht="30">
      <c r="A10" s="70">
        <v>2</v>
      </c>
      <c r="B10" s="26" t="s">
        <v>534</v>
      </c>
      <c r="C10" s="26" t="s">
        <v>530</v>
      </c>
      <c r="D10" s="26" t="s">
        <v>676</v>
      </c>
      <c r="E10" s="26" t="s">
        <v>535</v>
      </c>
      <c r="F10" s="26">
        <v>250</v>
      </c>
      <c r="G10" s="70">
        <v>48001004585</v>
      </c>
      <c r="H10" s="464" t="s">
        <v>536</v>
      </c>
      <c r="I10" s="223" t="s">
        <v>537</v>
      </c>
      <c r="J10" s="223"/>
      <c r="K10" s="26"/>
    </row>
    <row r="11" spans="1:12" ht="30">
      <c r="A11" s="70">
        <v>4</v>
      </c>
      <c r="B11" s="26" t="s">
        <v>538</v>
      </c>
      <c r="C11" s="26" t="s">
        <v>530</v>
      </c>
      <c r="D11" s="26" t="s">
        <v>676</v>
      </c>
      <c r="E11" s="26" t="s">
        <v>539</v>
      </c>
      <c r="F11" s="26">
        <v>187.5</v>
      </c>
      <c r="G11" s="446" t="s">
        <v>540</v>
      </c>
      <c r="H11" s="464" t="s">
        <v>541</v>
      </c>
      <c r="I11" s="223" t="s">
        <v>542</v>
      </c>
      <c r="J11" s="223"/>
      <c r="K11" s="26"/>
    </row>
    <row r="12" spans="1:12" ht="30">
      <c r="A12" s="70">
        <v>5</v>
      </c>
      <c r="B12" s="26" t="s">
        <v>543</v>
      </c>
      <c r="C12" s="26" t="s">
        <v>530</v>
      </c>
      <c r="D12" s="26" t="s">
        <v>676</v>
      </c>
      <c r="E12" s="26" t="s">
        <v>544</v>
      </c>
      <c r="F12" s="26">
        <v>250</v>
      </c>
      <c r="G12" s="70">
        <v>61004018933</v>
      </c>
      <c r="H12" s="464" t="s">
        <v>545</v>
      </c>
      <c r="I12" s="223" t="s">
        <v>546</v>
      </c>
      <c r="J12" s="223"/>
      <c r="K12" s="26"/>
    </row>
    <row r="13" spans="1:12" ht="30">
      <c r="A13" s="70">
        <v>6</v>
      </c>
      <c r="B13" s="26" t="s">
        <v>547</v>
      </c>
      <c r="C13" s="26" t="s">
        <v>530</v>
      </c>
      <c r="D13" s="26" t="s">
        <v>548</v>
      </c>
      <c r="E13" s="26" t="s">
        <v>549</v>
      </c>
      <c r="F13" s="26">
        <v>250</v>
      </c>
      <c r="G13" s="446" t="s">
        <v>550</v>
      </c>
      <c r="H13" s="464" t="s">
        <v>551</v>
      </c>
      <c r="I13" s="447" t="s">
        <v>552</v>
      </c>
      <c r="J13" s="223"/>
      <c r="K13" s="26"/>
    </row>
    <row r="14" spans="1:12" ht="30">
      <c r="A14" s="70">
        <v>7</v>
      </c>
      <c r="B14" s="26" t="s">
        <v>553</v>
      </c>
      <c r="C14" s="26" t="s">
        <v>530</v>
      </c>
      <c r="D14" s="26" t="s">
        <v>554</v>
      </c>
      <c r="E14" s="26" t="s">
        <v>555</v>
      </c>
      <c r="F14" s="26">
        <v>500</v>
      </c>
      <c r="G14" s="70">
        <v>36001033813</v>
      </c>
      <c r="H14" s="464" t="s">
        <v>556</v>
      </c>
      <c r="I14" s="223" t="s">
        <v>557</v>
      </c>
      <c r="J14" s="223"/>
      <c r="K14" s="26"/>
    </row>
    <row r="15" spans="1:12" ht="30">
      <c r="A15" s="70">
        <v>8</v>
      </c>
      <c r="B15" s="26" t="s">
        <v>558</v>
      </c>
      <c r="C15" s="26" t="s">
        <v>530</v>
      </c>
      <c r="D15" s="448" t="s">
        <v>674</v>
      </c>
      <c r="E15" s="26" t="s">
        <v>673</v>
      </c>
      <c r="F15" s="26" t="s">
        <v>672</v>
      </c>
      <c r="G15" s="26"/>
      <c r="H15" s="464"/>
      <c r="I15" s="223"/>
      <c r="J15" s="223">
        <v>203825021</v>
      </c>
      <c r="K15" s="459" t="s">
        <v>675</v>
      </c>
    </row>
    <row r="16" spans="1:12" ht="30">
      <c r="A16" s="70">
        <v>9</v>
      </c>
      <c r="B16" s="26" t="s">
        <v>558</v>
      </c>
      <c r="C16" s="26" t="s">
        <v>530</v>
      </c>
      <c r="D16" s="448" t="s">
        <v>560</v>
      </c>
      <c r="E16" s="26" t="s">
        <v>561</v>
      </c>
      <c r="F16" s="26" t="s">
        <v>562</v>
      </c>
      <c r="G16" s="26"/>
      <c r="H16" s="464"/>
      <c r="I16" s="223"/>
      <c r="J16" s="223">
        <v>203864014</v>
      </c>
      <c r="K16" s="26" t="s">
        <v>559</v>
      </c>
    </row>
    <row r="17" spans="1:11" ht="30">
      <c r="A17" s="70">
        <v>10</v>
      </c>
      <c r="B17" s="26" t="s">
        <v>563</v>
      </c>
      <c r="C17" s="26" t="s">
        <v>530</v>
      </c>
      <c r="D17" s="26" t="s">
        <v>676</v>
      </c>
      <c r="E17" s="26" t="s">
        <v>564</v>
      </c>
      <c r="F17" s="26">
        <v>287.5</v>
      </c>
      <c r="G17" s="449" t="s">
        <v>565</v>
      </c>
      <c r="H17" s="468" t="s">
        <v>566</v>
      </c>
      <c r="I17" s="460" t="s">
        <v>567</v>
      </c>
      <c r="J17" s="223"/>
      <c r="K17" s="26"/>
    </row>
    <row r="18" spans="1:11" ht="30">
      <c r="A18" s="70">
        <v>11</v>
      </c>
      <c r="B18" s="26" t="s">
        <v>568</v>
      </c>
      <c r="C18" s="26" t="s">
        <v>530</v>
      </c>
      <c r="D18" s="26" t="s">
        <v>676</v>
      </c>
      <c r="E18" s="26" t="s">
        <v>569</v>
      </c>
      <c r="F18" s="26"/>
      <c r="G18" s="450">
        <v>59001024257</v>
      </c>
      <c r="H18" s="468" t="s">
        <v>570</v>
      </c>
      <c r="I18" s="460" t="s">
        <v>571</v>
      </c>
      <c r="J18" s="223"/>
      <c r="K18" s="26"/>
    </row>
    <row r="19" spans="1:11" ht="30">
      <c r="A19" s="70">
        <v>12</v>
      </c>
      <c r="B19" s="451" t="s">
        <v>572</v>
      </c>
      <c r="C19" s="26" t="s">
        <v>530</v>
      </c>
      <c r="D19" s="26" t="s">
        <v>676</v>
      </c>
      <c r="E19" s="452" t="s">
        <v>573</v>
      </c>
      <c r="F19" s="453" t="s">
        <v>574</v>
      </c>
      <c r="G19" s="450">
        <v>1033003244</v>
      </c>
      <c r="H19" s="469" t="s">
        <v>575</v>
      </c>
      <c r="I19" s="460" t="s">
        <v>576</v>
      </c>
      <c r="J19" s="223"/>
      <c r="K19" s="26"/>
    </row>
    <row r="20" spans="1:11" ht="30">
      <c r="A20" s="70">
        <v>13</v>
      </c>
      <c r="B20" s="451" t="s">
        <v>577</v>
      </c>
      <c r="C20" s="26" t="s">
        <v>530</v>
      </c>
      <c r="D20" s="26" t="s">
        <v>676</v>
      </c>
      <c r="E20" s="26" t="s">
        <v>578</v>
      </c>
      <c r="F20" s="26">
        <v>1000</v>
      </c>
      <c r="G20" s="454">
        <v>60003003713</v>
      </c>
      <c r="H20" s="469" t="s">
        <v>579</v>
      </c>
      <c r="I20" s="460" t="s">
        <v>580</v>
      </c>
      <c r="J20" s="223"/>
      <c r="K20" s="26"/>
    </row>
    <row r="21" spans="1:11" ht="30">
      <c r="A21" s="70">
        <v>14</v>
      </c>
      <c r="B21" s="455" t="s">
        <v>581</v>
      </c>
      <c r="C21" s="26" t="s">
        <v>530</v>
      </c>
      <c r="D21" s="26" t="s">
        <v>582</v>
      </c>
      <c r="E21" s="26" t="s">
        <v>583</v>
      </c>
      <c r="F21" s="26">
        <v>125</v>
      </c>
      <c r="G21" s="450">
        <v>1030003767</v>
      </c>
      <c r="H21" s="469" t="s">
        <v>584</v>
      </c>
      <c r="I21" s="223" t="s">
        <v>585</v>
      </c>
      <c r="J21" s="223"/>
      <c r="K21" s="26"/>
    </row>
    <row r="22" spans="1:11" ht="30">
      <c r="A22" s="70">
        <v>15</v>
      </c>
      <c r="B22" s="455" t="s">
        <v>586</v>
      </c>
      <c r="C22" s="26" t="s">
        <v>530</v>
      </c>
      <c r="D22" s="26" t="s">
        <v>582</v>
      </c>
      <c r="E22" s="26" t="s">
        <v>587</v>
      </c>
      <c r="F22" s="26">
        <v>187</v>
      </c>
      <c r="G22" s="450">
        <v>24001013069</v>
      </c>
      <c r="H22" s="469" t="s">
        <v>588</v>
      </c>
      <c r="I22" s="223" t="s">
        <v>589</v>
      </c>
      <c r="J22" s="223"/>
      <c r="K22" s="26"/>
    </row>
    <row r="23" spans="1:11" ht="30">
      <c r="A23" s="70">
        <v>17</v>
      </c>
      <c r="B23" s="456" t="s">
        <v>591</v>
      </c>
      <c r="C23" s="26" t="s">
        <v>530</v>
      </c>
      <c r="D23" s="26" t="s">
        <v>582</v>
      </c>
      <c r="E23" s="26" t="s">
        <v>592</v>
      </c>
      <c r="F23" s="26"/>
      <c r="G23" s="450"/>
      <c r="H23" s="470"/>
      <c r="I23" s="223"/>
      <c r="J23" s="223">
        <v>404907730</v>
      </c>
      <c r="K23" s="456" t="s">
        <v>593</v>
      </c>
    </row>
    <row r="24" spans="1:11" ht="30">
      <c r="A24" s="70">
        <v>18</v>
      </c>
      <c r="B24" s="455" t="s">
        <v>594</v>
      </c>
      <c r="C24" s="26" t="s">
        <v>530</v>
      </c>
      <c r="D24" s="26" t="s">
        <v>595</v>
      </c>
      <c r="E24" s="26" t="s">
        <v>596</v>
      </c>
      <c r="F24" s="26">
        <v>625</v>
      </c>
      <c r="G24" s="450">
        <v>47001001011</v>
      </c>
      <c r="H24" s="469" t="s">
        <v>597</v>
      </c>
      <c r="I24" s="223" t="s">
        <v>598</v>
      </c>
      <c r="J24" s="223"/>
      <c r="K24" s="26"/>
    </row>
    <row r="25" spans="1:11" ht="30">
      <c r="A25" s="70">
        <v>19</v>
      </c>
      <c r="B25" s="455" t="s">
        <v>599</v>
      </c>
      <c r="C25" s="26" t="s">
        <v>530</v>
      </c>
      <c r="D25" s="26" t="s">
        <v>582</v>
      </c>
      <c r="E25" s="26" t="s">
        <v>600</v>
      </c>
      <c r="F25" s="26">
        <v>500</v>
      </c>
      <c r="G25" s="450">
        <v>1003012426</v>
      </c>
      <c r="H25" s="469" t="s">
        <v>601</v>
      </c>
      <c r="I25" s="223" t="s">
        <v>602</v>
      </c>
      <c r="J25" s="223"/>
      <c r="K25" s="26"/>
    </row>
    <row r="26" spans="1:11" ht="30">
      <c r="A26" s="70">
        <v>20</v>
      </c>
      <c r="B26" s="451" t="s">
        <v>603</v>
      </c>
      <c r="C26" s="26" t="s">
        <v>530</v>
      </c>
      <c r="D26" s="26" t="s">
        <v>582</v>
      </c>
      <c r="E26" s="26" t="s">
        <v>604</v>
      </c>
      <c r="F26" s="26">
        <v>1000</v>
      </c>
      <c r="G26" s="450">
        <v>1017008166</v>
      </c>
      <c r="H26" s="452" t="s">
        <v>605</v>
      </c>
      <c r="I26" s="223" t="s">
        <v>606</v>
      </c>
      <c r="J26" s="223"/>
      <c r="K26" s="26"/>
    </row>
    <row r="27" spans="1:11" ht="30">
      <c r="A27" s="70">
        <v>21</v>
      </c>
      <c r="B27" s="451" t="s">
        <v>607</v>
      </c>
      <c r="C27" s="26" t="s">
        <v>530</v>
      </c>
      <c r="D27" s="26" t="s">
        <v>582</v>
      </c>
      <c r="E27" s="26" t="s">
        <v>608</v>
      </c>
      <c r="F27" s="26">
        <v>500</v>
      </c>
      <c r="G27" s="450">
        <v>21001006430</v>
      </c>
      <c r="H27" s="452" t="s">
        <v>575</v>
      </c>
      <c r="I27" s="223" t="s">
        <v>609</v>
      </c>
      <c r="J27" s="223"/>
      <c r="K27" s="26"/>
    </row>
    <row r="28" spans="1:11" ht="30">
      <c r="A28" s="70">
        <v>22</v>
      </c>
      <c r="B28" s="456" t="s">
        <v>610</v>
      </c>
      <c r="C28" s="26" t="s">
        <v>530</v>
      </c>
      <c r="D28" s="26" t="s">
        <v>582</v>
      </c>
      <c r="E28" s="26" t="s">
        <v>611</v>
      </c>
      <c r="F28" s="26">
        <v>125</v>
      </c>
      <c r="G28" s="450">
        <v>2001020441</v>
      </c>
      <c r="H28" s="471" t="s">
        <v>612</v>
      </c>
      <c r="I28" s="223" t="s">
        <v>613</v>
      </c>
      <c r="J28" s="223"/>
      <c r="K28" s="26"/>
    </row>
    <row r="29" spans="1:11" ht="30">
      <c r="A29" s="70">
        <v>24</v>
      </c>
      <c r="B29" s="456" t="s">
        <v>614</v>
      </c>
      <c r="C29" s="26" t="s">
        <v>530</v>
      </c>
      <c r="D29" s="26" t="s">
        <v>582</v>
      </c>
      <c r="E29" s="26" t="s">
        <v>615</v>
      </c>
      <c r="F29" s="26">
        <v>125</v>
      </c>
      <c r="G29" s="450">
        <v>58001010741</v>
      </c>
      <c r="H29" s="471" t="s">
        <v>616</v>
      </c>
      <c r="I29" s="223" t="s">
        <v>617</v>
      </c>
      <c r="J29" s="223"/>
      <c r="K29" s="26"/>
    </row>
    <row r="30" spans="1:11" ht="30">
      <c r="A30" s="70">
        <v>25</v>
      </c>
      <c r="B30" s="456" t="s">
        <v>618</v>
      </c>
      <c r="C30" s="26" t="s">
        <v>530</v>
      </c>
      <c r="D30" s="26" t="s">
        <v>582</v>
      </c>
      <c r="E30" s="26" t="s">
        <v>619</v>
      </c>
      <c r="F30" s="26">
        <v>125</v>
      </c>
      <c r="G30" s="450">
        <v>51001007197</v>
      </c>
      <c r="H30" s="471" t="s">
        <v>620</v>
      </c>
      <c r="I30" s="223" t="s">
        <v>621</v>
      </c>
      <c r="J30" s="223"/>
      <c r="K30" s="26"/>
    </row>
    <row r="31" spans="1:11" ht="30">
      <c r="A31" s="70">
        <v>26</v>
      </c>
      <c r="B31" s="456" t="s">
        <v>622</v>
      </c>
      <c r="C31" s="26" t="s">
        <v>530</v>
      </c>
      <c r="D31" s="26" t="s">
        <v>582</v>
      </c>
      <c r="E31" s="26" t="s">
        <v>623</v>
      </c>
      <c r="F31" s="26">
        <v>125</v>
      </c>
      <c r="G31" s="450">
        <v>42001028617</v>
      </c>
      <c r="H31" s="471" t="s">
        <v>624</v>
      </c>
      <c r="I31" s="223" t="s">
        <v>625</v>
      </c>
      <c r="J31" s="223"/>
      <c r="K31" s="26"/>
    </row>
    <row r="32" spans="1:11" ht="30">
      <c r="A32" s="70">
        <v>27</v>
      </c>
      <c r="B32" s="456" t="s">
        <v>626</v>
      </c>
      <c r="C32" s="26" t="s">
        <v>530</v>
      </c>
      <c r="D32" s="26" t="s">
        <v>582</v>
      </c>
      <c r="E32" s="26" t="s">
        <v>627</v>
      </c>
      <c r="F32" s="26">
        <v>125</v>
      </c>
      <c r="G32" s="450">
        <v>19001001742</v>
      </c>
      <c r="H32" s="471" t="s">
        <v>628</v>
      </c>
      <c r="I32" s="223" t="s">
        <v>629</v>
      </c>
      <c r="J32" s="223"/>
      <c r="K32" s="26"/>
    </row>
    <row r="33" spans="1:11" ht="30">
      <c r="A33" s="70">
        <v>28</v>
      </c>
      <c r="B33" s="451" t="s">
        <v>630</v>
      </c>
      <c r="C33" s="26" t="s">
        <v>530</v>
      </c>
      <c r="D33" s="26" t="s">
        <v>582</v>
      </c>
      <c r="E33" s="26" t="s">
        <v>631</v>
      </c>
      <c r="F33" s="26">
        <v>375</v>
      </c>
      <c r="G33" s="450">
        <v>1013009497</v>
      </c>
      <c r="H33" s="472" t="s">
        <v>632</v>
      </c>
      <c r="I33" s="458" t="s">
        <v>633</v>
      </c>
      <c r="J33" s="223"/>
      <c r="K33" s="26"/>
    </row>
    <row r="34" spans="1:11" ht="30">
      <c r="A34" s="70">
        <v>29</v>
      </c>
      <c r="B34" s="451" t="s">
        <v>634</v>
      </c>
      <c r="C34" s="26" t="s">
        <v>530</v>
      </c>
      <c r="D34" s="26" t="s">
        <v>582</v>
      </c>
      <c r="E34" s="26" t="s">
        <v>611</v>
      </c>
      <c r="F34" s="26">
        <v>600</v>
      </c>
      <c r="G34" s="450">
        <v>3500102712</v>
      </c>
      <c r="H34" s="452" t="s">
        <v>635</v>
      </c>
      <c r="I34" s="223" t="s">
        <v>636</v>
      </c>
      <c r="J34" s="223"/>
      <c r="K34" s="26"/>
    </row>
    <row r="35" spans="1:11" ht="30">
      <c r="A35" s="70">
        <v>30</v>
      </c>
      <c r="B35" s="451" t="s">
        <v>637</v>
      </c>
      <c r="C35" s="26" t="s">
        <v>530</v>
      </c>
      <c r="D35" s="26" t="s">
        <v>582</v>
      </c>
      <c r="E35" s="26" t="s">
        <v>638</v>
      </c>
      <c r="F35" s="26">
        <v>375</v>
      </c>
      <c r="G35" s="450">
        <v>54001009638</v>
      </c>
      <c r="H35" s="472" t="s">
        <v>639</v>
      </c>
      <c r="I35" s="458" t="s">
        <v>640</v>
      </c>
      <c r="J35" s="223"/>
      <c r="K35" s="26"/>
    </row>
    <row r="36" spans="1:11" ht="30">
      <c r="A36" s="70">
        <v>31</v>
      </c>
      <c r="B36" s="451" t="s">
        <v>641</v>
      </c>
      <c r="C36" s="26" t="s">
        <v>530</v>
      </c>
      <c r="D36" s="26" t="s">
        <v>582</v>
      </c>
      <c r="E36" s="26" t="s">
        <v>642</v>
      </c>
      <c r="F36" s="26" t="s">
        <v>643</v>
      </c>
      <c r="G36" s="450">
        <v>1024015184</v>
      </c>
      <c r="H36" s="452" t="s">
        <v>644</v>
      </c>
      <c r="I36" s="223" t="s">
        <v>645</v>
      </c>
      <c r="J36" s="223"/>
      <c r="K36" s="26"/>
    </row>
    <row r="37" spans="1:11" ht="30">
      <c r="A37" s="70">
        <v>32</v>
      </c>
      <c r="B37" s="451" t="s">
        <v>646</v>
      </c>
      <c r="C37" s="26" t="s">
        <v>530</v>
      </c>
      <c r="D37" s="26" t="s">
        <v>582</v>
      </c>
      <c r="E37" s="26" t="s">
        <v>631</v>
      </c>
      <c r="F37" s="26">
        <v>300</v>
      </c>
      <c r="G37" s="450">
        <v>40001004177</v>
      </c>
      <c r="H37" s="452" t="s">
        <v>647</v>
      </c>
      <c r="I37" s="223" t="s">
        <v>557</v>
      </c>
      <c r="J37" s="223"/>
      <c r="K37" s="26"/>
    </row>
    <row r="38" spans="1:11" ht="30">
      <c r="A38" s="70">
        <v>33</v>
      </c>
      <c r="B38" s="457" t="s">
        <v>648</v>
      </c>
      <c r="C38" s="26" t="s">
        <v>530</v>
      </c>
      <c r="D38" s="26" t="s">
        <v>582</v>
      </c>
      <c r="E38" s="26" t="s">
        <v>649</v>
      </c>
      <c r="F38" s="26" t="s">
        <v>650</v>
      </c>
      <c r="G38" s="450">
        <v>1001024792</v>
      </c>
      <c r="H38" s="473" t="s">
        <v>651</v>
      </c>
      <c r="I38" s="223" t="s">
        <v>652</v>
      </c>
      <c r="J38" s="223"/>
      <c r="K38" s="26"/>
    </row>
    <row r="39" spans="1:11" ht="30">
      <c r="A39" s="70">
        <v>34</v>
      </c>
      <c r="B39" s="451" t="s">
        <v>653</v>
      </c>
      <c r="C39" s="26" t="s">
        <v>530</v>
      </c>
      <c r="D39" s="26" t="s">
        <v>582</v>
      </c>
      <c r="E39" s="26" t="s">
        <v>654</v>
      </c>
      <c r="F39" s="26">
        <v>1250</v>
      </c>
      <c r="G39" s="450">
        <v>1026015970</v>
      </c>
      <c r="H39" s="452" t="s">
        <v>655</v>
      </c>
      <c r="I39" s="223" t="s">
        <v>656</v>
      </c>
      <c r="J39" s="223"/>
      <c r="K39" s="26"/>
    </row>
    <row r="40" spans="1:11" ht="30">
      <c r="A40" s="70">
        <v>35</v>
      </c>
      <c r="B40" s="451" t="s">
        <v>657</v>
      </c>
      <c r="C40" s="26" t="s">
        <v>530</v>
      </c>
      <c r="D40" s="26" t="s">
        <v>582</v>
      </c>
      <c r="E40" s="26" t="s">
        <v>590</v>
      </c>
      <c r="F40" s="26" t="s">
        <v>650</v>
      </c>
      <c r="G40" s="450">
        <v>1024034215</v>
      </c>
      <c r="H40" s="452" t="s">
        <v>658</v>
      </c>
      <c r="I40" s="223" t="s">
        <v>659</v>
      </c>
      <c r="J40" s="223"/>
      <c r="K40" s="26"/>
    </row>
    <row r="41" spans="1:11" ht="30">
      <c r="A41" s="70">
        <v>36</v>
      </c>
      <c r="B41" s="451" t="s">
        <v>660</v>
      </c>
      <c r="C41" s="26" t="s">
        <v>530</v>
      </c>
      <c r="D41" s="26" t="s">
        <v>582</v>
      </c>
      <c r="E41" s="26" t="s">
        <v>661</v>
      </c>
      <c r="F41" s="26">
        <v>200</v>
      </c>
      <c r="G41" s="450">
        <v>1024021062</v>
      </c>
      <c r="H41" s="452" t="s">
        <v>662</v>
      </c>
      <c r="I41" s="223" t="s">
        <v>663</v>
      </c>
      <c r="J41" s="223"/>
      <c r="K41" s="26"/>
    </row>
    <row r="42" spans="1:11" ht="30">
      <c r="A42" s="70">
        <v>37</v>
      </c>
      <c r="B42" s="456" t="s">
        <v>666</v>
      </c>
      <c r="C42" s="26" t="s">
        <v>530</v>
      </c>
      <c r="D42" s="26" t="s">
        <v>667</v>
      </c>
      <c r="E42" s="26" t="s">
        <v>631</v>
      </c>
      <c r="F42" s="26">
        <v>250</v>
      </c>
      <c r="G42" s="26">
        <v>6001003203</v>
      </c>
      <c r="H42" s="471" t="s">
        <v>664</v>
      </c>
      <c r="I42" s="223" t="s">
        <v>665</v>
      </c>
      <c r="J42" s="223"/>
      <c r="K42" s="26"/>
    </row>
    <row r="43" spans="1:11" ht="30">
      <c r="A43" s="70">
        <v>38</v>
      </c>
      <c r="B43" s="70" t="s">
        <v>671</v>
      </c>
      <c r="C43" s="26" t="s">
        <v>530</v>
      </c>
      <c r="D43" s="26" t="s">
        <v>667</v>
      </c>
      <c r="E43" s="26" t="s">
        <v>670</v>
      </c>
      <c r="F43" s="26">
        <v>250</v>
      </c>
      <c r="G43" s="26">
        <v>62004017734</v>
      </c>
      <c r="H43" s="464" t="s">
        <v>668</v>
      </c>
      <c r="I43" s="223" t="s">
        <v>669</v>
      </c>
      <c r="J43" s="223"/>
      <c r="K43" s="26"/>
    </row>
    <row r="44" spans="1:11" ht="30">
      <c r="A44" s="70"/>
      <c r="B44" s="70" t="s">
        <v>680</v>
      </c>
      <c r="C44" s="26" t="s">
        <v>530</v>
      </c>
      <c r="D44" s="26" t="s">
        <v>667</v>
      </c>
      <c r="E44" s="26" t="s">
        <v>679</v>
      </c>
      <c r="F44" s="26">
        <v>350</v>
      </c>
      <c r="G44" s="26">
        <v>53001007422</v>
      </c>
      <c r="H44" s="464" t="s">
        <v>677</v>
      </c>
      <c r="I44" s="223" t="s">
        <v>678</v>
      </c>
      <c r="J44" s="223"/>
      <c r="K44" s="26"/>
    </row>
    <row r="45" spans="1:11" ht="30">
      <c r="A45" s="70"/>
      <c r="B45" s="456" t="s">
        <v>683</v>
      </c>
      <c r="C45" s="26" t="s">
        <v>530</v>
      </c>
      <c r="D45" s="26" t="s">
        <v>667</v>
      </c>
      <c r="E45" s="26" t="s">
        <v>684</v>
      </c>
      <c r="F45" s="26">
        <v>400</v>
      </c>
      <c r="G45" s="26">
        <v>37001048047</v>
      </c>
      <c r="H45" s="464" t="s">
        <v>681</v>
      </c>
      <c r="I45" s="223" t="s">
        <v>682</v>
      </c>
      <c r="J45" s="223"/>
      <c r="K45" s="26"/>
    </row>
    <row r="46" spans="1:11" ht="30">
      <c r="A46" s="70"/>
      <c r="B46" s="70" t="s">
        <v>687</v>
      </c>
      <c r="C46" s="26" t="s">
        <v>530</v>
      </c>
      <c r="D46" s="26" t="s">
        <v>667</v>
      </c>
      <c r="E46" s="26" t="s">
        <v>688</v>
      </c>
      <c r="F46" s="26">
        <v>312.5</v>
      </c>
      <c r="G46" s="26">
        <v>56001013083</v>
      </c>
      <c r="H46" s="464" t="s">
        <v>685</v>
      </c>
      <c r="I46" s="223" t="s">
        <v>686</v>
      </c>
      <c r="J46" s="223"/>
      <c r="K46" s="26"/>
    </row>
    <row r="47" spans="1:11" ht="30">
      <c r="A47" s="70"/>
      <c r="B47" s="70" t="s">
        <v>691</v>
      </c>
      <c r="C47" s="26" t="s">
        <v>530</v>
      </c>
      <c r="D47" s="26" t="s">
        <v>693</v>
      </c>
      <c r="E47" s="26" t="s">
        <v>692</v>
      </c>
      <c r="F47" s="26">
        <v>200</v>
      </c>
      <c r="G47" s="26">
        <v>8001000164</v>
      </c>
      <c r="H47" s="464" t="s">
        <v>689</v>
      </c>
      <c r="I47" s="223" t="s">
        <v>690</v>
      </c>
      <c r="J47" s="223"/>
      <c r="K47" s="26"/>
    </row>
    <row r="48" spans="1:11" ht="30">
      <c r="A48" s="70"/>
      <c r="B48" s="451" t="s">
        <v>696</v>
      </c>
      <c r="C48" s="26" t="s">
        <v>530</v>
      </c>
      <c r="D48" s="26" t="s">
        <v>693</v>
      </c>
      <c r="E48" s="26" t="s">
        <v>615</v>
      </c>
      <c r="F48" s="26">
        <v>80</v>
      </c>
      <c r="G48" s="26">
        <v>7001040785</v>
      </c>
      <c r="H48" s="464" t="s">
        <v>694</v>
      </c>
      <c r="I48" s="223" t="s">
        <v>695</v>
      </c>
      <c r="J48" s="223"/>
      <c r="K48" s="26"/>
    </row>
    <row r="49" spans="1:11" ht="30">
      <c r="A49" s="70"/>
      <c r="B49" s="451" t="s">
        <v>698</v>
      </c>
      <c r="C49" s="26" t="s">
        <v>530</v>
      </c>
      <c r="D49" s="26" t="s">
        <v>693</v>
      </c>
      <c r="E49" s="26" t="s">
        <v>615</v>
      </c>
      <c r="F49" s="26">
        <v>375</v>
      </c>
      <c r="G49" s="26">
        <v>3001011884</v>
      </c>
      <c r="H49" s="464" t="s">
        <v>584</v>
      </c>
      <c r="I49" s="223" t="s">
        <v>697</v>
      </c>
      <c r="J49" s="223"/>
      <c r="K49" s="26"/>
    </row>
    <row r="50" spans="1:11" ht="30">
      <c r="A50" s="70"/>
      <c r="B50" s="451" t="s">
        <v>701</v>
      </c>
      <c r="C50" s="26" t="s">
        <v>530</v>
      </c>
      <c r="D50" s="26" t="s">
        <v>693</v>
      </c>
      <c r="E50" s="26" t="s">
        <v>615</v>
      </c>
      <c r="F50" s="26">
        <v>375</v>
      </c>
      <c r="G50" s="26">
        <v>49001004394</v>
      </c>
      <c r="H50" s="464" t="s">
        <v>699</v>
      </c>
      <c r="I50" s="223" t="s">
        <v>700</v>
      </c>
      <c r="J50" s="223"/>
      <c r="K50" s="26"/>
    </row>
    <row r="51" spans="1:11" ht="30">
      <c r="A51" s="70"/>
      <c r="B51" s="451" t="s">
        <v>703</v>
      </c>
      <c r="C51" s="26" t="s">
        <v>530</v>
      </c>
      <c r="D51" s="26" t="s">
        <v>693</v>
      </c>
      <c r="E51" s="26" t="s">
        <v>702</v>
      </c>
      <c r="F51" s="26">
        <v>400</v>
      </c>
      <c r="G51" s="26">
        <v>38001038294</v>
      </c>
      <c r="H51" s="464" t="s">
        <v>704</v>
      </c>
      <c r="I51" s="223" t="s">
        <v>705</v>
      </c>
      <c r="J51" s="223"/>
      <c r="K51" s="26"/>
    </row>
    <row r="52" spans="1:11" ht="30">
      <c r="A52" s="70"/>
      <c r="B52" s="451" t="s">
        <v>709</v>
      </c>
      <c r="C52" s="26" t="s">
        <v>530</v>
      </c>
      <c r="D52" s="462" t="s">
        <v>710</v>
      </c>
      <c r="E52" s="26" t="s">
        <v>611</v>
      </c>
      <c r="F52" s="26">
        <v>250</v>
      </c>
      <c r="G52" s="26">
        <v>61010004477</v>
      </c>
      <c r="H52" s="464" t="s">
        <v>707</v>
      </c>
      <c r="I52" s="223" t="s">
        <v>708</v>
      </c>
      <c r="J52" s="223"/>
      <c r="K52" s="26"/>
    </row>
    <row r="53" spans="1:11" ht="30">
      <c r="A53" s="70"/>
      <c r="B53" s="451" t="s">
        <v>713</v>
      </c>
      <c r="C53" s="26" t="s">
        <v>530</v>
      </c>
      <c r="D53" s="26" t="s">
        <v>693</v>
      </c>
      <c r="E53" s="26" t="s">
        <v>615</v>
      </c>
      <c r="F53" s="26">
        <v>375</v>
      </c>
      <c r="G53" s="26">
        <v>10001003509</v>
      </c>
      <c r="H53" s="464" t="s">
        <v>711</v>
      </c>
      <c r="I53" s="223" t="s">
        <v>712</v>
      </c>
      <c r="J53" s="223"/>
      <c r="K53" s="26"/>
    </row>
    <row r="54" spans="1:11" ht="30">
      <c r="A54" s="70"/>
      <c r="B54" s="451" t="s">
        <v>716</v>
      </c>
      <c r="C54" s="26" t="s">
        <v>530</v>
      </c>
      <c r="D54" s="462" t="s">
        <v>710</v>
      </c>
      <c r="E54" s="26" t="s">
        <v>717</v>
      </c>
      <c r="F54" s="26">
        <v>500</v>
      </c>
      <c r="G54" s="26">
        <v>61008007806</v>
      </c>
      <c r="H54" s="464" t="s">
        <v>714</v>
      </c>
      <c r="I54" s="223" t="s">
        <v>715</v>
      </c>
      <c r="J54" s="223"/>
      <c r="K54" s="26"/>
    </row>
    <row r="55" spans="1:11" ht="30">
      <c r="A55" s="70"/>
      <c r="B55" s="451" t="s">
        <v>720</v>
      </c>
      <c r="C55" s="26" t="s">
        <v>530</v>
      </c>
      <c r="D55" s="462" t="s">
        <v>710</v>
      </c>
      <c r="E55" s="26" t="s">
        <v>631</v>
      </c>
      <c r="F55" s="26">
        <v>300</v>
      </c>
      <c r="G55" s="26">
        <v>34001002048</v>
      </c>
      <c r="H55" s="464" t="s">
        <v>718</v>
      </c>
      <c r="I55" s="223" t="s">
        <v>719</v>
      </c>
      <c r="J55" s="223"/>
      <c r="K55" s="26"/>
    </row>
    <row r="56" spans="1:11" ht="30">
      <c r="A56" s="70"/>
      <c r="B56" s="70" t="s">
        <v>723</v>
      </c>
      <c r="C56" s="26" t="s">
        <v>530</v>
      </c>
      <c r="D56" s="462" t="s">
        <v>710</v>
      </c>
      <c r="E56" s="26" t="s">
        <v>724</v>
      </c>
      <c r="F56" s="26">
        <v>300</v>
      </c>
      <c r="G56" s="26">
        <v>17001003062</v>
      </c>
      <c r="H56" s="464" t="s">
        <v>721</v>
      </c>
      <c r="I56" s="223" t="s">
        <v>722</v>
      </c>
      <c r="J56" s="223"/>
      <c r="K56" s="26"/>
    </row>
    <row r="57" spans="1:11" ht="15">
      <c r="A57" s="70" t="s">
        <v>266</v>
      </c>
      <c r="B57" s="26"/>
      <c r="C57" s="26"/>
      <c r="D57" s="26"/>
      <c r="E57" s="26"/>
      <c r="F57" s="26"/>
      <c r="G57" s="26"/>
      <c r="H57" s="464"/>
      <c r="I57" s="223"/>
      <c r="J57" s="223"/>
      <c r="K57" s="26"/>
    </row>
    <row r="58" spans="1:11">
      <c r="A58" s="23"/>
      <c r="B58" s="23"/>
      <c r="C58" s="23"/>
      <c r="D58" s="23"/>
      <c r="E58" s="23"/>
      <c r="F58" s="23"/>
      <c r="G58" s="23"/>
      <c r="H58" s="474"/>
      <c r="I58" s="23"/>
      <c r="J58" s="23"/>
      <c r="K58" s="23"/>
    </row>
    <row r="59" spans="1:11">
      <c r="A59" s="23"/>
      <c r="B59" s="23"/>
      <c r="C59" s="23"/>
      <c r="D59" s="23"/>
      <c r="E59" s="23"/>
      <c r="F59" s="23"/>
      <c r="G59" s="23"/>
      <c r="H59" s="474"/>
      <c r="I59" s="23"/>
      <c r="J59" s="23"/>
      <c r="K59" s="23"/>
    </row>
    <row r="60" spans="1:11">
      <c r="A60" s="25"/>
      <c r="B60" s="23"/>
      <c r="C60" s="23"/>
      <c r="D60" s="23"/>
      <c r="E60" s="23"/>
      <c r="F60" s="23"/>
      <c r="G60" s="461" t="s">
        <v>706</v>
      </c>
      <c r="H60" s="474"/>
      <c r="I60" s="23"/>
      <c r="J60" s="23"/>
      <c r="K60" s="23"/>
    </row>
    <row r="61" spans="1:11" ht="15">
      <c r="A61" s="2"/>
      <c r="B61" s="74" t="s">
        <v>96</v>
      </c>
      <c r="C61" s="2"/>
      <c r="D61" s="2"/>
      <c r="E61" s="5"/>
      <c r="F61" s="2"/>
      <c r="G61" s="2"/>
      <c r="H61" s="220"/>
      <c r="I61" s="2"/>
      <c r="J61" s="2"/>
      <c r="K61" s="2"/>
    </row>
    <row r="62" spans="1:11" ht="15">
      <c r="A62" s="2"/>
      <c r="B62" s="2"/>
      <c r="C62" s="418"/>
      <c r="D62" s="418"/>
      <c r="F62" s="73"/>
      <c r="G62" s="76"/>
    </row>
    <row r="63" spans="1:11" ht="15">
      <c r="B63" s="2"/>
      <c r="C63" s="72" t="s">
        <v>256</v>
      </c>
      <c r="D63" s="2"/>
      <c r="F63" s="12" t="s">
        <v>261</v>
      </c>
    </row>
    <row r="64" spans="1:11" ht="15">
      <c r="B64" s="2"/>
      <c r="C64" s="2"/>
      <c r="D64" s="2"/>
      <c r="F64" s="2" t="s">
        <v>257</v>
      </c>
    </row>
    <row r="65" spans="2:3" ht="15">
      <c r="B65" s="2"/>
      <c r="C65" s="68" t="s">
        <v>127</v>
      </c>
    </row>
  </sheetData>
  <mergeCells count="1">
    <mergeCell ref="C62:D62"/>
  </mergeCells>
  <pageMargins left="0.7" right="0.7" top="0.75" bottom="0.75" header="0.3" footer="0.3"/>
  <pageSetup scale="55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:M2"/>
    </sheetView>
  </sheetViews>
  <sheetFormatPr defaultRowHeight="12.75"/>
  <cols>
    <col min="1" max="1" width="6.85546875" style="189" customWidth="1"/>
    <col min="2" max="2" width="21.140625" style="189" customWidth="1"/>
    <col min="3" max="3" width="21.5703125" style="189" customWidth="1"/>
    <col min="4" max="4" width="19.140625" style="189" customWidth="1"/>
    <col min="5" max="5" width="15.140625" style="189" customWidth="1"/>
    <col min="6" max="6" width="20.85546875" style="189" customWidth="1"/>
    <col min="7" max="7" width="23.85546875" style="189" customWidth="1"/>
    <col min="8" max="8" width="19" style="189" customWidth="1"/>
    <col min="9" max="9" width="21.140625" style="189" customWidth="1"/>
    <col min="10" max="10" width="17" style="189" customWidth="1"/>
    <col min="11" max="11" width="21.5703125" style="189" customWidth="1"/>
    <col min="12" max="12" width="24.42578125" style="189" customWidth="1"/>
    <col min="13" max="16384" width="9.140625" style="189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354" t="s">
        <v>516</v>
      </c>
      <c r="M2" s="363"/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89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4" t="str">
        <f>'ფორმა N1'!D4</f>
        <v>დავით თარხან-მოურავი, ირმა ინაშვილი -საქართველოს პატრიოტთა ალიანსი"</v>
      </c>
      <c r="B5" s="224"/>
      <c r="C5" s="83"/>
      <c r="D5" s="83"/>
      <c r="E5" s="83"/>
      <c r="F5" s="225"/>
      <c r="G5" s="226"/>
      <c r="H5" s="226"/>
      <c r="I5" s="226"/>
      <c r="J5" s="226"/>
      <c r="K5" s="226"/>
      <c r="L5" s="225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45">
      <c r="A9" s="70">
        <v>1</v>
      </c>
      <c r="B9" s="70" t="s">
        <v>505</v>
      </c>
      <c r="C9" s="26" t="s">
        <v>506</v>
      </c>
      <c r="D9" s="70" t="s">
        <v>507</v>
      </c>
      <c r="E9" s="70">
        <v>2006</v>
      </c>
      <c r="F9" s="26" t="s">
        <v>508</v>
      </c>
      <c r="G9" s="70">
        <v>1700</v>
      </c>
      <c r="H9" s="26"/>
      <c r="I9" s="223"/>
      <c r="J9" s="223"/>
      <c r="K9" s="223">
        <v>211350928</v>
      </c>
      <c r="L9" s="426" t="s">
        <v>509</v>
      </c>
    </row>
    <row r="10" spans="1:13" customFormat="1" ht="15">
      <c r="A10" s="70">
        <v>2</v>
      </c>
      <c r="B10" s="70" t="s">
        <v>505</v>
      </c>
      <c r="C10" s="26" t="s">
        <v>506</v>
      </c>
      <c r="D10" s="70" t="s">
        <v>507</v>
      </c>
      <c r="E10" s="70">
        <v>2006</v>
      </c>
      <c r="F10" s="26" t="s">
        <v>510</v>
      </c>
      <c r="G10" s="70">
        <v>1700</v>
      </c>
      <c r="H10" s="26">
        <v>1022000013</v>
      </c>
      <c r="I10" s="427" t="s">
        <v>511</v>
      </c>
      <c r="J10" s="427" t="s">
        <v>512</v>
      </c>
      <c r="K10" s="223"/>
      <c r="L10" s="26"/>
    </row>
    <row r="11" spans="1:13" customFormat="1" ht="45">
      <c r="A11" s="70">
        <v>3</v>
      </c>
      <c r="B11" s="70" t="s">
        <v>505</v>
      </c>
      <c r="C11" s="26" t="s">
        <v>513</v>
      </c>
      <c r="D11" s="70" t="s">
        <v>514</v>
      </c>
      <c r="E11" s="70">
        <v>2007</v>
      </c>
      <c r="F11" s="26" t="s">
        <v>515</v>
      </c>
      <c r="G11" s="70">
        <v>1700</v>
      </c>
      <c r="H11" s="26"/>
      <c r="I11" s="223"/>
      <c r="J11" s="223"/>
      <c r="K11" s="223">
        <v>211350928</v>
      </c>
      <c r="L11" s="426" t="s">
        <v>509</v>
      </c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>
      <c r="A31" s="188"/>
      <c r="B31" s="188"/>
      <c r="C31" s="190" t="s">
        <v>96</v>
      </c>
      <c r="D31" s="188"/>
      <c r="E31" s="188"/>
      <c r="F31" s="191"/>
      <c r="G31" s="188"/>
      <c r="H31" s="188"/>
      <c r="I31" s="188"/>
      <c r="J31" s="188"/>
      <c r="K31" s="188"/>
      <c r="L31" s="188"/>
    </row>
    <row r="32" spans="1:12" ht="15">
      <c r="A32" s="188"/>
      <c r="B32" s="188"/>
      <c r="C32" s="188"/>
      <c r="D32" s="192"/>
      <c r="E32" s="188"/>
      <c r="G32" s="192"/>
      <c r="H32" s="232"/>
    </row>
    <row r="33" spans="3:7" ht="15">
      <c r="C33" s="188"/>
      <c r="D33" s="194" t="s">
        <v>256</v>
      </c>
      <c r="E33" s="188"/>
      <c r="G33" s="195" t="s">
        <v>261</v>
      </c>
    </row>
    <row r="34" spans="3:7" ht="15">
      <c r="C34" s="188"/>
      <c r="D34" s="196" t="s">
        <v>127</v>
      </c>
      <c r="E34" s="188"/>
      <c r="G34" s="188" t="s">
        <v>257</v>
      </c>
    </row>
    <row r="35" spans="3:7" ht="15">
      <c r="C35" s="188"/>
      <c r="D35" s="196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topLeftCell="A16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05" t="s">
        <v>97</v>
      </c>
      <c r="D1" s="405"/>
      <c r="E1" s="111"/>
    </row>
    <row r="2" spans="1:7">
      <c r="A2" s="79" t="s">
        <v>128</v>
      </c>
      <c r="B2" s="79"/>
      <c r="C2" s="354" t="s">
        <v>516</v>
      </c>
      <c r="D2" s="363"/>
      <c r="E2" s="111"/>
    </row>
    <row r="3" spans="1:7">
      <c r="A3" s="77"/>
      <c r="B3" s="79"/>
      <c r="C3" s="78"/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358" t="s">
        <v>498</v>
      </c>
      <c r="B5" s="354"/>
      <c r="C5" s="357"/>
      <c r="D5" s="356"/>
      <c r="E5" s="354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40">
        <v>1</v>
      </c>
      <c r="B9" s="240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4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48" t="s">
        <v>87</v>
      </c>
      <c r="B28" s="248" t="s">
        <v>297</v>
      </c>
      <c r="C28" s="8"/>
      <c r="D28" s="8"/>
      <c r="E28" s="111"/>
    </row>
    <row r="29" spans="1:5">
      <c r="A29" s="248" t="s">
        <v>88</v>
      </c>
      <c r="B29" s="248" t="s">
        <v>300</v>
      </c>
      <c r="C29" s="8"/>
      <c r="D29" s="8"/>
      <c r="E29" s="111"/>
    </row>
    <row r="30" spans="1:5">
      <c r="A30" s="248" t="s">
        <v>427</v>
      </c>
      <c r="B30" s="248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48" t="s">
        <v>12</v>
      </c>
      <c r="B32" s="248" t="s">
        <v>476</v>
      </c>
      <c r="C32" s="8"/>
      <c r="D32" s="8"/>
      <c r="E32" s="111"/>
    </row>
    <row r="33" spans="1:9">
      <c r="A33" s="248" t="s">
        <v>13</v>
      </c>
      <c r="B33" s="248" t="s">
        <v>477</v>
      </c>
      <c r="C33" s="8"/>
      <c r="D33" s="8"/>
      <c r="E33" s="111"/>
    </row>
    <row r="34" spans="1:9">
      <c r="A34" s="248" t="s">
        <v>269</v>
      </c>
      <c r="B34" s="248" t="s">
        <v>478</v>
      </c>
      <c r="C34" s="8"/>
      <c r="D34" s="8"/>
      <c r="E34" s="111"/>
    </row>
    <row r="35" spans="1:9">
      <c r="A35" s="91" t="s">
        <v>34</v>
      </c>
      <c r="B35" s="260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89" customWidth="1"/>
    <col min="2" max="2" width="21.5703125" style="189" customWidth="1"/>
    <col min="3" max="3" width="19.140625" style="189" customWidth="1"/>
    <col min="4" max="4" width="23.7109375" style="189" customWidth="1"/>
    <col min="5" max="6" width="16.5703125" style="189" bestFit="1" customWidth="1"/>
    <col min="7" max="7" width="17" style="189" customWidth="1"/>
    <col min="8" max="8" width="19" style="189" customWidth="1"/>
    <col min="9" max="9" width="24.42578125" style="189" customWidth="1"/>
    <col min="10" max="16384" width="9.140625" style="189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354" t="s">
        <v>516</v>
      </c>
      <c r="J2" s="363"/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89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4" t="str">
        <f>'ფორმა N1'!D4</f>
        <v>დავით თარხან-მოურავი, ირმა ინაშვილი -საქართველოს პატრიოტთა ალიანსი"</v>
      </c>
      <c r="B5" s="83"/>
      <c r="C5" s="83"/>
      <c r="D5" s="226"/>
      <c r="E5" s="226"/>
      <c r="F5" s="226"/>
      <c r="G5" s="226"/>
      <c r="H5" s="226"/>
      <c r="I5" s="225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>
      <c r="A10" s="70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>
      <c r="A11" s="70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>
      <c r="A12" s="70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>
      <c r="A13" s="70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>
      <c r="A14" s="70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>
      <c r="A15" s="70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>
      <c r="A16" s="70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>
      <c r="A17" s="70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>
      <c r="A18" s="70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>
      <c r="A19" s="70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>
      <c r="A20" s="70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>
      <c r="A21" s="70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>
      <c r="A22" s="70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>
      <c r="A23" s="70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>
      <c r="A24" s="70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>
      <c r="A25" s="70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>
      <c r="A26" s="70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3"/>
      <c r="G27" s="223"/>
      <c r="H27" s="223"/>
      <c r="I27" s="26"/>
    </row>
    <row r="28" spans="1:9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>
      <c r="A31" s="188"/>
      <c r="B31" s="190" t="s">
        <v>96</v>
      </c>
      <c r="C31" s="188"/>
      <c r="D31" s="188"/>
      <c r="E31" s="191"/>
      <c r="F31" s="188"/>
      <c r="G31" s="188"/>
      <c r="H31" s="188"/>
      <c r="I31" s="188"/>
    </row>
    <row r="32" spans="1:9" ht="15">
      <c r="A32" s="188"/>
      <c r="B32" s="188"/>
      <c r="C32" s="192"/>
      <c r="D32" s="188"/>
      <c r="F32" s="192"/>
      <c r="G32" s="232"/>
    </row>
    <row r="33" spans="2:6" ht="15">
      <c r="B33" s="188"/>
      <c r="C33" s="194" t="s">
        <v>256</v>
      </c>
      <c r="D33" s="188"/>
      <c r="F33" s="195" t="s">
        <v>261</v>
      </c>
    </row>
    <row r="34" spans="2:6" ht="15">
      <c r="B34" s="188"/>
      <c r="C34" s="196" t="s">
        <v>127</v>
      </c>
      <c r="D34" s="188"/>
      <c r="F34" s="188" t="s">
        <v>257</v>
      </c>
    </row>
    <row r="35" spans="2:6" ht="15">
      <c r="B35" s="188"/>
      <c r="C35" s="196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topLeftCell="A16" zoomScale="80" zoomScaleSheetLayoutView="80" workbookViewId="0">
      <selection activeCell="C17" sqref="C17"/>
    </sheetView>
  </sheetViews>
  <sheetFormatPr defaultRowHeight="15"/>
  <cols>
    <col min="1" max="1" width="10" style="188" customWidth="1"/>
    <col min="2" max="2" width="20.28515625" style="188" customWidth="1"/>
    <col min="3" max="3" width="30" style="188" customWidth="1"/>
    <col min="4" max="4" width="29" style="188" customWidth="1"/>
    <col min="5" max="5" width="22.5703125" style="188" customWidth="1"/>
    <col min="6" max="6" width="20" style="188" customWidth="1"/>
    <col min="7" max="7" width="29.28515625" style="188" customWidth="1"/>
    <col min="8" max="8" width="27.140625" style="188" customWidth="1"/>
    <col min="9" max="9" width="26.42578125" style="188" customWidth="1"/>
    <col min="10" max="10" width="0.5703125" style="188" customWidth="1"/>
    <col min="11" max="16384" width="9.140625" style="188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8" t="s">
        <v>186</v>
      </c>
      <c r="J1" s="169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354" t="s">
        <v>516</v>
      </c>
      <c r="J2" s="363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69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4" t="str">
        <f>'ფორმა N1'!D4</f>
        <v>დავით თარხან-მოურავი, ირმა ინაშვილი -საქართველოს პატრიოტთა ალიანსი"</v>
      </c>
      <c r="B5" s="224"/>
      <c r="C5" s="224"/>
      <c r="D5" s="224"/>
      <c r="E5" s="224"/>
      <c r="F5" s="224"/>
      <c r="G5" s="224"/>
      <c r="H5" s="224"/>
      <c r="I5" s="224"/>
      <c r="J5" s="195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0" t="s">
        <v>64</v>
      </c>
      <c r="B8" s="387" t="s">
        <v>358</v>
      </c>
      <c r="C8" s="388" t="s">
        <v>415</v>
      </c>
      <c r="D8" s="388" t="s">
        <v>416</v>
      </c>
      <c r="E8" s="388" t="s">
        <v>359</v>
      </c>
      <c r="F8" s="388" t="s">
        <v>378</v>
      </c>
      <c r="G8" s="388" t="s">
        <v>379</v>
      </c>
      <c r="H8" s="388" t="s">
        <v>417</v>
      </c>
      <c r="I8" s="171" t="s">
        <v>380</v>
      </c>
      <c r="J8" s="108"/>
    </row>
    <row r="9" spans="1:10" ht="30">
      <c r="A9" s="173">
        <v>1</v>
      </c>
      <c r="B9" s="481">
        <v>42467</v>
      </c>
      <c r="C9" s="428" t="s">
        <v>725</v>
      </c>
      <c r="D9" s="428">
        <v>400133903</v>
      </c>
      <c r="E9" s="445" t="s">
        <v>525</v>
      </c>
      <c r="F9" s="177"/>
      <c r="G9" s="173"/>
      <c r="H9" s="177"/>
      <c r="I9" s="463">
        <v>42628.67</v>
      </c>
      <c r="J9" s="108"/>
    </row>
    <row r="10" spans="1:10" ht="30">
      <c r="A10" s="173">
        <v>2</v>
      </c>
      <c r="B10" s="448" t="s">
        <v>674</v>
      </c>
      <c r="C10" s="459" t="s">
        <v>675</v>
      </c>
      <c r="D10" s="464">
        <v>203825021</v>
      </c>
      <c r="E10" s="177" t="s">
        <v>497</v>
      </c>
      <c r="F10" s="177"/>
      <c r="G10" s="177"/>
      <c r="H10" s="177"/>
      <c r="I10" s="177">
        <v>5173.3100000000004</v>
      </c>
      <c r="J10" s="108"/>
    </row>
    <row r="11" spans="1:10">
      <c r="A11" s="173">
        <v>3</v>
      </c>
      <c r="B11" s="448" t="s">
        <v>560</v>
      </c>
      <c r="C11" s="26" t="s">
        <v>559</v>
      </c>
      <c r="D11" s="464">
        <v>203864014</v>
      </c>
      <c r="E11" s="177" t="s">
        <v>497</v>
      </c>
      <c r="F11" s="177"/>
      <c r="G11" s="177"/>
      <c r="H11" s="177"/>
      <c r="I11" s="177">
        <v>6331.1</v>
      </c>
      <c r="J11" s="108"/>
    </row>
    <row r="12" spans="1:10">
      <c r="A12" s="173">
        <v>4</v>
      </c>
      <c r="B12" s="211"/>
      <c r="C12" s="178"/>
      <c r="D12" s="178"/>
      <c r="E12" s="177"/>
      <c r="F12" s="177"/>
      <c r="G12" s="177"/>
      <c r="H12" s="177"/>
      <c r="I12" s="177"/>
      <c r="J12" s="108"/>
    </row>
    <row r="13" spans="1:10">
      <c r="A13" s="173">
        <v>5</v>
      </c>
      <c r="B13" s="211"/>
      <c r="C13" s="178"/>
      <c r="D13" s="178"/>
      <c r="E13" s="177"/>
      <c r="F13" s="177"/>
      <c r="G13" s="177"/>
      <c r="H13" s="177"/>
      <c r="I13" s="177"/>
      <c r="J13" s="108"/>
    </row>
    <row r="14" spans="1:10">
      <c r="A14" s="173">
        <v>6</v>
      </c>
      <c r="B14" s="211"/>
      <c r="C14" s="178"/>
      <c r="D14" s="178"/>
      <c r="E14" s="177"/>
      <c r="F14" s="177"/>
      <c r="G14" s="177"/>
      <c r="H14" s="177"/>
      <c r="I14" s="177"/>
      <c r="J14" s="108"/>
    </row>
    <row r="15" spans="1:10">
      <c r="A15" s="173">
        <v>7</v>
      </c>
      <c r="B15" s="211"/>
      <c r="C15" s="178"/>
      <c r="D15" s="178"/>
      <c r="E15" s="177"/>
      <c r="F15" s="177"/>
      <c r="G15" s="177"/>
      <c r="H15" s="177"/>
      <c r="I15" s="177"/>
      <c r="J15" s="108"/>
    </row>
    <row r="16" spans="1:10">
      <c r="A16" s="173">
        <v>8</v>
      </c>
      <c r="B16" s="211"/>
      <c r="C16" s="178"/>
      <c r="D16" s="178"/>
      <c r="E16" s="177"/>
      <c r="F16" s="177"/>
      <c r="G16" s="177"/>
      <c r="H16" s="177"/>
      <c r="I16" s="177"/>
      <c r="J16" s="108"/>
    </row>
    <row r="17" spans="1:10">
      <c r="A17" s="173">
        <v>9</v>
      </c>
      <c r="B17" s="211"/>
      <c r="C17" s="178"/>
      <c r="D17" s="178"/>
      <c r="E17" s="177"/>
      <c r="F17" s="177"/>
      <c r="G17" s="177"/>
      <c r="H17" s="177"/>
      <c r="I17" s="177"/>
      <c r="J17" s="108"/>
    </row>
    <row r="18" spans="1:10">
      <c r="A18" s="173">
        <v>10</v>
      </c>
      <c r="B18" s="211"/>
      <c r="C18" s="178"/>
      <c r="D18" s="178"/>
      <c r="E18" s="177"/>
      <c r="F18" s="177"/>
      <c r="G18" s="177"/>
      <c r="H18" s="177"/>
      <c r="I18" s="177"/>
      <c r="J18" s="108"/>
    </row>
    <row r="19" spans="1:10">
      <c r="A19" s="173">
        <v>11</v>
      </c>
      <c r="B19" s="211"/>
      <c r="C19" s="178"/>
      <c r="D19" s="178"/>
      <c r="E19" s="177"/>
      <c r="F19" s="177"/>
      <c r="G19" s="177"/>
      <c r="H19" s="177"/>
      <c r="I19" s="177"/>
      <c r="J19" s="108"/>
    </row>
    <row r="20" spans="1:10">
      <c r="A20" s="173">
        <v>12</v>
      </c>
      <c r="B20" s="211"/>
      <c r="C20" s="178"/>
      <c r="D20" s="178"/>
      <c r="E20" s="177"/>
      <c r="F20" s="177"/>
      <c r="G20" s="177"/>
      <c r="H20" s="177"/>
      <c r="I20" s="177"/>
      <c r="J20" s="108"/>
    </row>
    <row r="21" spans="1:10">
      <c r="A21" s="173">
        <v>13</v>
      </c>
      <c r="B21" s="211"/>
      <c r="C21" s="178"/>
      <c r="D21" s="178"/>
      <c r="E21" s="177"/>
      <c r="F21" s="177"/>
      <c r="G21" s="177"/>
      <c r="H21" s="177"/>
      <c r="I21" s="177"/>
      <c r="J21" s="108"/>
    </row>
    <row r="22" spans="1:10">
      <c r="A22" s="173">
        <v>14</v>
      </c>
      <c r="B22" s="211"/>
      <c r="C22" s="178"/>
      <c r="D22" s="178"/>
      <c r="E22" s="177"/>
      <c r="F22" s="177"/>
      <c r="G22" s="177"/>
      <c r="H22" s="177"/>
      <c r="I22" s="177"/>
      <c r="J22" s="108"/>
    </row>
    <row r="23" spans="1:10">
      <c r="A23" s="173">
        <v>15</v>
      </c>
      <c r="B23" s="211"/>
      <c r="C23" s="178"/>
      <c r="D23" s="178"/>
      <c r="E23" s="177"/>
      <c r="F23" s="177"/>
      <c r="G23" s="177"/>
      <c r="H23" s="177"/>
      <c r="I23" s="177"/>
      <c r="J23" s="108"/>
    </row>
    <row r="24" spans="1:10">
      <c r="A24" s="173">
        <v>16</v>
      </c>
      <c r="B24" s="211"/>
      <c r="C24" s="178"/>
      <c r="D24" s="178"/>
      <c r="E24" s="177"/>
      <c r="F24" s="177"/>
      <c r="G24" s="177"/>
      <c r="H24" s="177"/>
      <c r="I24" s="177"/>
      <c r="J24" s="108"/>
    </row>
    <row r="25" spans="1:10">
      <c r="A25" s="173">
        <v>17</v>
      </c>
      <c r="B25" s="211"/>
      <c r="C25" s="178"/>
      <c r="D25" s="178"/>
      <c r="E25" s="177"/>
      <c r="F25" s="177"/>
      <c r="G25" s="177"/>
      <c r="H25" s="177"/>
      <c r="I25" s="177"/>
      <c r="J25" s="108"/>
    </row>
    <row r="26" spans="1:10">
      <c r="A26" s="173">
        <v>18</v>
      </c>
      <c r="B26" s="211"/>
      <c r="C26" s="178"/>
      <c r="D26" s="178"/>
      <c r="E26" s="177"/>
      <c r="F26" s="177"/>
      <c r="G26" s="177"/>
      <c r="H26" s="177"/>
      <c r="I26" s="177"/>
      <c r="J26" s="108"/>
    </row>
    <row r="27" spans="1:10">
      <c r="A27" s="173">
        <v>19</v>
      </c>
      <c r="B27" s="211"/>
      <c r="C27" s="178"/>
      <c r="D27" s="178"/>
      <c r="E27" s="177"/>
      <c r="F27" s="177"/>
      <c r="G27" s="177"/>
      <c r="H27" s="177"/>
      <c r="I27" s="177"/>
      <c r="J27" s="108"/>
    </row>
    <row r="28" spans="1:10">
      <c r="A28" s="173">
        <v>20</v>
      </c>
      <c r="B28" s="211"/>
      <c r="C28" s="178"/>
      <c r="D28" s="178"/>
      <c r="E28" s="177"/>
      <c r="F28" s="177"/>
      <c r="G28" s="177"/>
      <c r="H28" s="177"/>
      <c r="I28" s="177"/>
      <c r="J28" s="108"/>
    </row>
    <row r="29" spans="1:10">
      <c r="A29" s="173">
        <v>21</v>
      </c>
      <c r="B29" s="211"/>
      <c r="C29" s="181"/>
      <c r="D29" s="181"/>
      <c r="E29" s="180"/>
      <c r="F29" s="180"/>
      <c r="G29" s="180"/>
      <c r="H29" s="272"/>
      <c r="I29" s="177"/>
      <c r="J29" s="108"/>
    </row>
    <row r="30" spans="1:10">
      <c r="A30" s="173">
        <v>22</v>
      </c>
      <c r="B30" s="211"/>
      <c r="C30" s="181"/>
      <c r="D30" s="181"/>
      <c r="E30" s="180"/>
      <c r="F30" s="180"/>
      <c r="G30" s="180"/>
      <c r="H30" s="272"/>
      <c r="I30" s="177"/>
      <c r="J30" s="108"/>
    </row>
    <row r="31" spans="1:10">
      <c r="A31" s="173">
        <v>23</v>
      </c>
      <c r="B31" s="211"/>
      <c r="C31" s="181"/>
      <c r="D31" s="181"/>
      <c r="E31" s="180"/>
      <c r="F31" s="180"/>
      <c r="G31" s="180"/>
      <c r="H31" s="272"/>
      <c r="I31" s="177"/>
      <c r="J31" s="108"/>
    </row>
    <row r="32" spans="1:10">
      <c r="A32" s="173">
        <v>24</v>
      </c>
      <c r="B32" s="211"/>
      <c r="C32" s="181"/>
      <c r="D32" s="181"/>
      <c r="E32" s="180"/>
      <c r="F32" s="180"/>
      <c r="G32" s="180"/>
      <c r="H32" s="272"/>
      <c r="I32" s="177"/>
      <c r="J32" s="108"/>
    </row>
    <row r="33" spans="1:12">
      <c r="A33" s="173">
        <v>25</v>
      </c>
      <c r="B33" s="211"/>
      <c r="C33" s="181"/>
      <c r="D33" s="181"/>
      <c r="E33" s="180"/>
      <c r="F33" s="180"/>
      <c r="G33" s="180"/>
      <c r="H33" s="272"/>
      <c r="I33" s="177"/>
      <c r="J33" s="108"/>
    </row>
    <row r="34" spans="1:12">
      <c r="A34" s="173">
        <v>26</v>
      </c>
      <c r="B34" s="211"/>
      <c r="C34" s="181"/>
      <c r="D34" s="181"/>
      <c r="E34" s="180"/>
      <c r="F34" s="180"/>
      <c r="G34" s="180"/>
      <c r="H34" s="272"/>
      <c r="I34" s="177"/>
      <c r="J34" s="108"/>
    </row>
    <row r="35" spans="1:12">
      <c r="A35" s="173">
        <v>27</v>
      </c>
      <c r="B35" s="211"/>
      <c r="C35" s="181"/>
      <c r="D35" s="181"/>
      <c r="E35" s="180"/>
      <c r="F35" s="180"/>
      <c r="G35" s="180"/>
      <c r="H35" s="272"/>
      <c r="I35" s="177"/>
      <c r="J35" s="108"/>
    </row>
    <row r="36" spans="1:12">
      <c r="A36" s="173">
        <v>28</v>
      </c>
      <c r="B36" s="211"/>
      <c r="C36" s="181"/>
      <c r="D36" s="181"/>
      <c r="E36" s="180"/>
      <c r="F36" s="180"/>
      <c r="G36" s="180"/>
      <c r="H36" s="272"/>
      <c r="I36" s="177"/>
      <c r="J36" s="108"/>
    </row>
    <row r="37" spans="1:12">
      <c r="A37" s="173">
        <v>29</v>
      </c>
      <c r="B37" s="211"/>
      <c r="C37" s="181"/>
      <c r="D37" s="181"/>
      <c r="E37" s="180"/>
      <c r="F37" s="180"/>
      <c r="G37" s="180"/>
      <c r="H37" s="272"/>
      <c r="I37" s="177"/>
      <c r="J37" s="108"/>
    </row>
    <row r="38" spans="1:12">
      <c r="A38" s="173" t="s">
        <v>266</v>
      </c>
      <c r="B38" s="211"/>
      <c r="C38" s="181"/>
      <c r="D38" s="181"/>
      <c r="E38" s="180"/>
      <c r="F38" s="180"/>
      <c r="G38" s="273"/>
      <c r="H38" s="282" t="s">
        <v>408</v>
      </c>
      <c r="I38" s="392">
        <f>SUM(I9:I37)</f>
        <v>54133.079999999994</v>
      </c>
      <c r="J38" s="108"/>
    </row>
    <row r="40" spans="1:12">
      <c r="A40" s="188" t="s">
        <v>432</v>
      </c>
    </row>
    <row r="42" spans="1:12">
      <c r="B42" s="190" t="s">
        <v>96</v>
      </c>
      <c r="F42" s="191"/>
    </row>
    <row r="43" spans="1:12">
      <c r="F43" s="189"/>
      <c r="I43" s="189"/>
      <c r="J43" s="189"/>
      <c r="K43" s="189"/>
      <c r="L43" s="189"/>
    </row>
    <row r="44" spans="1:12">
      <c r="C44" s="192"/>
      <c r="F44" s="192"/>
      <c r="G44" s="192"/>
      <c r="H44" s="195"/>
      <c r="I44" s="193"/>
      <c r="J44" s="189"/>
      <c r="K44" s="189"/>
      <c r="L44" s="189"/>
    </row>
    <row r="45" spans="1:12">
      <c r="A45" s="189"/>
      <c r="C45" s="194" t="s">
        <v>256</v>
      </c>
      <c r="F45" s="195" t="s">
        <v>261</v>
      </c>
      <c r="G45" s="194"/>
      <c r="H45" s="194"/>
      <c r="I45" s="193"/>
      <c r="J45" s="189"/>
      <c r="K45" s="189"/>
      <c r="L45" s="189"/>
    </row>
    <row r="46" spans="1:12">
      <c r="A46" s="189"/>
      <c r="C46" s="196" t="s">
        <v>127</v>
      </c>
      <c r="F46" s="188" t="s">
        <v>257</v>
      </c>
      <c r="I46" s="189"/>
      <c r="J46" s="189"/>
      <c r="K46" s="189"/>
      <c r="L46" s="189"/>
    </row>
    <row r="47" spans="1:12" s="189" customFormat="1">
      <c r="B47" s="188"/>
      <c r="C47" s="196"/>
      <c r="G47" s="196"/>
      <c r="H47" s="196"/>
    </row>
    <row r="48" spans="1:12" s="189" customFormat="1" ht="12.75"/>
    <row r="49" s="189" customFormat="1" ht="12.75"/>
    <row r="50" s="189" customFormat="1" ht="12.75"/>
    <row r="51" s="189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  <dataValidation type="list" allowBlank="1" showInputMessage="1" showErrorMessage="1" sqref="E9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M5" sqref="M5"/>
    </sheetView>
  </sheetViews>
  <sheetFormatPr defaultRowHeight="12.75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>
      <c r="A1" s="197" t="s">
        <v>433</v>
      </c>
      <c r="B1" s="198"/>
      <c r="C1" s="198"/>
      <c r="D1" s="198"/>
      <c r="E1" s="198"/>
      <c r="F1" s="198"/>
      <c r="G1" s="198"/>
      <c r="H1" s="198"/>
      <c r="I1" s="202"/>
      <c r="J1" s="261"/>
      <c r="K1" s="261"/>
      <c r="L1" s="261"/>
      <c r="M1" s="261" t="s">
        <v>397</v>
      </c>
      <c r="N1" s="202"/>
    </row>
    <row r="2" spans="1:14">
      <c r="A2" s="202" t="s">
        <v>305</v>
      </c>
      <c r="B2" s="198"/>
      <c r="C2" s="198"/>
      <c r="D2" s="199"/>
      <c r="E2" s="199"/>
      <c r="F2" s="199"/>
      <c r="G2" s="199"/>
      <c r="H2" s="199"/>
      <c r="I2" s="198"/>
      <c r="J2" s="198"/>
      <c r="K2" s="198"/>
      <c r="L2" s="198"/>
      <c r="M2" s="200">
        <v>42571</v>
      </c>
      <c r="N2" s="202"/>
    </row>
    <row r="3" spans="1:14">
      <c r="A3" s="202"/>
      <c r="B3" s="198"/>
      <c r="C3" s="198"/>
      <c r="D3" s="199"/>
      <c r="E3" s="199"/>
      <c r="F3" s="199"/>
      <c r="G3" s="199"/>
      <c r="H3" s="199"/>
      <c r="I3" s="198"/>
      <c r="J3" s="198"/>
      <c r="K3" s="198"/>
      <c r="L3" s="198"/>
      <c r="M3" s="198"/>
      <c r="N3" s="202"/>
    </row>
    <row r="4" spans="1:14" ht="15">
      <c r="A4" s="117" t="s">
        <v>262</v>
      </c>
      <c r="B4" s="198"/>
      <c r="C4" s="198"/>
      <c r="D4" s="203"/>
      <c r="E4" s="262"/>
      <c r="F4" s="203"/>
      <c r="G4" s="199"/>
      <c r="H4" s="199"/>
      <c r="I4" s="199"/>
      <c r="J4" s="199"/>
      <c r="K4" s="199"/>
      <c r="L4" s="198"/>
      <c r="M4" s="199"/>
      <c r="N4" s="202"/>
    </row>
    <row r="5" spans="1:14">
      <c r="A5" s="204" t="str">
        <f>'ფორმა N1'!D4</f>
        <v>დავით თარხან-მოურავი, ირმა ინაშვილი -საქართველოს პატრიოტთა ალიანსი"</v>
      </c>
      <c r="B5" s="204"/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>
      <c r="A6" s="263"/>
      <c r="B6" s="263"/>
      <c r="C6" s="263"/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02"/>
    </row>
    <row r="7" spans="1:14" ht="51">
      <c r="A7" s="264" t="s">
        <v>64</v>
      </c>
      <c r="B7" s="265" t="s">
        <v>398</v>
      </c>
      <c r="C7" s="265" t="s">
        <v>399</v>
      </c>
      <c r="D7" s="266" t="s">
        <v>400</v>
      </c>
      <c r="E7" s="266" t="s">
        <v>263</v>
      </c>
      <c r="F7" s="266" t="s">
        <v>401</v>
      </c>
      <c r="G7" s="266" t="s">
        <v>402</v>
      </c>
      <c r="H7" s="265" t="s">
        <v>403</v>
      </c>
      <c r="I7" s="267" t="s">
        <v>404</v>
      </c>
      <c r="J7" s="267" t="s">
        <v>405</v>
      </c>
      <c r="K7" s="268" t="s">
        <v>406</v>
      </c>
      <c r="L7" s="268" t="s">
        <v>407</v>
      </c>
      <c r="M7" s="266" t="s">
        <v>397</v>
      </c>
      <c r="N7" s="202"/>
    </row>
    <row r="8" spans="1:14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>
      <c r="A9" s="210">
        <v>1</v>
      </c>
      <c r="B9" s="211"/>
      <c r="C9" s="269"/>
      <c r="D9" s="210"/>
      <c r="E9" s="210"/>
      <c r="F9" s="210"/>
      <c r="G9" s="210"/>
      <c r="H9" s="210"/>
      <c r="I9" s="210"/>
      <c r="J9" s="210"/>
      <c r="K9" s="210"/>
      <c r="L9" s="210"/>
      <c r="M9" s="270" t="str">
        <f t="shared" ref="M9:M33" si="0">IF(ISBLANK(B9),"",$M$2)</f>
        <v/>
      </c>
      <c r="N9" s="202"/>
    </row>
    <row r="10" spans="1:14" ht="15">
      <c r="A10" s="210">
        <v>2</v>
      </c>
      <c r="B10" s="211"/>
      <c r="C10" s="269"/>
      <c r="D10" s="210"/>
      <c r="E10" s="210"/>
      <c r="F10" s="210"/>
      <c r="G10" s="210"/>
      <c r="H10" s="210"/>
      <c r="I10" s="210"/>
      <c r="J10" s="210"/>
      <c r="K10" s="210"/>
      <c r="L10" s="210"/>
      <c r="M10" s="270" t="str">
        <f t="shared" si="0"/>
        <v/>
      </c>
      <c r="N10" s="202"/>
    </row>
    <row r="11" spans="1:14" ht="15">
      <c r="A11" s="210">
        <v>3</v>
      </c>
      <c r="B11" s="211"/>
      <c r="C11" s="269"/>
      <c r="D11" s="210"/>
      <c r="E11" s="210"/>
      <c r="F11" s="210"/>
      <c r="G11" s="210"/>
      <c r="H11" s="210"/>
      <c r="I11" s="210"/>
      <c r="J11" s="210"/>
      <c r="K11" s="210"/>
      <c r="L11" s="210"/>
      <c r="M11" s="270" t="str">
        <f t="shared" si="0"/>
        <v/>
      </c>
      <c r="N11" s="202"/>
    </row>
    <row r="12" spans="1:14" ht="15">
      <c r="A12" s="210">
        <v>4</v>
      </c>
      <c r="B12" s="211"/>
      <c r="C12" s="269"/>
      <c r="D12" s="210"/>
      <c r="E12" s="210"/>
      <c r="F12" s="210"/>
      <c r="G12" s="210"/>
      <c r="H12" s="210"/>
      <c r="I12" s="210"/>
      <c r="J12" s="210"/>
      <c r="K12" s="210"/>
      <c r="L12" s="210"/>
      <c r="M12" s="270" t="str">
        <f t="shared" si="0"/>
        <v/>
      </c>
      <c r="N12" s="202"/>
    </row>
    <row r="13" spans="1:14" ht="15">
      <c r="A13" s="210">
        <v>5</v>
      </c>
      <c r="B13" s="211"/>
      <c r="C13" s="269"/>
      <c r="D13" s="210"/>
      <c r="E13" s="210"/>
      <c r="F13" s="210"/>
      <c r="G13" s="210"/>
      <c r="H13" s="210"/>
      <c r="I13" s="210"/>
      <c r="J13" s="210"/>
      <c r="K13" s="210"/>
      <c r="L13" s="210"/>
      <c r="M13" s="270" t="str">
        <f t="shared" si="0"/>
        <v/>
      </c>
      <c r="N13" s="202"/>
    </row>
    <row r="14" spans="1:14" ht="15">
      <c r="A14" s="210">
        <v>6</v>
      </c>
      <c r="B14" s="211"/>
      <c r="C14" s="269"/>
      <c r="D14" s="210"/>
      <c r="E14" s="210"/>
      <c r="F14" s="210"/>
      <c r="G14" s="210"/>
      <c r="H14" s="210"/>
      <c r="I14" s="210"/>
      <c r="J14" s="210"/>
      <c r="K14" s="210"/>
      <c r="L14" s="210"/>
      <c r="M14" s="270" t="str">
        <f t="shared" si="0"/>
        <v/>
      </c>
      <c r="N14" s="202"/>
    </row>
    <row r="15" spans="1:14" ht="15">
      <c r="A15" s="210">
        <v>7</v>
      </c>
      <c r="B15" s="211"/>
      <c r="C15" s="269"/>
      <c r="D15" s="210"/>
      <c r="E15" s="210"/>
      <c r="F15" s="210"/>
      <c r="G15" s="210"/>
      <c r="H15" s="210"/>
      <c r="I15" s="210"/>
      <c r="J15" s="210"/>
      <c r="K15" s="210"/>
      <c r="L15" s="210"/>
      <c r="M15" s="270" t="str">
        <f t="shared" si="0"/>
        <v/>
      </c>
      <c r="N15" s="202"/>
    </row>
    <row r="16" spans="1:14" ht="15">
      <c r="A16" s="210">
        <v>8</v>
      </c>
      <c r="B16" s="211"/>
      <c r="C16" s="269"/>
      <c r="D16" s="210"/>
      <c r="E16" s="210"/>
      <c r="F16" s="210"/>
      <c r="G16" s="210"/>
      <c r="H16" s="210"/>
      <c r="I16" s="210"/>
      <c r="J16" s="210"/>
      <c r="K16" s="210"/>
      <c r="L16" s="210"/>
      <c r="M16" s="270" t="str">
        <f t="shared" si="0"/>
        <v/>
      </c>
      <c r="N16" s="202"/>
    </row>
    <row r="17" spans="1:14" ht="15">
      <c r="A17" s="210">
        <v>9</v>
      </c>
      <c r="B17" s="211"/>
      <c r="C17" s="269"/>
      <c r="D17" s="210"/>
      <c r="E17" s="210"/>
      <c r="F17" s="210"/>
      <c r="G17" s="210"/>
      <c r="H17" s="210"/>
      <c r="I17" s="210"/>
      <c r="J17" s="210"/>
      <c r="K17" s="210"/>
      <c r="L17" s="210"/>
      <c r="M17" s="270" t="str">
        <f t="shared" si="0"/>
        <v/>
      </c>
      <c r="N17" s="202"/>
    </row>
    <row r="18" spans="1:14" ht="15">
      <c r="A18" s="210">
        <v>10</v>
      </c>
      <c r="B18" s="211"/>
      <c r="C18" s="269"/>
      <c r="D18" s="210"/>
      <c r="E18" s="210"/>
      <c r="F18" s="210"/>
      <c r="G18" s="210"/>
      <c r="H18" s="210"/>
      <c r="I18" s="210"/>
      <c r="J18" s="210"/>
      <c r="K18" s="210"/>
      <c r="L18" s="210"/>
      <c r="M18" s="270" t="str">
        <f t="shared" si="0"/>
        <v/>
      </c>
      <c r="N18" s="202"/>
    </row>
    <row r="19" spans="1:14" ht="15">
      <c r="A19" s="210">
        <v>11</v>
      </c>
      <c r="B19" s="211"/>
      <c r="C19" s="269"/>
      <c r="D19" s="210"/>
      <c r="E19" s="210"/>
      <c r="F19" s="210"/>
      <c r="G19" s="210"/>
      <c r="H19" s="210"/>
      <c r="I19" s="210"/>
      <c r="J19" s="210"/>
      <c r="K19" s="210"/>
      <c r="L19" s="210"/>
      <c r="M19" s="270" t="str">
        <f t="shared" si="0"/>
        <v/>
      </c>
      <c r="N19" s="202"/>
    </row>
    <row r="20" spans="1:14" ht="15">
      <c r="A20" s="210">
        <v>12</v>
      </c>
      <c r="B20" s="211"/>
      <c r="C20" s="269"/>
      <c r="D20" s="210"/>
      <c r="E20" s="210"/>
      <c r="F20" s="210"/>
      <c r="G20" s="210"/>
      <c r="H20" s="210"/>
      <c r="I20" s="210"/>
      <c r="J20" s="210"/>
      <c r="K20" s="210"/>
      <c r="L20" s="210"/>
      <c r="M20" s="270" t="str">
        <f t="shared" si="0"/>
        <v/>
      </c>
      <c r="N20" s="202"/>
    </row>
    <row r="21" spans="1:14" ht="15">
      <c r="A21" s="210">
        <v>13</v>
      </c>
      <c r="B21" s="211"/>
      <c r="C21" s="269"/>
      <c r="D21" s="210"/>
      <c r="E21" s="210"/>
      <c r="F21" s="210"/>
      <c r="G21" s="210"/>
      <c r="H21" s="210"/>
      <c r="I21" s="210"/>
      <c r="J21" s="210"/>
      <c r="K21" s="210"/>
      <c r="L21" s="210"/>
      <c r="M21" s="270" t="str">
        <f t="shared" si="0"/>
        <v/>
      </c>
      <c r="N21" s="202"/>
    </row>
    <row r="22" spans="1:14" ht="15">
      <c r="A22" s="210">
        <v>14</v>
      </c>
      <c r="B22" s="211"/>
      <c r="C22" s="269"/>
      <c r="D22" s="210"/>
      <c r="E22" s="210"/>
      <c r="F22" s="210"/>
      <c r="G22" s="210"/>
      <c r="H22" s="210"/>
      <c r="I22" s="210"/>
      <c r="J22" s="210"/>
      <c r="K22" s="210"/>
      <c r="L22" s="210"/>
      <c r="M22" s="270" t="str">
        <f t="shared" si="0"/>
        <v/>
      </c>
      <c r="N22" s="202"/>
    </row>
    <row r="23" spans="1:14" ht="15">
      <c r="A23" s="210">
        <v>15</v>
      </c>
      <c r="B23" s="211"/>
      <c r="C23" s="269"/>
      <c r="D23" s="210"/>
      <c r="E23" s="210"/>
      <c r="F23" s="210"/>
      <c r="G23" s="210"/>
      <c r="H23" s="210"/>
      <c r="I23" s="210"/>
      <c r="J23" s="210"/>
      <c r="K23" s="210"/>
      <c r="L23" s="210"/>
      <c r="M23" s="270" t="str">
        <f t="shared" si="0"/>
        <v/>
      </c>
      <c r="N23" s="202"/>
    </row>
    <row r="24" spans="1:14" ht="15">
      <c r="A24" s="210">
        <v>16</v>
      </c>
      <c r="B24" s="211"/>
      <c r="C24" s="269"/>
      <c r="D24" s="210"/>
      <c r="E24" s="210"/>
      <c r="F24" s="210"/>
      <c r="G24" s="210"/>
      <c r="H24" s="210"/>
      <c r="I24" s="210"/>
      <c r="J24" s="210"/>
      <c r="K24" s="210"/>
      <c r="L24" s="210"/>
      <c r="M24" s="270" t="str">
        <f t="shared" si="0"/>
        <v/>
      </c>
      <c r="N24" s="202"/>
    </row>
    <row r="25" spans="1:14" ht="15">
      <c r="A25" s="210">
        <v>17</v>
      </c>
      <c r="B25" s="211"/>
      <c r="C25" s="269"/>
      <c r="D25" s="210"/>
      <c r="E25" s="210"/>
      <c r="F25" s="210"/>
      <c r="G25" s="210"/>
      <c r="H25" s="210"/>
      <c r="I25" s="210"/>
      <c r="J25" s="210"/>
      <c r="K25" s="210"/>
      <c r="L25" s="210"/>
      <c r="M25" s="270" t="str">
        <f t="shared" si="0"/>
        <v/>
      </c>
      <c r="N25" s="202"/>
    </row>
    <row r="26" spans="1:14" ht="15">
      <c r="A26" s="210">
        <v>18</v>
      </c>
      <c r="B26" s="211"/>
      <c r="C26" s="269"/>
      <c r="D26" s="210"/>
      <c r="E26" s="210"/>
      <c r="F26" s="210"/>
      <c r="G26" s="210"/>
      <c r="H26" s="210"/>
      <c r="I26" s="210"/>
      <c r="J26" s="210"/>
      <c r="K26" s="210"/>
      <c r="L26" s="210"/>
      <c r="M26" s="270" t="str">
        <f t="shared" si="0"/>
        <v/>
      </c>
      <c r="N26" s="202"/>
    </row>
    <row r="27" spans="1:14" ht="15">
      <c r="A27" s="210">
        <v>19</v>
      </c>
      <c r="B27" s="211"/>
      <c r="C27" s="269"/>
      <c r="D27" s="210"/>
      <c r="E27" s="210"/>
      <c r="F27" s="210"/>
      <c r="G27" s="210"/>
      <c r="H27" s="210"/>
      <c r="I27" s="210"/>
      <c r="J27" s="210"/>
      <c r="K27" s="210"/>
      <c r="L27" s="210"/>
      <c r="M27" s="270" t="str">
        <f t="shared" si="0"/>
        <v/>
      </c>
      <c r="N27" s="202"/>
    </row>
    <row r="28" spans="1:14" ht="15">
      <c r="A28" s="210">
        <v>20</v>
      </c>
      <c r="B28" s="211"/>
      <c r="C28" s="269"/>
      <c r="D28" s="210"/>
      <c r="E28" s="210"/>
      <c r="F28" s="210"/>
      <c r="G28" s="210"/>
      <c r="H28" s="210"/>
      <c r="I28" s="210"/>
      <c r="J28" s="210"/>
      <c r="K28" s="210"/>
      <c r="L28" s="210"/>
      <c r="M28" s="270" t="str">
        <f t="shared" si="0"/>
        <v/>
      </c>
      <c r="N28" s="202"/>
    </row>
    <row r="29" spans="1:14" ht="15">
      <c r="A29" s="210">
        <v>21</v>
      </c>
      <c r="B29" s="211"/>
      <c r="C29" s="269"/>
      <c r="D29" s="210"/>
      <c r="E29" s="210"/>
      <c r="F29" s="210"/>
      <c r="G29" s="210"/>
      <c r="H29" s="210"/>
      <c r="I29" s="210"/>
      <c r="J29" s="210"/>
      <c r="K29" s="210"/>
      <c r="L29" s="210"/>
      <c r="M29" s="270" t="str">
        <f t="shared" si="0"/>
        <v/>
      </c>
      <c r="N29" s="202"/>
    </row>
    <row r="30" spans="1:14" ht="15">
      <c r="A30" s="210">
        <v>22</v>
      </c>
      <c r="B30" s="211"/>
      <c r="C30" s="269"/>
      <c r="D30" s="210"/>
      <c r="E30" s="210"/>
      <c r="F30" s="210"/>
      <c r="G30" s="210"/>
      <c r="H30" s="210"/>
      <c r="I30" s="210"/>
      <c r="J30" s="210"/>
      <c r="K30" s="210"/>
      <c r="L30" s="210"/>
      <c r="M30" s="270" t="str">
        <f t="shared" si="0"/>
        <v/>
      </c>
      <c r="N30" s="202"/>
    </row>
    <row r="31" spans="1:14" ht="15">
      <c r="A31" s="210">
        <v>23</v>
      </c>
      <c r="B31" s="211"/>
      <c r="C31" s="269"/>
      <c r="D31" s="210"/>
      <c r="E31" s="210"/>
      <c r="F31" s="210"/>
      <c r="G31" s="210"/>
      <c r="H31" s="210"/>
      <c r="I31" s="210"/>
      <c r="J31" s="210"/>
      <c r="K31" s="210"/>
      <c r="L31" s="210"/>
      <c r="M31" s="270" t="str">
        <f t="shared" si="0"/>
        <v/>
      </c>
      <c r="N31" s="202"/>
    </row>
    <row r="32" spans="1:14" ht="15">
      <c r="A32" s="210">
        <v>24</v>
      </c>
      <c r="B32" s="211"/>
      <c r="C32" s="269"/>
      <c r="D32" s="210"/>
      <c r="E32" s="210"/>
      <c r="F32" s="210"/>
      <c r="G32" s="210"/>
      <c r="H32" s="210"/>
      <c r="I32" s="210"/>
      <c r="J32" s="210"/>
      <c r="K32" s="210"/>
      <c r="L32" s="210"/>
      <c r="M32" s="270" t="str">
        <f t="shared" si="0"/>
        <v/>
      </c>
      <c r="N32" s="202"/>
    </row>
    <row r="33" spans="1:14" ht="15">
      <c r="A33" s="271" t="s">
        <v>266</v>
      </c>
      <c r="B33" s="211"/>
      <c r="C33" s="269"/>
      <c r="D33" s="210"/>
      <c r="E33" s="210"/>
      <c r="F33" s="210"/>
      <c r="G33" s="210"/>
      <c r="H33" s="210"/>
      <c r="I33" s="210"/>
      <c r="J33" s="210"/>
      <c r="K33" s="210"/>
      <c r="L33" s="210"/>
      <c r="M33" s="270" t="str">
        <f t="shared" si="0"/>
        <v/>
      </c>
      <c r="N33" s="202"/>
    </row>
    <row r="34" spans="1:14" s="217" customFormat="1"/>
    <row r="37" spans="1:14" s="21" customFormat="1" ht="15">
      <c r="B37" s="212" t="s">
        <v>96</v>
      </c>
    </row>
    <row r="38" spans="1:14" s="21" customFormat="1" ht="15">
      <c r="B38" s="212"/>
    </row>
    <row r="39" spans="1:14" s="21" customFormat="1" ht="15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>
      <c r="C40" s="215" t="s">
        <v>256</v>
      </c>
      <c r="D40" s="213"/>
      <c r="E40" s="213"/>
      <c r="H40" s="212" t="s">
        <v>307</v>
      </c>
      <c r="M40" s="213"/>
    </row>
    <row r="41" spans="1:14" s="21" customFormat="1" ht="15">
      <c r="C41" s="215" t="s">
        <v>127</v>
      </c>
      <c r="D41" s="213"/>
      <c r="E41" s="213"/>
      <c r="H41" s="216" t="s">
        <v>257</v>
      </c>
      <c r="M41" s="213"/>
    </row>
    <row r="42" spans="1:14" ht="15">
      <c r="C42" s="215"/>
      <c r="F42" s="216"/>
      <c r="J42" s="218"/>
      <c r="K42" s="218"/>
      <c r="L42" s="218"/>
      <c r="M42" s="218"/>
    </row>
    <row r="43" spans="1:14" ht="15">
      <c r="C43" s="21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topLeftCell="A16" zoomScaleSheetLayoutView="80" workbookViewId="0">
      <selection activeCell="C11" sqref="C11"/>
    </sheetView>
  </sheetViews>
  <sheetFormatPr defaultRowHeight="15"/>
  <cols>
    <col min="1" max="1" width="14.28515625" style="21" bestFit="1" customWidth="1"/>
    <col min="2" max="2" width="80" style="25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53"/>
      <c r="C1" s="405" t="s">
        <v>97</v>
      </c>
      <c r="D1" s="405"/>
      <c r="E1" s="116"/>
    </row>
    <row r="2" spans="1:12" s="6" customFormat="1">
      <c r="A2" s="79" t="s">
        <v>128</v>
      </c>
      <c r="B2" s="253"/>
      <c r="C2" s="354" t="s">
        <v>516</v>
      </c>
      <c r="D2" s="363"/>
      <c r="E2" s="116"/>
    </row>
    <row r="3" spans="1:12" s="6" customFormat="1">
      <c r="A3" s="79"/>
      <c r="B3" s="253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4"/>
      <c r="C4" s="79"/>
      <c r="D4" s="79"/>
      <c r="E4" s="111"/>
      <c r="L4" s="6"/>
    </row>
    <row r="5" spans="1:12" s="2" customFormat="1">
      <c r="A5" s="358" t="s">
        <v>498</v>
      </c>
      <c r="B5" s="354"/>
      <c r="C5" s="357"/>
      <c r="D5" s="356"/>
      <c r="E5" s="354"/>
    </row>
    <row r="6" spans="1:12" s="2" customFormat="1">
      <c r="A6" s="80"/>
      <c r="B6" s="254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40">
        <v>1</v>
      </c>
      <c r="B9" s="240" t="s">
        <v>65</v>
      </c>
      <c r="C9" s="88">
        <f>SUM(C10,C26)</f>
        <v>162043.5</v>
      </c>
      <c r="D9" s="88">
        <f>SUM(D10,D26)</f>
        <v>160993.5</v>
      </c>
      <c r="E9" s="116"/>
    </row>
    <row r="10" spans="1:12" s="7" customFormat="1">
      <c r="A10" s="90">
        <v>1.1000000000000001</v>
      </c>
      <c r="B10" s="90" t="s">
        <v>69</v>
      </c>
      <c r="C10" s="88">
        <f>C12+C16</f>
        <v>160993.5</v>
      </c>
      <c r="D10" s="88">
        <f>SUM(D11,D12,D16,D19,D24,D25)</f>
        <v>160993.5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296</v>
      </c>
      <c r="C12" s="110">
        <f>C13</f>
        <v>68461.5</v>
      </c>
      <c r="D12" s="110">
        <f>D13</f>
        <v>68461.5</v>
      </c>
      <c r="E12" s="116"/>
    </row>
    <row r="13" spans="1:12" s="3" customFormat="1">
      <c r="A13" s="100" t="s">
        <v>70</v>
      </c>
      <c r="B13" s="100" t="s">
        <v>299</v>
      </c>
      <c r="C13" s="8">
        <v>68461.5</v>
      </c>
      <c r="D13" s="8">
        <v>68461.5</v>
      </c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92532</v>
      </c>
      <c r="D16" s="110">
        <f>SUM(D17:D18)</f>
        <v>92532</v>
      </c>
      <c r="E16" s="116"/>
    </row>
    <row r="17" spans="1:5" s="3" customFormat="1">
      <c r="A17" s="100" t="s">
        <v>73</v>
      </c>
      <c r="B17" s="100" t="s">
        <v>75</v>
      </c>
      <c r="C17" s="8">
        <v>33351</v>
      </c>
      <c r="D17" s="8">
        <v>33351</v>
      </c>
      <c r="E17" s="116"/>
    </row>
    <row r="18" spans="1:5" s="3" customFormat="1" ht="30">
      <c r="A18" s="100" t="s">
        <v>74</v>
      </c>
      <c r="B18" s="100" t="s">
        <v>98</v>
      </c>
      <c r="C18" s="8">
        <v>59181</v>
      </c>
      <c r="D18" s="8">
        <v>59181</v>
      </c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74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v>1050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/>
      <c r="D27" s="110">
        <f>SUM(D28:D30)</f>
        <v>0</v>
      </c>
      <c r="E27" s="116"/>
    </row>
    <row r="28" spans="1:5">
      <c r="A28" s="248" t="s">
        <v>87</v>
      </c>
      <c r="B28" s="248" t="s">
        <v>297</v>
      </c>
      <c r="C28" s="8"/>
      <c r="D28" s="8"/>
      <c r="E28" s="116"/>
    </row>
    <row r="29" spans="1:5">
      <c r="A29" s="248" t="s">
        <v>88</v>
      </c>
      <c r="B29" s="248" t="s">
        <v>300</v>
      </c>
      <c r="C29" s="8"/>
      <c r="D29" s="8"/>
      <c r="E29" s="116"/>
    </row>
    <row r="30" spans="1:5">
      <c r="A30" s="248" t="s">
        <v>427</v>
      </c>
      <c r="B30" s="248" t="s">
        <v>298</v>
      </c>
      <c r="C30" s="8">
        <v>1050</v>
      </c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48" t="s">
        <v>12</v>
      </c>
      <c r="B32" s="248" t="s">
        <v>476</v>
      </c>
      <c r="C32" s="8"/>
      <c r="D32" s="8"/>
      <c r="E32" s="116"/>
    </row>
    <row r="33" spans="1:9">
      <c r="A33" s="248" t="s">
        <v>13</v>
      </c>
      <c r="B33" s="248" t="s">
        <v>477</v>
      </c>
      <c r="C33" s="8"/>
      <c r="D33" s="8"/>
      <c r="E33" s="116"/>
    </row>
    <row r="34" spans="1:9">
      <c r="A34" s="248" t="s">
        <v>269</v>
      </c>
      <c r="B34" s="248" t="s">
        <v>478</v>
      </c>
      <c r="C34" s="8"/>
      <c r="D34" s="8"/>
      <c r="E34" s="116"/>
    </row>
    <row r="35" spans="1:9" s="23" customFormat="1">
      <c r="A35" s="91" t="s">
        <v>34</v>
      </c>
      <c r="B35" s="260" t="s">
        <v>424</v>
      </c>
      <c r="C35" s="8"/>
      <c r="D35" s="8"/>
    </row>
    <row r="36" spans="1:9" s="2" customFormat="1">
      <c r="A36" s="1"/>
      <c r="B36" s="255"/>
      <c r="E36" s="5"/>
    </row>
    <row r="37" spans="1:9" s="2" customFormat="1">
      <c r="B37" s="255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55"/>
      <c r="E40" s="5"/>
    </row>
    <row r="41" spans="1:9" s="2" customFormat="1">
      <c r="B41" s="255"/>
      <c r="E41"/>
      <c r="F41"/>
      <c r="G41"/>
      <c r="H41"/>
      <c r="I41"/>
    </row>
    <row r="42" spans="1:9" s="2" customFormat="1">
      <c r="B42" s="255"/>
      <c r="D42" s="12"/>
      <c r="E42"/>
      <c r="F42"/>
      <c r="G42"/>
      <c r="H42"/>
      <c r="I42"/>
    </row>
    <row r="43" spans="1:9" s="2" customFormat="1">
      <c r="A43"/>
      <c r="B43" s="257" t="s">
        <v>422</v>
      </c>
      <c r="D43" s="12"/>
      <c r="E43"/>
      <c r="F43"/>
      <c r="G43"/>
      <c r="H43"/>
      <c r="I43"/>
    </row>
    <row r="44" spans="1:9" s="2" customFormat="1">
      <c r="A44"/>
      <c r="B44" s="255" t="s">
        <v>258</v>
      </c>
      <c r="D44" s="12"/>
      <c r="E44"/>
      <c r="F44"/>
      <c r="G44"/>
      <c r="H44"/>
      <c r="I44"/>
    </row>
    <row r="45" spans="1:9" customFormat="1" ht="12.75">
      <c r="B45" s="258" t="s">
        <v>127</v>
      </c>
    </row>
    <row r="46" spans="1:9" customFormat="1" ht="12.75">
      <c r="B46" s="259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topLeftCell="A31" zoomScale="80" zoomScaleSheetLayoutView="80" workbookViewId="0">
      <selection activeCell="C2" sqref="C2:D2"/>
    </sheetView>
  </sheetViews>
  <sheetFormatPr defaultRowHeight="15"/>
  <cols>
    <col min="1" max="1" width="22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238"/>
      <c r="C1" s="405" t="s">
        <v>97</v>
      </c>
      <c r="D1" s="405"/>
      <c r="E1" s="94"/>
    </row>
    <row r="2" spans="1:5" s="6" customFormat="1">
      <c r="A2" s="77" t="s">
        <v>384</v>
      </c>
      <c r="B2" s="238"/>
      <c r="C2" s="354" t="s">
        <v>516</v>
      </c>
      <c r="D2" s="363"/>
      <c r="E2" s="94"/>
    </row>
    <row r="3" spans="1:5" s="6" customFormat="1">
      <c r="A3" s="77" t="s">
        <v>385</v>
      </c>
      <c r="B3" s="238"/>
      <c r="C3" s="239"/>
      <c r="D3" s="239"/>
      <c r="E3" s="94"/>
    </row>
    <row r="4" spans="1:5" s="6" customFormat="1">
      <c r="A4" s="79" t="s">
        <v>128</v>
      </c>
      <c r="B4" s="238"/>
      <c r="C4" s="239"/>
      <c r="D4" s="239"/>
      <c r="E4" s="94"/>
    </row>
    <row r="5" spans="1:5" s="6" customFormat="1">
      <c r="A5" s="79"/>
      <c r="B5" s="238"/>
      <c r="C5" s="239"/>
      <c r="D5" s="239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358" t="s">
        <v>498</v>
      </c>
      <c r="B7" s="354"/>
      <c r="C7" s="357"/>
      <c r="D7" s="356"/>
      <c r="E7" s="354"/>
    </row>
    <row r="8" spans="1:5">
      <c r="A8" s="80"/>
      <c r="B8" s="80"/>
      <c r="C8" s="79"/>
      <c r="D8" s="79"/>
      <c r="E8" s="95"/>
    </row>
    <row r="9" spans="1:5" s="6" customFormat="1">
      <c r="A9" s="238"/>
      <c r="B9" s="238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0">
        <v>1</v>
      </c>
      <c r="B11" s="240" t="s">
        <v>57</v>
      </c>
      <c r="C11" s="85">
        <f>SUM(C12,C15,C55,C58,C59,C60,C78)</f>
        <v>0</v>
      </c>
      <c r="D11" s="85">
        <f>SUM(D12,D15,D55,D58,D59,D60,D66,D74,D75)</f>
        <v>0</v>
      </c>
      <c r="E11" s="241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1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2"/>
      <c r="E17" s="98"/>
    </row>
    <row r="18" spans="1:6" s="3" customFormat="1">
      <c r="A18" s="100" t="s">
        <v>88</v>
      </c>
      <c r="B18" s="100" t="s">
        <v>62</v>
      </c>
      <c r="C18" s="4"/>
      <c r="D18" s="242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3"/>
      <c r="F19" s="244"/>
    </row>
    <row r="20" spans="1:6" s="247" customFormat="1" ht="30">
      <c r="A20" s="100" t="s">
        <v>12</v>
      </c>
      <c r="B20" s="100" t="s">
        <v>238</v>
      </c>
      <c r="C20" s="245"/>
      <c r="D20" s="39"/>
      <c r="E20" s="246"/>
    </row>
    <row r="21" spans="1:6" s="247" customFormat="1">
      <c r="A21" s="100" t="s">
        <v>13</v>
      </c>
      <c r="B21" s="100" t="s">
        <v>14</v>
      </c>
      <c r="C21" s="245"/>
      <c r="D21" s="40"/>
      <c r="E21" s="246"/>
    </row>
    <row r="22" spans="1:6" s="247" customFormat="1" ht="30">
      <c r="A22" s="100" t="s">
        <v>269</v>
      </c>
      <c r="B22" s="100" t="s">
        <v>22</v>
      </c>
      <c r="C22" s="245"/>
      <c r="D22" s="41"/>
      <c r="E22" s="246"/>
    </row>
    <row r="23" spans="1:6" s="247" customFormat="1" ht="16.5" customHeight="1">
      <c r="A23" s="100" t="s">
        <v>270</v>
      </c>
      <c r="B23" s="100" t="s">
        <v>15</v>
      </c>
      <c r="C23" s="245"/>
      <c r="D23" s="41"/>
      <c r="E23" s="246"/>
    </row>
    <row r="24" spans="1:6" s="247" customFormat="1" ht="16.5" customHeight="1">
      <c r="A24" s="100" t="s">
        <v>271</v>
      </c>
      <c r="B24" s="100" t="s">
        <v>16</v>
      </c>
      <c r="C24" s="245"/>
      <c r="D24" s="41"/>
      <c r="E24" s="246"/>
    </row>
    <row r="25" spans="1:6" s="247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6"/>
    </row>
    <row r="26" spans="1:6" s="247" customFormat="1" ht="16.5" customHeight="1">
      <c r="A26" s="248" t="s">
        <v>273</v>
      </c>
      <c r="B26" s="248" t="s">
        <v>18</v>
      </c>
      <c r="C26" s="245"/>
      <c r="D26" s="41"/>
      <c r="E26" s="246"/>
    </row>
    <row r="27" spans="1:6" s="247" customFormat="1" ht="16.5" customHeight="1">
      <c r="A27" s="248" t="s">
        <v>274</v>
      </c>
      <c r="B27" s="248" t="s">
        <v>19</v>
      </c>
      <c r="C27" s="245"/>
      <c r="D27" s="41"/>
      <c r="E27" s="246"/>
    </row>
    <row r="28" spans="1:6" s="247" customFormat="1" ht="16.5" customHeight="1">
      <c r="A28" s="248" t="s">
        <v>275</v>
      </c>
      <c r="B28" s="248" t="s">
        <v>20</v>
      </c>
      <c r="C28" s="245"/>
      <c r="D28" s="41"/>
      <c r="E28" s="246"/>
    </row>
    <row r="29" spans="1:6" s="247" customFormat="1" ht="16.5" customHeight="1">
      <c r="A29" s="248" t="s">
        <v>276</v>
      </c>
      <c r="B29" s="248" t="s">
        <v>23</v>
      </c>
      <c r="C29" s="245"/>
      <c r="D29" s="42"/>
      <c r="E29" s="246"/>
    </row>
    <row r="30" spans="1:6" s="247" customFormat="1" ht="16.5" customHeight="1">
      <c r="A30" s="100" t="s">
        <v>277</v>
      </c>
      <c r="B30" s="100" t="s">
        <v>21</v>
      </c>
      <c r="C30" s="245"/>
      <c r="D30" s="42"/>
      <c r="E30" s="246"/>
    </row>
    <row r="31" spans="1:6" s="3" customFormat="1" ht="16.5" customHeight="1">
      <c r="A31" s="91" t="s">
        <v>34</v>
      </c>
      <c r="B31" s="91" t="s">
        <v>3</v>
      </c>
      <c r="C31" s="4"/>
      <c r="D31" s="242"/>
      <c r="E31" s="243"/>
    </row>
    <row r="32" spans="1:6" s="3" customFormat="1" ht="16.5" customHeight="1">
      <c r="A32" s="91" t="s">
        <v>35</v>
      </c>
      <c r="B32" s="91" t="s">
        <v>4</v>
      </c>
      <c r="C32" s="4"/>
      <c r="D32" s="242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2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42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42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2"/>
      <c r="E37" s="98"/>
    </row>
    <row r="38" spans="1:5" s="3" customFormat="1" ht="16.5" customHeight="1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42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42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42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42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42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42"/>
      <c r="E44" s="98"/>
    </row>
    <row r="45" spans="1:5" s="3" customFormat="1" ht="30">
      <c r="A45" s="91" t="s">
        <v>40</v>
      </c>
      <c r="B45" s="91" t="s">
        <v>28</v>
      </c>
      <c r="C45" s="4"/>
      <c r="D45" s="242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2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2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2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42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42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42"/>
      <c r="E52" s="98"/>
    </row>
    <row r="53" spans="1:6" s="3" customFormat="1">
      <c r="A53" s="91" t="s">
        <v>45</v>
      </c>
      <c r="B53" s="91" t="s">
        <v>29</v>
      </c>
      <c r="C53" s="4"/>
      <c r="D53" s="242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2"/>
      <c r="E54" s="243"/>
      <c r="F54" s="244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3"/>
      <c r="F55" s="244"/>
    </row>
    <row r="56" spans="1:6" s="3" customFormat="1" ht="30">
      <c r="A56" s="91" t="s">
        <v>50</v>
      </c>
      <c r="B56" s="91" t="s">
        <v>48</v>
      </c>
      <c r="C56" s="4"/>
      <c r="D56" s="242"/>
      <c r="E56" s="243"/>
      <c r="F56" s="244"/>
    </row>
    <row r="57" spans="1:6" s="3" customFormat="1" ht="16.5" customHeight="1">
      <c r="A57" s="91" t="s">
        <v>51</v>
      </c>
      <c r="B57" s="91" t="s">
        <v>47</v>
      </c>
      <c r="C57" s="4"/>
      <c r="D57" s="242"/>
      <c r="E57" s="243"/>
      <c r="F57" s="244"/>
    </row>
    <row r="58" spans="1:6" s="3" customFormat="1">
      <c r="A58" s="90">
        <v>1.4</v>
      </c>
      <c r="B58" s="90" t="s">
        <v>393</v>
      </c>
      <c r="C58" s="4"/>
      <c r="D58" s="242"/>
      <c r="E58" s="243"/>
      <c r="F58" s="244"/>
    </row>
    <row r="59" spans="1:6" s="247" customFormat="1">
      <c r="A59" s="90">
        <v>1.5</v>
      </c>
      <c r="B59" s="90" t="s">
        <v>7</v>
      </c>
      <c r="C59" s="245"/>
      <c r="D59" s="41"/>
      <c r="E59" s="246"/>
    </row>
    <row r="60" spans="1:6" s="247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6"/>
    </row>
    <row r="61" spans="1:6" s="247" customFormat="1">
      <c r="A61" s="91" t="s">
        <v>285</v>
      </c>
      <c r="B61" s="47" t="s">
        <v>52</v>
      </c>
      <c r="C61" s="245"/>
      <c r="D61" s="41"/>
      <c r="E61" s="246"/>
    </row>
    <row r="62" spans="1:6" s="247" customFormat="1" ht="30">
      <c r="A62" s="91" t="s">
        <v>286</v>
      </c>
      <c r="B62" s="47" t="s">
        <v>54</v>
      </c>
      <c r="C62" s="245"/>
      <c r="D62" s="41"/>
      <c r="E62" s="246"/>
    </row>
    <row r="63" spans="1:6" s="247" customFormat="1">
      <c r="A63" s="91" t="s">
        <v>287</v>
      </c>
      <c r="B63" s="47" t="s">
        <v>53</v>
      </c>
      <c r="C63" s="41"/>
      <c r="D63" s="41"/>
      <c r="E63" s="246"/>
    </row>
    <row r="64" spans="1:6" s="247" customFormat="1">
      <c r="A64" s="91" t="s">
        <v>288</v>
      </c>
      <c r="B64" s="47" t="s">
        <v>27</v>
      </c>
      <c r="C64" s="245"/>
      <c r="D64" s="41"/>
      <c r="E64" s="246"/>
    </row>
    <row r="65" spans="1:5" s="247" customFormat="1">
      <c r="A65" s="91" t="s">
        <v>323</v>
      </c>
      <c r="B65" s="47" t="s">
        <v>324</v>
      </c>
      <c r="C65" s="245"/>
      <c r="D65" s="41"/>
      <c r="E65" s="246"/>
    </row>
    <row r="66" spans="1:5">
      <c r="A66" s="240">
        <v>2</v>
      </c>
      <c r="B66" s="240" t="s">
        <v>388</v>
      </c>
      <c r="C66" s="249"/>
      <c r="D66" s="88">
        <f>SUM(D67:D73)</f>
        <v>0</v>
      </c>
      <c r="E66" s="99"/>
    </row>
    <row r="67" spans="1:5">
      <c r="A67" s="101">
        <v>2.1</v>
      </c>
      <c r="B67" s="250" t="s">
        <v>89</v>
      </c>
      <c r="C67" s="251"/>
      <c r="D67" s="22"/>
      <c r="E67" s="99"/>
    </row>
    <row r="68" spans="1:5">
      <c r="A68" s="101">
        <v>2.2000000000000002</v>
      </c>
      <c r="B68" s="250" t="s">
        <v>389</v>
      </c>
      <c r="C68" s="251"/>
      <c r="D68" s="22"/>
      <c r="E68" s="99"/>
    </row>
    <row r="69" spans="1:5">
      <c r="A69" s="101">
        <v>2.2999999999999998</v>
      </c>
      <c r="B69" s="250" t="s">
        <v>93</v>
      </c>
      <c r="C69" s="251"/>
      <c r="D69" s="22"/>
      <c r="E69" s="99"/>
    </row>
    <row r="70" spans="1:5">
      <c r="A70" s="101">
        <v>2.4</v>
      </c>
      <c r="B70" s="250" t="s">
        <v>92</v>
      </c>
      <c r="C70" s="251"/>
      <c r="D70" s="22"/>
      <c r="E70" s="99"/>
    </row>
    <row r="71" spans="1:5">
      <c r="A71" s="101">
        <v>2.5</v>
      </c>
      <c r="B71" s="250" t="s">
        <v>390</v>
      </c>
      <c r="C71" s="251"/>
      <c r="D71" s="22"/>
      <c r="E71" s="99"/>
    </row>
    <row r="72" spans="1:5">
      <c r="A72" s="101">
        <v>2.6</v>
      </c>
      <c r="B72" s="250" t="s">
        <v>90</v>
      </c>
      <c r="C72" s="251"/>
      <c r="D72" s="22"/>
      <c r="E72" s="99"/>
    </row>
    <row r="73" spans="1:5">
      <c r="A73" s="101">
        <v>2.7</v>
      </c>
      <c r="B73" s="250" t="s">
        <v>91</v>
      </c>
      <c r="C73" s="252"/>
      <c r="D73" s="22"/>
      <c r="E73" s="99"/>
    </row>
    <row r="74" spans="1:5">
      <c r="A74" s="240">
        <v>3</v>
      </c>
      <c r="B74" s="240" t="s">
        <v>423</v>
      </c>
      <c r="C74" s="88"/>
      <c r="D74" s="22"/>
      <c r="E74" s="99"/>
    </row>
    <row r="75" spans="1:5">
      <c r="A75" s="240">
        <v>4</v>
      </c>
      <c r="B75" s="240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51"/>
      <c r="D76" s="8"/>
      <c r="E76" s="99"/>
    </row>
    <row r="77" spans="1:5">
      <c r="A77" s="101">
        <v>4.2</v>
      </c>
      <c r="B77" s="101" t="s">
        <v>242</v>
      </c>
      <c r="C77" s="252"/>
      <c r="D77" s="8"/>
      <c r="E77" s="99"/>
    </row>
    <row r="78" spans="1:5">
      <c r="A78" s="240">
        <v>5</v>
      </c>
      <c r="B78" s="240" t="s">
        <v>267</v>
      </c>
      <c r="C78" s="276"/>
      <c r="D78" s="252"/>
      <c r="E78" s="99"/>
    </row>
    <row r="79" spans="1:5">
      <c r="B79" s="45"/>
    </row>
    <row r="80" spans="1:5">
      <c r="A80" s="406" t="s">
        <v>468</v>
      </c>
      <c r="B80" s="406"/>
      <c r="C80" s="406"/>
      <c r="D80" s="406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2">
    <mergeCell ref="C1:D1"/>
    <mergeCell ref="A80:D80"/>
  </mergeCells>
  <pageMargins left="0.19685039370078741" right="0.19685039370078741" top="0.19685039370078741" bottom="0.19685039370078741" header="0.15748031496062992" footer="0.15748031496062992"/>
  <pageSetup paperSize="9" scale="80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topLeftCell="A46" zoomScaleSheetLayoutView="80" workbookViewId="0">
      <selection activeCell="F40" sqref="F40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05" t="s">
        <v>97</v>
      </c>
      <c r="D1" s="405"/>
      <c r="E1" s="156"/>
    </row>
    <row r="2" spans="1:12">
      <c r="A2" s="79" t="s">
        <v>128</v>
      </c>
      <c r="B2" s="117"/>
      <c r="C2" s="354" t="s">
        <v>516</v>
      </c>
      <c r="D2" s="363"/>
      <c r="E2" s="156"/>
    </row>
    <row r="3" spans="1:12">
      <c r="A3" s="79"/>
      <c r="B3" s="117"/>
      <c r="C3" s="370"/>
      <c r="D3" s="370"/>
      <c r="E3" s="156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358" t="s">
        <v>498</v>
      </c>
      <c r="B5" s="354"/>
      <c r="C5" s="357"/>
      <c r="D5" s="356"/>
      <c r="E5" s="354"/>
    </row>
    <row r="6" spans="1:12" s="2" customFormat="1">
      <c r="A6" s="80"/>
      <c r="B6" s="80"/>
      <c r="C6" s="79"/>
      <c r="D6" s="79"/>
      <c r="E6" s="111"/>
    </row>
    <row r="7" spans="1:12" s="6" customFormat="1">
      <c r="A7" s="369"/>
      <c r="B7" s="369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127127.25</v>
      </c>
      <c r="D9" s="85">
        <f>SUM(D10,D13,D53,D56,D57,D58,D64,D71,D72)</f>
        <v>99835.51999999999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126249.89</v>
      </c>
      <c r="D13" s="87">
        <f>SUM(D14,D17,D29:D32,D35,D36,D43,D44,D45,D46,D47,D51,D52)</f>
        <v>99835.51999999999</v>
      </c>
      <c r="E13" s="156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>
      <c r="A15" s="17" t="s">
        <v>87</v>
      </c>
      <c r="B15" s="17" t="s">
        <v>61</v>
      </c>
      <c r="C15" s="36"/>
      <c r="D15" s="37"/>
      <c r="E15" s="156"/>
    </row>
    <row r="16" spans="1:12" ht="17.25" customHeight="1">
      <c r="A16" s="17" t="s">
        <v>88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2674.49</v>
      </c>
      <c r="D17" s="86">
        <f>SUM(D18:D23,D28)</f>
        <v>2674.49</v>
      </c>
      <c r="E17" s="156"/>
    </row>
    <row r="18" spans="1:5" ht="30">
      <c r="A18" s="17" t="s">
        <v>12</v>
      </c>
      <c r="B18" s="17" t="s">
        <v>238</v>
      </c>
      <c r="C18" s="38">
        <v>308.62</v>
      </c>
      <c r="D18" s="39">
        <v>308.62</v>
      </c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269</v>
      </c>
      <c r="B20" s="17" t="s">
        <v>22</v>
      </c>
      <c r="C20" s="38"/>
      <c r="D20" s="41"/>
      <c r="E20" s="156"/>
    </row>
    <row r="21" spans="1:5">
      <c r="A21" s="17" t="s">
        <v>270</v>
      </c>
      <c r="B21" s="17" t="s">
        <v>15</v>
      </c>
      <c r="C21" s="38">
        <v>362.61</v>
      </c>
      <c r="D21" s="41">
        <v>362.61</v>
      </c>
      <c r="E21" s="156"/>
    </row>
    <row r="22" spans="1:5">
      <c r="A22" s="17" t="s">
        <v>271</v>
      </c>
      <c r="B22" s="17" t="s">
        <v>16</v>
      </c>
      <c r="C22" s="38">
        <v>121</v>
      </c>
      <c r="D22" s="41">
        <v>121</v>
      </c>
      <c r="E22" s="156"/>
    </row>
    <row r="23" spans="1:5">
      <c r="A23" s="17" t="s">
        <v>272</v>
      </c>
      <c r="B23" s="17" t="s">
        <v>17</v>
      </c>
      <c r="C23" s="120">
        <f>SUM(C24:C27)</f>
        <v>1882.26</v>
      </c>
      <c r="D23" s="120">
        <f>SUM(D24:D27)</f>
        <v>1882.26</v>
      </c>
      <c r="E23" s="156"/>
    </row>
    <row r="24" spans="1:5" ht="16.5" customHeight="1">
      <c r="A24" s="18" t="s">
        <v>273</v>
      </c>
      <c r="B24" s="18" t="s">
        <v>18</v>
      </c>
      <c r="C24" s="38"/>
      <c r="D24" s="41"/>
      <c r="E24" s="156"/>
    </row>
    <row r="25" spans="1:5" ht="16.5" customHeight="1">
      <c r="A25" s="18" t="s">
        <v>274</v>
      </c>
      <c r="B25" s="18" t="s">
        <v>19</v>
      </c>
      <c r="C25" s="38">
        <v>3.96</v>
      </c>
      <c r="D25" s="41">
        <v>3.96</v>
      </c>
      <c r="E25" s="156"/>
    </row>
    <row r="26" spans="1:5" ht="16.5" customHeight="1">
      <c r="A26" s="18" t="s">
        <v>275</v>
      </c>
      <c r="B26" s="18" t="s">
        <v>20</v>
      </c>
      <c r="C26" s="38"/>
      <c r="D26" s="41"/>
      <c r="E26" s="156"/>
    </row>
    <row r="27" spans="1:5" ht="16.5" customHeight="1">
      <c r="A27" s="18" t="s">
        <v>276</v>
      </c>
      <c r="B27" s="18" t="s">
        <v>23</v>
      </c>
      <c r="C27" s="38">
        <v>1878.3</v>
      </c>
      <c r="D27" s="42">
        <v>1878.3</v>
      </c>
      <c r="E27" s="156"/>
    </row>
    <row r="28" spans="1:5">
      <c r="A28" s="17" t="s">
        <v>277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398</v>
      </c>
      <c r="D32" s="86">
        <f>SUM(D33:D34)</f>
        <v>397.5</v>
      </c>
      <c r="E32" s="156"/>
    </row>
    <row r="33" spans="1:5">
      <c r="A33" s="17" t="s">
        <v>278</v>
      </c>
      <c r="B33" s="17" t="s">
        <v>56</v>
      </c>
      <c r="C33" s="34">
        <v>398</v>
      </c>
      <c r="D33" s="35">
        <v>397.5</v>
      </c>
      <c r="E33" s="156"/>
    </row>
    <row r="34" spans="1:5">
      <c r="A34" s="17" t="s">
        <v>279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>
        <v>53</v>
      </c>
      <c r="D35" s="35">
        <v>52.98</v>
      </c>
      <c r="E35" s="156"/>
    </row>
    <row r="36" spans="1:5">
      <c r="A36" s="16" t="s">
        <v>39</v>
      </c>
      <c r="B36" s="16" t="s">
        <v>340</v>
      </c>
      <c r="C36" s="86">
        <f>SUM(C37:C42)</f>
        <v>58950.91</v>
      </c>
      <c r="D36" s="86">
        <f>SUM(D37:D42)</f>
        <v>46780.14</v>
      </c>
      <c r="E36" s="156"/>
    </row>
    <row r="37" spans="1:5">
      <c r="A37" s="17" t="s">
        <v>337</v>
      </c>
      <c r="B37" s="17" t="s">
        <v>341</v>
      </c>
      <c r="C37" s="34">
        <v>41997</v>
      </c>
      <c r="D37" s="34">
        <v>40000</v>
      </c>
      <c r="E37" s="156"/>
    </row>
    <row r="38" spans="1:5">
      <c r="A38" s="17" t="s">
        <v>338</v>
      </c>
      <c r="B38" s="17" t="s">
        <v>342</v>
      </c>
      <c r="C38" s="34">
        <v>10373.91</v>
      </c>
      <c r="D38" s="34"/>
      <c r="E38" s="156"/>
    </row>
    <row r="39" spans="1:5">
      <c r="A39" s="17" t="s">
        <v>339</v>
      </c>
      <c r="B39" s="17" t="s">
        <v>345</v>
      </c>
      <c r="C39" s="34">
        <v>6580</v>
      </c>
      <c r="D39" s="35">
        <v>6580.14</v>
      </c>
      <c r="E39" s="156"/>
    </row>
    <row r="40" spans="1:5">
      <c r="A40" s="17" t="s">
        <v>344</v>
      </c>
      <c r="B40" s="17" t="s">
        <v>346</v>
      </c>
      <c r="C40" s="34"/>
      <c r="D40" s="35">
        <v>200</v>
      </c>
      <c r="E40" s="156"/>
    </row>
    <row r="41" spans="1:5">
      <c r="A41" s="17" t="s">
        <v>347</v>
      </c>
      <c r="B41" s="17" t="s">
        <v>466</v>
      </c>
      <c r="C41" s="34"/>
      <c r="D41" s="35"/>
      <c r="E41" s="156"/>
    </row>
    <row r="42" spans="1:5">
      <c r="A42" s="17" t="s">
        <v>467</v>
      </c>
      <c r="B42" s="17" t="s">
        <v>343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>
        <v>650</v>
      </c>
      <c r="D44" s="35">
        <v>650</v>
      </c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284</v>
      </c>
      <c r="C47" s="86">
        <f>SUM(C48:C50)</f>
        <v>37819.49</v>
      </c>
      <c r="D47" s="86">
        <f>SUM(D48:D50)</f>
        <v>23526.7</v>
      </c>
      <c r="E47" s="156"/>
    </row>
    <row r="48" spans="1:5">
      <c r="A48" s="100" t="s">
        <v>352</v>
      </c>
      <c r="B48" s="100" t="s">
        <v>355</v>
      </c>
      <c r="C48" s="34">
        <v>36119.49</v>
      </c>
      <c r="D48" s="35">
        <v>21826.7</v>
      </c>
      <c r="E48" s="156"/>
    </row>
    <row r="49" spans="1:5">
      <c r="A49" s="100" t="s">
        <v>353</v>
      </c>
      <c r="B49" s="100" t="s">
        <v>354</v>
      </c>
      <c r="C49" s="34">
        <v>1700</v>
      </c>
      <c r="D49" s="35">
        <v>1700</v>
      </c>
      <c r="E49" s="156"/>
    </row>
    <row r="50" spans="1:5">
      <c r="A50" s="100" t="s">
        <v>356</v>
      </c>
      <c r="B50" s="100" t="s">
        <v>357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>
        <v>25704</v>
      </c>
      <c r="D52" s="35">
        <v>25753.71</v>
      </c>
      <c r="E52" s="156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393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877.36</v>
      </c>
      <c r="D58" s="87">
        <f>SUM(D59:D63)</f>
        <v>0</v>
      </c>
      <c r="E58" s="156"/>
    </row>
    <row r="59" spans="1:5">
      <c r="A59" s="16" t="s">
        <v>285</v>
      </c>
      <c r="B59" s="47" t="s">
        <v>52</v>
      </c>
      <c r="C59" s="38"/>
      <c r="D59" s="41"/>
      <c r="E59" s="156"/>
    </row>
    <row r="60" spans="1:5" ht="30">
      <c r="A60" s="16" t="s">
        <v>286</v>
      </c>
      <c r="B60" s="47" t="s">
        <v>54</v>
      </c>
      <c r="C60" s="38"/>
      <c r="D60" s="41"/>
      <c r="E60" s="156"/>
    </row>
    <row r="61" spans="1:5">
      <c r="A61" s="16" t="s">
        <v>287</v>
      </c>
      <c r="B61" s="47" t="s">
        <v>53</v>
      </c>
      <c r="C61" s="41"/>
      <c r="D61" s="41"/>
      <c r="E61" s="156"/>
    </row>
    <row r="62" spans="1:5">
      <c r="A62" s="16" t="s">
        <v>288</v>
      </c>
      <c r="B62" s="47" t="s">
        <v>27</v>
      </c>
      <c r="C62" s="38"/>
      <c r="D62" s="41"/>
      <c r="E62" s="156"/>
    </row>
    <row r="63" spans="1:5">
      <c r="A63" s="16" t="s">
        <v>323</v>
      </c>
      <c r="B63" s="221" t="s">
        <v>324</v>
      </c>
      <c r="C63" s="38">
        <v>877.36</v>
      </c>
      <c r="D63" s="222"/>
      <c r="E63" s="156"/>
    </row>
    <row r="64" spans="1:5">
      <c r="A64" s="13">
        <v>2</v>
      </c>
      <c r="B64" s="48" t="s">
        <v>95</v>
      </c>
      <c r="C64" s="279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79"/>
      <c r="D65" s="43"/>
      <c r="E65" s="156"/>
    </row>
    <row r="66" spans="1:5">
      <c r="A66" s="15">
        <v>2.2000000000000002</v>
      </c>
      <c r="B66" s="49" t="s">
        <v>93</v>
      </c>
      <c r="C66" s="281"/>
      <c r="D66" s="44"/>
      <c r="E66" s="156"/>
    </row>
    <row r="67" spans="1:5">
      <c r="A67" s="15">
        <v>2.2999999999999998</v>
      </c>
      <c r="B67" s="49" t="s">
        <v>92</v>
      </c>
      <c r="C67" s="281"/>
      <c r="D67" s="44"/>
      <c r="E67" s="156"/>
    </row>
    <row r="68" spans="1:5">
      <c r="A68" s="15">
        <v>2.4</v>
      </c>
      <c r="B68" s="49" t="s">
        <v>94</v>
      </c>
      <c r="C68" s="281"/>
      <c r="D68" s="44"/>
      <c r="E68" s="156"/>
    </row>
    <row r="69" spans="1:5">
      <c r="A69" s="15">
        <v>2.5</v>
      </c>
      <c r="B69" s="49" t="s">
        <v>90</v>
      </c>
      <c r="C69" s="281"/>
      <c r="D69" s="44"/>
      <c r="E69" s="156"/>
    </row>
    <row r="70" spans="1:5">
      <c r="A70" s="15">
        <v>2.6</v>
      </c>
      <c r="B70" s="49" t="s">
        <v>91</v>
      </c>
      <c r="C70" s="281"/>
      <c r="D70" s="44"/>
      <c r="E70" s="156"/>
    </row>
    <row r="71" spans="1:5" s="2" customFormat="1">
      <c r="A71" s="13">
        <v>3</v>
      </c>
      <c r="B71" s="277" t="s">
        <v>423</v>
      </c>
      <c r="C71" s="280"/>
      <c r="D71" s="278"/>
      <c r="E71" s="108"/>
    </row>
    <row r="72" spans="1:5" s="2" customFormat="1">
      <c r="A72" s="13">
        <v>4</v>
      </c>
      <c r="B72" s="13" t="s">
        <v>240</v>
      </c>
      <c r="C72" s="280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75" t="s">
        <v>267</v>
      </c>
      <c r="C75" s="8"/>
      <c r="D75" s="88"/>
      <c r="E75" s="108"/>
    </row>
    <row r="76" spans="1:5" s="2" customFormat="1">
      <c r="A76" s="377"/>
      <c r="B76" s="377"/>
      <c r="C76" s="12"/>
      <c r="D76" s="12"/>
      <c r="E76" s="108"/>
    </row>
    <row r="77" spans="1:5" s="2" customFormat="1">
      <c r="A77" s="406" t="s">
        <v>468</v>
      </c>
      <c r="B77" s="406"/>
      <c r="C77" s="406"/>
      <c r="D77" s="406"/>
      <c r="E77" s="108"/>
    </row>
    <row r="78" spans="1:5" s="2" customFormat="1">
      <c r="A78" s="377"/>
      <c r="B78" s="377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07" t="s">
        <v>470</v>
      </c>
      <c r="C84" s="407"/>
      <c r="D84" s="407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07" t="s">
        <v>472</v>
      </c>
      <c r="C86" s="407"/>
      <c r="D86" s="407"/>
    </row>
    <row r="87" spans="1:9" s="23" customFormat="1" ht="12.75"/>
    <row r="88" spans="1:9" s="23" customFormat="1" ht="12.75"/>
  </sheetData>
  <mergeCells count="4"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B22" sqref="B2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05" t="s">
        <v>97</v>
      </c>
      <c r="D1" s="405"/>
      <c r="E1" s="94"/>
    </row>
    <row r="2" spans="1:5" s="6" customFormat="1">
      <c r="A2" s="77" t="s">
        <v>315</v>
      </c>
      <c r="B2" s="80"/>
      <c r="C2" s="354" t="s">
        <v>516</v>
      </c>
      <c r="D2" s="363"/>
      <c r="E2" s="94"/>
    </row>
    <row r="3" spans="1:5" s="6" customFormat="1">
      <c r="A3" s="79" t="s">
        <v>128</v>
      </c>
      <c r="B3" s="77"/>
      <c r="C3" s="167"/>
      <c r="D3" s="167"/>
      <c r="E3" s="94"/>
    </row>
    <row r="4" spans="1:5" s="6" customFormat="1">
      <c r="A4" s="79"/>
      <c r="B4" s="79"/>
      <c r="C4" s="167"/>
      <c r="D4" s="167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დავით თარხან-მოურავი, ირმა ინაშვილი -საქართველოს პატრიოტთა ალიანსი"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6"/>
      <c r="B8" s="166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100" t="s">
        <v>98</v>
      </c>
      <c r="C18" s="34">
        <v>25704</v>
      </c>
      <c r="D18" s="35">
        <v>25753.71</v>
      </c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25704</v>
      </c>
      <c r="D25" s="89">
        <f>SUM(D10:D24)</f>
        <v>25753.71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0" t="s">
        <v>396</v>
      </c>
    </row>
    <row r="30" spans="1:5">
      <c r="A30" s="220"/>
    </row>
    <row r="31" spans="1:5">
      <c r="A31" s="220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9" customWidth="1"/>
    <col min="2" max="2" width="20.85546875" style="189" customWidth="1"/>
    <col min="3" max="3" width="26" style="189" customWidth="1"/>
    <col min="4" max="4" width="17" style="189" customWidth="1"/>
    <col min="5" max="5" width="18.140625" style="189" customWidth="1"/>
    <col min="6" max="6" width="14.7109375" style="189" customWidth="1"/>
    <col min="7" max="7" width="15.5703125" style="189" customWidth="1"/>
    <col min="8" max="8" width="14.7109375" style="189" customWidth="1"/>
    <col min="9" max="9" width="29.7109375" style="189" customWidth="1"/>
    <col min="10" max="10" width="0" style="189" hidden="1" customWidth="1"/>
    <col min="11" max="16384" width="9.140625" style="189"/>
  </cols>
  <sheetData>
    <row r="1" spans="1:10" ht="15">
      <c r="A1" s="77" t="s">
        <v>443</v>
      </c>
      <c r="B1" s="77"/>
      <c r="C1" s="80"/>
      <c r="D1" s="80"/>
      <c r="E1" s="80"/>
      <c r="F1" s="80"/>
      <c r="G1" s="286"/>
      <c r="H1" s="286"/>
      <c r="I1" s="405" t="s">
        <v>97</v>
      </c>
      <c r="J1" s="405"/>
    </row>
    <row r="2" spans="1:10" ht="15">
      <c r="A2" s="79" t="s">
        <v>128</v>
      </c>
      <c r="B2" s="77"/>
      <c r="C2" s="80"/>
      <c r="D2" s="80"/>
      <c r="E2" s="80"/>
      <c r="F2" s="80"/>
      <c r="G2" s="286"/>
      <c r="H2" s="286"/>
      <c r="I2" s="354" t="s">
        <v>516</v>
      </c>
      <c r="J2" s="363"/>
    </row>
    <row r="3" spans="1:10" ht="15">
      <c r="A3" s="79"/>
      <c r="B3" s="79"/>
      <c r="C3" s="77"/>
      <c r="D3" s="77"/>
      <c r="E3" s="77"/>
      <c r="F3" s="77"/>
      <c r="G3" s="286"/>
      <c r="H3" s="286"/>
      <c r="I3" s="286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დავით თარხან-მოურავი, ირმა ინაშვილი -საქართველოს პატრიოტთა ალიანსი"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85"/>
      <c r="B7" s="285"/>
      <c r="C7" s="285"/>
      <c r="D7" s="285"/>
      <c r="E7" s="285"/>
      <c r="F7" s="285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1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1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29"/>
      <c r="B26" s="229"/>
      <c r="C26" s="229"/>
      <c r="D26" s="229"/>
      <c r="E26" s="229"/>
      <c r="F26" s="229"/>
      <c r="G26" s="229"/>
      <c r="H26" s="188"/>
      <c r="I26" s="188"/>
    </row>
    <row r="27" spans="1:9" ht="15">
      <c r="A27" s="230" t="s">
        <v>444</v>
      </c>
      <c r="B27" s="230"/>
      <c r="C27" s="229"/>
      <c r="D27" s="229"/>
      <c r="E27" s="229"/>
      <c r="F27" s="229"/>
      <c r="G27" s="229"/>
      <c r="H27" s="188"/>
      <c r="I27" s="188"/>
    </row>
    <row r="28" spans="1:9" ht="15">
      <c r="A28" s="230"/>
      <c r="B28" s="230"/>
      <c r="C28" s="229"/>
      <c r="D28" s="229"/>
      <c r="E28" s="229"/>
      <c r="F28" s="229"/>
      <c r="G28" s="229"/>
      <c r="H28" s="188"/>
      <c r="I28" s="188"/>
    </row>
    <row r="29" spans="1:9" ht="15">
      <c r="A29" s="230"/>
      <c r="B29" s="230"/>
      <c r="C29" s="188"/>
      <c r="D29" s="188"/>
      <c r="E29" s="188"/>
      <c r="F29" s="188"/>
      <c r="G29" s="188"/>
      <c r="H29" s="188"/>
      <c r="I29" s="188"/>
    </row>
    <row r="30" spans="1:9" ht="15">
      <c r="A30" s="230"/>
      <c r="B30" s="230"/>
      <c r="C30" s="188"/>
      <c r="D30" s="188"/>
      <c r="E30" s="188"/>
      <c r="F30" s="188"/>
      <c r="G30" s="188"/>
      <c r="H30" s="188"/>
      <c r="I30" s="188"/>
    </row>
    <row r="31" spans="1:9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>
      <c r="A32" s="194" t="s">
        <v>96</v>
      </c>
      <c r="B32" s="194"/>
      <c r="C32" s="188"/>
      <c r="D32" s="188"/>
      <c r="E32" s="188"/>
      <c r="F32" s="188"/>
      <c r="G32" s="188"/>
      <c r="H32" s="188"/>
      <c r="I32" s="188"/>
    </row>
    <row r="33" spans="1:9" ht="15">
      <c r="A33" s="188"/>
      <c r="B33" s="188"/>
      <c r="C33" s="188"/>
      <c r="D33" s="188"/>
      <c r="E33" s="188"/>
      <c r="F33" s="188"/>
      <c r="G33" s="188"/>
      <c r="H33" s="188"/>
      <c r="I33" s="188"/>
    </row>
    <row r="34" spans="1:9" ht="15">
      <c r="A34" s="188"/>
      <c r="B34" s="188"/>
      <c r="C34" s="188"/>
      <c r="D34" s="188"/>
      <c r="E34" s="192"/>
      <c r="F34" s="192"/>
      <c r="G34" s="192"/>
      <c r="H34" s="188"/>
      <c r="I34" s="188"/>
    </row>
    <row r="35" spans="1:9" ht="15">
      <c r="A35" s="194"/>
      <c r="B35" s="194"/>
      <c r="C35" s="194" t="s">
        <v>376</v>
      </c>
      <c r="D35" s="194"/>
      <c r="E35" s="194"/>
      <c r="F35" s="194"/>
      <c r="G35" s="194"/>
      <c r="H35" s="188"/>
      <c r="I35" s="188"/>
    </row>
    <row r="36" spans="1:9" ht="15">
      <c r="A36" s="188"/>
      <c r="B36" s="188"/>
      <c r="C36" s="188" t="s">
        <v>375</v>
      </c>
      <c r="D36" s="188"/>
      <c r="E36" s="188"/>
      <c r="F36" s="188"/>
      <c r="G36" s="188"/>
      <c r="H36" s="188"/>
      <c r="I36" s="188"/>
    </row>
    <row r="37" spans="1:9">
      <c r="A37" s="196"/>
      <c r="B37" s="196"/>
      <c r="C37" s="196" t="s">
        <v>127</v>
      </c>
      <c r="D37" s="196"/>
      <c r="E37" s="196"/>
      <c r="F37" s="196"/>
      <c r="G37" s="196"/>
    </row>
  </sheetData>
  <mergeCells count="1">
    <mergeCell ref="I1:J1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05" t="s">
        <v>97</v>
      </c>
      <c r="H1" s="405"/>
      <c r="I1" s="382"/>
    </row>
    <row r="2" spans="1:9" ht="15">
      <c r="A2" s="79" t="s">
        <v>128</v>
      </c>
      <c r="B2" s="80"/>
      <c r="C2" s="80"/>
      <c r="D2" s="80"/>
      <c r="E2" s="80"/>
      <c r="F2" s="80"/>
      <c r="G2" s="354" t="s">
        <v>516</v>
      </c>
      <c r="H2" s="363"/>
      <c r="I2" s="79"/>
    </row>
    <row r="3" spans="1:9" ht="15">
      <c r="A3" s="79"/>
      <c r="B3" s="79"/>
      <c r="C3" s="79"/>
      <c r="D3" s="79"/>
      <c r="E3" s="79"/>
      <c r="F3" s="79"/>
      <c r="G3" s="286"/>
      <c r="H3" s="286"/>
      <c r="I3" s="382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დავით თარხან-მოურავი, ირმა ინაშვილი -საქართველოს პატრიოტთა ალიანსი"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85"/>
      <c r="B7" s="285"/>
      <c r="C7" s="285"/>
      <c r="D7" s="285"/>
      <c r="E7" s="285"/>
      <c r="F7" s="285"/>
      <c r="G7" s="81"/>
      <c r="H7" s="81"/>
      <c r="I7" s="382"/>
    </row>
    <row r="8" spans="1:9" ht="45">
      <c r="A8" s="378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79"/>
      <c r="B9" s="380"/>
      <c r="C9" s="101"/>
      <c r="D9" s="101"/>
      <c r="E9" s="101"/>
      <c r="F9" s="101"/>
      <c r="G9" s="101"/>
      <c r="H9" s="4"/>
      <c r="I9" s="4"/>
    </row>
    <row r="10" spans="1:9" ht="15">
      <c r="A10" s="379"/>
      <c r="B10" s="380"/>
      <c r="C10" s="101"/>
      <c r="D10" s="101"/>
      <c r="E10" s="101"/>
      <c r="F10" s="101"/>
      <c r="G10" s="101"/>
      <c r="H10" s="4"/>
      <c r="I10" s="4"/>
    </row>
    <row r="11" spans="1:9" ht="15">
      <c r="A11" s="379"/>
      <c r="B11" s="380"/>
      <c r="C11" s="90"/>
      <c r="D11" s="90"/>
      <c r="E11" s="90"/>
      <c r="F11" s="90"/>
      <c r="G11" s="90"/>
      <c r="H11" s="4"/>
      <c r="I11" s="4"/>
    </row>
    <row r="12" spans="1:9" ht="15">
      <c r="A12" s="379"/>
      <c r="B12" s="380"/>
      <c r="C12" s="90"/>
      <c r="D12" s="90"/>
      <c r="E12" s="90"/>
      <c r="F12" s="90"/>
      <c r="G12" s="90"/>
      <c r="H12" s="4"/>
      <c r="I12" s="4"/>
    </row>
    <row r="13" spans="1:9" ht="15">
      <c r="A13" s="379"/>
      <c r="B13" s="380"/>
      <c r="C13" s="90"/>
      <c r="D13" s="90"/>
      <c r="E13" s="90"/>
      <c r="F13" s="90"/>
      <c r="G13" s="90"/>
      <c r="H13" s="4"/>
      <c r="I13" s="4"/>
    </row>
    <row r="14" spans="1:9" ht="15">
      <c r="A14" s="379"/>
      <c r="B14" s="380"/>
      <c r="C14" s="90"/>
      <c r="D14" s="90"/>
      <c r="E14" s="90"/>
      <c r="F14" s="90"/>
      <c r="G14" s="90"/>
      <c r="H14" s="4"/>
      <c r="I14" s="4"/>
    </row>
    <row r="15" spans="1:9" ht="15">
      <c r="A15" s="379"/>
      <c r="B15" s="380"/>
      <c r="C15" s="90"/>
      <c r="D15" s="90"/>
      <c r="E15" s="90"/>
      <c r="F15" s="90"/>
      <c r="G15" s="90"/>
      <c r="H15" s="4"/>
      <c r="I15" s="4"/>
    </row>
    <row r="16" spans="1:9" ht="15">
      <c r="A16" s="379"/>
      <c r="B16" s="380"/>
      <c r="C16" s="90"/>
      <c r="D16" s="90"/>
      <c r="E16" s="90"/>
      <c r="F16" s="90"/>
      <c r="G16" s="90"/>
      <c r="H16" s="4"/>
      <c r="I16" s="4"/>
    </row>
    <row r="17" spans="1:9" ht="15">
      <c r="A17" s="379"/>
      <c r="B17" s="380"/>
      <c r="C17" s="90"/>
      <c r="D17" s="90"/>
      <c r="E17" s="90"/>
      <c r="F17" s="90"/>
      <c r="G17" s="90"/>
      <c r="H17" s="4"/>
      <c r="I17" s="4"/>
    </row>
    <row r="18" spans="1:9" ht="15">
      <c r="A18" s="379"/>
      <c r="B18" s="380"/>
      <c r="C18" s="90"/>
      <c r="D18" s="90"/>
      <c r="E18" s="90"/>
      <c r="F18" s="90"/>
      <c r="G18" s="90"/>
      <c r="H18" s="4"/>
      <c r="I18" s="4"/>
    </row>
    <row r="19" spans="1:9" ht="15">
      <c r="A19" s="379"/>
      <c r="B19" s="380"/>
      <c r="C19" s="90"/>
      <c r="D19" s="90"/>
      <c r="E19" s="90"/>
      <c r="F19" s="90"/>
      <c r="G19" s="90"/>
      <c r="H19" s="4"/>
      <c r="I19" s="4"/>
    </row>
    <row r="20" spans="1:9" ht="15">
      <c r="A20" s="379"/>
      <c r="B20" s="380"/>
      <c r="C20" s="90"/>
      <c r="D20" s="90"/>
      <c r="E20" s="90"/>
      <c r="F20" s="90"/>
      <c r="G20" s="90"/>
      <c r="H20" s="4"/>
      <c r="I20" s="4"/>
    </row>
    <row r="21" spans="1:9" ht="15">
      <c r="A21" s="379"/>
      <c r="B21" s="380"/>
      <c r="C21" s="90"/>
      <c r="D21" s="90"/>
      <c r="E21" s="90"/>
      <c r="F21" s="90"/>
      <c r="G21" s="90"/>
      <c r="H21" s="4"/>
      <c r="I21" s="4"/>
    </row>
    <row r="22" spans="1:9" ht="15">
      <c r="A22" s="379"/>
      <c r="B22" s="380"/>
      <c r="C22" s="90"/>
      <c r="D22" s="90"/>
      <c r="E22" s="90"/>
      <c r="F22" s="90"/>
      <c r="G22" s="90"/>
      <c r="H22" s="4"/>
      <c r="I22" s="4"/>
    </row>
    <row r="23" spans="1:9" ht="15">
      <c r="A23" s="379"/>
      <c r="B23" s="380"/>
      <c r="C23" s="90"/>
      <c r="D23" s="90"/>
      <c r="E23" s="90"/>
      <c r="F23" s="90"/>
      <c r="G23" s="90"/>
      <c r="H23" s="4"/>
      <c r="I23" s="4"/>
    </row>
    <row r="24" spans="1:9" ht="15">
      <c r="A24" s="379"/>
      <c r="B24" s="380"/>
      <c r="C24" s="90"/>
      <c r="D24" s="90"/>
      <c r="E24" s="90"/>
      <c r="F24" s="90"/>
      <c r="G24" s="90"/>
      <c r="H24" s="4"/>
      <c r="I24" s="4"/>
    </row>
    <row r="25" spans="1:9" ht="15">
      <c r="A25" s="379"/>
      <c r="B25" s="380"/>
      <c r="C25" s="90"/>
      <c r="D25" s="90"/>
      <c r="E25" s="90"/>
      <c r="F25" s="90"/>
      <c r="G25" s="90"/>
      <c r="H25" s="4"/>
      <c r="I25" s="4"/>
    </row>
    <row r="26" spans="1:9" ht="15">
      <c r="A26" s="379"/>
      <c r="B26" s="380"/>
      <c r="C26" s="90"/>
      <c r="D26" s="90"/>
      <c r="E26" s="90"/>
      <c r="F26" s="90"/>
      <c r="G26" s="90"/>
      <c r="H26" s="4"/>
      <c r="I26" s="4"/>
    </row>
    <row r="27" spans="1:9" ht="15">
      <c r="A27" s="379"/>
      <c r="B27" s="380"/>
      <c r="C27" s="90"/>
      <c r="D27" s="90"/>
      <c r="E27" s="90"/>
      <c r="F27" s="90"/>
      <c r="G27" s="90"/>
      <c r="H27" s="4"/>
      <c r="I27" s="4"/>
    </row>
    <row r="28" spans="1:9" ht="15">
      <c r="A28" s="379"/>
      <c r="B28" s="380"/>
      <c r="C28" s="90"/>
      <c r="D28" s="90"/>
      <c r="E28" s="90"/>
      <c r="F28" s="90"/>
      <c r="G28" s="90"/>
      <c r="H28" s="4"/>
      <c r="I28" s="4"/>
    </row>
    <row r="29" spans="1:9" ht="15">
      <c r="A29" s="379"/>
      <c r="B29" s="380"/>
      <c r="C29" s="90"/>
      <c r="D29" s="90"/>
      <c r="E29" s="90"/>
      <c r="F29" s="90"/>
      <c r="G29" s="90"/>
      <c r="H29" s="4"/>
      <c r="I29" s="4"/>
    </row>
    <row r="30" spans="1:9" ht="15">
      <c r="A30" s="379"/>
      <c r="B30" s="380"/>
      <c r="C30" s="90"/>
      <c r="D30" s="90"/>
      <c r="E30" s="90"/>
      <c r="F30" s="90"/>
      <c r="G30" s="90"/>
      <c r="H30" s="4"/>
      <c r="I30" s="4"/>
    </row>
    <row r="31" spans="1:9" ht="15">
      <c r="A31" s="379"/>
      <c r="B31" s="380"/>
      <c r="C31" s="90"/>
      <c r="D31" s="90"/>
      <c r="E31" s="90"/>
      <c r="F31" s="90"/>
      <c r="G31" s="90"/>
      <c r="H31" s="4"/>
      <c r="I31" s="4"/>
    </row>
    <row r="32" spans="1:9" ht="15">
      <c r="A32" s="379"/>
      <c r="B32" s="380"/>
      <c r="C32" s="90"/>
      <c r="D32" s="90"/>
      <c r="E32" s="90"/>
      <c r="F32" s="90"/>
      <c r="G32" s="90"/>
      <c r="H32" s="4"/>
      <c r="I32" s="4"/>
    </row>
    <row r="33" spans="1:9" ht="15">
      <c r="A33" s="379"/>
      <c r="B33" s="380"/>
      <c r="C33" s="90"/>
      <c r="D33" s="90"/>
      <c r="E33" s="90"/>
      <c r="F33" s="90"/>
      <c r="G33" s="90"/>
      <c r="H33" s="4"/>
      <c r="I33" s="4"/>
    </row>
    <row r="34" spans="1:9" ht="15">
      <c r="A34" s="379"/>
      <c r="B34" s="381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0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20"/>
      <c r="B37" s="45"/>
      <c r="C37" s="45"/>
      <c r="D37" s="45"/>
      <c r="E37" s="45"/>
      <c r="F37" s="45"/>
      <c r="G37" s="2"/>
      <c r="H37" s="2"/>
    </row>
    <row r="38" spans="1:9" ht="15">
      <c r="A38" s="220"/>
      <c r="B38" s="2"/>
      <c r="C38" s="2"/>
      <c r="D38" s="2"/>
      <c r="E38" s="2"/>
      <c r="F38" s="2"/>
      <c r="G38" s="2"/>
      <c r="H38" s="2"/>
    </row>
    <row r="39" spans="1:9" ht="15">
      <c r="A39" s="220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1">
    <mergeCell ref="G1:H1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9" customWidth="1"/>
    <col min="2" max="2" width="13.140625" style="189" customWidth="1"/>
    <col min="3" max="3" width="15.140625" style="189" customWidth="1"/>
    <col min="4" max="4" width="18" style="189" customWidth="1"/>
    <col min="5" max="5" width="20.5703125" style="189" customWidth="1"/>
    <col min="6" max="6" width="21.28515625" style="189" customWidth="1"/>
    <col min="7" max="7" width="15.140625" style="189" customWidth="1"/>
    <col min="8" max="8" width="15.5703125" style="189" customWidth="1"/>
    <col min="9" max="9" width="13.42578125" style="189" customWidth="1"/>
    <col min="10" max="10" width="0" style="189" hidden="1" customWidth="1"/>
    <col min="11" max="16384" width="9.140625" style="189"/>
  </cols>
  <sheetData>
    <row r="1" spans="1:10" ht="15">
      <c r="A1" s="77" t="s">
        <v>447</v>
      </c>
      <c r="B1" s="77"/>
      <c r="C1" s="80"/>
      <c r="D1" s="80"/>
      <c r="E1" s="80"/>
      <c r="F1" s="80"/>
      <c r="G1" s="405" t="s">
        <v>97</v>
      </c>
      <c r="H1" s="405"/>
    </row>
    <row r="2" spans="1:10" ht="15">
      <c r="A2" s="79" t="s">
        <v>128</v>
      </c>
      <c r="B2" s="77"/>
      <c r="C2" s="80"/>
      <c r="D2" s="80"/>
      <c r="E2" s="80"/>
      <c r="F2" s="80"/>
      <c r="G2" s="354" t="s">
        <v>516</v>
      </c>
      <c r="H2" s="363"/>
    </row>
    <row r="3" spans="1:10" ht="15">
      <c r="A3" s="79"/>
      <c r="B3" s="79"/>
      <c r="C3" s="79"/>
      <c r="D3" s="79"/>
      <c r="E3" s="79"/>
      <c r="F3" s="79"/>
      <c r="G3" s="286"/>
      <c r="H3" s="286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დავით თარხან-მოურავი, ირმა ინაშვილი -საქართველოს პატრიოტთა ალიანსი"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85"/>
      <c r="B7" s="285"/>
      <c r="C7" s="285"/>
      <c r="D7" s="285"/>
      <c r="E7" s="285"/>
      <c r="F7" s="285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1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1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29"/>
      <c r="B35" s="229"/>
      <c r="C35" s="229"/>
      <c r="D35" s="229"/>
      <c r="E35" s="229"/>
      <c r="F35" s="229"/>
      <c r="G35" s="229"/>
      <c r="H35" s="188"/>
      <c r="I35" s="188"/>
    </row>
    <row r="36" spans="1:9" ht="15">
      <c r="A36" s="230" t="s">
        <v>448</v>
      </c>
      <c r="B36" s="230"/>
      <c r="C36" s="229"/>
      <c r="D36" s="229"/>
      <c r="E36" s="229"/>
      <c r="F36" s="229"/>
      <c r="G36" s="229"/>
      <c r="H36" s="188"/>
      <c r="I36" s="188"/>
    </row>
    <row r="37" spans="1:9" ht="15">
      <c r="A37" s="230"/>
      <c r="B37" s="230"/>
      <c r="C37" s="229"/>
      <c r="D37" s="229"/>
      <c r="E37" s="229"/>
      <c r="F37" s="229"/>
      <c r="G37" s="229"/>
      <c r="H37" s="188"/>
      <c r="I37" s="188"/>
    </row>
    <row r="38" spans="1:9" ht="15">
      <c r="A38" s="230"/>
      <c r="B38" s="230"/>
      <c r="C38" s="188"/>
      <c r="D38" s="188"/>
      <c r="E38" s="188"/>
      <c r="F38" s="188"/>
      <c r="G38" s="188"/>
      <c r="H38" s="188"/>
      <c r="I38" s="188"/>
    </row>
    <row r="39" spans="1:9" ht="15">
      <c r="A39" s="230"/>
      <c r="B39" s="230"/>
      <c r="C39" s="188"/>
      <c r="D39" s="188"/>
      <c r="E39" s="188"/>
      <c r="F39" s="188"/>
      <c r="G39" s="188"/>
      <c r="H39" s="188"/>
      <c r="I39" s="188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>
      <c r="A41" s="194" t="s">
        <v>96</v>
      </c>
      <c r="B41" s="194"/>
      <c r="C41" s="188"/>
      <c r="D41" s="188"/>
      <c r="E41" s="188"/>
      <c r="F41" s="188"/>
      <c r="G41" s="188"/>
      <c r="H41" s="188"/>
      <c r="I41" s="188"/>
    </row>
    <row r="42" spans="1:9" ht="15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9" ht="15">
      <c r="A43" s="188"/>
      <c r="B43" s="188"/>
      <c r="C43" s="188"/>
      <c r="D43" s="188"/>
      <c r="E43" s="188"/>
      <c r="F43" s="188"/>
      <c r="G43" s="188"/>
      <c r="H43" s="188"/>
      <c r="I43" s="195"/>
    </row>
    <row r="44" spans="1:9" ht="15">
      <c r="A44" s="194"/>
      <c r="B44" s="194"/>
      <c r="C44" s="194" t="s">
        <v>410</v>
      </c>
      <c r="D44" s="194"/>
      <c r="E44" s="229"/>
      <c r="F44" s="194"/>
      <c r="G44" s="194"/>
      <c r="H44" s="188"/>
      <c r="I44" s="195"/>
    </row>
    <row r="45" spans="1:9" ht="15">
      <c r="A45" s="188"/>
      <c r="B45" s="188"/>
      <c r="C45" s="188" t="s">
        <v>258</v>
      </c>
      <c r="D45" s="188"/>
      <c r="E45" s="188"/>
      <c r="F45" s="188"/>
      <c r="G45" s="188"/>
      <c r="H45" s="188"/>
      <c r="I45" s="195"/>
    </row>
    <row r="46" spans="1:9">
      <c r="A46" s="196"/>
      <c r="B46" s="196"/>
      <c r="C46" s="196" t="s">
        <v>127</v>
      </c>
      <c r="D46" s="196"/>
      <c r="E46" s="196"/>
      <c r="F46" s="196"/>
      <c r="G46" s="196"/>
    </row>
  </sheetData>
  <mergeCells count="1">
    <mergeCell ref="G1:H1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20</vt:i4>
      </vt:variant>
    </vt:vector>
  </HeadingPairs>
  <TitlesOfParts>
    <vt:vector size="44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Лист2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2016-07-20T13:39:57Z</cp:lastPrinted>
  <dcterms:created xsi:type="dcterms:W3CDTF">2011-12-27T13:20:18Z</dcterms:created>
  <dcterms:modified xsi:type="dcterms:W3CDTF">2016-07-20T17:03:31Z</dcterms:modified>
</cp:coreProperties>
</file>