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 tabRatio="954" firstSheet="10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H10" i="9" l="1"/>
  <c r="E10" i="46"/>
  <c r="D12" i="7"/>
  <c r="C12" i="7"/>
  <c r="D12" i="3"/>
  <c r="C12" i="3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<sst xmlns="http://schemas.openxmlformats.org/spreadsheetml/2006/main" count="972" uniqueCount="539">
  <si>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</si>
  <si>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</si>
  <si>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</si>
  <si>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</si>
  <si>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</si>
  <si>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</si>
  <si>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</si>
  <si>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</si>
  <si>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</si>
  <si>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</si>
  <si>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</si>
  <si>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</si>
  <si>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</si>
  <si>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</si>
  <si>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</si>
  <si>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</si>
  <si>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</si>
  <si>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</si>
  <si>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</si>
  <si>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</si>
  <si>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</si>
  <si>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</si>
  <si>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</si>
  <si>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</si>
  <si>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</si>
  <si>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</si>
  <si>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</si>
  <si>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</si>
  <si>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</si>
  <si>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</si>
  <si>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</si>
  <si>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</si>
  <si>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</si>
  <si>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</si>
  <si>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</si>
  <si>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</si>
  <si>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</si>
  <si>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</si>
  <si>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</si>
  <si>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</si>
  <si>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</si>
  <si>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</si>
  <si>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</si>
  <si>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</si>
  <si>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</si>
  <si>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</si>
  <si>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</si>
  <si>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</si>
  <si>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</si>
  <si>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</si>
  <si>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</si>
  <si>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</si>
  <si>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</si>
  <si>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</si>
  <si>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</si>
  <si>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</si>
  <si>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</si>
  <si>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</si>
  <si>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</si>
  <si>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</si>
  <si>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</si>
  <si>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</si>
  <si>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</si>
  <si>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</si>
  <si>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</si>
  <si>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</si>
  <si>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</si>
  <si>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</si>
  <si>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</si>
  <si>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</si>
  <si>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</si>
  <si>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</si>
  <si>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</si>
  <si>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</si>
  <si>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</si>
  <si>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</si>
  <si>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</si>
  <si>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</si>
  <si>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</si>
  <si>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</si>
  <si>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</si>
  <si>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</si>
  <si>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</si>
  <si>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</si>
  <si>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</si>
  <si>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</si>
  <si>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</si>
  <si>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</si>
  <si>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</si>
  <si>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</si>
  <si>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</si>
  <si>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</si>
  <si>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</si>
  <si>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</si>
  <si>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</si>
  <si>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</si>
  <si>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</si>
  <si>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</si>
  <si>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</si>
  <si>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</si>
  <si>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</si>
  <si>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</si>
  <si>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</si>
  <si>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</si>
  <si>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</si>
  <si>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</si>
  <si>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</si>
  <si>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</si>
  <si>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</si>
  <si>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</si>
  <si>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</si>
  <si>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</si>
  <si>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</si>
  <si>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</si>
  <si>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</si>
  <si>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</si>
  <si>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</si>
  <si>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</si>
  <si>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</si>
  <si>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</si>
  <si>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</si>
  <si>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</si>
  <si>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</si>
  <si>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</si>
  <si>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</si>
  <si>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</si>
  <si>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</si>
  <si>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</si>
  <si>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</si>
  <si>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</si>
  <si>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</si>
  <si>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</si>
  <si>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</si>
  <si>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</si>
  <si>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</si>
  <si>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</si>
  <si>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</si>
  <si>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</si>
  <si>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</si>
  <si>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</si>
  <si>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</si>
  <si>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</si>
  <si>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</si>
  <si>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</si>
  <si>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</si>
  <si>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</si>
  <si>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</si>
  <si>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</si>
  <si>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</si>
  <si>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</si>
  <si>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</si>
  <si>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</si>
  <si>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</si>
  <si>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</si>
  <si>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</si>
  <si>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</si>
  <si>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</si>
  <si>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</si>
  <si>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</si>
  <si>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</si>
  <si>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</si>
  <si>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</si>
  <si>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</si>
  <si>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</si>
  <si>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</si>
  <si>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</si>
  <si>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</si>
  <si>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</si>
  <si>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</si>
  <si>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</si>
  <si>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</si>
  <si>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</si>
  <si>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</si>
  <si>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</si>
  <si>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</si>
  <si>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</si>
  <si>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</si>
  <si>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</si>
  <si>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</si>
  <si>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</si>
  <si>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</si>
  <si>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</si>
  <si>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</si>
  <si>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</si>
  <si>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</si>
  <si>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</si>
  <si>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</si>
  <si>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</si>
  <si>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</si>
  <si>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</si>
  <si>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</si>
  <si>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</si>
  <si>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</si>
  <si>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</si>
  <si>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</si>
  <si>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</si>
  <si>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</si>
  <si>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</si>
  <si>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</si>
  <si>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</si>
  <si>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</si>
  <si>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</si>
  <si>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</si>
  <si>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</si>
  <si>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</si>
  <si>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</si>
  <si>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</si>
  <si>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</si>
  <si>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</si>
  <si>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</si>
  <si>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</si>
  <si>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</si>
  <si>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</si>
  <si>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</si>
  <si>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</si>
  <si>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</si>
  <si>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</si>
  <si>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</si>
  <si>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</si>
  <si>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</si>
  <si>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</si>
  <si>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</si>
  <si>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</si>
  <si>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</si>
  <si>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</si>
  <si>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</si>
  <si>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</si>
  <si>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</si>
  <si>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</si>
  <si>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</si>
  <si>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</si>
  <si>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</si>
  <si>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</si>
  <si>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</si>
  <si>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</si>
  <si>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</si>
  <si>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</si>
  <si>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</si>
  <si>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</si>
  <si>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</si>
  <si>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</si>
  <si>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</si>
  <si>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</si>
  <si>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</si>
  <si>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</si>
  <si>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</si>
  <si>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</si>
  <si>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</si>
  <si>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</si>
  <si>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</si>
  <si>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</si>
  <si>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</si>
  <si>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</si>
  <si>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</si>
  <si>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</si>
  <si>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</si>
  <si>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</si>
  <si>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</si>
  <si>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</si>
  <si>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</si>
  <si>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</si>
  <si>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</si>
  <si>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</si>
  <si>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</si>
  <si>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</si>
  <si>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</si>
  <si>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</si>
  <si>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</si>
  <si>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</si>
  <si>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</si>
  <si>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</si>
  <si>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</si>
  <si>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</si>
  <si>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</si>
  <si>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</si>
  <si>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</si>
  <si>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</si>
  <si>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</si>
  <si>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</si>
  <si>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</si>
  <si>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</si>
  <si>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</si>
  <si>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</si>
  <si>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</si>
  <si>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</si>
  <si>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</si>
  <si>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</si>
  <si>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</si>
  <si>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</si>
  <si>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</si>
  <si>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</si>
  <si>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</si>
  <si>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</si>
  <si>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</si>
  <si>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</si>
  <si>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</si>
  <si>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</si>
  <si>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</si>
  <si>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</si>
  <si>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</si>
  <si>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</si>
  <si>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</si>
  <si>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</si>
  <si>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</si>
  <si>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</si>
  <si>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</si>
  <si>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</si>
  <si>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</si>
  <si>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</si>
  <si>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</si>
  <si>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</si>
  <si>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</si>
  <si>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</si>
  <si>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</si>
  <si>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</si>
  <si>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</si>
  <si>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</si>
  <si>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</si>
  <si>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</si>
  <si>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</si>
  <si>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</si>
  <si>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</si>
  <si>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</si>
  <si>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</si>
  <si>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</si>
  <si>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</si>
  <si>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</si>
  <si>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</si>
  <si>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</si>
  <si>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</si>
  <si>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</si>
  <si>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</si>
  <si>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</si>
  <si>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</si>
  <si>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</si>
  <si>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</si>
  <si>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</si>
  <si>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</si>
  <si>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</si>
  <si>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</si>
  <si>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</si>
  <si>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</si>
  <si>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</si>
  <si>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</si>
  <si>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</si>
  <si>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</si>
  <si>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</si>
  <si>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</si>
  <si>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</si>
  <si>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</si>
  <si>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</si>
  <si>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</si>
  <si>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</si>
  <si>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</si>
  <si>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</si>
  <si>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</si>
  <si>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</si>
  <si>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</si>
  <si>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</si>
  <si>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</si>
  <si>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</si>
  <si>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</si>
  <si>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</si>
  <si>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</si>
  <si>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</si>
  <si>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</si>
  <si>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</si>
  <si>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</si>
  <si>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</si>
  <si>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</si>
  <si>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</si>
  <si>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</si>
  <si>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</si>
  <si>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</si>
  <si>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</si>
  <si>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</si>
  <si>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</si>
  <si>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</si>
  <si>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</si>
  <si>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</si>
  <si>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</si>
  <si>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</si>
  <si>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</si>
  <si>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</si>
  <si>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</si>
  <si>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</si>
  <si>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</si>
  <si>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</si>
  <si>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</si>
  <si>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</si>
  <si>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</si>
  <si>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</si>
  <si>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</si>
  <si>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</si>
  <si>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</si>
  <si>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</si>
  <si>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</si>
  <si>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</si>
  <si>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</si>
  <si>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</si>
  <si>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</si>
  <si>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</si>
  <si>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</si>
  <si>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</si>
  <si>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</si>
  <si>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</si>
  <si>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</si>
  <si>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</si>
  <si>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</si>
  <si>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</si>
  <si>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</si>
  <si>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</si>
  <si>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</si>
  <si>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</si>
  <si>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</si>
  <si>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</si>
  <si>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</si>
  <si>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</si>
  <si>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</si>
  <si>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</si>
  <si>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</si>
  <si>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</si>
  <si>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</si>
  <si>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</si>
  <si>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</si>
  <si>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</si>
  <si>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</si>
  <si>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</si>
  <si>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</si>
  <si>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</si>
  <si>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</si>
  <si>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</si>
  <si>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</si>
  <si>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</si>
  <si>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</si>
  <si>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</si>
  <si>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</si>
  <si>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</si>
  <si>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</si>
  <si>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</si>
  <si>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</si>
  <si>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</si>
  <si>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</si>
  <si>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</si>
  <si>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</si>
  <si>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</si>
  <si>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</si>
  <si>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</si>
  <si>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</si>
  <si>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</si>
  <si>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</si>
  <si>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</si>
  <si>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</si>
  <si>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</si>
  <si>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</si>
  <si>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</si>
  <si>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</si>
  <si>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</si>
  <si>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</si>
  <si>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</si>
  <si>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</si>
  <si>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</si>
  <si>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</si>
  <si>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</si>
  <si>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</si>
  <si>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</si>
  <si>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</si>
  <si>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</si>
  <si>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</si>
  <si>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</si>
  <si>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</si>
  <si>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</si>
  <si>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</si>
  <si>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</si>
  <si>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</si>
  <si>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</si>
  <si>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</si>
  <si>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</si>
  <si>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</si>
  <si>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</si>
  <si>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</si>
  <si>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სერგო ჩიხლაძე</t>
  </si>
  <si>
    <t>01030018655</t>
  </si>
  <si>
    <t>01030018656</t>
  </si>
  <si>
    <t>GE87BG0000000464284700GEL</t>
  </si>
  <si>
    <t>საქართველოს ბანკი</t>
  </si>
  <si>
    <t>ა(ა)იპ "წარმატებული საქართველო"</t>
  </si>
  <si>
    <t>29.06.2016-19.07.2016</t>
  </si>
  <si>
    <t>ბეჭდური რეკლამი ხარჯი</t>
  </si>
  <si>
    <t>შპს მეპი</t>
  </si>
  <si>
    <t>ახალი საქართველო</t>
  </si>
  <si>
    <t>GE68BG0000000651690400GEL</t>
  </si>
  <si>
    <t>GEL</t>
  </si>
  <si>
    <t>05.30.2016</t>
  </si>
  <si>
    <t>ქუთაისი რუსთაველის გამზირი #24 (1-1)</t>
  </si>
  <si>
    <t>ოფისი</t>
  </si>
  <si>
    <t>რატი</t>
  </si>
  <si>
    <t>გუბელაძე</t>
  </si>
  <si>
    <t>თბილისი ჩოლოყაშვილისქ კვარტალი 1 კორპ 3 ბინა #1</t>
  </si>
  <si>
    <t>23.07.2016</t>
  </si>
  <si>
    <t>17.07.2016</t>
  </si>
  <si>
    <t>გია</t>
  </si>
  <si>
    <t>ხუციშვილი</t>
  </si>
  <si>
    <t xml:space="preserve">ბათუმი მარჯანიშვილი #2 </t>
  </si>
  <si>
    <t>31.07.2016</t>
  </si>
  <si>
    <t>01011012513</t>
  </si>
  <si>
    <t>61002001335</t>
  </si>
  <si>
    <t>ავთანდილ</t>
  </si>
  <si>
    <t>მეფარიშვილი</t>
  </si>
  <si>
    <t>მანჯგალაძე</t>
  </si>
  <si>
    <t>მსუბუქი ავტომობილი</t>
  </si>
  <si>
    <t>NISSAN</t>
  </si>
  <si>
    <t>XTERRA</t>
  </si>
  <si>
    <t>UO156OU</t>
  </si>
  <si>
    <t>01024033095</t>
  </si>
  <si>
    <t>დავით</t>
  </si>
  <si>
    <t>კიზირია</t>
  </si>
  <si>
    <t xml:space="preserve">MERCEDES-BENZ </t>
  </si>
  <si>
    <t xml:space="preserve"> C 240</t>
  </si>
  <si>
    <t>MIA555</t>
  </si>
  <si>
    <t>პაატა</t>
  </si>
  <si>
    <t xml:space="preserve">TOYOTA </t>
  </si>
  <si>
    <t>CAMRY</t>
  </si>
  <si>
    <t>BB717VV</t>
  </si>
  <si>
    <t>01025011320</t>
  </si>
  <si>
    <t>მერაბ</t>
  </si>
  <si>
    <t>სიჭინავა</t>
  </si>
  <si>
    <t xml:space="preserve">LAND ROVER </t>
  </si>
  <si>
    <t>DISCOVERY 2</t>
  </si>
  <si>
    <t>LR777DS</t>
  </si>
  <si>
    <t>62006001442</t>
  </si>
  <si>
    <t>ირაკლი</t>
  </si>
  <si>
    <t>შენგელია</t>
  </si>
  <si>
    <t>ავტობუსი</t>
  </si>
  <si>
    <t>SPRINTER</t>
  </si>
  <si>
    <t>GW278WG</t>
  </si>
  <si>
    <t>01021000800</t>
  </si>
  <si>
    <t>გუტა</t>
  </si>
  <si>
    <t>ვაშაძე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</si>
</sst>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C1" zoomScaleNormal="100" zoomScaleSheetLayoutView="100" workbookViewId="0">
      <selection activeCell="D11" sqref="D11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3.42578125" style="290" customWidth="1"/>
    <col min="10" max="10" width="12.85546875" style="290" customWidth="1"/>
    <col min="11" max="11" width="12.28515625" style="290" bestFit="1" customWidth="1"/>
    <col min="12" max="12" width="23" style="290" bestFit="1" customWidth="1"/>
    <col min="13" max="16384" width="9.140625" style="290"/>
  </cols>
  <sheetData>
    <row r="1" spans="1:12" s="301" customFormat="1" x14ac:dyDescent="0.2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1" customFormat="1" x14ac:dyDescent="0.2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56"/>
      <c r="L2" s="365" t="s">
        <v>487</v>
      </c>
    </row>
    <row r="3" spans="1:12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 x14ac:dyDescent="0.2">
      <c r="A4" s="396" t="s">
        <v>262</v>
      </c>
      <c r="B4" s="350"/>
      <c r="C4" s="350"/>
      <c r="D4" s="398" t="s">
        <v>486</v>
      </c>
      <c r="E4" s="388"/>
      <c r="F4" s="300"/>
      <c r="G4" s="293"/>
      <c r="H4" s="389"/>
      <c r="I4" s="388"/>
      <c r="J4" s="390"/>
      <c r="K4" s="293"/>
      <c r="L4" s="391"/>
    </row>
    <row r="5" spans="1:12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 x14ac:dyDescent="0.25">
      <c r="A6" s="353"/>
      <c r="B6" s="352"/>
      <c r="C6" s="351"/>
      <c r="D6" s="351"/>
      <c r="E6" s="351"/>
      <c r="F6" s="350"/>
      <c r="G6" s="350"/>
      <c r="H6" s="350"/>
      <c r="I6" s="404" t="s">
        <v>442</v>
      </c>
      <c r="J6" s="405"/>
      <c r="K6" s="406"/>
      <c r="L6" s="349"/>
    </row>
    <row r="7" spans="1:12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25.5" x14ac:dyDescent="0.2">
      <c r="A9" s="330">
        <v>1</v>
      </c>
      <c r="B9" s="321">
        <v>42556</v>
      </c>
      <c r="C9" s="320" t="s">
        <v>480</v>
      </c>
      <c r="D9" s="329">
        <v>5000</v>
      </c>
      <c r="E9" s="328" t="s">
        <v>481</v>
      </c>
      <c r="F9" s="317" t="s">
        <v>482</v>
      </c>
      <c r="G9" s="327" t="s">
        <v>484</v>
      </c>
      <c r="H9" s="327" t="s">
        <v>485</v>
      </c>
      <c r="I9" s="326"/>
      <c r="J9" s="325"/>
      <c r="K9" s="324"/>
      <c r="L9" s="323"/>
    </row>
    <row r="10" spans="1:12" ht="25.5" x14ac:dyDescent="0.2">
      <c r="A10" s="322">
        <v>2</v>
      </c>
      <c r="B10" s="321">
        <v>42562</v>
      </c>
      <c r="C10" s="320" t="s">
        <v>480</v>
      </c>
      <c r="D10" s="319">
        <v>3000</v>
      </c>
      <c r="E10" s="328" t="s">
        <v>481</v>
      </c>
      <c r="F10" s="317" t="s">
        <v>483</v>
      </c>
      <c r="G10" s="317" t="s">
        <v>484</v>
      </c>
      <c r="H10" s="327" t="s">
        <v>485</v>
      </c>
      <c r="I10" s="316"/>
      <c r="J10" s="315"/>
      <c r="K10" s="314"/>
      <c r="L10" s="313"/>
    </row>
    <row r="11" spans="1:12" x14ac:dyDescent="0.2">
      <c r="A11" s="322">
        <v>3</v>
      </c>
      <c r="B11" s="321"/>
      <c r="C11" s="320"/>
      <c r="D11" s="319"/>
      <c r="E11" s="318"/>
      <c r="F11" s="357"/>
      <c r="G11" s="317"/>
      <c r="H11" s="317"/>
      <c r="I11" s="316"/>
      <c r="J11" s="315"/>
      <c r="K11" s="314"/>
      <c r="L11" s="313"/>
    </row>
    <row r="12" spans="1:12" x14ac:dyDescent="0.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2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2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2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2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03" t="s">
        <v>409</v>
      </c>
      <c r="B31" s="403"/>
      <c r="C31" s="403"/>
      <c r="D31" s="403"/>
      <c r="E31" s="403"/>
      <c r="F31" s="403"/>
      <c r="G31" s="403"/>
      <c r="H31" s="403"/>
      <c r="I31" s="403"/>
      <c r="J31" s="403"/>
      <c r="K31" s="403"/>
      <c r="L31" s="403"/>
    </row>
    <row r="32" spans="1:12" s="302" customFormat="1" ht="12.75" x14ac:dyDescent="0.2">
      <c r="A32" s="403" t="s">
        <v>437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</row>
    <row r="33" spans="1:12" s="302" customFormat="1" ht="12.75" x14ac:dyDescent="0.2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</row>
    <row r="34" spans="1:12" s="301" customFormat="1" x14ac:dyDescent="0.2">
      <c r="A34" s="403" t="s">
        <v>436</v>
      </c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</row>
    <row r="35" spans="1:12" s="301" customFormat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</row>
    <row r="36" spans="1:12" s="301" customFormat="1" x14ac:dyDescent="0.2">
      <c r="A36" s="403" t="s">
        <v>435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09" t="s">
        <v>96</v>
      </c>
      <c r="B41" s="409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2" t="s">
        <v>256</v>
      </c>
      <c r="D43" s="402"/>
      <c r="E43" s="402"/>
      <c r="F43" s="294"/>
      <c r="G43" s="293"/>
      <c r="H43" s="407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08"/>
      <c r="I44" s="296"/>
      <c r="J44" s="293"/>
      <c r="K44" s="294"/>
      <c r="L44" s="293"/>
    </row>
    <row r="45" spans="1:12" s="292" customFormat="1" x14ac:dyDescent="0.2">
      <c r="A45" s="294"/>
      <c r="B45" s="293"/>
      <c r="C45" s="402" t="s">
        <v>127</v>
      </c>
      <c r="D45" s="402"/>
      <c r="E45" s="402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38.8554687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18" t="s">
        <v>449</v>
      </c>
      <c r="B2" s="418"/>
      <c r="C2" s="418"/>
      <c r="D2" s="418"/>
      <c r="E2" s="373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0" t="s">
        <v>487</v>
      </c>
      <c r="L3" s="41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ა(ა)იპ "წარმატებული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30" x14ac:dyDescent="0.2">
      <c r="A10" s="101">
        <v>1</v>
      </c>
      <c r="B10" s="374" t="s">
        <v>488</v>
      </c>
      <c r="C10" s="101" t="s">
        <v>489</v>
      </c>
      <c r="D10" s="101">
        <v>404416324</v>
      </c>
      <c r="E10" s="101" t="str">
        <f>A6</f>
        <v>ა(ა)იპ "წარმატებული საქართველო"</v>
      </c>
      <c r="F10" s="101"/>
      <c r="G10" s="101"/>
      <c r="H10" s="101" t="s">
        <v>490</v>
      </c>
      <c r="I10" s="101"/>
      <c r="J10" s="4"/>
      <c r="K10" s="4">
        <v>12000</v>
      </c>
      <c r="L10" s="101"/>
    </row>
    <row r="11" spans="1:12" ht="15" x14ac:dyDescent="0.2">
      <c r="A11" s="101">
        <v>2</v>
      </c>
      <c r="B11" s="374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4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4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4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4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4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4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4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4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4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4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4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4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4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4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4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4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4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4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4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4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4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4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4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4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12000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23" t="s">
        <v>479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</row>
    <row r="42" spans="1:12" ht="15" customHeight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</row>
    <row r="43" spans="1:12" ht="12.75" customHeight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</row>
    <row r="44" spans="1:12" ht="15" x14ac:dyDescent="0.3">
      <c r="A44" s="419" t="s">
        <v>96</v>
      </c>
      <c r="B44" s="419"/>
      <c r="C44" s="375"/>
      <c r="D44" s="376"/>
      <c r="E44" s="376"/>
      <c r="F44" s="375"/>
      <c r="G44" s="375"/>
      <c r="H44" s="375"/>
      <c r="I44" s="375"/>
      <c r="J44" s="375"/>
      <c r="K44" s="189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9"/>
    </row>
    <row r="46" spans="1:12" ht="15" customHeight="1" x14ac:dyDescent="0.3">
      <c r="A46" s="375"/>
      <c r="B46" s="376"/>
      <c r="C46" s="420" t="s">
        <v>256</v>
      </c>
      <c r="D46" s="420"/>
      <c r="E46" s="378"/>
      <c r="F46" s="379"/>
      <c r="G46" s="421" t="s">
        <v>465</v>
      </c>
      <c r="H46" s="421"/>
      <c r="I46" s="421"/>
      <c r="J46" s="380"/>
      <c r="K46" s="189"/>
    </row>
    <row r="47" spans="1:12" ht="15" x14ac:dyDescent="0.3">
      <c r="A47" s="375"/>
      <c r="B47" s="376"/>
      <c r="C47" s="375"/>
      <c r="D47" s="376"/>
      <c r="E47" s="376"/>
      <c r="F47" s="375"/>
      <c r="G47" s="422"/>
      <c r="H47" s="422"/>
      <c r="I47" s="422"/>
      <c r="J47" s="380"/>
      <c r="K47" s="189"/>
    </row>
    <row r="48" spans="1:12" ht="15" x14ac:dyDescent="0.3">
      <c r="A48" s="375"/>
      <c r="B48" s="376"/>
      <c r="C48" s="417" t="s">
        <v>127</v>
      </c>
      <c r="D48" s="417"/>
      <c r="E48" s="378"/>
      <c r="F48" s="379"/>
      <c r="G48" s="375"/>
      <c r="H48" s="375"/>
      <c r="I48" s="375"/>
      <c r="J48" s="375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0.28515625" style="29" customWidth="1"/>
    <col min="3" max="3" width="14.1406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24" t="s">
        <v>186</v>
      </c>
      <c r="D1" s="424"/>
      <c r="E1" s="108"/>
    </row>
    <row r="2" spans="1:5" x14ac:dyDescent="0.3">
      <c r="A2" s="79" t="s">
        <v>128</v>
      </c>
      <c r="B2" s="124"/>
      <c r="C2" s="80"/>
      <c r="D2" s="410" t="s">
        <v>487</v>
      </c>
      <c r="E2" s="411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ა(ა)იპ "წარმატებული საქართველო"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118.53</v>
      </c>
      <c r="D10" s="128">
        <f>SUM(D11,D34)</f>
        <v>118.53</v>
      </c>
      <c r="E10" s="108"/>
    </row>
    <row r="11" spans="1:5" x14ac:dyDescent="0.3">
      <c r="A11" s="54" t="s">
        <v>180</v>
      </c>
      <c r="B11" s="55"/>
      <c r="C11" s="88">
        <f>SUM(C12:C32)</f>
        <v>118.53</v>
      </c>
      <c r="D11" s="88">
        <f>SUM(D12:D32)</f>
        <v>118.53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118.53</v>
      </c>
      <c r="D14" s="8">
        <v>118.53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2" t="s">
        <v>97</v>
      </c>
      <c r="J1" s="412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0" t="s">
        <v>487</v>
      </c>
      <c r="J2" s="411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ა(ა)იპ "წარმატებული საქართველო"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485</v>
      </c>
      <c r="C10" s="163" t="s">
        <v>491</v>
      </c>
      <c r="D10" s="164" t="s">
        <v>492</v>
      </c>
      <c r="E10" s="160" t="s">
        <v>493</v>
      </c>
      <c r="F10" s="28">
        <v>16743.53</v>
      </c>
      <c r="G10" s="28">
        <v>8000</v>
      </c>
      <c r="H10" s="28">
        <f>F10+G10-I10</f>
        <v>24625</v>
      </c>
      <c r="I10" s="28">
        <v>118.53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10" t="s">
        <v>487</v>
      </c>
      <c r="H2" s="411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ა(ა)იპ "წარმატებული საქართველო"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6" t="s">
        <v>97</v>
      </c>
      <c r="J1" s="426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0" t="s">
        <v>487</v>
      </c>
      <c r="J2" s="411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ა(ა)იპ "წარმატებული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5" t="s">
        <v>208</v>
      </c>
      <c r="C7" s="425"/>
      <c r="D7" s="425" t="s">
        <v>280</v>
      </c>
      <c r="E7" s="425"/>
      <c r="F7" s="425" t="s">
        <v>281</v>
      </c>
      <c r="G7" s="425"/>
      <c r="H7" s="159" t="s">
        <v>267</v>
      </c>
      <c r="I7" s="425" t="s">
        <v>211</v>
      </c>
      <c r="J7" s="425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10" t="s">
        <v>487</v>
      </c>
      <c r="I2" s="411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ა(ა)იპ "წარმატებული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0" t="s">
        <v>487</v>
      </c>
      <c r="J2" s="411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ა(ა)იპ "წარმატებული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410" t="s">
        <v>487</v>
      </c>
      <c r="H2" s="411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ა(ა)იპ "წარმატებული საქართველო"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10" t="s">
        <v>487</v>
      </c>
      <c r="L2" s="411"/>
    </row>
    <row r="3" spans="1:12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0" customFormat="1" ht="15" x14ac:dyDescent="0.3">
      <c r="A5" s="224" t="str">
        <f>'ფორმა N1'!D4</f>
        <v>ა(ა)იპ "წარმატებული საქართველო"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2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45" x14ac:dyDescent="0.2">
      <c r="A9" s="70">
        <v>1</v>
      </c>
      <c r="B9" s="26" t="s">
        <v>494</v>
      </c>
      <c r="C9" s="26" t="s">
        <v>495</v>
      </c>
      <c r="D9" s="26" t="s">
        <v>500</v>
      </c>
      <c r="E9" s="26">
        <v>115</v>
      </c>
      <c r="F9" s="26">
        <v>1250</v>
      </c>
      <c r="G9" s="401">
        <v>60001031458</v>
      </c>
      <c r="H9" s="223" t="s">
        <v>496</v>
      </c>
      <c r="I9" s="223" t="s">
        <v>497</v>
      </c>
      <c r="J9" s="223"/>
      <c r="K9" s="26"/>
    </row>
    <row r="10" spans="1:12" ht="60" x14ac:dyDescent="0.2">
      <c r="A10" s="70">
        <v>2</v>
      </c>
      <c r="B10" s="26" t="s">
        <v>498</v>
      </c>
      <c r="C10" s="26" t="s">
        <v>495</v>
      </c>
      <c r="D10" s="26" t="s">
        <v>499</v>
      </c>
      <c r="E10" s="26">
        <v>29</v>
      </c>
      <c r="F10" s="26">
        <v>1025</v>
      </c>
      <c r="G10" s="401" t="s">
        <v>505</v>
      </c>
      <c r="H10" s="223" t="s">
        <v>501</v>
      </c>
      <c r="I10" s="223" t="s">
        <v>502</v>
      </c>
      <c r="J10" s="223"/>
      <c r="K10" s="26"/>
    </row>
    <row r="11" spans="1:12" ht="30" x14ac:dyDescent="0.2">
      <c r="A11" s="70">
        <v>3</v>
      </c>
      <c r="B11" s="26" t="s">
        <v>503</v>
      </c>
      <c r="C11" s="26" t="s">
        <v>495</v>
      </c>
      <c r="D11" s="26" t="s">
        <v>504</v>
      </c>
      <c r="E11" s="26">
        <v>71.14</v>
      </c>
      <c r="F11" s="26">
        <v>2320</v>
      </c>
      <c r="G11" s="401" t="s">
        <v>506</v>
      </c>
      <c r="H11" s="223" t="s">
        <v>507</v>
      </c>
      <c r="I11" s="223" t="s">
        <v>508</v>
      </c>
      <c r="J11" s="223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7"/>
      <c r="D32" s="427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80" zoomScaleNormal="100" zoomScaleSheetLayoutView="80" workbookViewId="0">
      <selection activeCell="B14" sqref="B14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18.5703125" style="190" customWidth="1"/>
    <col min="10" max="10" width="14.28515625" style="190" customWidth="1"/>
    <col min="11" max="11" width="17.85546875" style="190" customWidth="1"/>
    <col min="12" max="12" width="30.8554687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0" t="s">
        <v>487</v>
      </c>
      <c r="M2" s="411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ა(ა)იპ "წარმატებული საქართველო"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509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 t="s">
        <v>510</v>
      </c>
      <c r="C9" s="26" t="s">
        <v>511</v>
      </c>
      <c r="D9" s="26" t="s">
        <v>512</v>
      </c>
      <c r="E9" s="26">
        <v>2002</v>
      </c>
      <c r="F9" s="26" t="s">
        <v>513</v>
      </c>
      <c r="G9" s="26">
        <v>62.5</v>
      </c>
      <c r="H9" s="401" t="s">
        <v>514</v>
      </c>
      <c r="I9" s="223" t="s">
        <v>515</v>
      </c>
      <c r="J9" s="26" t="s">
        <v>516</v>
      </c>
      <c r="K9" s="223"/>
      <c r="L9" s="26"/>
    </row>
    <row r="10" spans="1:13" customFormat="1" ht="15" x14ac:dyDescent="0.2">
      <c r="A10" s="70">
        <v>2</v>
      </c>
      <c r="B10" s="70" t="s">
        <v>510</v>
      </c>
      <c r="C10" s="26" t="s">
        <v>517</v>
      </c>
      <c r="D10" s="26" t="s">
        <v>518</v>
      </c>
      <c r="E10" s="26">
        <v>2002</v>
      </c>
      <c r="F10" s="26" t="s">
        <v>519</v>
      </c>
      <c r="G10" s="26">
        <v>62.5</v>
      </c>
      <c r="H10" s="401">
        <v>37001003169</v>
      </c>
      <c r="I10" s="223" t="s">
        <v>520</v>
      </c>
      <c r="J10" s="223" t="s">
        <v>509</v>
      </c>
      <c r="K10" s="223"/>
      <c r="L10" s="26"/>
    </row>
    <row r="11" spans="1:13" customFormat="1" ht="15" x14ac:dyDescent="0.2">
      <c r="A11" s="70">
        <v>3</v>
      </c>
      <c r="B11" s="70" t="s">
        <v>510</v>
      </c>
      <c r="C11" s="26" t="s">
        <v>521</v>
      </c>
      <c r="D11" s="26" t="s">
        <v>522</v>
      </c>
      <c r="E11" s="26">
        <v>2012</v>
      </c>
      <c r="F11" s="26" t="s">
        <v>523</v>
      </c>
      <c r="G11" s="26">
        <v>187.5</v>
      </c>
      <c r="H11" s="401" t="s">
        <v>524</v>
      </c>
      <c r="I11" s="223" t="s">
        <v>525</v>
      </c>
      <c r="J11" s="223" t="s">
        <v>526</v>
      </c>
      <c r="K11" s="223"/>
      <c r="L11" s="26"/>
    </row>
    <row r="12" spans="1:13" customFormat="1" ht="15" x14ac:dyDescent="0.2">
      <c r="A12" s="70">
        <v>4</v>
      </c>
      <c r="B12" s="70" t="s">
        <v>510</v>
      </c>
      <c r="C12" s="26" t="s">
        <v>527</v>
      </c>
      <c r="D12" s="26" t="s">
        <v>528</v>
      </c>
      <c r="E12" s="26">
        <v>2002</v>
      </c>
      <c r="F12" s="26" t="s">
        <v>529</v>
      </c>
      <c r="G12" s="26">
        <v>62.5</v>
      </c>
      <c r="H12" s="401" t="s">
        <v>530</v>
      </c>
      <c r="I12" s="223" t="s">
        <v>531</v>
      </c>
      <c r="J12" s="223" t="s">
        <v>532</v>
      </c>
      <c r="K12" s="223"/>
      <c r="L12" s="26"/>
    </row>
    <row r="13" spans="1:13" customFormat="1" ht="15" x14ac:dyDescent="0.2">
      <c r="A13" s="70">
        <v>5</v>
      </c>
      <c r="B13" s="70" t="s">
        <v>533</v>
      </c>
      <c r="C13" s="26" t="s">
        <v>517</v>
      </c>
      <c r="D13" s="26" t="s">
        <v>534</v>
      </c>
      <c r="E13" s="26">
        <v>2008</v>
      </c>
      <c r="F13" s="26" t="s">
        <v>535</v>
      </c>
      <c r="G13" s="26">
        <v>312.5</v>
      </c>
      <c r="H13" s="401" t="s">
        <v>536</v>
      </c>
      <c r="I13" s="223" t="s">
        <v>537</v>
      </c>
      <c r="J13" s="223" t="s">
        <v>538</v>
      </c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mergeCells count="1">
    <mergeCell ref="L2:M2"/>
  </mergeCells>
  <pageMargins left="0.7" right="0.7" top="0.75" bottom="0.75" header="0.3" footer="0.3"/>
  <pageSetup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2" t="s">
        <v>97</v>
      </c>
      <c r="D1" s="412"/>
      <c r="E1" s="111"/>
    </row>
    <row r="2" spans="1:7" x14ac:dyDescent="0.3">
      <c r="A2" s="79" t="s">
        <v>128</v>
      </c>
      <c r="B2" s="79"/>
      <c r="C2" s="410" t="s">
        <v>487</v>
      </c>
      <c r="D2" s="41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7" t="str">
        <f>'ფორმა N1'!D4</f>
        <v>ა(ა)იპ "წარმატებული საქართველო"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SUM(C13:C15)</f>
        <v>0</v>
      </c>
      <c r="D12" s="110">
        <f>SUM(D13:D15)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B9" sqref="B9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20.28515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9.5703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0" t="s">
        <v>487</v>
      </c>
      <c r="J2" s="411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ა(ა)იპ "წარმატებული საქართველო"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mergeCells count="1">
    <mergeCell ref="I2:J2"/>
  </mergeCells>
  <pageMargins left="0.7" right="0.7" top="0.75" bottom="0.75" header="0.3" footer="0.3"/>
  <pageSetup scale="7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0" t="s">
        <v>487</v>
      </c>
      <c r="J2" s="41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ა(ა)იპ "წარმატებული საქართველო"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9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E14" sqref="E14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5.14062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10" t="s">
        <v>487</v>
      </c>
      <c r="N2" s="411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ა(ა)იპ "წარმატებული საქართველო"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12" t="s">
        <v>97</v>
      </c>
      <c r="D1" s="412"/>
      <c r="E1" s="116"/>
    </row>
    <row r="2" spans="1:12" s="6" customFormat="1" x14ac:dyDescent="0.3">
      <c r="A2" s="79" t="s">
        <v>128</v>
      </c>
      <c r="B2" s="254"/>
      <c r="C2" s="413" t="s">
        <v>487</v>
      </c>
      <c r="D2" s="414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ა(ა)იპ "წარმატებული საქართველო"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8000</v>
      </c>
      <c r="D9" s="88">
        <f>SUM(D10,D26)</f>
        <v>8000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8000</v>
      </c>
      <c r="D10" s="88">
        <f>SUM(D11,D12,D16,D19,D24,D25)</f>
        <v>8000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8000</v>
      </c>
      <c r="D12" s="110">
        <f>SUM(D13:D15)</f>
        <v>8000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8000</v>
      </c>
      <c r="D13" s="8">
        <v>8000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80.28515625" style="2" customWidth="1"/>
    <col min="3" max="3" width="15" style="2" customWidth="1"/>
    <col min="4" max="4" width="8.7109375" style="2" bestFit="1" customWidth="1"/>
    <col min="5" max="5" width="2.2851562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12" t="s">
        <v>97</v>
      </c>
      <c r="D1" s="412"/>
      <c r="E1" s="94"/>
    </row>
    <row r="2" spans="1:5" s="6" customFormat="1" x14ac:dyDescent="0.3">
      <c r="A2" s="77" t="s">
        <v>384</v>
      </c>
      <c r="B2" s="238"/>
      <c r="C2" s="410" t="s">
        <v>487</v>
      </c>
      <c r="D2" s="411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ა(ა)იპ "წარმატებული საქართველო"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15" t="s">
        <v>468</v>
      </c>
      <c r="B80" s="415"/>
      <c r="C80" s="415"/>
      <c r="D80" s="415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2" t="s">
        <v>97</v>
      </c>
      <c r="D1" s="412"/>
      <c r="E1" s="156"/>
    </row>
    <row r="2" spans="1:12" x14ac:dyDescent="0.3">
      <c r="A2" s="79" t="s">
        <v>128</v>
      </c>
      <c r="B2" s="117"/>
      <c r="C2" s="410" t="s">
        <v>487</v>
      </c>
      <c r="D2" s="411"/>
      <c r="E2" s="156"/>
    </row>
    <row r="3" spans="1:12" x14ac:dyDescent="0.3">
      <c r="A3" s="79"/>
      <c r="B3" s="117"/>
      <c r="C3" s="372"/>
      <c r="D3" s="372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ა(ა)იპ "წარმატებული საქართველო"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1"/>
      <c r="B7" s="371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24625</v>
      </c>
      <c r="D9" s="85">
        <f>SUM(D10,D13,D53,D56,D57,D58,D64,D71,D72)</f>
        <v>24625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24625</v>
      </c>
      <c r="D13" s="87">
        <f>SUM(D14,D17,D29:D32,D35,D36,D43,D44,D45,D46,D47,D51,D52)</f>
        <v>24625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600</v>
      </c>
      <c r="D17" s="86">
        <f>SUM(D18:D23,D28)</f>
        <v>600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>
        <v>600</v>
      </c>
      <c r="D19" s="38">
        <v>600</v>
      </c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5089</v>
      </c>
      <c r="D32" s="86">
        <f>SUM(D33:D34)</f>
        <v>5089</v>
      </c>
      <c r="E32" s="156"/>
    </row>
    <row r="33" spans="1:5" x14ac:dyDescent="0.3">
      <c r="A33" s="17" t="s">
        <v>278</v>
      </c>
      <c r="B33" s="17" t="s">
        <v>56</v>
      </c>
      <c r="C33" s="34">
        <v>5089</v>
      </c>
      <c r="D33" s="35">
        <v>5089</v>
      </c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>
        <v>21</v>
      </c>
      <c r="D35" s="35">
        <v>21</v>
      </c>
      <c r="E35" s="156"/>
    </row>
    <row r="36" spans="1:5" x14ac:dyDescent="0.3">
      <c r="A36" s="16" t="s">
        <v>39</v>
      </c>
      <c r="B36" s="16" t="s">
        <v>340</v>
      </c>
      <c r="C36" s="86">
        <f>SUM(C37:C42)</f>
        <v>12000</v>
      </c>
      <c r="D36" s="86">
        <f>SUM(D37:D42)</f>
        <v>12000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>
        <v>12000</v>
      </c>
      <c r="D38" s="34">
        <v>12000</v>
      </c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6915</v>
      </c>
      <c r="D47" s="86">
        <f>SUM(D48:D50)</f>
        <v>6915</v>
      </c>
      <c r="E47" s="156"/>
    </row>
    <row r="48" spans="1:5" x14ac:dyDescent="0.3">
      <c r="A48" s="100" t="s">
        <v>352</v>
      </c>
      <c r="B48" s="100" t="s">
        <v>355</v>
      </c>
      <c r="C48" s="34">
        <v>6915</v>
      </c>
      <c r="D48" s="35">
        <v>6915</v>
      </c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1"/>
      <c r="B76" s="381"/>
      <c r="C76" s="12"/>
      <c r="D76" s="12"/>
      <c r="E76" s="108"/>
    </row>
    <row r="77" spans="1:5" s="2" customFormat="1" x14ac:dyDescent="0.3">
      <c r="A77" s="415" t="s">
        <v>468</v>
      </c>
      <c r="B77" s="415"/>
      <c r="C77" s="415"/>
      <c r="D77" s="415"/>
      <c r="E77" s="108"/>
    </row>
    <row r="78" spans="1:5" s="2" customFormat="1" x14ac:dyDescent="0.3">
      <c r="A78" s="381"/>
      <c r="B78" s="381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16" t="s">
        <v>470</v>
      </c>
      <c r="C84" s="416"/>
      <c r="D84" s="416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16" t="s">
        <v>472</v>
      </c>
      <c r="C86" s="416"/>
      <c r="D86" s="416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2" t="s">
        <v>97</v>
      </c>
      <c r="D1" s="412"/>
      <c r="E1" s="94"/>
    </row>
    <row r="2" spans="1:5" s="6" customFormat="1" x14ac:dyDescent="0.3">
      <c r="A2" s="77" t="s">
        <v>315</v>
      </c>
      <c r="B2" s="80"/>
      <c r="C2" s="410" t="s">
        <v>487</v>
      </c>
      <c r="D2" s="411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ა(ა)იპ "წარმატებული საქართველო"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12" t="s">
        <v>97</v>
      </c>
      <c r="J1" s="412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0" t="s">
        <v>487</v>
      </c>
      <c r="J2" s="411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ა(ა)იპ "წარმატებული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2" t="s">
        <v>97</v>
      </c>
      <c r="H1" s="412"/>
      <c r="I1" s="386"/>
    </row>
    <row r="2" spans="1:9" ht="15" x14ac:dyDescent="0.3">
      <c r="A2" s="79" t="s">
        <v>128</v>
      </c>
      <c r="B2" s="80"/>
      <c r="C2" s="80"/>
      <c r="D2" s="80"/>
      <c r="E2" s="80"/>
      <c r="F2" s="80"/>
      <c r="G2" s="410" t="s">
        <v>487</v>
      </c>
      <c r="H2" s="411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6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ა(ა)იპ "წარმატებული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6"/>
    </row>
    <row r="8" spans="1:9" ht="45" x14ac:dyDescent="0.2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3"/>
      <c r="B9" s="384"/>
      <c r="C9" s="101"/>
      <c r="D9" s="101"/>
      <c r="E9" s="101"/>
      <c r="F9" s="101"/>
      <c r="G9" s="101"/>
      <c r="H9" s="4"/>
      <c r="I9" s="4"/>
    </row>
    <row r="10" spans="1:9" ht="15" x14ac:dyDescent="0.2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 x14ac:dyDescent="0.2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 x14ac:dyDescent="0.2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 x14ac:dyDescent="0.2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 x14ac:dyDescent="0.2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 x14ac:dyDescent="0.2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 x14ac:dyDescent="0.2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 x14ac:dyDescent="0.2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 x14ac:dyDescent="0.2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 x14ac:dyDescent="0.2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 x14ac:dyDescent="0.2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 x14ac:dyDescent="0.2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 x14ac:dyDescent="0.2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 x14ac:dyDescent="0.2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 x14ac:dyDescent="0.2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 x14ac:dyDescent="0.2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 x14ac:dyDescent="0.2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 x14ac:dyDescent="0.2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 x14ac:dyDescent="0.2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 x14ac:dyDescent="0.2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 x14ac:dyDescent="0.2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 x14ac:dyDescent="0.2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 x14ac:dyDescent="0.2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 x14ac:dyDescent="0.3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2" t="s">
        <v>97</v>
      </c>
      <c r="H1" s="412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0" t="s">
        <v>487</v>
      </c>
      <c r="H2" s="411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ა(ა)იპ "წარმატებული საქართველო"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2016-07-23T13:21:03Z</cp:lastPrinted>
  <dcterms:created xsi:type="dcterms:W3CDTF">2011-12-27T13:20:18Z</dcterms:created>
  <dcterms:modified xsi:type="dcterms:W3CDTF">2016-07-23T13:58:38Z</dcterms:modified>
</cp:coreProperties>
</file>