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9" hidden="1">'ფორმა 5.5'!$A$9:$L$26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5.2'!$A$1:$I$41</definedName>
    <definedName name="_xlnm.Print_Area" localSheetId="8">'ფორმა 5.4'!$A$1:$H$46</definedName>
    <definedName name="_xlnm.Print_Area" localSheetId="9">'ფორმა 5.5'!$A$1:$L$40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D11" i="12" l="1"/>
  <c r="D45" i="12"/>
  <c r="D44" i="12" s="1"/>
  <c r="D34" i="12"/>
  <c r="K26" i="46"/>
  <c r="J16" i="10"/>
  <c r="I16" i="10"/>
  <c r="J19" i="10"/>
  <c r="J17" i="10" s="1"/>
  <c r="D10" i="12" l="1"/>
  <c r="C27" i="7" l="1"/>
  <c r="D12" i="7" l="1"/>
  <c r="C12" i="7"/>
  <c r="H19" i="10" l="1"/>
  <c r="H17" i="10" s="1"/>
  <c r="H9" i="10" s="1"/>
  <c r="G19" i="10"/>
  <c r="G17" i="10" s="1"/>
  <c r="F19" i="10"/>
  <c r="E19" i="10"/>
  <c r="D19" i="10"/>
  <c r="D17" i="10" s="1"/>
  <c r="D9" i="10" s="1"/>
  <c r="I9" i="10" s="1"/>
  <c r="C19" i="10"/>
  <c r="C17" i="10" s="1"/>
  <c r="B19" i="10"/>
  <c r="F17" i="10"/>
  <c r="E17" i="10"/>
  <c r="B17" i="10"/>
  <c r="H14" i="10"/>
  <c r="G14" i="10"/>
  <c r="F14" i="10"/>
  <c r="E14" i="10"/>
  <c r="E9" i="10" s="1"/>
  <c r="J9" i="10" s="1"/>
  <c r="D14" i="10"/>
  <c r="J10" i="10"/>
  <c r="I10" i="10"/>
  <c r="H10" i="10"/>
  <c r="G10" i="10"/>
  <c r="F10" i="10"/>
  <c r="F9" i="10" s="1"/>
  <c r="E10" i="10"/>
  <c r="D10" i="10"/>
  <c r="C10" i="10"/>
  <c r="B10" i="10"/>
  <c r="G9" i="10" l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I34" i="44" l="1"/>
  <c r="H34" i="44"/>
  <c r="D31" i="7" l="1"/>
  <c r="C31" i="7"/>
  <c r="C26" i="7" s="1"/>
  <c r="C9" i="7" s="1"/>
  <c r="D27" i="7"/>
  <c r="D26" i="7" s="1"/>
  <c r="D19" i="7"/>
  <c r="C19" i="7"/>
  <c r="D16" i="7"/>
  <c r="D10" i="7" s="1"/>
  <c r="C16" i="7"/>
  <c r="C10" i="7" s="1"/>
  <c r="D31" i="3"/>
  <c r="C31" i="3"/>
  <c r="D9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H34" i="45"/>
  <c r="G34" i="45"/>
  <c r="I27" i="43"/>
  <c r="H27" i="43"/>
  <c r="G27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A4" i="39" l="1"/>
  <c r="A4" i="35" l="1"/>
  <c r="A4" i="33" l="1"/>
  <c r="A4" i="32"/>
  <c r="A5" i="27" l="1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G39" i="10"/>
  <c r="G36" i="10" s="1"/>
  <c r="G32" i="10"/>
  <c r="E39" i="10"/>
  <c r="E36" i="10" s="1"/>
  <c r="E32" i="10"/>
  <c r="C39" i="10"/>
  <c r="C36" i="10" s="1"/>
  <c r="C32" i="10"/>
  <c r="C45" i="12" l="1"/>
  <c r="C34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D19" i="3"/>
  <c r="C19" i="3"/>
  <c r="D16" i="3"/>
  <c r="C16" i="3"/>
  <c r="D12" i="3"/>
  <c r="C26" i="3" l="1"/>
  <c r="C10" i="3" s="1"/>
  <c r="D10" i="3"/>
  <c r="C10" i="12"/>
  <c r="D26" i="3"/>
  <c r="C9" i="3" l="1"/>
  <c r="D9" i="3"/>
  <c r="C64" i="12" l="1"/>
  <c r="C44" i="12" s="1"/>
</calcChain>
</file>

<file path=xl/sharedStrings.xml><?xml version="1.0" encoding="utf-8"?>
<sst xmlns="http://schemas.openxmlformats.org/spreadsheetml/2006/main" count="1650" uniqueCount="946">
  <si>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</si>
  <si>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</si>
  <si>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</si>
  <si>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</si>
  <si>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</si>
  <si>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</si>
  <si>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</si>
  <si>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</si>
  <si>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</si>
  <si>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</si>
  <si>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</si>
  <si>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</si>
  <si>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</si>
  <si>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</si>
  <si>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</si>
  <si>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</si>
  <si>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</si>
  <si>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</si>
  <si>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</si>
  <si>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</si>
  <si>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</si>
  <si>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</si>
  <si>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</si>
  <si>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</si>
  <si>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</si>
  <si>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</si>
  <si>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</si>
  <si>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</si>
  <si>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</si>
  <si>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</si>
  <si>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</si>
  <si>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</si>
  <si>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</si>
  <si>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</si>
  <si>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</si>
  <si>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</si>
  <si>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</si>
  <si>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</si>
  <si>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</si>
  <si>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</si>
  <si>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</si>
  <si>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</si>
  <si>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</si>
  <si>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</si>
  <si>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</si>
  <si>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</si>
  <si>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</si>
  <si>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</si>
  <si>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</si>
  <si>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</si>
  <si>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</si>
  <si>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</si>
  <si>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</si>
  <si>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</si>
  <si>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</si>
  <si>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</si>
  <si>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</si>
  <si>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</si>
  <si>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</si>
  <si>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</si>
  <si>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</si>
  <si>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</si>
  <si>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</si>
  <si>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</si>
  <si>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</si>
  <si>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</si>
  <si>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</si>
  <si>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</si>
  <si>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</si>
  <si>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</si>
  <si>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</si>
  <si>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</si>
  <si>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</si>
  <si>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</si>
  <si>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</si>
  <si>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</si>
  <si>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</si>
  <si>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</si>
  <si>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</si>
  <si>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</si>
  <si>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</si>
  <si>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</si>
  <si>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</si>
  <si>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</si>
  <si>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</si>
  <si>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</si>
  <si>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</si>
  <si>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</si>
  <si>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</si>
  <si>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</si>
  <si>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</si>
  <si>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</si>
  <si>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</si>
  <si>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</si>
  <si>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</si>
  <si>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</si>
  <si>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</si>
  <si>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</si>
  <si>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</si>
  <si>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</si>
  <si>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</si>
  <si>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</si>
  <si>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</si>
  <si>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</si>
  <si>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</si>
  <si>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</si>
  <si>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</si>
  <si>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</si>
  <si>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</si>
  <si>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</si>
  <si>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</si>
  <si>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</si>
  <si>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</si>
  <si>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</si>
  <si>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</si>
  <si>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</si>
  <si>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</si>
  <si>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</si>
  <si>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</si>
  <si>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</si>
  <si>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</si>
  <si>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</si>
  <si>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</si>
  <si>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</si>
  <si>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</si>
  <si>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</si>
  <si>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</si>
  <si>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</si>
  <si>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</si>
  <si>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</si>
  <si>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</si>
  <si>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</si>
  <si>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</si>
  <si>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</si>
  <si>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</si>
  <si>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</si>
  <si>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</si>
  <si>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</si>
  <si>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</si>
  <si>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</si>
  <si>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</si>
  <si>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</si>
  <si>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</si>
  <si>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</si>
  <si>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</si>
  <si>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</si>
  <si>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</si>
  <si>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</si>
  <si>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</si>
  <si>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</si>
  <si>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</si>
  <si>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</si>
  <si>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</si>
  <si>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</si>
  <si>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</si>
  <si>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</si>
  <si>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</si>
  <si>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</si>
  <si>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</si>
  <si>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</si>
  <si>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</si>
  <si>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</si>
  <si>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</si>
  <si>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</si>
  <si>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</si>
  <si>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</si>
  <si>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</si>
  <si>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</si>
  <si>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</si>
  <si>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</si>
  <si>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</si>
  <si>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</si>
  <si>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</si>
  <si>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</si>
  <si>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</si>
  <si>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</si>
  <si>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</si>
  <si>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</si>
  <si>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</si>
  <si>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</si>
  <si>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</si>
  <si>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</si>
  <si>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</si>
  <si>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</si>
  <si>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</si>
  <si>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</si>
  <si>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</si>
  <si>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</si>
  <si>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</si>
  <si>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</si>
  <si>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</si>
  <si>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</si>
  <si>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</si>
  <si>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</si>
  <si>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</si>
  <si>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</si>
  <si>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</si>
  <si>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</si>
  <si>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</si>
  <si>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</si>
  <si>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</si>
  <si>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</si>
  <si>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</si>
  <si>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</si>
  <si>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</si>
  <si>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</si>
  <si>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</si>
  <si>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</si>
  <si>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</si>
  <si>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</si>
  <si>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</si>
  <si>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</si>
  <si>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</si>
  <si>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</si>
  <si>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</si>
  <si>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</si>
  <si>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</si>
  <si>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</si>
  <si>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</si>
  <si>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</si>
  <si>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</si>
  <si>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</si>
  <si>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</si>
  <si>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</si>
  <si>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</si>
  <si>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</si>
  <si>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</si>
  <si>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</si>
  <si>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</si>
  <si>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</si>
  <si>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</si>
  <si>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</si>
  <si>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</si>
  <si>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</si>
  <si>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</si>
  <si>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</si>
  <si>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</si>
  <si>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</si>
  <si>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</si>
  <si>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</si>
  <si>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</si>
  <si>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</si>
  <si>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</si>
  <si>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</si>
  <si>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</si>
  <si>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</si>
  <si>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</si>
  <si>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</si>
  <si>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</si>
  <si>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</si>
  <si>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</si>
  <si>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</si>
  <si>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</si>
  <si>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</si>
  <si>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</si>
  <si>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</si>
  <si>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</si>
  <si>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</si>
  <si>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</si>
  <si>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</si>
  <si>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</si>
  <si>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</si>
  <si>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</si>
  <si>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</si>
  <si>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</si>
  <si>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</si>
  <si>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</si>
  <si>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</si>
  <si>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</si>
  <si>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</si>
  <si>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</si>
  <si>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</si>
  <si>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</si>
  <si>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</si>
  <si>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</si>
  <si>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</si>
  <si>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</si>
  <si>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</si>
  <si>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</si>
  <si>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</si>
  <si>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</si>
  <si>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</si>
  <si>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</si>
  <si>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</si>
  <si>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</si>
  <si>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</si>
  <si>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</si>
  <si>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</si>
  <si>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</si>
  <si>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</si>
  <si>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</si>
  <si>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</si>
  <si>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</si>
  <si>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</si>
  <si>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</si>
  <si>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</si>
  <si>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</si>
  <si>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</si>
  <si>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</si>
  <si>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</si>
  <si>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</si>
  <si>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</si>
  <si>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</si>
  <si>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</si>
  <si>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</si>
  <si>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</si>
  <si>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</si>
  <si>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</si>
  <si>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</si>
  <si>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</si>
  <si>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</si>
  <si>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</si>
  <si>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</si>
  <si>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</si>
  <si>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</si>
  <si>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</si>
  <si>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</si>
  <si>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</si>
  <si>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</si>
  <si>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</si>
  <si>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</si>
  <si>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</si>
  <si>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</si>
  <si>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</si>
  <si>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</si>
  <si>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</si>
  <si>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</si>
  <si>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</si>
  <si>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</si>
  <si>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</si>
  <si>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</si>
  <si>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</si>
  <si>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</si>
  <si>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</si>
  <si>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</si>
  <si>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</si>
  <si>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</si>
  <si>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</si>
  <si>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</si>
  <si>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</si>
  <si>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</si>
  <si>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</si>
  <si>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</si>
  <si>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</si>
  <si>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</si>
  <si>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</si>
  <si>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</si>
  <si>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</si>
  <si>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</si>
  <si>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</si>
  <si>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</si>
  <si>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</si>
  <si>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</si>
  <si>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</si>
  <si>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</si>
  <si>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</si>
  <si>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</si>
  <si>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</si>
  <si>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</si>
  <si>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</si>
  <si>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</si>
  <si>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</si>
  <si>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</si>
  <si>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</si>
  <si>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</si>
  <si>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</si>
  <si>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</si>
  <si>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</si>
  <si>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</si>
  <si>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</si>
  <si>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</si>
  <si>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</si>
  <si>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</si>
  <si>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</si>
  <si>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</si>
  <si>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</si>
  <si>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</si>
  <si>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</si>
  <si>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</si>
  <si>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</si>
  <si>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</si>
  <si>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</si>
  <si>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</si>
  <si>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</si>
  <si>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</si>
  <si>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</si>
  <si>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</si>
  <si>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</si>
  <si>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</si>
  <si>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</si>
  <si>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</si>
  <si>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</si>
  <si>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</si>
  <si>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</si>
  <si>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</si>
  <si>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</si>
  <si>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</si>
  <si>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</si>
  <si>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</si>
  <si>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</si>
  <si>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</si>
  <si>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</si>
  <si>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</si>
  <si>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</si>
  <si>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</si>
  <si>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</si>
  <si>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</si>
  <si>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</si>
  <si>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</si>
  <si>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</si>
  <si>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</si>
  <si>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</si>
  <si>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</si>
  <si>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</si>
  <si>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</si>
  <si>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</si>
  <si>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</si>
  <si>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</si>
  <si>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</si>
  <si>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</si>
  <si>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</si>
  <si>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</si>
  <si>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</si>
  <si>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</si>
  <si>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</si>
  <si>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</si>
  <si>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</si>
  <si>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</si>
  <si>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</si>
  <si>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</si>
  <si>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</si>
  <si>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</si>
  <si>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</si>
  <si>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</si>
  <si>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</si>
  <si>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</si>
  <si>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</si>
  <si>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</si>
  <si>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</si>
  <si>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</si>
  <si>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</si>
  <si>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</si>
  <si>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</si>
  <si>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</si>
  <si>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</si>
  <si>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</si>
  <si>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</si>
  <si>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</si>
  <si>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</si>
  <si>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</si>
  <si>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</si>
  <si>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</si>
  <si>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</si>
  <si>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</si>
  <si>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</si>
  <si>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</si>
  <si>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</si>
  <si>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</si>
  <si>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</si>
  <si>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</si>
  <si>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</si>
  <si>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</si>
  <si>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</si>
  <si>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</si>
  <si>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</si>
  <si>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</si>
  <si>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</si>
  <si>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</si>
  <si>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</si>
  <si>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</si>
  <si>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</si>
  <si>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</si>
  <si>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</si>
  <si>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</si>
  <si>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</si>
  <si>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</si>
  <si>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</si>
  <si>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</si>
  <si>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</si>
  <si>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</si>
  <si>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</si>
  <si>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თიბისი</t>
  </si>
  <si>
    <t>არაფულადი შემოწირულობა</t>
  </si>
  <si>
    <t xml:space="preserve">ფართი </t>
  </si>
  <si>
    <t>იჯარა</t>
  </si>
  <si>
    <t>დავით თარხან-მოურავი, ირმა ინაშვილი -საქართველოს პატრიოტთა ალიანსი"</t>
  </si>
  <si>
    <t>GE67TB7002836080100009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</si>
  <si>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</si>
  <si>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</si>
  <si>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</si>
  <si>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</si>
  <si>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</si>
  <si>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</si>
  <si>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</si>
  <si>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</si>
  <si>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TOYOTA </t>
  </si>
  <si>
    <t>SEQUOIA</t>
  </si>
  <si>
    <t>TT-879-MM</t>
  </si>
  <si>
    <t>სატელევიზიო რეკლამის ხარჯი</t>
  </si>
  <si>
    <t>ბრენდირებული აქსესუარებით რკლამის ხარჯი</t>
  </si>
  <si>
    <t>ი/მ ვახტანგ უშვერიძე</t>
  </si>
  <si>
    <t xml:space="preserve">ჩოხატაური, დუმბაძის ქუჩა, კვარტალი21, </t>
  </si>
  <si>
    <t>ოფისი</t>
  </si>
  <si>
    <t>80 კვ. მ.</t>
  </si>
  <si>
    <t>ავალინა</t>
  </si>
  <si>
    <t>კუტუბიძე</t>
  </si>
  <si>
    <t>ჩხოროწყუ, კ.ლესელიძის #4</t>
  </si>
  <si>
    <t>85 კვ.მ</t>
  </si>
  <si>
    <t xml:space="preserve">თეიმურაზ </t>
  </si>
  <si>
    <t>მალანია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</si>
  <si>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</si>
  <si>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</si>
  <si>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</si>
  <si>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</si>
  <si>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</si>
  <si>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</si>
  <si>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</si>
  <si>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თემურ</t>
  </si>
  <si>
    <t>ცეცხლაძე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</si>
  <si>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</si>
  <si>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</si>
  <si>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</si>
  <si>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</si>
  <si>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</si>
  <si>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</si>
  <si>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</si>
  <si>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</si>
  <si>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</si>
  <si>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მარიამი</t>
  </si>
  <si>
    <t>მჭედლიშვილი</t>
  </si>
  <si>
    <t>თბილისი, ძმები კაკაბაძეების #2ა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</si>
  <si>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</si>
  <si>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</si>
  <si>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</si>
  <si>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</si>
  <si>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</si>
  <si>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50.90 კვ.მ</t>
  </si>
  <si>
    <t>01034002311</t>
  </si>
  <si>
    <t>ივანე</t>
  </si>
  <si>
    <t>ფირცხალაიშვილი</t>
  </si>
  <si>
    <t>ქ. გორი, ჯუღაშვილის N 3ა-5</t>
  </si>
  <si>
    <t>40 კვ.მ</t>
  </si>
  <si>
    <t xml:space="preserve">რევაზ </t>
  </si>
  <si>
    <t>თოროზაშვილი</t>
  </si>
  <si>
    <t>რუსთავი</t>
  </si>
  <si>
    <t>29.21 კვ.მ</t>
  </si>
  <si>
    <t>375</t>
  </si>
  <si>
    <t xml:space="preserve">ირმა </t>
  </si>
  <si>
    <t xml:space="preserve">ფიროსმანაშვილი </t>
  </si>
  <si>
    <t>ქუთაისი რუსთაველი N13</t>
  </si>
  <si>
    <t>150კვ.მ</t>
  </si>
  <si>
    <t xml:space="preserve">ცისმარი  </t>
  </si>
  <si>
    <t>ბოჭორიშვილი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</si>
  <si>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</si>
  <si>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</si>
  <si>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</si>
  <si>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</si>
  <si>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</si>
  <si>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</si>
  <si>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</si>
  <si>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</si>
  <si>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</si>
  <si>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55კვ. მ.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</si>
  <si>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</si>
  <si>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</si>
  <si>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</si>
  <si>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t>მცხეთა</t>
  </si>
  <si>
    <t>60კვ.მ</t>
  </si>
  <si>
    <t xml:space="preserve">დალი </t>
  </si>
  <si>
    <t>ბიბილაშვილი</t>
  </si>
  <si>
    <t>ქ. თბილისი, ფურცელაძე 14</t>
  </si>
  <si>
    <t>78კვ.მ</t>
  </si>
  <si>
    <t xml:space="preserve">ალექსანდრე 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</si>
  <si>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</si>
  <si>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</si>
  <si>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</si>
  <si>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</si>
  <si>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</si>
  <si>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</si>
  <si>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</si>
  <si>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</si>
  <si>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40კვ. მ.</t>
  </si>
  <si>
    <t>ფოთი</t>
  </si>
  <si>
    <t>238.16კვ. მ.</t>
  </si>
  <si>
    <t xml:space="preserve">მინდია </t>
  </si>
  <si>
    <t>ბარამია</t>
  </si>
  <si>
    <t>ზუგდიდი</t>
  </si>
  <si>
    <t>100კვ. მ.</t>
  </si>
  <si>
    <t xml:space="preserve">ვახტანგ </t>
  </si>
  <si>
    <t>ბასილაია</t>
  </si>
  <si>
    <t>თეთრიწყარო</t>
  </si>
  <si>
    <t>60კვ. მ.</t>
  </si>
  <si>
    <t xml:space="preserve">ნოდარი 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</si>
  <si>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</si>
  <si>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</si>
  <si>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</si>
  <si>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</si>
  <si>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</si>
  <si>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</si>
  <si>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</si>
  <si>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ცერცვაძე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</si>
  <si>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</si>
  <si>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</si>
  <si>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</si>
  <si>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</si>
  <si>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</si>
  <si>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</si>
  <si>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</si>
  <si>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</si>
  <si>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</si>
  <si>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</si>
  <si>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</si>
  <si>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</si>
  <si>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</si>
  <si>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</si>
  <si>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</si>
  <si>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</si>
  <si>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</si>
  <si>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</si>
  <si>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</si>
  <si>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</si>
  <si>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</si>
  <si>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მაკა </t>
  </si>
  <si>
    <t xml:space="preserve">ხელაშვილი </t>
  </si>
  <si>
    <t>ტარიელი</t>
  </si>
  <si>
    <t xml:space="preserve"> ოდიშვილი</t>
  </si>
  <si>
    <t>წეროვანი</t>
  </si>
  <si>
    <t>04/01/2016-01/01/2017</t>
  </si>
  <si>
    <t>გივი</t>
  </si>
  <si>
    <t xml:space="preserve"> ღვინჯილია</t>
  </si>
  <si>
    <t>80კვ. მ.</t>
  </si>
  <si>
    <t>წალკა</t>
  </si>
  <si>
    <t>3300 აშშ დოლარის ეკვივალენტი ლარში</t>
  </si>
  <si>
    <t>221.15 კვ.მ</t>
  </si>
  <si>
    <t>03/16/2016-03/16/2017</t>
  </si>
  <si>
    <t>saqarTvelos kinoakademia</t>
  </si>
  <si>
    <t>07/01/2016-11/01/2016</t>
  </si>
  <si>
    <t xml:space="preserve">მურად </t>
  </si>
  <si>
    <t>კოვზირიძე</t>
  </si>
  <si>
    <t>37.80კვ. მ.</t>
  </si>
  <si>
    <t>წყალტუბო</t>
  </si>
  <si>
    <t xml:space="preserve">ნუნუ </t>
  </si>
  <si>
    <t>ჩაჩუა</t>
  </si>
  <si>
    <t>სამტრედია</t>
  </si>
  <si>
    <t>36.30კვ. მ.</t>
  </si>
  <si>
    <t xml:space="preserve">თამარი </t>
  </si>
  <si>
    <t>წიქარიშვილი</t>
  </si>
  <si>
    <t>ხარაგაული</t>
  </si>
  <si>
    <t>42.60კვ. მ.</t>
  </si>
  <si>
    <t xml:space="preserve">გოგია </t>
  </si>
  <si>
    <t>ხალხელაური</t>
  </si>
  <si>
    <t>ახმეტა</t>
  </si>
  <si>
    <t>39კვ. მ.</t>
  </si>
  <si>
    <t>06/01/2016-01/01/2017</t>
  </si>
  <si>
    <t xml:space="preserve">არტიუშ   </t>
  </si>
  <si>
    <t>აღაჯანიან</t>
  </si>
  <si>
    <t>ახალქალაქი</t>
  </si>
  <si>
    <t>თუმანიშვილი</t>
  </si>
  <si>
    <t>ადიგენი</t>
  </si>
  <si>
    <t xml:space="preserve">მზია </t>
  </si>
  <si>
    <t>ყვირილიანი</t>
  </si>
  <si>
    <t>ცაგერი</t>
  </si>
  <si>
    <t>75კვ. მ.</t>
  </si>
  <si>
    <t>საჩხერე</t>
  </si>
  <si>
    <t xml:space="preserve">ია </t>
  </si>
  <si>
    <t>მამულაშვილი</t>
  </si>
  <si>
    <t xml:space="preserve">  </t>
  </si>
  <si>
    <t xml:space="preserve">ამირან </t>
  </si>
  <si>
    <t>დავითაძე</t>
  </si>
  <si>
    <t>დაბა შუახევი</t>
  </si>
  <si>
    <t>05/01/2016-1/01/2017</t>
  </si>
  <si>
    <t xml:space="preserve">სპარტაკ </t>
  </si>
  <si>
    <t>ალფაიძე</t>
  </si>
  <si>
    <t>ბოლნისი</t>
  </si>
  <si>
    <t xml:space="preserve">ავთანდილ </t>
  </si>
  <si>
    <t>ბერიძე</t>
  </si>
  <si>
    <t>დაბა ქედა</t>
  </si>
  <si>
    <t>48.60კვ. მ.</t>
  </si>
  <si>
    <t xml:space="preserve">გიორგი </t>
  </si>
  <si>
    <t>ჩიკვილაძე</t>
  </si>
  <si>
    <t>ონი</t>
  </si>
  <si>
    <t xml:space="preserve">მერი </t>
  </si>
  <si>
    <t>დიასამიძე</t>
  </si>
  <si>
    <t>ვანი</t>
  </si>
  <si>
    <t>70კვ. მ.</t>
  </si>
  <si>
    <t>შპს ინტერ მედია პლიუსი</t>
  </si>
  <si>
    <t>01019008397</t>
  </si>
  <si>
    <t>ი/მ ნინო ონიანი</t>
  </si>
  <si>
    <t>GE44TB0615536010100026</t>
  </si>
  <si>
    <t>მეგი</t>
  </si>
  <si>
    <t xml:space="preserve"> გაფრინდაშვილი</t>
  </si>
  <si>
    <t>01036001246</t>
  </si>
  <si>
    <t xml:space="preserve">ბუღალტერი </t>
  </si>
  <si>
    <t>ირმა</t>
  </si>
  <si>
    <t xml:space="preserve"> ინაშვილი</t>
  </si>
  <si>
    <t>01023004465</t>
  </si>
  <si>
    <t>გენერალური მდივნი</t>
  </si>
  <si>
    <t>ირაკლი</t>
  </si>
  <si>
    <t xml:space="preserve"> ჩიხრაძე</t>
  </si>
  <si>
    <t>01017011334</t>
  </si>
  <si>
    <t>სამდივნოს აპარატის უფროსი</t>
  </si>
  <si>
    <t>ანა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</si>
  <si>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</si>
  <si>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</si>
  <si>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</si>
  <si>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>დავით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</si>
  <si>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</si>
  <si>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</si>
  <si>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</si>
  <si>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</si>
  <si>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</si>
  <si>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</si>
  <si>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</si>
  <si>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ინა </t>
  </si>
  <si>
    <t xml:space="preserve"> ძარღუაშვილი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</si>
  <si>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</si>
  <si>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</si>
  <si>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</si>
  <si>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</si>
  <si>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 xml:space="preserve">დავით </t>
  </si>
  <si>
    <t>ოქროპირიძე</t>
  </si>
  <si>
    <t>01006013901</t>
  </si>
  <si>
    <t>აპარატის კოორდინატორი</t>
  </si>
  <si>
    <t>ელენე</t>
  </si>
  <si>
    <t xml:space="preserve"> ბარათაშვილი</t>
  </si>
  <si>
    <t>01024016441</t>
  </si>
  <si>
    <t>01011089855</t>
  </si>
  <si>
    <t>პარტიის კოორდინატორი</t>
  </si>
  <si>
    <t>ცხორაგაული</t>
  </si>
  <si>
    <t>16001002246</t>
  </si>
  <si>
    <t>თამარ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</si>
  <si>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</si>
  <si>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</si>
  <si>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</si>
  <si>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</si>
  <si>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</si>
  <si>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>მიხეილ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</si>
  <si>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</si>
  <si>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</si>
  <si>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რეგან</t>
  </si>
  <si>
    <t xml:space="preserve"> თელოიანი</t>
  </si>
  <si>
    <t>01001005720</t>
  </si>
  <si>
    <t>ნინო</t>
  </si>
  <si>
    <t xml:space="preserve"> თარხნიშვილი</t>
  </si>
  <si>
    <t>01027053966</t>
  </si>
  <si>
    <t>აპარატის აიტის სპეციალისტი</t>
  </si>
  <si>
    <t>ამაშუკელი</t>
  </si>
  <si>
    <t>შპს ტელეკომპანია პირველი</t>
  </si>
  <si>
    <t>ბეჭდური რეკლამი ხარჯი</t>
  </si>
  <si>
    <t>შპს კომბიტეკი</t>
  </si>
  <si>
    <t>დალი მამულაშვილი</t>
  </si>
  <si>
    <t xml:space="preserve"> GE26TB7406645063600048</t>
  </si>
  <si>
    <t>თორნიკე არევაძე</t>
  </si>
  <si>
    <t>GE40TB7177745165100013</t>
  </si>
  <si>
    <t>მაგდა გაბრიჩიძე</t>
  </si>
  <si>
    <t>GE29TB7128845061100032</t>
  </si>
  <si>
    <t>ნიკოლოზ აბუაშვილი</t>
  </si>
  <si>
    <t>31001012232</t>
  </si>
  <si>
    <t>GE24TB7283036010100012</t>
  </si>
  <si>
    <t>ი/მ ნათელა სვანიძე</t>
  </si>
  <si>
    <t>10001004543</t>
  </si>
  <si>
    <t xml:space="preserve"> GE22TB7950936010100021</t>
  </si>
  <si>
    <t>არჩილ მჭედლიშვილი</t>
  </si>
  <si>
    <t>01019012478</t>
  </si>
  <si>
    <t xml:space="preserve"> GE98TB7741336010100015</t>
  </si>
  <si>
    <t>08/10/2016-08/30/2016</t>
  </si>
  <si>
    <t>მარგარიტა გალოიანი</t>
  </si>
  <si>
    <t>ელდარი ტყავაძე</t>
  </si>
  <si>
    <t>ფატმან კვანჭიანი</t>
  </si>
  <si>
    <t>გია თურქაძე</t>
  </si>
  <si>
    <t>ვახტანგ სალიბეგაშვილი</t>
  </si>
  <si>
    <t>ზვიად ხვედელიძე</t>
  </si>
  <si>
    <t>ილია ლომსაძე</t>
  </si>
  <si>
    <t>გიორგი ებანოიძე</t>
  </si>
  <si>
    <t>ბესარიონი გიორგაძე</t>
  </si>
  <si>
    <t>01030013552</t>
  </si>
  <si>
    <t>01010003070</t>
  </si>
  <si>
    <t>01006013358</t>
  </si>
  <si>
    <t>01024030072</t>
  </si>
  <si>
    <t>01003012396</t>
  </si>
  <si>
    <t>01011017903</t>
  </si>
  <si>
    <t>Notebook</t>
  </si>
  <si>
    <r>
      <t xml:space="preserve">3 </t>
    </r>
    <r>
      <rPr>
        <sz val="9"/>
        <rFont val="AcadNusx"/>
      </rPr>
      <t xml:space="preserve">cali  </t>
    </r>
  </si>
  <si>
    <r>
      <t xml:space="preserve">4 </t>
    </r>
    <r>
      <rPr>
        <sz val="9"/>
        <rFont val="AcadNusx"/>
      </rPr>
      <t xml:space="preserve">cali  </t>
    </r>
  </si>
  <si>
    <t>ინტერნეტ-რეკლამს ხრჯი</t>
  </si>
  <si>
    <t>შპს ექსკლუზივნიუსი</t>
  </si>
  <si>
    <t>შპს პირველი ნიუსი-საქართველო</t>
  </si>
  <si>
    <t>შპს თავისუფალი გაზეთი</t>
  </si>
  <si>
    <t>შპს საინფორმაციო ცენტრების ქსელი</t>
  </si>
  <si>
    <t>შპს რადიოკომპანია 1 რადიო</t>
  </si>
  <si>
    <t>შპს 'მულტი მედია სერვისი'</t>
  </si>
  <si>
    <t>შპს ტორი პლუსი</t>
  </si>
  <si>
    <t>შპს ტოპნიუსი</t>
  </si>
  <si>
    <t>ი/მ მურთაზ ეჯიბაძე</t>
  </si>
  <si>
    <t>შპს 'თი ენდ ენ'</t>
  </si>
  <si>
    <t>ბილბორდი</t>
  </si>
  <si>
    <t>შპს 'ფერტუნა მედია'</t>
  </si>
  <si>
    <t>შპს მოდული</t>
  </si>
  <si>
    <t>კვ.მ</t>
  </si>
  <si>
    <t xml:space="preserve">ი/მ ავთანდილ </t>
  </si>
  <si>
    <t>მაწკეპლაძე</t>
  </si>
  <si>
    <t xml:space="preserve">მარიამ </t>
  </si>
  <si>
    <t>თავდიდიშვილი</t>
  </si>
  <si>
    <t>ძირტკბილაშვილი</t>
  </si>
  <si>
    <t>სულამანიძე</t>
  </si>
  <si>
    <t>33.13 კვ.</t>
  </si>
  <si>
    <t>80.55 კვ.</t>
  </si>
  <si>
    <t>36 კვ.</t>
  </si>
  <si>
    <t>46.37 კვ.</t>
  </si>
  <si>
    <t>16.08.2016-.1.11.2016</t>
  </si>
  <si>
    <t>16.08.2016-.16.10.2016</t>
  </si>
  <si>
    <t>60001048702</t>
  </si>
  <si>
    <t>01015001096</t>
  </si>
  <si>
    <t>01004003460</t>
  </si>
  <si>
    <t>60001020439</t>
  </si>
  <si>
    <t>625 აშშ დოლარის ეკვივალენტი ლარში</t>
  </si>
  <si>
    <t>თბილისი, მიცკევიჩი</t>
  </si>
  <si>
    <t>თბილისი, ავჭალა</t>
  </si>
  <si>
    <t xml:space="preserve">ქუთაისის </t>
  </si>
  <si>
    <t>ქუთაისი</t>
  </si>
  <si>
    <t xml:space="preserve">მირიან </t>
  </si>
  <si>
    <t>მიდელაშვილი</t>
  </si>
  <si>
    <t xml:space="preserve">ი/მ გიორგი </t>
  </si>
  <si>
    <t>მარგარიტა</t>
  </si>
  <si>
    <t xml:space="preserve"> გალოიანი</t>
  </si>
  <si>
    <t>ლიდია</t>
  </si>
  <si>
    <t xml:space="preserve"> მალხასიან</t>
  </si>
  <si>
    <t xml:space="preserve">მანანა </t>
  </si>
  <si>
    <t>სვანიძე</t>
  </si>
  <si>
    <t>ელდარი</t>
  </si>
  <si>
    <t xml:space="preserve"> ტყავაძე</t>
  </si>
  <si>
    <t xml:space="preserve">რამაზი </t>
  </si>
  <si>
    <t>ხურციძე</t>
  </si>
  <si>
    <t>01025006944</t>
  </si>
  <si>
    <t>35001063412</t>
  </si>
  <si>
    <t>47001030362</t>
  </si>
  <si>
    <t>60003007793</t>
  </si>
  <si>
    <t>60001003783</t>
  </si>
  <si>
    <t>60001075903</t>
  </si>
  <si>
    <t>106 კვ.</t>
  </si>
  <si>
    <t>73.93 კვ.</t>
  </si>
  <si>
    <t>18 კვ.</t>
  </si>
  <si>
    <t>50 კვ.</t>
  </si>
  <si>
    <t>33.20 კვ.</t>
  </si>
  <si>
    <t>85.69 კვ.</t>
  </si>
  <si>
    <t>33.60 კვ.</t>
  </si>
  <si>
    <t>თბილისი, ვაჟა ფშაველა</t>
  </si>
  <si>
    <t>ქ. თბილისი, ჟონეთის ქუჩა</t>
  </si>
  <si>
    <t>ქუთაისი (ავტომშენებელი)</t>
  </si>
  <si>
    <t>ქუთაისი (ნიკეა)</t>
  </si>
  <si>
    <t>ქუთაისი (თაბუკაშვილის ქუჩა)</t>
  </si>
  <si>
    <t>რუსთავი  (ჭავჭავაძე)</t>
  </si>
  <si>
    <t xml:space="preserve">ახალციხე </t>
  </si>
  <si>
    <t>950 აშშ დოლარის ეკვივალენტი ლარში</t>
  </si>
  <si>
    <t>20.08.2016-20.10.2016</t>
  </si>
  <si>
    <t>22.08.2016-22.10.2016</t>
  </si>
  <si>
    <t>22.08.2016-1.11.2016</t>
  </si>
  <si>
    <t>შპს ,,ჯგუფი ფესვები XXI''</t>
  </si>
  <si>
    <t>205253839</t>
  </si>
  <si>
    <t xml:space="preserve">კობა </t>
  </si>
  <si>
    <t>ქასრაშვილი</t>
  </si>
  <si>
    <t xml:space="preserve">მაია </t>
  </si>
  <si>
    <t>კაპანაძე</t>
  </si>
  <si>
    <t xml:space="preserve">გელა </t>
  </si>
  <si>
    <t>თოფჩიშვილი</t>
  </si>
  <si>
    <t>წულაძე</t>
  </si>
  <si>
    <t>გვილავა</t>
  </si>
  <si>
    <t>გაბუნია</t>
  </si>
  <si>
    <t xml:space="preserve">ირაკლი </t>
  </si>
  <si>
    <t>გაბელაია</t>
  </si>
  <si>
    <t>31001001923</t>
  </si>
  <si>
    <t>47001036391</t>
  </si>
  <si>
    <t>31001005093</t>
  </si>
  <si>
    <t>61001006090</t>
  </si>
  <si>
    <t>29001001537</t>
  </si>
  <si>
    <t>58001003118</t>
  </si>
  <si>
    <t>02001020405</t>
  </si>
  <si>
    <t>31.54 კვ</t>
  </si>
  <si>
    <t>40 კვ.</t>
  </si>
  <si>
    <t>20 კვ.</t>
  </si>
  <si>
    <t>189.40 კვ.</t>
  </si>
  <si>
    <t>75 კვ.</t>
  </si>
  <si>
    <t>80 კვ.</t>
  </si>
  <si>
    <t>თბილისი, ზაჰესი</t>
  </si>
  <si>
    <t>ახალციხე</t>
  </si>
  <si>
    <t>თბილისი, სოფელი დიღომი</t>
  </si>
  <si>
    <t>ბათუმი</t>
  </si>
  <si>
    <t>მარტვილი</t>
  </si>
  <si>
    <t>ხობი</t>
  </si>
  <si>
    <t>01.08.2016-01.11.2016</t>
  </si>
  <si>
    <t>1200 აშშ დოლარის ეკვივალენტი ლარში</t>
  </si>
  <si>
    <t xml:space="preserve">ელენე </t>
  </si>
  <si>
    <t>დარჯანია</t>
  </si>
  <si>
    <t xml:space="preserve">თევაზი </t>
  </si>
  <si>
    <t>ვეზდენი</t>
  </si>
  <si>
    <t>გოგი</t>
  </si>
  <si>
    <t xml:space="preserve"> გალუაშვილი</t>
  </si>
  <si>
    <t>გიორგაძე</t>
  </si>
  <si>
    <t xml:space="preserve">თემურ </t>
  </si>
  <si>
    <t>კანდელაკი</t>
  </si>
  <si>
    <t xml:space="preserve">ჟულეტა </t>
  </si>
  <si>
    <t>ქარქუსაშვილი</t>
  </si>
  <si>
    <t xml:space="preserve">28.60 </t>
  </si>
  <si>
    <t>თბილისი, ლილო</t>
  </si>
  <si>
    <t>სენაკი</t>
  </si>
  <si>
    <t>თბილისი, წყნეთი</t>
  </si>
  <si>
    <t>თბილისი, თემქა</t>
  </si>
  <si>
    <t>ქარელი</t>
  </si>
  <si>
    <t>01027039893</t>
  </si>
  <si>
    <t>19001026341</t>
  </si>
  <si>
    <t>01008021412</t>
  </si>
  <si>
    <t>01013001684</t>
  </si>
  <si>
    <t>01001081846</t>
  </si>
  <si>
    <t>43001002959</t>
  </si>
  <si>
    <t>180აშშ დოლარის ეკვივალენტი ლარში</t>
  </si>
  <si>
    <t>500 აშშ დოლარის ეკვივალენტი ლარში</t>
  </si>
  <si>
    <t>375 აშშ დოლარის ეკვივალენტი ლარში</t>
  </si>
  <si>
    <t xml:space="preserve">ეკატერინე </t>
  </si>
  <si>
    <t>გუნდიშვილი</t>
  </si>
  <si>
    <t>01012008294</t>
  </si>
  <si>
    <t>63.40 კვ.</t>
  </si>
  <si>
    <t>თბილისი, ჩუღურეთი</t>
  </si>
  <si>
    <t>16.07.2016-01.11.2016</t>
  </si>
  <si>
    <t>ყლაჯეიშვილი</t>
  </si>
  <si>
    <t>მალხაზ</t>
  </si>
  <si>
    <t>01005002102</t>
  </si>
  <si>
    <t>98.51 კვ.</t>
  </si>
  <si>
    <t xml:space="preserve">    თბილისი, დიდუბე</t>
  </si>
  <si>
    <t>31001004570</t>
  </si>
  <si>
    <t>31001036110</t>
  </si>
  <si>
    <t>31001011578</t>
  </si>
  <si>
    <t>01012012381</t>
  </si>
  <si>
    <t>ჯანგირაშვილი</t>
  </si>
  <si>
    <t xml:space="preserve">ედუარდი </t>
  </si>
  <si>
    <t>ჭურჭელაური</t>
  </si>
  <si>
    <t xml:space="preserve">ლამარა </t>
  </si>
  <si>
    <t>მამისაშვილი</t>
  </si>
  <si>
    <t xml:space="preserve">ვენერა </t>
  </si>
  <si>
    <t xml:space="preserve"> ჯამაგიძე</t>
  </si>
  <si>
    <t>ქეთევან</t>
  </si>
  <si>
    <t>10 კვ.</t>
  </si>
  <si>
    <t>25 კვ.</t>
  </si>
  <si>
    <t>მცხეთა (მისაქციელი)</t>
  </si>
  <si>
    <t>მცხეთა (ძეგვი)</t>
  </si>
  <si>
    <t>მცხეთა (წილკანი)</t>
  </si>
  <si>
    <t>26.06.2016-0.11.2016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</si>
</sst>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5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rgb="FF000000"/>
      <name val="Segoe UI"/>
      <family val="2"/>
      <charset val="204"/>
    </font>
    <font>
      <sz val="9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cadNusx"/>
    </font>
    <font>
      <sz val="10"/>
      <name val="Sylfaen"/>
      <family val="1"/>
      <charset val="204"/>
    </font>
    <font>
      <sz val="9"/>
      <name val="Sylfaen"/>
      <family val="1"/>
      <charset val="204"/>
    </font>
    <font>
      <sz val="11"/>
      <name val="Sylfaen"/>
      <family val="1"/>
    </font>
    <font>
      <sz val="11"/>
      <name val="Sylfaen"/>
      <family val="1"/>
      <charset val="204"/>
    </font>
    <font>
      <sz val="10"/>
      <name val="Calibri"/>
      <family val="2"/>
      <scheme val="minor"/>
    </font>
    <font>
      <sz val="9"/>
      <color rgb="FF000000"/>
      <name val="Pg-1ff9"/>
    </font>
    <font>
      <sz val="9"/>
      <name val="Arial"/>
      <family val="2"/>
    </font>
    <font>
      <sz val="10"/>
      <name val="System"/>
      <family val="2"/>
      <charset val="204"/>
    </font>
    <font>
      <sz val="9"/>
      <name val="System"/>
      <family val="2"/>
      <charset val="204"/>
    </font>
    <font>
      <b/>
      <sz val="9"/>
      <color rgb="FF5F5F5F"/>
      <name val="BPG Arial"/>
    </font>
    <font>
      <sz val="9"/>
      <name val="Arial"/>
    </font>
    <font>
      <sz val="9"/>
      <name val="AcadNusx"/>
    </font>
    <font>
      <sz val="16"/>
      <color theme="1"/>
      <name val="Calibri"/>
      <family val="2"/>
      <scheme val="minor"/>
    </font>
    <font>
      <sz val="10"/>
      <color theme="1"/>
      <name val="Sylfaen"/>
      <family val="1"/>
      <charset val="204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3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Fill="1" applyBorder="1" applyAlignment="1" applyProtection="1">
      <alignment horizontal="left" inden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4" borderId="0" xfId="0" applyFont="1" applyFill="1" applyProtection="1"/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0" applyFont="1" applyFill="1" applyProtection="1"/>
    <xf numFmtId="0" fontId="16" fillId="4" borderId="0" xfId="0" applyFont="1" applyFill="1" applyBorder="1" applyProtection="1"/>
    <xf numFmtId="0" fontId="16" fillId="4" borderId="0" xfId="1" applyFont="1" applyFill="1" applyAlignment="1" applyProtection="1">
      <alignment vertical="center"/>
    </xf>
    <xf numFmtId="3" fontId="21" fillId="4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4" borderId="1" xfId="1" applyNumberFormat="1" applyFont="1" applyFill="1" applyBorder="1" applyAlignment="1" applyProtection="1">
      <alignment horizontal="right" vertical="center"/>
    </xf>
    <xf numFmtId="3" fontId="16" fillId="4" borderId="1" xfId="1" applyNumberFormat="1" applyFont="1" applyFill="1" applyBorder="1" applyAlignment="1" applyProtection="1">
      <alignment horizontal="right" vertical="center" wrapText="1"/>
    </xf>
    <xf numFmtId="3" fontId="21" fillId="4" borderId="1" xfId="1" applyNumberFormat="1" applyFont="1" applyFill="1" applyBorder="1" applyAlignment="1" applyProtection="1">
      <alignment horizontal="right" vertical="center" wrapText="1"/>
    </xf>
    <xf numFmtId="0" fontId="21" fillId="4" borderId="1" xfId="0" applyFont="1" applyFill="1" applyBorder="1" applyProtection="1"/>
    <xf numFmtId="3" fontId="21" fillId="4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5" borderId="0" xfId="1" applyFont="1" applyFill="1" applyProtection="1">
      <protection locked="0"/>
    </xf>
    <xf numFmtId="0" fontId="16" fillId="5" borderId="0" xfId="0" applyFont="1" applyFill="1" applyAlignment="1" applyProtection="1">
      <alignment horizontal="center" vertical="center"/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6" fillId="5" borderId="0" xfId="1" applyFont="1" applyFill="1" applyAlignment="1" applyProtection="1">
      <alignment horizontal="center" vertical="center"/>
      <protection locked="0"/>
    </xf>
    <xf numFmtId="0" fontId="16" fillId="5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4" borderId="0" xfId="1" applyFont="1" applyFill="1" applyAlignment="1" applyProtection="1">
      <alignment horizontal="center" vertical="center"/>
    </xf>
    <xf numFmtId="0" fontId="0" fillId="4" borderId="0" xfId="0" applyFill="1" applyBorder="1"/>
    <xf numFmtId="0" fontId="16" fillId="4" borderId="0" xfId="1" applyFont="1" applyFill="1" applyBorder="1" applyAlignment="1" applyProtection="1">
      <alignment horizontal="right" vertical="center"/>
    </xf>
    <xf numFmtId="0" fontId="16" fillId="4" borderId="0" xfId="1" applyFont="1" applyFill="1" applyBorder="1" applyAlignment="1" applyProtection="1">
      <alignment horizontal="left" vertical="center"/>
    </xf>
    <xf numFmtId="0" fontId="16" fillId="4" borderId="0" xfId="0" applyFont="1" applyFill="1" applyBorder="1" applyProtection="1">
      <protection locked="0"/>
    </xf>
    <xf numFmtId="0" fontId="16" fillId="4" borderId="0" xfId="0" applyFont="1" applyFill="1" applyProtection="1">
      <protection locked="0"/>
    </xf>
    <xf numFmtId="3" fontId="21" fillId="4" borderId="1" xfId="1" applyNumberFormat="1" applyFont="1" applyFill="1" applyBorder="1" applyAlignment="1" applyProtection="1">
      <alignment horizontal="left" vertical="center" wrapText="1"/>
    </xf>
    <xf numFmtId="0" fontId="16" fillId="4" borderId="1" xfId="0" applyFont="1" applyFill="1" applyBorder="1" applyProtection="1"/>
    <xf numFmtId="0" fontId="16" fillId="4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4" borderId="0" xfId="3" applyFont="1" applyFill="1" applyAlignment="1" applyProtection="1">
      <alignment horizontal="center" vertical="center" wrapText="1"/>
    </xf>
    <xf numFmtId="0" fontId="16" fillId="4" borderId="0" xfId="3" applyFont="1" applyFill="1" applyAlignment="1" applyProtection="1">
      <alignment horizontal="center" vertical="center"/>
      <protection locked="0"/>
    </xf>
    <xf numFmtId="0" fontId="16" fillId="4" borderId="0" xfId="3" applyFont="1" applyFill="1" applyProtection="1"/>
    <xf numFmtId="0" fontId="16" fillId="4" borderId="3" xfId="0" applyFont="1" applyFill="1" applyBorder="1" applyAlignment="1" applyProtection="1">
      <alignment horizontal="left"/>
    </xf>
    <xf numFmtId="0" fontId="16" fillId="4" borderId="0" xfId="0" applyFont="1" applyFill="1" applyBorder="1" applyAlignment="1" applyProtection="1">
      <alignment horizontal="left"/>
    </xf>
    <xf numFmtId="0" fontId="16" fillId="4" borderId="1" xfId="2" applyFont="1" applyFill="1" applyBorder="1" applyAlignment="1" applyProtection="1">
      <alignment horizontal="right" vertical="top"/>
    </xf>
    <xf numFmtId="0" fontId="21" fillId="4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4" borderId="0" xfId="0" applyFont="1" applyFill="1" applyBorder="1" applyAlignment="1" applyProtection="1">
      <alignment horizontal="left" wrapText="1"/>
    </xf>
    <xf numFmtId="0" fontId="16" fillId="4" borderId="3" xfId="0" applyFont="1" applyFill="1" applyBorder="1" applyAlignment="1" applyProtection="1">
      <alignment horizontal="left" wrapText="1"/>
    </xf>
    <xf numFmtId="0" fontId="16" fillId="4" borderId="3" xfId="0" applyFont="1" applyFill="1" applyBorder="1" applyProtection="1"/>
    <xf numFmtId="0" fontId="21" fillId="4" borderId="3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right" vertical="center" wrapText="1"/>
    </xf>
    <xf numFmtId="0" fontId="16" fillId="4" borderId="0" xfId="0" applyFont="1" applyFill="1" applyAlignment="1" applyProtection="1">
      <alignment horizontal="center" vertical="center"/>
    </xf>
    <xf numFmtId="0" fontId="16" fillId="4" borderId="3" xfId="1" applyFont="1" applyFill="1" applyBorder="1" applyAlignment="1" applyProtection="1">
      <alignment horizontal="left" vertical="center"/>
    </xf>
    <xf numFmtId="0" fontId="23" fillId="4" borderId="8" xfId="2" applyFont="1" applyFill="1" applyBorder="1" applyAlignment="1" applyProtection="1">
      <alignment horizontal="center" vertical="top" wrapText="1"/>
    </xf>
    <xf numFmtId="0" fontId="23" fillId="4" borderId="27" xfId="2" applyFont="1" applyFill="1" applyBorder="1" applyAlignment="1" applyProtection="1">
      <alignment horizontal="center" vertical="top" wrapText="1"/>
    </xf>
    <xf numFmtId="1" fontId="23" fillId="4" borderId="27" xfId="2" applyNumberFormat="1" applyFont="1" applyFill="1" applyBorder="1" applyAlignment="1" applyProtection="1">
      <alignment horizontal="center" vertical="top" wrapText="1"/>
    </xf>
    <xf numFmtId="1" fontId="23" fillId="4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4" borderId="1" xfId="4" applyFont="1" applyFill="1" applyBorder="1" applyAlignment="1" applyProtection="1">
      <alignment vertical="center" wrapText="1"/>
    </xf>
    <xf numFmtId="0" fontId="20" fillId="4" borderId="5" xfId="4" applyFont="1" applyFill="1" applyBorder="1" applyAlignment="1" applyProtection="1">
      <alignment horizontal="center" vertical="center" wrapText="1"/>
    </xf>
    <xf numFmtId="0" fontId="20" fillId="4" borderId="4" xfId="4" applyFont="1" applyFill="1" applyBorder="1" applyAlignment="1" applyProtection="1">
      <alignment horizontal="center" vertical="center" wrapText="1"/>
    </xf>
    <xf numFmtId="0" fontId="20" fillId="4" borderId="1" xfId="4" applyFont="1" applyFill="1" applyBorder="1" applyAlignment="1" applyProtection="1">
      <alignment horizontal="center" vertical="center" wrapText="1"/>
    </xf>
    <xf numFmtId="0" fontId="15" fillId="4" borderId="0" xfId="0" applyFont="1" applyFill="1" applyProtection="1"/>
    <xf numFmtId="0" fontId="0" fillId="4" borderId="0" xfId="0" applyFill="1" applyProtection="1"/>
    <xf numFmtId="14" fontId="16" fillId="4" borderId="0" xfId="1" applyNumberFormat="1" applyFont="1" applyFill="1" applyBorder="1" applyAlignment="1" applyProtection="1">
      <alignment vertical="center"/>
    </xf>
    <xf numFmtId="0" fontId="16" fillId="4" borderId="0" xfId="1" applyFont="1" applyFill="1" applyBorder="1" applyAlignment="1" applyProtection="1">
      <alignment vertical="center"/>
    </xf>
    <xf numFmtId="14" fontId="16" fillId="4" borderId="0" xfId="1" applyNumberFormat="1" applyFont="1" applyFill="1" applyBorder="1" applyAlignment="1" applyProtection="1">
      <alignment horizontal="center" vertical="center"/>
    </xf>
    <xf numFmtId="0" fontId="11" fillId="4" borderId="0" xfId="1" applyFont="1" applyFill="1" applyAlignment="1" applyProtection="1">
      <alignment horizontal="left" vertical="center"/>
    </xf>
    <xf numFmtId="0" fontId="10" fillId="4" borderId="0" xfId="0" applyFont="1" applyFill="1" applyProtection="1"/>
    <xf numFmtId="0" fontId="0" fillId="4" borderId="0" xfId="0" applyFill="1" applyProtection="1">
      <protection locked="0"/>
    </xf>
    <xf numFmtId="0" fontId="19" fillId="4" borderId="0" xfId="4" applyFont="1" applyFill="1" applyProtection="1">
      <protection locked="0"/>
    </xf>
    <xf numFmtId="0" fontId="0" fillId="4" borderId="0" xfId="0" applyFill="1" applyBorder="1" applyProtection="1">
      <protection locked="0"/>
    </xf>
    <xf numFmtId="0" fontId="0" fillId="4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4" borderId="5" xfId="4" applyFont="1" applyFill="1" applyBorder="1" applyAlignment="1" applyProtection="1">
      <alignment horizontal="left" vertical="center" wrapText="1"/>
    </xf>
    <xf numFmtId="0" fontId="16" fillId="4" borderId="0" xfId="1" applyFont="1" applyFill="1" applyBorder="1" applyAlignment="1" applyProtection="1">
      <alignment vertical="center"/>
      <protection locked="0"/>
    </xf>
    <xf numFmtId="0" fontId="19" fillId="4" borderId="0" xfId="4" applyFont="1" applyFill="1" applyBorder="1" applyProtection="1">
      <protection locked="0"/>
    </xf>
    <xf numFmtId="0" fontId="16" fillId="4" borderId="0" xfId="3" applyFont="1" applyFill="1" applyProtection="1">
      <protection locked="0"/>
    </xf>
    <xf numFmtId="0" fontId="16" fillId="4" borderId="0" xfId="1" applyFont="1" applyFill="1" applyProtection="1">
      <protection locked="0"/>
    </xf>
    <xf numFmtId="0" fontId="22" fillId="4" borderId="0" xfId="1" applyFont="1" applyFill="1" applyAlignment="1" applyProtection="1">
      <alignment horizontal="center" vertical="center" wrapText="1"/>
      <protection locked="0"/>
    </xf>
    <xf numFmtId="0" fontId="18" fillId="4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4" borderId="1" xfId="2" applyFont="1" applyFill="1" applyBorder="1" applyAlignment="1" applyProtection="1">
      <alignment horizontal="center" vertical="top" wrapText="1"/>
    </xf>
    <xf numFmtId="1" fontId="25" fillId="4" borderId="1" xfId="2" applyNumberFormat="1" applyFont="1" applyFill="1" applyBorder="1" applyAlignment="1" applyProtection="1">
      <alignment horizontal="center" vertical="top" wrapText="1"/>
    </xf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0" fontId="16" fillId="4" borderId="0" xfId="1" applyFont="1" applyFill="1" applyBorder="1" applyAlignment="1" applyProtection="1">
      <alignment horizontal="center" vertical="center"/>
      <protection locked="0"/>
    </xf>
    <xf numFmtId="0" fontId="25" fillId="4" borderId="6" xfId="2" applyFont="1" applyFill="1" applyBorder="1" applyAlignment="1" applyProtection="1">
      <alignment horizontal="center" vertical="top" wrapText="1"/>
    </xf>
    <xf numFmtId="1" fontId="25" fillId="4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4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4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4" borderId="29" xfId="2" applyFont="1" applyFill="1" applyBorder="1" applyAlignment="1" applyProtection="1">
      <alignment horizontal="left" vertical="top"/>
      <protection locked="0"/>
    </xf>
    <xf numFmtId="0" fontId="23" fillId="4" borderId="29" xfId="2" applyFont="1" applyFill="1" applyBorder="1" applyAlignment="1" applyProtection="1">
      <alignment horizontal="left" vertical="top" wrapText="1"/>
      <protection locked="0"/>
    </xf>
    <xf numFmtId="0" fontId="23" fillId="4" borderId="30" xfId="2" applyFont="1" applyFill="1" applyBorder="1" applyAlignment="1" applyProtection="1">
      <alignment horizontal="left" vertical="top" wrapText="1"/>
      <protection locked="0"/>
    </xf>
    <xf numFmtId="1" fontId="23" fillId="4" borderId="30" xfId="2" applyNumberFormat="1" applyFont="1" applyFill="1" applyBorder="1" applyAlignment="1" applyProtection="1">
      <alignment horizontal="left" vertical="top" wrapText="1"/>
      <protection locked="0"/>
    </xf>
    <xf numFmtId="1" fontId="23" fillId="4" borderId="31" xfId="2" applyNumberFormat="1" applyFont="1" applyFill="1" applyBorder="1" applyAlignment="1" applyProtection="1">
      <alignment horizontal="left" vertical="top" wrapText="1"/>
      <protection locked="0"/>
    </xf>
    <xf numFmtId="0" fontId="24" fillId="4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4" borderId="0" xfId="3" applyFont="1" applyFill="1" applyProtection="1"/>
    <xf numFmtId="0" fontId="10" fillId="4" borderId="0" xfId="3" applyFill="1" applyProtection="1"/>
    <xf numFmtId="0" fontId="10" fillId="4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4" borderId="0" xfId="3" applyFill="1" applyProtection="1">
      <protection locked="0"/>
    </xf>
    <xf numFmtId="0" fontId="10" fillId="4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4" borderId="3" xfId="3" applyFill="1" applyBorder="1" applyProtection="1"/>
    <xf numFmtId="0" fontId="15" fillId="4" borderId="1" xfId="3" applyFont="1" applyFill="1" applyBorder="1" applyAlignment="1" applyProtection="1">
      <alignment horizontal="center" vertical="center"/>
    </xf>
    <xf numFmtId="0" fontId="15" fillId="4" borderId="1" xfId="3" applyFont="1" applyFill="1" applyBorder="1" applyAlignment="1" applyProtection="1">
      <alignment horizontal="center" vertical="center" wrapText="1"/>
    </xf>
    <xf numFmtId="0" fontId="15" fillId="4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4" borderId="2" xfId="3" applyFont="1" applyFill="1" applyBorder="1" applyAlignment="1" applyProtection="1">
      <alignment horizontal="center" vertical="center"/>
    </xf>
    <xf numFmtId="0" fontId="21" fillId="4" borderId="0" xfId="0" applyFont="1" applyFill="1" applyBorder="1" applyAlignment="1" applyProtection="1">
      <alignment horizontal="center"/>
      <protection locked="0"/>
    </xf>
    <xf numFmtId="0" fontId="16" fillId="4" borderId="0" xfId="0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Protection="1">
      <protection locked="0"/>
    </xf>
    <xf numFmtId="0" fontId="15" fillId="4" borderId="0" xfId="0" applyFont="1" applyFill="1" applyBorder="1"/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5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5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5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4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4" borderId="33" xfId="0" applyFont="1" applyFill="1" applyBorder="1" applyAlignment="1" applyProtection="1">
      <alignment horizontal="center"/>
    </xf>
    <xf numFmtId="0" fontId="16" fillId="4" borderId="2" xfId="0" applyFont="1" applyFill="1" applyBorder="1" applyAlignment="1" applyProtection="1">
      <alignment horizontal="center"/>
    </xf>
    <xf numFmtId="0" fontId="16" fillId="4" borderId="0" xfId="1" applyFont="1" applyFill="1" applyAlignment="1" applyProtection="1">
      <alignment wrapText="1"/>
    </xf>
    <xf numFmtId="0" fontId="16" fillId="4" borderId="0" xfId="0" applyFont="1" applyFill="1" applyBorder="1" applyAlignment="1" applyProtection="1">
      <alignment wrapText="1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4" borderId="0" xfId="1" applyFont="1" applyFill="1" applyAlignment="1" applyProtection="1">
      <alignment horizontal="right" vertical="center"/>
    </xf>
    <xf numFmtId="0" fontId="10" fillId="4" borderId="0" xfId="3" applyFill="1" applyBorder="1" applyAlignment="1" applyProtection="1">
      <alignment horizontal="left"/>
      <protection locked="0"/>
    </xf>
    <xf numFmtId="0" fontId="10" fillId="4" borderId="34" xfId="3" applyFill="1" applyBorder="1" applyProtection="1"/>
    <xf numFmtId="0" fontId="10" fillId="4" borderId="1" xfId="3" applyFont="1" applyFill="1" applyBorder="1" applyAlignment="1" applyProtection="1">
      <alignment horizontal="center" vertical="center"/>
    </xf>
    <xf numFmtId="0" fontId="10" fillId="4" borderId="1" xfId="3" applyFill="1" applyBorder="1" applyAlignment="1" applyProtection="1">
      <alignment horizontal="center" vertical="center" wrapText="1"/>
    </xf>
    <xf numFmtId="0" fontId="10" fillId="4" borderId="2" xfId="3" applyFill="1" applyBorder="1" applyAlignment="1" applyProtection="1">
      <alignment horizontal="center" vertical="center" wrapText="1"/>
    </xf>
    <xf numFmtId="0" fontId="10" fillId="4" borderId="1" xfId="3" applyFont="1" applyFill="1" applyBorder="1" applyAlignment="1" applyProtection="1">
      <alignment horizontal="center" vertical="center" wrapText="1"/>
    </xf>
    <xf numFmtId="0" fontId="10" fillId="4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4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4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4" borderId="35" xfId="1" applyNumberFormat="1" applyFont="1" applyFill="1" applyBorder="1" applyAlignment="1" applyProtection="1">
      <alignment horizontal="right" vertical="center" wrapText="1"/>
    </xf>
    <xf numFmtId="0" fontId="21" fillId="4" borderId="2" xfId="0" applyFont="1" applyFill="1" applyBorder="1" applyProtection="1"/>
    <xf numFmtId="3" fontId="16" fillId="4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4" borderId="3" xfId="0" applyFont="1" applyFill="1" applyBorder="1" applyProtection="1">
      <protection locked="0"/>
    </xf>
    <xf numFmtId="0" fontId="0" fillId="4" borderId="3" xfId="0" applyFill="1" applyBorder="1"/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5" xfId="9" applyFont="1" applyFill="1" applyBorder="1" applyAlignment="1" applyProtection="1">
      <alignment horizontal="center" vertical="center"/>
    </xf>
    <xf numFmtId="0" fontId="28" fillId="4" borderId="13" xfId="9" applyFont="1" applyFill="1" applyBorder="1" applyAlignment="1" applyProtection="1">
      <alignment horizontal="center" vertical="center"/>
    </xf>
    <xf numFmtId="0" fontId="28" fillId="4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4" borderId="11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6" fillId="4" borderId="40" xfId="9" applyFont="1" applyFill="1" applyBorder="1" applyAlignment="1" applyProtection="1">
      <alignment vertical="center"/>
    </xf>
    <xf numFmtId="0" fontId="16" fillId="4" borderId="0" xfId="0" applyFont="1" applyFill="1" applyBorder="1" applyAlignment="1">
      <alignment vertical="center"/>
    </xf>
    <xf numFmtId="0" fontId="26" fillId="4" borderId="0" xfId="9" applyFont="1" applyFill="1" applyBorder="1" applyAlignment="1" applyProtection="1">
      <alignment vertical="center"/>
    </xf>
    <xf numFmtId="0" fontId="27" fillId="4" borderId="0" xfId="9" applyFont="1" applyFill="1" applyBorder="1" applyAlignment="1" applyProtection="1">
      <alignment vertical="center"/>
    </xf>
    <xf numFmtId="0" fontId="26" fillId="4" borderId="41" xfId="9" applyFont="1" applyFill="1" applyBorder="1" applyAlignment="1" applyProtection="1">
      <alignment vertical="center"/>
    </xf>
    <xf numFmtId="0" fontId="18" fillId="4" borderId="40" xfId="9" applyFont="1" applyFill="1" applyBorder="1" applyAlignment="1" applyProtection="1">
      <alignment vertical="center"/>
      <protection locked="0"/>
    </xf>
    <xf numFmtId="0" fontId="18" fillId="4" borderId="0" xfId="9" applyFont="1" applyFill="1" applyBorder="1" applyAlignment="1" applyProtection="1">
      <alignment vertical="center"/>
    </xf>
    <xf numFmtId="0" fontId="18" fillId="4" borderId="0" xfId="9" applyFont="1" applyFill="1" applyBorder="1" applyAlignment="1" applyProtection="1">
      <alignment vertical="center"/>
      <protection locked="0"/>
    </xf>
    <xf numFmtId="49" fontId="18" fillId="4" borderId="0" xfId="9" applyNumberFormat="1" applyFont="1" applyFill="1" applyBorder="1" applyAlignment="1" applyProtection="1">
      <alignment vertical="center"/>
      <protection locked="0"/>
    </xf>
    <xf numFmtId="167" fontId="18" fillId="4" borderId="0" xfId="9" applyNumberFormat="1" applyFont="1" applyFill="1" applyBorder="1" applyAlignment="1" applyProtection="1">
      <alignment vertical="center"/>
      <protection locked="0"/>
    </xf>
    <xf numFmtId="0" fontId="20" fillId="4" borderId="0" xfId="9" applyFont="1" applyFill="1" applyBorder="1" applyAlignment="1" applyProtection="1">
      <alignment horizontal="right" vertical="center"/>
      <protection locked="0"/>
    </xf>
    <xf numFmtId="0" fontId="16" fillId="4" borderId="41" xfId="1" applyFont="1" applyFill="1" applyBorder="1" applyAlignment="1" applyProtection="1">
      <alignment horizontal="left" vertical="center"/>
    </xf>
    <xf numFmtId="14" fontId="18" fillId="4" borderId="0" xfId="9" applyNumberFormat="1" applyFont="1" applyFill="1" applyBorder="1" applyAlignment="1" applyProtection="1">
      <alignment vertical="center"/>
    </xf>
    <xf numFmtId="167" fontId="18" fillId="4" borderId="0" xfId="9" applyNumberFormat="1" applyFont="1" applyFill="1" applyBorder="1" applyAlignment="1" applyProtection="1">
      <alignment vertical="center"/>
    </xf>
    <xf numFmtId="0" fontId="20" fillId="4" borderId="0" xfId="9" applyFont="1" applyFill="1" applyBorder="1" applyAlignment="1" applyProtection="1">
      <alignment horizontal="right" vertical="center"/>
    </xf>
    <xf numFmtId="0" fontId="18" fillId="4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4" borderId="0" xfId="0" applyFont="1" applyFill="1" applyBorder="1" applyAlignment="1" applyProtection="1">
      <alignment vertical="center"/>
    </xf>
    <xf numFmtId="0" fontId="16" fillId="4" borderId="41" xfId="0" applyFont="1" applyFill="1" applyBorder="1" applyAlignment="1" applyProtection="1">
      <alignment vertical="center"/>
    </xf>
    <xf numFmtId="0" fontId="18" fillId="4" borderId="40" xfId="9" applyFont="1" applyFill="1" applyBorder="1" applyAlignment="1" applyProtection="1">
      <alignment horizontal="right" vertical="center"/>
    </xf>
    <xf numFmtId="0" fontId="21" fillId="4" borderId="0" xfId="0" applyFont="1" applyFill="1" applyBorder="1" applyAlignment="1" applyProtection="1">
      <alignment vertical="center"/>
    </xf>
    <xf numFmtId="0" fontId="21" fillId="4" borderId="41" xfId="0" applyFont="1" applyFill="1" applyBorder="1" applyAlignment="1" applyProtection="1">
      <alignment vertical="center"/>
    </xf>
    <xf numFmtId="0" fontId="16" fillId="4" borderId="0" xfId="1" applyFont="1" applyFill="1" applyAlignment="1" applyProtection="1">
      <alignment horizontal="center" vertical="center"/>
    </xf>
    <xf numFmtId="0" fontId="16" fillId="4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/>
    <xf numFmtId="0" fontId="21" fillId="4" borderId="1" xfId="1" applyFont="1" applyFill="1" applyBorder="1" applyAlignment="1" applyProtection="1">
      <alignment horizontal="left" vertical="center" wrapText="1" indent="1"/>
    </xf>
    <xf numFmtId="0" fontId="21" fillId="4" borderId="1" xfId="0" applyFont="1" applyFill="1" applyBorder="1" applyProtection="1">
      <protection locked="0"/>
    </xf>
    <xf numFmtId="0" fontId="16" fillId="4" borderId="0" xfId="1" applyFont="1" applyFill="1" applyBorder="1" applyAlignment="1" applyProtection="1">
      <alignment horizontal="center" vertical="center"/>
    </xf>
    <xf numFmtId="0" fontId="16" fillId="4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4" borderId="6" xfId="2" applyFont="1" applyFill="1" applyBorder="1" applyAlignment="1" applyProtection="1">
      <alignment horizontal="center" vertical="center" wrapText="1"/>
    </xf>
    <xf numFmtId="1" fontId="25" fillId="4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4" borderId="41" xfId="0" applyFont="1" applyFill="1" applyBorder="1" applyAlignment="1">
      <alignment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wrapText="1"/>
    </xf>
    <xf numFmtId="0" fontId="33" fillId="0" borderId="33" xfId="9" applyFont="1" applyBorder="1" applyAlignment="1" applyProtection="1">
      <alignment vertical="center" wrapText="1"/>
      <protection locked="0"/>
    </xf>
    <xf numFmtId="0" fontId="33" fillId="0" borderId="43" xfId="9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1" fontId="23" fillId="0" borderId="44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37" fillId="0" borderId="1" xfId="0" applyFont="1" applyBorder="1" applyAlignment="1">
      <alignment horizontal="left" wrapText="1"/>
    </xf>
    <xf numFmtId="0" fontId="38" fillId="0" borderId="2" xfId="4" applyFont="1" applyBorder="1" applyAlignment="1" applyProtection="1">
      <alignment vertical="center" wrapText="1"/>
      <protection locked="0"/>
    </xf>
    <xf numFmtId="0" fontId="39" fillId="0" borderId="1" xfId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Alignment="1" applyProtection="1">
      <alignment wrapText="1"/>
    </xf>
    <xf numFmtId="0" fontId="21" fillId="4" borderId="0" xfId="0" applyFont="1" applyFill="1" applyAlignment="1" applyProtection="1">
      <alignment horizontal="left" vertical="top"/>
    </xf>
    <xf numFmtId="0" fontId="16" fillId="4" borderId="0" xfId="0" applyFont="1" applyFill="1" applyBorder="1" applyAlignment="1" applyProtection="1">
      <alignment vertical="top"/>
    </xf>
    <xf numFmtId="0" fontId="21" fillId="4" borderId="0" xfId="0" applyFont="1" applyFill="1" applyAlignment="1" applyProtection="1">
      <alignment vertical="top"/>
    </xf>
    <xf numFmtId="0" fontId="16" fillId="2" borderId="0" xfId="0" applyFont="1" applyFill="1" applyBorder="1" applyAlignment="1" applyProtection="1">
      <alignment vertical="top"/>
    </xf>
    <xf numFmtId="0" fontId="16" fillId="4" borderId="0" xfId="1" applyFont="1" applyFill="1" applyAlignment="1" applyProtection="1">
      <alignment horizontal="center" vertical="top"/>
    </xf>
    <xf numFmtId="3" fontId="21" fillId="5" borderId="1" xfId="1" applyNumberFormat="1" applyFont="1" applyFill="1" applyBorder="1" applyAlignment="1" applyProtection="1">
      <alignment horizontal="center" vertical="top" wrapText="1"/>
    </xf>
    <xf numFmtId="0" fontId="21" fillId="0" borderId="1" xfId="0" applyFont="1" applyFill="1" applyBorder="1" applyAlignment="1" applyProtection="1">
      <alignment vertical="top"/>
      <protection locked="0"/>
    </xf>
    <xf numFmtId="0" fontId="21" fillId="2" borderId="0" xfId="0" applyFont="1" applyFill="1" applyAlignment="1" applyProtection="1">
      <alignment horizontal="left" vertical="top"/>
      <protection locked="0"/>
    </xf>
    <xf numFmtId="0" fontId="16" fillId="2" borderId="0" xfId="0" applyFont="1" applyFill="1" applyAlignment="1" applyProtection="1">
      <alignment vertical="top"/>
      <protection locked="0"/>
    </xf>
    <xf numFmtId="0" fontId="18" fillId="2" borderId="0" xfId="10" applyFont="1" applyFill="1" applyBorder="1" applyAlignment="1" applyProtection="1">
      <alignment vertical="top"/>
      <protection locked="0"/>
    </xf>
    <xf numFmtId="14" fontId="20" fillId="2" borderId="0" xfId="10" applyNumberFormat="1" applyFont="1" applyFill="1" applyBorder="1" applyAlignment="1" applyProtection="1">
      <alignment horizontal="center" vertical="top"/>
    </xf>
    <xf numFmtId="0" fontId="0" fillId="2" borderId="0" xfId="0" applyFill="1" applyAlignment="1">
      <alignment vertical="top"/>
    </xf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NumberFormat="1" applyFont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41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right" vertical="center" wrapText="1"/>
    </xf>
    <xf numFmtId="0" fontId="42" fillId="0" borderId="0" xfId="0" applyFont="1" applyAlignment="1">
      <alignment horizontal="left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43" fillId="2" borderId="1" xfId="0" applyNumberFormat="1" applyFont="1" applyFill="1" applyBorder="1" applyAlignment="1">
      <alignment horizontal="center" vertical="center" wrapText="1"/>
    </xf>
    <xf numFmtId="0" fontId="18" fillId="6" borderId="2" xfId="4" applyFont="1" applyFill="1" applyBorder="1" applyAlignment="1" applyProtection="1">
      <alignment vertical="center" wrapText="1"/>
      <protection locked="0"/>
    </xf>
    <xf numFmtId="0" fontId="38" fillId="0" borderId="1" xfId="4" applyFont="1" applyBorder="1" applyAlignment="1" applyProtection="1">
      <alignment vertical="center"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12" fillId="0" borderId="0" xfId="0" applyFont="1" applyProtection="1">
      <protection locked="0"/>
    </xf>
    <xf numFmtId="14" fontId="18" fillId="0" borderId="1" xfId="4" applyNumberFormat="1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8" fillId="0" borderId="2" xfId="4" applyFont="1" applyBorder="1" applyAlignment="1" applyProtection="1">
      <alignment horizontal="left" vertical="center" wrapText="1"/>
      <protection locked="0"/>
    </xf>
    <xf numFmtId="0" fontId="0" fillId="4" borderId="0" xfId="0" applyFill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20" fillId="4" borderId="1" xfId="4" applyFont="1" applyFill="1" applyBorder="1" applyAlignment="1" applyProtection="1">
      <alignment horizontal="left" vertical="center" wrapText="1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49" fontId="19" fillId="2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49" fontId="19" fillId="0" borderId="1" xfId="0" applyNumberFormat="1" applyFont="1" applyFill="1" applyBorder="1" applyAlignment="1">
      <alignment horizontal="left" vertical="center" wrapText="1"/>
    </xf>
    <xf numFmtId="49" fontId="19" fillId="6" borderId="1" xfId="0" applyNumberFormat="1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49" fontId="33" fillId="2" borderId="1" xfId="9" applyNumberFormat="1" applyFont="1" applyFill="1" applyBorder="1" applyAlignment="1" applyProtection="1">
      <alignment vertical="center"/>
      <protection locked="0"/>
    </xf>
    <xf numFmtId="14" fontId="10" fillId="0" borderId="1" xfId="3" applyNumberFormat="1" applyBorder="1" applyAlignment="1" applyProtection="1">
      <alignment horizontal="left"/>
      <protection locked="0"/>
    </xf>
    <xf numFmtId="0" fontId="24" fillId="0" borderId="26" xfId="2" applyFont="1" applyFill="1" applyBorder="1" applyAlignment="1" applyProtection="1">
      <alignment horizontal="right" vertical="top" wrapText="1"/>
      <protection locked="0"/>
    </xf>
    <xf numFmtId="0" fontId="16" fillId="0" borderId="1" xfId="0" applyFont="1" applyFill="1" applyBorder="1" applyAlignment="1" applyProtection="1">
      <alignment vertical="top"/>
      <protection locked="0"/>
    </xf>
    <xf numFmtId="0" fontId="28" fillId="4" borderId="45" xfId="9" applyFont="1" applyFill="1" applyBorder="1" applyAlignment="1" applyProtection="1">
      <alignment horizontal="center" vertical="center"/>
    </xf>
    <xf numFmtId="0" fontId="28" fillId="4" borderId="46" xfId="9" applyFont="1" applyFill="1" applyBorder="1" applyAlignment="1" applyProtection="1">
      <alignment horizontal="center" vertical="center"/>
    </xf>
    <xf numFmtId="0" fontId="28" fillId="4" borderId="47" xfId="9" applyFont="1" applyFill="1" applyBorder="1" applyAlignment="1" applyProtection="1">
      <alignment horizontal="center" vertical="center"/>
    </xf>
    <xf numFmtId="0" fontId="33" fillId="0" borderId="1" xfId="9" applyFont="1" applyBorder="1" applyAlignment="1" applyProtection="1">
      <alignment horizontal="right" vertical="center"/>
      <protection locked="0"/>
    </xf>
    <xf numFmtId="0" fontId="40" fillId="0" borderId="1" xfId="0" applyFont="1" applyBorder="1" applyAlignment="1">
      <alignment horizontal="left"/>
    </xf>
    <xf numFmtId="0" fontId="33" fillId="0" borderId="5" xfId="9" applyNumberFormat="1" applyFont="1" applyBorder="1" applyAlignment="1" applyProtection="1">
      <alignment vertical="center"/>
      <protection locked="0"/>
    </xf>
    <xf numFmtId="0" fontId="33" fillId="0" borderId="42" xfId="9" applyNumberFormat="1" applyFont="1" applyBorder="1" applyAlignment="1" applyProtection="1">
      <alignment vertical="center"/>
      <protection locked="0"/>
    </xf>
    <xf numFmtId="0" fontId="36" fillId="0" borderId="1" xfId="0" applyFont="1" applyBorder="1" applyAlignment="1">
      <alignment horizontal="left"/>
    </xf>
    <xf numFmtId="49" fontId="35" fillId="2" borderId="1" xfId="0" applyNumberFormat="1" applyFont="1" applyFill="1" applyBorder="1" applyAlignment="1">
      <alignment horizontal="left" wrapText="1"/>
    </xf>
    <xf numFmtId="49" fontId="35" fillId="2" borderId="1" xfId="0" applyNumberFormat="1" applyFont="1" applyFill="1" applyBorder="1" applyAlignment="1">
      <alignment wrapText="1"/>
    </xf>
    <xf numFmtId="0" fontId="33" fillId="0" borderId="1" xfId="9" applyFont="1" applyBorder="1" applyAlignment="1" applyProtection="1">
      <alignment vertical="center"/>
      <protection locked="0"/>
    </xf>
    <xf numFmtId="0" fontId="36" fillId="0" borderId="1" xfId="0" applyNumberFormat="1" applyFont="1" applyBorder="1" applyAlignment="1">
      <alignment horizontal="right"/>
    </xf>
    <xf numFmtId="0" fontId="16" fillId="0" borderId="1" xfId="1" applyFont="1" applyFill="1" applyBorder="1" applyAlignment="1" applyProtection="1">
      <alignment vertical="center" wrapText="1"/>
    </xf>
    <xf numFmtId="0" fontId="40" fillId="0" borderId="1" xfId="0" applyFont="1" applyBorder="1" applyAlignment="1"/>
    <xf numFmtId="0" fontId="36" fillId="0" borderId="1" xfId="0" applyFont="1" applyBorder="1" applyAlignment="1">
      <alignment horizontal="center"/>
    </xf>
    <xf numFmtId="0" fontId="44" fillId="0" borderId="1" xfId="0" applyFont="1" applyBorder="1" applyAlignment="1"/>
    <xf numFmtId="0" fontId="0" fillId="2" borderId="1" xfId="0" applyFill="1" applyBorder="1"/>
    <xf numFmtId="4" fontId="36" fillId="2" borderId="1" xfId="0" applyNumberFormat="1" applyFont="1" applyFill="1" applyBorder="1" applyAlignment="1"/>
    <xf numFmtId="0" fontId="31" fillId="0" borderId="1" xfId="0" applyFont="1" applyBorder="1" applyAlignment="1"/>
    <xf numFmtId="0" fontId="45" fillId="0" borderId="1" xfId="0" applyFont="1" applyBorder="1" applyAlignment="1">
      <alignment horizontal="center"/>
    </xf>
    <xf numFmtId="0" fontId="45" fillId="0" borderId="1" xfId="0" applyNumberFormat="1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wrapText="1"/>
    </xf>
    <xf numFmtId="0" fontId="47" fillId="0" borderId="1" xfId="0" applyFont="1" applyBorder="1" applyAlignment="1">
      <alignment wrapText="1"/>
    </xf>
    <xf numFmtId="49" fontId="48" fillId="0" borderId="0" xfId="0" applyNumberFormat="1" applyFont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0" fillId="0" borderId="1" xfId="0" applyFont="1" applyBorder="1" applyAlignment="1">
      <alignment horizontal="left" wrapText="1"/>
    </xf>
    <xf numFmtId="168" fontId="33" fillId="2" borderId="1" xfId="10" applyNumberFormat="1" applyFont="1" applyFill="1" applyBorder="1" applyAlignment="1" applyProtection="1">
      <alignment horizontal="left" vertical="center"/>
      <protection locked="0"/>
    </xf>
    <xf numFmtId="0" fontId="21" fillId="0" borderId="5" xfId="0" applyFont="1" applyBorder="1" applyAlignment="1" applyProtection="1">
      <alignment horizontal="center" vertical="center" wrapText="1"/>
    </xf>
    <xf numFmtId="0" fontId="16" fillId="0" borderId="5" xfId="0" applyFont="1" applyBorder="1" applyAlignment="1" applyProtection="1">
      <alignment wrapText="1"/>
    </xf>
    <xf numFmtId="0" fontId="16" fillId="0" borderId="5" xfId="0" applyFont="1" applyFill="1" applyBorder="1" applyAlignment="1" applyProtection="1">
      <alignment horizontal="left" wrapText="1"/>
    </xf>
    <xf numFmtId="4" fontId="49" fillId="0" borderId="1" xfId="0" applyNumberFormat="1" applyFont="1" applyBorder="1" applyAlignment="1">
      <alignment horizontal="right"/>
    </xf>
    <xf numFmtId="0" fontId="16" fillId="0" borderId="1" xfId="0" applyFont="1" applyFill="1" applyBorder="1" applyAlignment="1" applyProtection="1">
      <alignment horizontal="center"/>
      <protection locked="0"/>
    </xf>
    <xf numFmtId="0" fontId="33" fillId="2" borderId="1" xfId="9" applyNumberFormat="1" applyFont="1" applyFill="1" applyBorder="1" applyAlignment="1" applyProtection="1">
      <alignment horizontal="left" vertical="center"/>
      <protection locked="0"/>
    </xf>
    <xf numFmtId="0" fontId="18" fillId="2" borderId="1" xfId="9" applyNumberFormat="1" applyFont="1" applyFill="1" applyBorder="1" applyAlignment="1" applyProtection="1">
      <alignment horizontal="left" vertical="center"/>
      <protection locked="0"/>
    </xf>
    <xf numFmtId="0" fontId="21" fillId="4" borderId="1" xfId="0" applyNumberFormat="1" applyFont="1" applyFill="1" applyBorder="1" applyProtection="1"/>
    <xf numFmtId="0" fontId="33" fillId="0" borderId="49" xfId="9" applyFont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horizontal="left" wrapText="1"/>
    </xf>
    <xf numFmtId="0" fontId="35" fillId="2" borderId="1" xfId="0" applyFont="1" applyFill="1" applyBorder="1" applyAlignment="1">
      <alignment horizontal="left"/>
    </xf>
    <xf numFmtId="0" fontId="33" fillId="2" borderId="0" xfId="9" applyNumberFormat="1" applyFont="1" applyFill="1" applyBorder="1" applyAlignment="1" applyProtection="1">
      <alignment horizontal="left" vertical="center"/>
      <protection locked="0"/>
    </xf>
    <xf numFmtId="49" fontId="35" fillId="0" borderId="1" xfId="0" applyNumberFormat="1" applyFont="1" applyBorder="1" applyAlignment="1">
      <alignment horizontal="left"/>
    </xf>
    <xf numFmtId="168" fontId="33" fillId="2" borderId="2" xfId="10" applyNumberFormat="1" applyFont="1" applyFill="1" applyBorder="1" applyAlignment="1" applyProtection="1">
      <alignment horizontal="left" vertical="center"/>
      <protection locked="0"/>
    </xf>
    <xf numFmtId="4" fontId="16" fillId="0" borderId="1" xfId="0" applyNumberFormat="1" applyFont="1" applyBorder="1" applyProtection="1">
      <protection locked="0"/>
    </xf>
    <xf numFmtId="14" fontId="18" fillId="2" borderId="40" xfId="9" applyNumberFormat="1" applyFont="1" applyFill="1" applyBorder="1" applyAlignment="1" applyProtection="1">
      <alignment vertical="center"/>
      <protection locked="0"/>
    </xf>
    <xf numFmtId="0" fontId="16" fillId="2" borderId="0" xfId="0" applyFont="1" applyFill="1" applyBorder="1" applyAlignment="1">
      <alignment vertical="center"/>
    </xf>
    <xf numFmtId="0" fontId="28" fillId="2" borderId="13" xfId="9" applyFont="1" applyFill="1" applyBorder="1" applyAlignment="1" applyProtection="1">
      <alignment horizontal="center" vertical="center" wrapText="1"/>
    </xf>
    <xf numFmtId="0" fontId="28" fillId="2" borderId="14" xfId="9" applyFont="1" applyFill="1" applyBorder="1" applyAlignment="1" applyProtection="1">
      <alignment horizontal="center" vertical="center" wrapText="1"/>
    </xf>
    <xf numFmtId="0" fontId="28" fillId="2" borderId="16" xfId="9" applyFont="1" applyFill="1" applyBorder="1" applyAlignment="1" applyProtection="1">
      <alignment horizontal="center" vertical="center" wrapText="1"/>
    </xf>
    <xf numFmtId="0" fontId="28" fillId="2" borderId="13" xfId="9" applyFont="1" applyFill="1" applyBorder="1" applyAlignment="1" applyProtection="1">
      <alignment horizontal="center" vertical="center"/>
    </xf>
    <xf numFmtId="0" fontId="28" fillId="2" borderId="15" xfId="9" applyFont="1" applyFill="1" applyBorder="1" applyAlignment="1" applyProtection="1">
      <alignment horizontal="center" vertical="center"/>
    </xf>
    <xf numFmtId="0" fontId="28" fillId="2" borderId="16" xfId="9" applyFont="1" applyFill="1" applyBorder="1" applyAlignment="1" applyProtection="1">
      <alignment horizontal="center" vertical="center"/>
    </xf>
    <xf numFmtId="0" fontId="33" fillId="2" borderId="48" xfId="9" applyFont="1" applyFill="1" applyBorder="1" applyAlignment="1" applyProtection="1">
      <alignment vertical="center" wrapText="1"/>
      <protection locked="0"/>
    </xf>
    <xf numFmtId="0" fontId="33" fillId="2" borderId="2" xfId="9" applyFont="1" applyFill="1" applyBorder="1" applyAlignment="1" applyProtection="1">
      <alignment vertical="center" wrapText="1"/>
      <protection locked="0"/>
    </xf>
    <xf numFmtId="0" fontId="33" fillId="2" borderId="19" xfId="9" applyFont="1" applyFill="1" applyBorder="1" applyAlignment="1" applyProtection="1">
      <alignment vertical="center"/>
      <protection locked="0"/>
    </xf>
    <xf numFmtId="0" fontId="33" fillId="2" borderId="4" xfId="9" applyFont="1" applyFill="1" applyBorder="1" applyAlignment="1" applyProtection="1">
      <alignment vertical="center" wrapText="1"/>
      <protection locked="0"/>
    </xf>
    <xf numFmtId="0" fontId="33" fillId="2" borderId="1" xfId="9" applyFont="1" applyFill="1" applyBorder="1" applyAlignment="1" applyProtection="1">
      <alignment vertical="center" wrapText="1"/>
      <protection locked="0"/>
    </xf>
    <xf numFmtId="0" fontId="33" fillId="2" borderId="2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/>
    <xf numFmtId="0" fontId="36" fillId="2" borderId="1" xfId="0" applyFont="1" applyFill="1" applyBorder="1"/>
    <xf numFmtId="0" fontId="33" fillId="2" borderId="20" xfId="9" applyFont="1" applyFill="1" applyBorder="1" applyAlignment="1" applyProtection="1">
      <alignment vertical="center" wrapText="1"/>
      <protection locked="0"/>
    </xf>
    <xf numFmtId="0" fontId="33" fillId="2" borderId="22" xfId="9" applyFont="1" applyFill="1" applyBorder="1" applyAlignment="1" applyProtection="1">
      <alignment vertical="center" wrapText="1"/>
      <protection locked="0"/>
    </xf>
    <xf numFmtId="0" fontId="33" fillId="2" borderId="23" xfId="9" applyFont="1" applyFill="1" applyBorder="1" applyAlignment="1" applyProtection="1">
      <alignment vertical="center" wrapText="1"/>
      <protection locked="0"/>
    </xf>
    <xf numFmtId="0" fontId="33" fillId="2" borderId="25" xfId="9" applyFont="1" applyFill="1" applyBorder="1" applyAlignment="1" applyProtection="1">
      <alignment vertical="center"/>
      <protection locked="0"/>
    </xf>
    <xf numFmtId="0" fontId="16" fillId="2" borderId="0" xfId="0" applyFont="1" applyFill="1" applyAlignment="1">
      <alignment vertical="center"/>
    </xf>
    <xf numFmtId="0" fontId="26" fillId="2" borderId="0" xfId="9" applyFont="1" applyFill="1" applyAlignment="1" applyProtection="1">
      <alignment vertical="center"/>
      <protection locked="0"/>
    </xf>
    <xf numFmtId="49" fontId="52" fillId="0" borderId="1" xfId="0" applyNumberFormat="1" applyFont="1" applyBorder="1" applyAlignment="1">
      <alignment horizontal="center" vertical="center" wrapText="1"/>
    </xf>
    <xf numFmtId="49" fontId="52" fillId="0" borderId="1" xfId="0" applyNumberFormat="1" applyFont="1" applyFill="1" applyBorder="1" applyAlignment="1">
      <alignment horizontal="right" vertical="center" wrapText="1"/>
    </xf>
    <xf numFmtId="49" fontId="52" fillId="0" borderId="1" xfId="0" applyNumberFormat="1" applyFont="1" applyBorder="1" applyAlignment="1">
      <alignment horizontal="right" vertical="center" wrapText="1"/>
    </xf>
    <xf numFmtId="49" fontId="43" fillId="0" borderId="1" xfId="0" applyNumberFormat="1" applyFont="1" applyFill="1" applyBorder="1" applyAlignment="1">
      <alignment horizontal="center" vertical="center" wrapText="1"/>
    </xf>
    <xf numFmtId="49" fontId="39" fillId="0" borderId="1" xfId="0" applyNumberFormat="1" applyFont="1" applyFill="1" applyBorder="1" applyAlignment="1">
      <alignment horizontal="right" vertical="center" wrapText="1"/>
    </xf>
    <xf numFmtId="49" fontId="43" fillId="0" borderId="1" xfId="0" applyNumberFormat="1" applyFont="1" applyFill="1" applyBorder="1" applyAlignment="1">
      <alignment horizontal="left" vertical="center" wrapText="1"/>
    </xf>
    <xf numFmtId="49" fontId="51" fillId="2" borderId="1" xfId="0" applyNumberFormat="1" applyFont="1" applyFill="1" applyBorder="1" applyAlignment="1">
      <alignment horizontal="center" vertical="center" wrapText="1"/>
    </xf>
    <xf numFmtId="49" fontId="53" fillId="2" borderId="1" xfId="0" applyNumberFormat="1" applyFont="1" applyFill="1" applyBorder="1" applyAlignment="1">
      <alignment horizontal="center" vertical="center" wrapText="1"/>
    </xf>
    <xf numFmtId="0" fontId="18" fillId="0" borderId="2" xfId="4" applyFont="1" applyBorder="1" applyAlignment="1" applyProtection="1">
      <alignment horizontal="center" vertical="center" wrapText="1"/>
      <protection locked="0"/>
    </xf>
    <xf numFmtId="49" fontId="18" fillId="0" borderId="1" xfId="4" applyNumberFormat="1" applyFont="1" applyBorder="1" applyAlignment="1" applyProtection="1">
      <alignment horizontal="right" vertical="center" wrapText="1"/>
      <protection locked="0"/>
    </xf>
    <xf numFmtId="49" fontId="52" fillId="0" borderId="2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33" xfId="0" applyFill="1" applyBorder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2" borderId="10" xfId="9" applyFont="1" applyFill="1" applyBorder="1" applyAlignment="1" applyProtection="1">
      <alignment horizontal="center" vertical="center"/>
    </xf>
    <xf numFmtId="0" fontId="28" fillId="2" borderId="12" xfId="9" applyFont="1" applyFill="1" applyBorder="1" applyAlignment="1" applyProtection="1">
      <alignment horizontal="center" vertical="center"/>
    </xf>
    <xf numFmtId="0" fontId="28" fillId="2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4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4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4" borderId="0" xfId="1" applyFont="1" applyFill="1" applyAlignment="1" applyProtection="1">
      <alignment horizontal="right" vertical="center"/>
    </xf>
    <xf numFmtId="0" fontId="18" fillId="4" borderId="1" xfId="4" applyFont="1" applyFill="1" applyBorder="1" applyAlignment="1" applyProtection="1">
      <alignment horizontal="center" vertical="center" wrapText="1"/>
    </xf>
    <xf numFmtId="0" fontId="16" fillId="4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tabSelected="1" zoomScaleSheetLayoutView="80" workbookViewId="0">
      <selection activeCell="I12" sqref="I12"/>
    </sheetView>
  </sheetViews>
  <sheetFormatPr defaultRowHeight="15"/>
  <cols>
    <col min="1" max="1" width="6.28515625" style="284" bestFit="1" customWidth="1"/>
    <col min="2" max="2" width="13.140625" style="284" customWidth="1"/>
    <col min="3" max="3" width="17.85546875" style="284" customWidth="1"/>
    <col min="4" max="4" width="15.140625" style="284" customWidth="1"/>
    <col min="5" max="5" width="26.28515625" style="284" customWidth="1"/>
    <col min="6" max="6" width="19.140625" style="285" customWidth="1"/>
    <col min="7" max="7" width="33.5703125" style="285" customWidth="1"/>
    <col min="8" max="8" width="19.140625" style="285" customWidth="1"/>
    <col min="9" max="9" width="16.42578125" style="499" bestFit="1" customWidth="1"/>
    <col min="10" max="10" width="17.42578125" style="499" customWidth="1"/>
    <col min="11" max="11" width="13.140625" style="499" bestFit="1" customWidth="1"/>
    <col min="12" max="12" width="15.28515625" style="284" customWidth="1"/>
    <col min="13" max="16384" width="9.140625" style="284"/>
  </cols>
  <sheetData>
    <row r="1" spans="1:12" s="295" customFormat="1">
      <c r="A1" s="349" t="s">
        <v>295</v>
      </c>
      <c r="B1" s="334"/>
      <c r="C1" s="334"/>
      <c r="D1" s="334"/>
      <c r="E1" s="335"/>
      <c r="F1" s="329"/>
      <c r="G1" s="335"/>
      <c r="H1" s="348"/>
      <c r="I1" s="366"/>
      <c r="J1" s="287"/>
      <c r="K1" s="287"/>
      <c r="L1" s="347" t="s">
        <v>97</v>
      </c>
    </row>
    <row r="2" spans="1:12" s="295" customFormat="1">
      <c r="A2" s="346" t="s">
        <v>128</v>
      </c>
      <c r="B2" s="334"/>
      <c r="C2" s="334"/>
      <c r="D2" s="334"/>
      <c r="E2" s="335"/>
      <c r="F2" s="329"/>
      <c r="G2" s="335"/>
      <c r="H2" s="345"/>
      <c r="I2" s="366"/>
      <c r="J2" s="287"/>
      <c r="K2" s="478" t="s">
        <v>765</v>
      </c>
    </row>
    <row r="3" spans="1:12" s="295" customFormat="1">
      <c r="A3" s="343"/>
      <c r="B3" s="334"/>
      <c r="C3" s="342"/>
      <c r="D3" s="341"/>
      <c r="E3" s="335"/>
      <c r="F3" s="340"/>
      <c r="G3" s="335"/>
      <c r="H3" s="335"/>
      <c r="I3" s="479"/>
      <c r="J3" s="366"/>
      <c r="K3" s="366"/>
      <c r="L3" s="333"/>
    </row>
    <row r="4" spans="1:12" s="295" customFormat="1">
      <c r="A4" s="372" t="s">
        <v>262</v>
      </c>
      <c r="B4" s="329"/>
      <c r="C4" s="329"/>
      <c r="D4" s="339" t="s">
        <v>485</v>
      </c>
      <c r="E4" s="335"/>
      <c r="F4" s="338"/>
      <c r="G4" s="337"/>
      <c r="H4" s="335"/>
      <c r="I4" s="365"/>
      <c r="J4" s="366"/>
      <c r="K4" s="287"/>
      <c r="L4" s="367"/>
    </row>
    <row r="5" spans="1:12" s="295" customFormat="1" ht="15.75" thickBot="1">
      <c r="A5" s="339"/>
      <c r="B5" s="335"/>
      <c r="C5" s="338"/>
      <c r="D5" s="337"/>
      <c r="E5" s="335"/>
      <c r="F5" s="336"/>
      <c r="G5" s="336"/>
      <c r="H5" s="336"/>
      <c r="I5" s="287"/>
      <c r="J5" s="366"/>
      <c r="K5" s="366"/>
      <c r="L5" s="333"/>
    </row>
    <row r="6" spans="1:12" ht="15.75" thickBot="1">
      <c r="A6" s="332"/>
      <c r="B6" s="331"/>
      <c r="C6" s="330"/>
      <c r="D6" s="330"/>
      <c r="E6" s="330"/>
      <c r="F6" s="329"/>
      <c r="G6" s="329"/>
      <c r="H6" s="329"/>
      <c r="I6" s="515" t="s">
        <v>442</v>
      </c>
      <c r="J6" s="516"/>
      <c r="K6" s="517"/>
      <c r="L6" s="328"/>
    </row>
    <row r="7" spans="1:12" s="319" customFormat="1" ht="39" thickBot="1">
      <c r="A7" s="327" t="s">
        <v>64</v>
      </c>
      <c r="B7" s="326" t="s">
        <v>129</v>
      </c>
      <c r="C7" s="326" t="s">
        <v>441</v>
      </c>
      <c r="D7" s="325" t="s">
        <v>268</v>
      </c>
      <c r="E7" s="324" t="s">
        <v>440</v>
      </c>
      <c r="F7" s="323" t="s">
        <v>439</v>
      </c>
      <c r="G7" s="322" t="s">
        <v>216</v>
      </c>
      <c r="H7" s="321" t="s">
        <v>213</v>
      </c>
      <c r="I7" s="480" t="s">
        <v>438</v>
      </c>
      <c r="J7" s="481" t="s">
        <v>265</v>
      </c>
      <c r="K7" s="482" t="s">
        <v>217</v>
      </c>
      <c r="L7" s="320" t="s">
        <v>218</v>
      </c>
    </row>
    <row r="8" spans="1:12" s="314" customFormat="1" ht="15.75" thickBot="1">
      <c r="A8" s="317">
        <v>1</v>
      </c>
      <c r="B8" s="316">
        <v>2</v>
      </c>
      <c r="C8" s="318">
        <v>3</v>
      </c>
      <c r="D8" s="433">
        <v>4</v>
      </c>
      <c r="E8" s="434">
        <v>5</v>
      </c>
      <c r="F8" s="435">
        <v>6</v>
      </c>
      <c r="G8" s="433">
        <v>7</v>
      </c>
      <c r="H8" s="435">
        <v>8</v>
      </c>
      <c r="I8" s="483">
        <v>9</v>
      </c>
      <c r="J8" s="484">
        <v>10</v>
      </c>
      <c r="K8" s="485">
        <v>11</v>
      </c>
      <c r="L8" s="315">
        <v>12</v>
      </c>
    </row>
    <row r="9" spans="1:12" ht="25.5">
      <c r="A9" s="313">
        <v>1</v>
      </c>
      <c r="B9" s="308">
        <v>42595</v>
      </c>
      <c r="C9" s="307" t="s">
        <v>480</v>
      </c>
      <c r="D9" s="436">
        <v>4450</v>
      </c>
      <c r="E9" s="437" t="s">
        <v>687</v>
      </c>
      <c r="F9" s="305" t="s">
        <v>686</v>
      </c>
      <c r="G9" s="440" t="s">
        <v>688</v>
      </c>
      <c r="H9" s="376" t="s">
        <v>481</v>
      </c>
      <c r="I9" s="486"/>
      <c r="J9" s="487"/>
      <c r="K9" s="488"/>
      <c r="L9" s="310"/>
    </row>
    <row r="10" spans="1:12" ht="25.5">
      <c r="A10" s="309">
        <v>2</v>
      </c>
      <c r="B10" s="308">
        <v>42597</v>
      </c>
      <c r="C10" s="307" t="s">
        <v>480</v>
      </c>
      <c r="D10" s="306">
        <v>360</v>
      </c>
      <c r="E10" s="437" t="s">
        <v>687</v>
      </c>
      <c r="F10" s="305" t="s">
        <v>686</v>
      </c>
      <c r="G10" s="440" t="s">
        <v>688</v>
      </c>
      <c r="H10" s="376" t="s">
        <v>481</v>
      </c>
      <c r="I10" s="489"/>
      <c r="J10" s="490"/>
      <c r="K10" s="491"/>
      <c r="L10" s="304"/>
    </row>
    <row r="11" spans="1:12" ht="25.5">
      <c r="A11" s="309">
        <v>3</v>
      </c>
      <c r="B11" s="308">
        <v>42599</v>
      </c>
      <c r="C11" s="307" t="s">
        <v>480</v>
      </c>
      <c r="D11" s="438">
        <v>30000</v>
      </c>
      <c r="E11" s="437" t="s">
        <v>750</v>
      </c>
      <c r="F11" s="474">
        <v>10002001095</v>
      </c>
      <c r="G11" s="440" t="s">
        <v>751</v>
      </c>
      <c r="H11" s="376" t="s">
        <v>481</v>
      </c>
      <c r="I11" s="489"/>
      <c r="J11" s="490"/>
      <c r="K11" s="491"/>
      <c r="L11" s="304"/>
    </row>
    <row r="12" spans="1:12" ht="25.5">
      <c r="A12" s="313">
        <v>4</v>
      </c>
      <c r="B12" s="308">
        <v>42600</v>
      </c>
      <c r="C12" s="307" t="s">
        <v>480</v>
      </c>
      <c r="D12" s="306">
        <v>40000</v>
      </c>
      <c r="E12" s="437" t="s">
        <v>752</v>
      </c>
      <c r="F12" s="468">
        <v>35001022204</v>
      </c>
      <c r="G12" s="440" t="s">
        <v>753</v>
      </c>
      <c r="H12" s="376" t="s">
        <v>481</v>
      </c>
      <c r="I12" s="489"/>
      <c r="J12" s="490"/>
      <c r="K12" s="491"/>
      <c r="L12" s="304"/>
    </row>
    <row r="13" spans="1:12" ht="25.5">
      <c r="A13" s="309">
        <v>5</v>
      </c>
      <c r="B13" s="308">
        <v>42601</v>
      </c>
      <c r="C13" s="377" t="s">
        <v>480</v>
      </c>
      <c r="D13" s="439">
        <v>15000</v>
      </c>
      <c r="E13" s="378" t="s">
        <v>754</v>
      </c>
      <c r="F13" s="469">
        <v>53001001302</v>
      </c>
      <c r="G13" s="440" t="s">
        <v>755</v>
      </c>
      <c r="H13" s="376" t="s">
        <v>481</v>
      </c>
      <c r="I13" s="489"/>
      <c r="J13" s="490"/>
      <c r="K13" s="491"/>
      <c r="L13" s="304"/>
    </row>
    <row r="14" spans="1:12" ht="25.5">
      <c r="A14" s="309">
        <v>6</v>
      </c>
      <c r="B14" s="308">
        <v>42601</v>
      </c>
      <c r="C14" s="379" t="s">
        <v>480</v>
      </c>
      <c r="D14" s="375">
        <v>900</v>
      </c>
      <c r="E14" s="437" t="s">
        <v>687</v>
      </c>
      <c r="F14" s="305" t="s">
        <v>686</v>
      </c>
      <c r="G14" s="440" t="s">
        <v>688</v>
      </c>
      <c r="H14" s="376" t="s">
        <v>481</v>
      </c>
      <c r="I14" s="489"/>
      <c r="J14" s="490"/>
      <c r="K14" s="491"/>
      <c r="L14" s="304"/>
    </row>
    <row r="15" spans="1:12" ht="25.5">
      <c r="A15" s="313">
        <v>7</v>
      </c>
      <c r="B15" s="308">
        <v>42604</v>
      </c>
      <c r="C15" s="379" t="s">
        <v>480</v>
      </c>
      <c r="D15" s="376">
        <v>25000</v>
      </c>
      <c r="E15" s="376" t="s">
        <v>756</v>
      </c>
      <c r="F15" s="441" t="s">
        <v>757</v>
      </c>
      <c r="G15" s="440" t="s">
        <v>758</v>
      </c>
      <c r="H15" s="376" t="s">
        <v>481</v>
      </c>
      <c r="I15" s="489"/>
      <c r="J15" s="490"/>
      <c r="K15" s="491"/>
      <c r="L15" s="304"/>
    </row>
    <row r="16" spans="1:12" ht="25.5">
      <c r="A16" s="309">
        <v>8</v>
      </c>
      <c r="B16" s="308">
        <v>42604</v>
      </c>
      <c r="C16" s="379" t="s">
        <v>480</v>
      </c>
      <c r="D16" s="444">
        <v>2796</v>
      </c>
      <c r="E16" s="437" t="s">
        <v>687</v>
      </c>
      <c r="F16" s="305" t="s">
        <v>686</v>
      </c>
      <c r="G16" s="440" t="s">
        <v>688</v>
      </c>
      <c r="H16" s="376" t="s">
        <v>481</v>
      </c>
      <c r="I16" s="489"/>
      <c r="J16" s="490"/>
      <c r="K16" s="491"/>
      <c r="L16" s="304"/>
    </row>
    <row r="17" spans="1:12" ht="25.5">
      <c r="A17" s="309">
        <v>9</v>
      </c>
      <c r="B17" s="308">
        <v>42606</v>
      </c>
      <c r="C17" s="379" t="s">
        <v>480</v>
      </c>
      <c r="D17" s="444">
        <v>27500</v>
      </c>
      <c r="E17" s="437" t="s">
        <v>759</v>
      </c>
      <c r="F17" s="442" t="s">
        <v>760</v>
      </c>
      <c r="G17" s="440" t="s">
        <v>761</v>
      </c>
      <c r="H17" s="376" t="s">
        <v>481</v>
      </c>
      <c r="I17" s="489"/>
      <c r="J17" s="490"/>
      <c r="K17" s="491"/>
      <c r="L17" s="304"/>
    </row>
    <row r="18" spans="1:12" ht="25.5">
      <c r="A18" s="313">
        <v>10</v>
      </c>
      <c r="B18" s="308">
        <v>42608</v>
      </c>
      <c r="C18" s="307" t="s">
        <v>480</v>
      </c>
      <c r="D18" s="444">
        <v>380</v>
      </c>
      <c r="E18" s="437" t="s">
        <v>687</v>
      </c>
      <c r="F18" s="305" t="s">
        <v>686</v>
      </c>
      <c r="G18" s="440" t="s">
        <v>688</v>
      </c>
      <c r="H18" s="376" t="s">
        <v>481</v>
      </c>
      <c r="I18" s="489"/>
      <c r="J18" s="490"/>
      <c r="K18" s="491"/>
      <c r="L18" s="304"/>
    </row>
    <row r="19" spans="1:12" ht="25.5">
      <c r="A19" s="309">
        <v>11</v>
      </c>
      <c r="B19" s="308">
        <v>42608</v>
      </c>
      <c r="C19" s="307" t="s">
        <v>480</v>
      </c>
      <c r="D19" s="444">
        <v>100</v>
      </c>
      <c r="E19" s="437" t="s">
        <v>762</v>
      </c>
      <c r="F19" s="429" t="s">
        <v>763</v>
      </c>
      <c r="G19" s="440" t="s">
        <v>764</v>
      </c>
      <c r="H19" s="376" t="s">
        <v>481</v>
      </c>
      <c r="I19" s="489"/>
      <c r="J19" s="490"/>
      <c r="K19" s="491"/>
      <c r="L19" s="304"/>
    </row>
    <row r="20" spans="1:12" ht="25.5">
      <c r="A20" s="309">
        <v>12</v>
      </c>
      <c r="B20" s="308">
        <v>42604</v>
      </c>
      <c r="C20" s="307" t="s">
        <v>482</v>
      </c>
      <c r="D20" s="443">
        <v>250</v>
      </c>
      <c r="E20" s="376" t="s">
        <v>766</v>
      </c>
      <c r="F20" s="475" t="s">
        <v>780</v>
      </c>
      <c r="G20" s="305"/>
      <c r="H20" s="305"/>
      <c r="I20" s="489" t="s">
        <v>483</v>
      </c>
      <c r="J20" s="490" t="s">
        <v>484</v>
      </c>
      <c r="K20" s="491"/>
      <c r="L20" s="304"/>
    </row>
    <row r="21" spans="1:12" ht="25.5">
      <c r="A21" s="313">
        <v>13</v>
      </c>
      <c r="B21" s="308">
        <v>42604</v>
      </c>
      <c r="C21" s="307" t="s">
        <v>482</v>
      </c>
      <c r="D21" s="375">
        <v>400</v>
      </c>
      <c r="E21" s="376" t="s">
        <v>767</v>
      </c>
      <c r="F21" s="473">
        <v>60001003783</v>
      </c>
      <c r="G21" s="305"/>
      <c r="H21" s="305"/>
      <c r="I21" s="489" t="s">
        <v>483</v>
      </c>
      <c r="J21" s="490" t="s">
        <v>484</v>
      </c>
      <c r="K21" s="491"/>
      <c r="L21" s="304"/>
    </row>
    <row r="22" spans="1:12" ht="25.5">
      <c r="A22" s="309">
        <v>14</v>
      </c>
      <c r="B22" s="308">
        <v>42598</v>
      </c>
      <c r="C22" s="307" t="s">
        <v>482</v>
      </c>
      <c r="D22" s="376">
        <v>150</v>
      </c>
      <c r="E22" s="376" t="s">
        <v>768</v>
      </c>
      <c r="F22" s="472">
        <v>30001003481</v>
      </c>
      <c r="G22" s="305"/>
      <c r="H22" s="305"/>
      <c r="I22" s="489" t="s">
        <v>483</v>
      </c>
      <c r="J22" s="490" t="s">
        <v>484</v>
      </c>
      <c r="K22" s="491"/>
      <c r="L22" s="304"/>
    </row>
    <row r="23" spans="1:12" ht="25.5">
      <c r="A23" s="309">
        <v>15</v>
      </c>
      <c r="B23" s="308">
        <v>42598</v>
      </c>
      <c r="C23" s="307" t="s">
        <v>482</v>
      </c>
      <c r="D23" s="376">
        <v>3280</v>
      </c>
      <c r="E23" s="376" t="s">
        <v>769</v>
      </c>
      <c r="F23" s="441" t="s">
        <v>778</v>
      </c>
      <c r="G23" s="305"/>
      <c r="H23" s="305"/>
      <c r="I23" s="492" t="s">
        <v>781</v>
      </c>
      <c r="J23" s="490"/>
      <c r="K23" s="493" t="s">
        <v>783</v>
      </c>
      <c r="L23" s="304"/>
    </row>
    <row r="24" spans="1:12" ht="25.5">
      <c r="A24" s="313">
        <v>16</v>
      </c>
      <c r="B24" s="308">
        <v>42598</v>
      </c>
      <c r="C24" s="307" t="s">
        <v>482</v>
      </c>
      <c r="D24" s="376">
        <v>2460</v>
      </c>
      <c r="E24" s="376" t="s">
        <v>770</v>
      </c>
      <c r="F24" s="441" t="s">
        <v>779</v>
      </c>
      <c r="G24" s="305"/>
      <c r="H24" s="305"/>
      <c r="I24" s="492" t="s">
        <v>781</v>
      </c>
      <c r="J24" s="490"/>
      <c r="K24" s="493" t="s">
        <v>782</v>
      </c>
      <c r="L24" s="304"/>
    </row>
    <row r="25" spans="1:12" ht="25.5">
      <c r="A25" s="309">
        <v>17</v>
      </c>
      <c r="B25" s="308">
        <v>42598</v>
      </c>
      <c r="C25" s="307" t="s">
        <v>482</v>
      </c>
      <c r="D25" s="376">
        <v>3280</v>
      </c>
      <c r="E25" s="376" t="s">
        <v>771</v>
      </c>
      <c r="F25" s="472">
        <v>35001000731</v>
      </c>
      <c r="G25" s="305"/>
      <c r="H25" s="305"/>
      <c r="I25" s="492" t="s">
        <v>781</v>
      </c>
      <c r="J25" s="490"/>
      <c r="K25" s="493" t="s">
        <v>783</v>
      </c>
      <c r="L25" s="304"/>
    </row>
    <row r="26" spans="1:12" ht="25.5">
      <c r="A26" s="309">
        <v>18</v>
      </c>
      <c r="B26" s="308">
        <v>42598</v>
      </c>
      <c r="C26" s="307" t="s">
        <v>482</v>
      </c>
      <c r="D26" s="376">
        <v>2460</v>
      </c>
      <c r="E26" s="376" t="s">
        <v>772</v>
      </c>
      <c r="F26" s="441" t="s">
        <v>775</v>
      </c>
      <c r="G26" s="305"/>
      <c r="H26" s="305"/>
      <c r="I26" s="492" t="s">
        <v>781</v>
      </c>
      <c r="J26" s="490"/>
      <c r="K26" s="493" t="s">
        <v>782</v>
      </c>
      <c r="L26" s="304"/>
    </row>
    <row r="27" spans="1:12" ht="25.5">
      <c r="A27" s="313">
        <v>19</v>
      </c>
      <c r="B27" s="308">
        <v>42598</v>
      </c>
      <c r="C27" s="307" t="s">
        <v>482</v>
      </c>
      <c r="D27" s="376">
        <v>2460</v>
      </c>
      <c r="E27" s="376" t="s">
        <v>773</v>
      </c>
      <c r="F27" s="441" t="s">
        <v>776</v>
      </c>
      <c r="G27" s="305"/>
      <c r="H27" s="305"/>
      <c r="I27" s="492" t="s">
        <v>781</v>
      </c>
      <c r="J27" s="490"/>
      <c r="K27" s="493" t="s">
        <v>782</v>
      </c>
      <c r="L27" s="304"/>
    </row>
    <row r="28" spans="1:12" ht="25.5">
      <c r="A28" s="309">
        <v>20</v>
      </c>
      <c r="B28" s="308">
        <v>42598</v>
      </c>
      <c r="C28" s="307" t="s">
        <v>482</v>
      </c>
      <c r="D28" s="376">
        <v>2460</v>
      </c>
      <c r="E28" s="376" t="s">
        <v>774</v>
      </c>
      <c r="F28" s="441" t="s">
        <v>777</v>
      </c>
      <c r="G28" s="305"/>
      <c r="H28" s="305"/>
      <c r="I28" s="492" t="s">
        <v>781</v>
      </c>
      <c r="J28" s="490"/>
      <c r="K28" s="493" t="s">
        <v>782</v>
      </c>
      <c r="L28" s="304"/>
    </row>
    <row r="29" spans="1:12">
      <c r="A29" s="309"/>
      <c r="B29" s="308"/>
      <c r="C29" s="307"/>
      <c r="D29" s="471"/>
      <c r="E29" s="312"/>
      <c r="F29" s="311"/>
      <c r="G29" s="305"/>
      <c r="H29" s="305"/>
      <c r="I29" s="494"/>
      <c r="J29" s="490"/>
      <c r="K29" s="491"/>
      <c r="L29" s="304"/>
    </row>
    <row r="30" spans="1:12" ht="15.75" thickBot="1">
      <c r="A30" s="303" t="s">
        <v>264</v>
      </c>
      <c r="B30" s="302"/>
      <c r="C30" s="301"/>
      <c r="D30" s="300"/>
      <c r="E30" s="299"/>
      <c r="F30" s="298"/>
      <c r="G30" s="298"/>
      <c r="H30" s="298"/>
      <c r="I30" s="495"/>
      <c r="J30" s="496"/>
      <c r="K30" s="497"/>
      <c r="L30" s="297"/>
    </row>
    <row r="31" spans="1:12">
      <c r="A31" s="287"/>
      <c r="B31" s="288"/>
      <c r="C31" s="287"/>
      <c r="D31" s="288"/>
      <c r="E31" s="287"/>
      <c r="F31" s="288"/>
      <c r="G31" s="287"/>
      <c r="H31" s="288"/>
      <c r="I31" s="287"/>
      <c r="J31" s="288"/>
      <c r="K31" s="287"/>
      <c r="L31" s="288"/>
    </row>
    <row r="32" spans="1:12">
      <c r="A32" s="287"/>
      <c r="B32" s="294"/>
      <c r="C32" s="287"/>
      <c r="D32" s="294"/>
      <c r="E32" s="287"/>
      <c r="F32" s="294"/>
      <c r="G32" s="287"/>
      <c r="H32" s="294"/>
      <c r="I32" s="287"/>
      <c r="J32" s="294"/>
      <c r="K32" s="287"/>
      <c r="L32" s="294"/>
    </row>
    <row r="33" spans="1:12" s="295" customFormat="1">
      <c r="A33" s="514" t="s">
        <v>409</v>
      </c>
      <c r="B33" s="514"/>
      <c r="C33" s="514"/>
      <c r="D33" s="514"/>
      <c r="E33" s="514"/>
      <c r="F33" s="514"/>
      <c r="G33" s="514"/>
      <c r="H33" s="514"/>
      <c r="I33" s="514"/>
      <c r="J33" s="514"/>
      <c r="K33" s="514"/>
      <c r="L33" s="514"/>
    </row>
    <row r="34" spans="1:12" s="296" customFormat="1" ht="12.75">
      <c r="A34" s="514" t="s">
        <v>437</v>
      </c>
      <c r="B34" s="514"/>
      <c r="C34" s="514"/>
      <c r="D34" s="514"/>
      <c r="E34" s="514"/>
      <c r="F34" s="514"/>
      <c r="G34" s="514"/>
      <c r="H34" s="514"/>
      <c r="I34" s="514"/>
      <c r="J34" s="514"/>
      <c r="K34" s="514"/>
      <c r="L34" s="514"/>
    </row>
    <row r="35" spans="1:12" s="296" customFormat="1" ht="12.75">
      <c r="A35" s="514"/>
      <c r="B35" s="514"/>
      <c r="C35" s="514"/>
      <c r="D35" s="514"/>
      <c r="E35" s="514"/>
      <c r="F35" s="514"/>
      <c r="G35" s="514"/>
      <c r="H35" s="514"/>
      <c r="I35" s="514"/>
      <c r="J35" s="514"/>
      <c r="K35" s="514"/>
      <c r="L35" s="514"/>
    </row>
    <row r="36" spans="1:12" s="295" customFormat="1">
      <c r="A36" s="514" t="s">
        <v>436</v>
      </c>
      <c r="B36" s="514"/>
      <c r="C36" s="514"/>
      <c r="D36" s="514"/>
      <c r="E36" s="514"/>
      <c r="F36" s="514"/>
      <c r="G36" s="514"/>
      <c r="H36" s="514"/>
      <c r="I36" s="514"/>
      <c r="J36" s="514"/>
      <c r="K36" s="514"/>
      <c r="L36" s="514"/>
    </row>
    <row r="37" spans="1:12" s="295" customFormat="1">
      <c r="A37" s="514"/>
      <c r="B37" s="514"/>
      <c r="C37" s="514"/>
      <c r="D37" s="514"/>
      <c r="E37" s="514"/>
      <c r="F37" s="514"/>
      <c r="G37" s="514"/>
      <c r="H37" s="514"/>
      <c r="I37" s="514"/>
      <c r="J37" s="514"/>
      <c r="K37" s="514"/>
      <c r="L37" s="514"/>
    </row>
    <row r="38" spans="1:12" s="295" customFormat="1">
      <c r="A38" s="514" t="s">
        <v>435</v>
      </c>
      <c r="B38" s="514"/>
      <c r="C38" s="514"/>
      <c r="D38" s="514"/>
      <c r="E38" s="514"/>
      <c r="F38" s="514"/>
      <c r="G38" s="514"/>
      <c r="H38" s="514"/>
      <c r="I38" s="514"/>
      <c r="J38" s="514"/>
      <c r="K38" s="514"/>
      <c r="L38" s="514"/>
    </row>
    <row r="39" spans="1:12" s="295" customFormat="1">
      <c r="A39" s="287"/>
      <c r="B39" s="288"/>
      <c r="C39" s="287"/>
      <c r="D39" s="288"/>
      <c r="E39" s="287"/>
      <c r="F39" s="288"/>
      <c r="G39" s="287"/>
      <c r="H39" s="288"/>
      <c r="I39" s="287"/>
      <c r="J39" s="288"/>
      <c r="K39" s="287"/>
      <c r="L39" s="288"/>
    </row>
    <row r="40" spans="1:12" s="295" customFormat="1">
      <c r="A40" s="287"/>
      <c r="B40" s="294"/>
      <c r="C40" s="287"/>
      <c r="D40" s="294"/>
      <c r="E40" s="287"/>
      <c r="F40" s="294"/>
      <c r="G40" s="287"/>
      <c r="H40" s="294"/>
      <c r="I40" s="287"/>
      <c r="J40" s="294"/>
      <c r="K40" s="287"/>
      <c r="L40" s="294"/>
    </row>
    <row r="41" spans="1:12" s="295" customFormat="1">
      <c r="A41" s="287"/>
      <c r="B41" s="288"/>
      <c r="C41" s="287"/>
      <c r="D41" s="288"/>
      <c r="E41" s="287"/>
      <c r="F41" s="288"/>
      <c r="G41" s="287"/>
      <c r="H41" s="288"/>
      <c r="I41" s="287"/>
      <c r="J41" s="288"/>
      <c r="K41" s="287"/>
      <c r="L41" s="288"/>
    </row>
    <row r="42" spans="1:12">
      <c r="A42" s="287"/>
      <c r="B42" s="294"/>
      <c r="C42" s="287"/>
      <c r="D42" s="294"/>
      <c r="E42" s="287"/>
      <c r="F42" s="294"/>
      <c r="G42" s="287"/>
      <c r="H42" s="294"/>
      <c r="I42" s="287"/>
      <c r="J42" s="294"/>
      <c r="K42" s="287"/>
      <c r="L42" s="294"/>
    </row>
    <row r="43" spans="1:12" s="289" customFormat="1">
      <c r="A43" s="520" t="s">
        <v>96</v>
      </c>
      <c r="B43" s="520"/>
      <c r="C43" s="288"/>
      <c r="D43" s="287"/>
      <c r="E43" s="288"/>
      <c r="F43" s="288"/>
      <c r="G43" s="287"/>
      <c r="H43" s="288"/>
      <c r="I43" s="288"/>
      <c r="J43" s="287"/>
      <c r="K43" s="288"/>
      <c r="L43" s="287"/>
    </row>
    <row r="44" spans="1:12" s="289" customFormat="1">
      <c r="A44" s="288"/>
      <c r="B44" s="287"/>
      <c r="C44" s="292"/>
      <c r="D44" s="293"/>
      <c r="E44" s="292"/>
      <c r="F44" s="288"/>
      <c r="G44" s="287"/>
      <c r="H44" s="291"/>
      <c r="I44" s="288"/>
      <c r="J44" s="287"/>
      <c r="K44" s="288"/>
      <c r="L44" s="287"/>
    </row>
    <row r="45" spans="1:12" s="289" customFormat="1" ht="15" customHeight="1">
      <c r="A45" s="288"/>
      <c r="B45" s="287"/>
      <c r="C45" s="513" t="s">
        <v>256</v>
      </c>
      <c r="D45" s="513"/>
      <c r="E45" s="513"/>
      <c r="F45" s="288"/>
      <c r="G45" s="287"/>
      <c r="H45" s="518" t="s">
        <v>434</v>
      </c>
      <c r="I45" s="290"/>
      <c r="J45" s="287"/>
      <c r="K45" s="288"/>
      <c r="L45" s="287"/>
    </row>
    <row r="46" spans="1:12" s="289" customFormat="1">
      <c r="A46" s="288"/>
      <c r="B46" s="287"/>
      <c r="C46" s="288"/>
      <c r="D46" s="287"/>
      <c r="E46" s="288"/>
      <c r="F46" s="288"/>
      <c r="G46" s="287"/>
      <c r="H46" s="519"/>
      <c r="I46" s="290"/>
      <c r="J46" s="287"/>
      <c r="K46" s="288"/>
      <c r="L46" s="287"/>
    </row>
    <row r="47" spans="1:12" s="286" customFormat="1">
      <c r="A47" s="288"/>
      <c r="B47" s="287"/>
      <c r="C47" s="513" t="s">
        <v>127</v>
      </c>
      <c r="D47" s="513"/>
      <c r="E47" s="513"/>
      <c r="F47" s="288"/>
      <c r="G47" s="287"/>
      <c r="H47" s="288"/>
      <c r="I47" s="288"/>
      <c r="J47" s="287"/>
      <c r="K47" s="288"/>
      <c r="L47" s="287"/>
    </row>
    <row r="48" spans="1:12" s="286" customFormat="1">
      <c r="E48" s="284"/>
      <c r="I48" s="498"/>
      <c r="J48" s="498"/>
      <c r="K48" s="498"/>
    </row>
    <row r="49" spans="5:11" s="286" customFormat="1">
      <c r="E49" s="284"/>
      <c r="I49" s="498"/>
      <c r="J49" s="498"/>
      <c r="K49" s="498"/>
    </row>
    <row r="50" spans="5:11" s="286" customFormat="1">
      <c r="E50" s="284"/>
      <c r="I50" s="498"/>
      <c r="J50" s="498"/>
      <c r="K50" s="498"/>
    </row>
    <row r="51" spans="5:11" s="286" customFormat="1">
      <c r="E51" s="284"/>
      <c r="I51" s="498"/>
      <c r="J51" s="498"/>
      <c r="K51" s="498"/>
    </row>
    <row r="52" spans="5:11" s="286" customFormat="1">
      <c r="I52" s="498"/>
      <c r="J52" s="498"/>
      <c r="K52" s="498"/>
    </row>
  </sheetData>
  <mergeCells count="9">
    <mergeCell ref="C47:E47"/>
    <mergeCell ref="A34:L35"/>
    <mergeCell ref="A36:L37"/>
    <mergeCell ref="A38:L38"/>
    <mergeCell ref="I6:K6"/>
    <mergeCell ref="H45:H46"/>
    <mergeCell ref="A43:B43"/>
    <mergeCell ref="A33:L33"/>
    <mergeCell ref="C45:E45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6 F9:F10 F18:F19 F12 F14 F29:F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0"/>
  </dataValidations>
  <printOptions gridLines="1"/>
  <pageMargins left="0.11810804899387577" right="0.11810804899387577" top="0.354329615048119" bottom="0.354329615048119" header="0.31496062992125984" footer="0.31496062992125984"/>
  <pageSetup scale="6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9"/>
  <sheetViews>
    <sheetView view="pageBreakPreview" topLeftCell="A22" zoomScale="80" zoomScaleSheetLayoutView="80" workbookViewId="0">
      <selection activeCell="K11" sqref="K11:K24"/>
    </sheetView>
  </sheetViews>
  <sheetFormatPr defaultRowHeight="12.75"/>
  <cols>
    <col min="1" max="1" width="5.42578125" style="185" customWidth="1"/>
    <col min="2" max="2" width="27.5703125" style="185" customWidth="1"/>
    <col min="3" max="3" width="19.28515625" style="185" customWidth="1"/>
    <col min="4" max="4" width="16.85546875" style="185" customWidth="1"/>
    <col min="5" max="5" width="31.28515625" style="397" customWidth="1"/>
    <col min="6" max="6" width="17" style="185" customWidth="1"/>
    <col min="7" max="7" width="13.7109375" style="185" customWidth="1"/>
    <col min="8" max="8" width="19.42578125" style="185" bestFit="1" customWidth="1"/>
    <col min="9" max="9" width="18.5703125" style="185" bestFit="1" customWidth="1"/>
    <col min="10" max="10" width="16.7109375" style="185" customWidth="1"/>
    <col min="11" max="11" width="20" style="185" customWidth="1"/>
    <col min="12" max="12" width="12.85546875" style="185" customWidth="1"/>
    <col min="13" max="16384" width="9.140625" style="185"/>
  </cols>
  <sheetData>
    <row r="2" spans="1:12" ht="15">
      <c r="A2" s="525" t="s">
        <v>449</v>
      </c>
      <c r="B2" s="525"/>
      <c r="C2" s="525"/>
      <c r="D2" s="525"/>
      <c r="E2" s="386"/>
      <c r="F2" s="76"/>
      <c r="G2" s="76"/>
      <c r="H2" s="76"/>
      <c r="I2" s="76"/>
      <c r="J2" s="282"/>
      <c r="K2" s="283"/>
      <c r="L2" s="283" t="s">
        <v>97</v>
      </c>
    </row>
    <row r="3" spans="1:12" ht="15">
      <c r="A3" s="75" t="s">
        <v>128</v>
      </c>
      <c r="B3" s="73"/>
      <c r="C3" s="76"/>
      <c r="D3" s="76"/>
      <c r="E3" s="387"/>
      <c r="F3" s="76"/>
      <c r="G3" s="76"/>
      <c r="H3" s="76"/>
      <c r="I3" s="76"/>
      <c r="J3" s="282"/>
      <c r="K3" s="344" t="s">
        <v>765</v>
      </c>
      <c r="L3" s="295"/>
    </row>
    <row r="4" spans="1:12" ht="15">
      <c r="A4" s="75"/>
      <c r="B4" s="75"/>
      <c r="C4" s="73"/>
      <c r="D4" s="73"/>
      <c r="E4" s="388"/>
      <c r="F4" s="73"/>
      <c r="G4" s="73"/>
      <c r="H4" s="73"/>
      <c r="I4" s="73"/>
      <c r="J4" s="282"/>
      <c r="K4" s="282"/>
      <c r="L4" s="282"/>
    </row>
    <row r="5" spans="1:12" ht="15">
      <c r="A5" s="76" t="s">
        <v>262</v>
      </c>
      <c r="B5" s="76"/>
      <c r="C5" s="76"/>
      <c r="D5" s="76"/>
      <c r="E5" s="387"/>
      <c r="F5" s="76"/>
      <c r="G5" s="76"/>
      <c r="H5" s="76"/>
      <c r="I5" s="76"/>
      <c r="J5" s="75"/>
      <c r="K5" s="75"/>
      <c r="L5" s="75"/>
    </row>
    <row r="6" spans="1:12" ht="15">
      <c r="A6" s="79" t="str">
        <f>'ფორმა N1'!D4</f>
        <v>დავით თარხან-მოურავი, ირმა ინაშვილი -საქართველოს პატრიოტთა ალიანსი"</v>
      </c>
      <c r="B6" s="79"/>
      <c r="C6" s="79"/>
      <c r="D6" s="79"/>
      <c r="E6" s="38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387"/>
      <c r="F7" s="76"/>
      <c r="G7" s="76"/>
      <c r="H7" s="76"/>
      <c r="I7" s="76"/>
      <c r="J7" s="75"/>
      <c r="K7" s="75"/>
      <c r="L7" s="75"/>
    </row>
    <row r="8" spans="1:12" ht="15">
      <c r="A8" s="281"/>
      <c r="B8" s="281"/>
      <c r="C8" s="281"/>
      <c r="D8" s="281"/>
      <c r="E8" s="390"/>
      <c r="F8" s="281"/>
      <c r="G8" s="281"/>
      <c r="H8" s="281"/>
      <c r="I8" s="281"/>
      <c r="J8" s="77"/>
      <c r="K8" s="77"/>
      <c r="L8" s="77"/>
    </row>
    <row r="9" spans="1:12" ht="45">
      <c r="A9" s="89" t="s">
        <v>64</v>
      </c>
      <c r="B9" s="89" t="s">
        <v>450</v>
      </c>
      <c r="C9" s="89" t="s">
        <v>451</v>
      </c>
      <c r="D9" s="89" t="s">
        <v>452</v>
      </c>
      <c r="E9" s="391" t="s">
        <v>453</v>
      </c>
      <c r="F9" s="89" t="s">
        <v>454</v>
      </c>
      <c r="G9" s="89" t="s">
        <v>455</v>
      </c>
      <c r="H9" s="89" t="s">
        <v>456</v>
      </c>
      <c r="I9" s="89" t="s">
        <v>457</v>
      </c>
      <c r="J9" s="89" t="s">
        <v>458</v>
      </c>
      <c r="K9" s="89" t="s">
        <v>459</v>
      </c>
      <c r="L9" s="89" t="s">
        <v>306</v>
      </c>
    </row>
    <row r="10" spans="1:12" ht="45">
      <c r="A10" s="86">
        <v>1</v>
      </c>
      <c r="B10" s="460" t="s">
        <v>498</v>
      </c>
      <c r="C10" s="461" t="s">
        <v>747</v>
      </c>
      <c r="D10" s="86"/>
      <c r="E10" s="385" t="s">
        <v>485</v>
      </c>
      <c r="F10" s="86"/>
      <c r="G10" s="86"/>
      <c r="H10" s="86"/>
      <c r="I10" s="86"/>
      <c r="J10" s="4"/>
      <c r="K10" s="4">
        <v>14404.17</v>
      </c>
      <c r="L10" s="86"/>
    </row>
    <row r="11" spans="1:12" ht="45">
      <c r="A11" s="86">
        <v>2</v>
      </c>
      <c r="B11" s="462" t="s">
        <v>748</v>
      </c>
      <c r="C11" s="461" t="s">
        <v>797</v>
      </c>
      <c r="D11" s="86">
        <v>412703686</v>
      </c>
      <c r="E11" s="385" t="s">
        <v>485</v>
      </c>
      <c r="F11" s="86">
        <v>36</v>
      </c>
      <c r="G11" s="86"/>
      <c r="H11" s="86"/>
      <c r="I11" s="86" t="s">
        <v>798</v>
      </c>
      <c r="J11" s="4">
        <v>10.555</v>
      </c>
      <c r="K11" s="4">
        <v>380</v>
      </c>
      <c r="L11" s="86"/>
    </row>
    <row r="12" spans="1:12" ht="45">
      <c r="A12" s="97">
        <v>3</v>
      </c>
      <c r="B12" s="462" t="s">
        <v>748</v>
      </c>
      <c r="C12" s="437" t="s">
        <v>749</v>
      </c>
      <c r="D12" s="86"/>
      <c r="E12" s="385" t="s">
        <v>485</v>
      </c>
      <c r="F12" s="86"/>
      <c r="G12" s="86"/>
      <c r="H12" s="86"/>
      <c r="I12" s="86"/>
      <c r="J12" s="4"/>
      <c r="K12" s="4">
        <v>35743</v>
      </c>
      <c r="L12" s="86"/>
    </row>
    <row r="13" spans="1:12" ht="45">
      <c r="A13" s="86">
        <v>4</v>
      </c>
      <c r="B13" s="462" t="s">
        <v>748</v>
      </c>
      <c r="C13" s="437" t="s">
        <v>791</v>
      </c>
      <c r="D13" s="86"/>
      <c r="E13" s="385" t="s">
        <v>485</v>
      </c>
      <c r="F13" s="86"/>
      <c r="G13" s="86"/>
      <c r="H13" s="86"/>
      <c r="I13" s="86"/>
      <c r="J13" s="4"/>
      <c r="K13" s="4">
        <v>1500</v>
      </c>
      <c r="L13" s="86"/>
    </row>
    <row r="14" spans="1:12" ht="45">
      <c r="A14" s="86">
        <v>5</v>
      </c>
      <c r="B14" s="462" t="s">
        <v>784</v>
      </c>
      <c r="C14" s="437" t="s">
        <v>792</v>
      </c>
      <c r="D14" s="86"/>
      <c r="E14" s="385" t="s">
        <v>485</v>
      </c>
      <c r="F14" s="86"/>
      <c r="G14" s="86"/>
      <c r="H14" s="86"/>
      <c r="I14" s="86"/>
      <c r="J14" s="4"/>
      <c r="K14" s="4">
        <v>900</v>
      </c>
      <c r="L14" s="86"/>
    </row>
    <row r="15" spans="1:12" ht="45">
      <c r="A15" s="97">
        <v>6</v>
      </c>
      <c r="B15" s="462" t="s">
        <v>784</v>
      </c>
      <c r="C15" s="437" t="s">
        <v>785</v>
      </c>
      <c r="D15" s="86">
        <v>405003106</v>
      </c>
      <c r="E15" s="385" t="s">
        <v>485</v>
      </c>
      <c r="F15" s="86"/>
      <c r="G15" s="86"/>
      <c r="H15" s="86"/>
      <c r="I15" s="86"/>
      <c r="J15" s="4"/>
      <c r="K15" s="4">
        <v>590</v>
      </c>
      <c r="L15" s="86"/>
    </row>
    <row r="16" spans="1:12" ht="45">
      <c r="A16" s="86">
        <v>7</v>
      </c>
      <c r="B16" s="462" t="s">
        <v>784</v>
      </c>
      <c r="C16" s="461" t="s">
        <v>786</v>
      </c>
      <c r="D16" s="86">
        <v>445471230</v>
      </c>
      <c r="E16" s="385" t="s">
        <v>485</v>
      </c>
      <c r="F16" s="86"/>
      <c r="G16" s="86"/>
      <c r="H16" s="86"/>
      <c r="I16" s="86"/>
      <c r="J16" s="4"/>
      <c r="K16" s="4">
        <v>590</v>
      </c>
      <c r="L16" s="86"/>
    </row>
    <row r="17" spans="1:12" ht="45">
      <c r="A17" s="86">
        <v>8</v>
      </c>
      <c r="B17" s="462" t="s">
        <v>748</v>
      </c>
      <c r="C17" s="461" t="s">
        <v>787</v>
      </c>
      <c r="D17" s="86">
        <v>202221577</v>
      </c>
      <c r="E17" s="385" t="s">
        <v>485</v>
      </c>
      <c r="F17" s="86"/>
      <c r="G17" s="86"/>
      <c r="H17" s="86"/>
      <c r="I17" s="86"/>
      <c r="J17" s="4"/>
      <c r="K17" s="4">
        <v>2000</v>
      </c>
      <c r="L17" s="86"/>
    </row>
    <row r="18" spans="1:12" ht="45">
      <c r="A18" s="97">
        <v>9</v>
      </c>
      <c r="B18" s="462" t="s">
        <v>343</v>
      </c>
      <c r="C18" s="461" t="s">
        <v>788</v>
      </c>
      <c r="D18" s="86">
        <v>227746259</v>
      </c>
      <c r="E18" s="385" t="s">
        <v>485</v>
      </c>
      <c r="F18" s="86"/>
      <c r="G18" s="86"/>
      <c r="H18" s="86"/>
      <c r="I18" s="86"/>
      <c r="J18" s="4"/>
      <c r="K18" s="4">
        <v>590</v>
      </c>
      <c r="L18" s="86"/>
    </row>
    <row r="19" spans="1:12" ht="45">
      <c r="A19" s="86">
        <v>10</v>
      </c>
      <c r="B19" s="462" t="s">
        <v>343</v>
      </c>
      <c r="C19" s="461" t="s">
        <v>789</v>
      </c>
      <c r="D19" s="86">
        <v>211323735</v>
      </c>
      <c r="E19" s="385" t="s">
        <v>485</v>
      </c>
      <c r="F19" s="86"/>
      <c r="G19" s="86"/>
      <c r="H19" s="86"/>
      <c r="I19" s="86"/>
      <c r="J19" s="4"/>
      <c r="K19" s="4">
        <v>2734.53</v>
      </c>
      <c r="L19" s="86"/>
    </row>
    <row r="20" spans="1:12" ht="45">
      <c r="A20" s="86">
        <v>11</v>
      </c>
      <c r="B20" s="462" t="s">
        <v>784</v>
      </c>
      <c r="C20" s="461" t="s">
        <v>790</v>
      </c>
      <c r="D20" s="86"/>
      <c r="E20" s="385" t="s">
        <v>485</v>
      </c>
      <c r="F20" s="86"/>
      <c r="G20" s="86"/>
      <c r="H20" s="86"/>
      <c r="I20" s="86"/>
      <c r="J20" s="4"/>
      <c r="K20" s="4">
        <v>100</v>
      </c>
      <c r="L20" s="86"/>
    </row>
    <row r="21" spans="1:12" ht="45">
      <c r="A21" s="97">
        <v>12</v>
      </c>
      <c r="B21" s="462" t="s">
        <v>748</v>
      </c>
      <c r="C21" s="437" t="s">
        <v>793</v>
      </c>
      <c r="D21" s="86"/>
      <c r="E21" s="385" t="s">
        <v>485</v>
      </c>
      <c r="F21" s="86"/>
      <c r="G21" s="86"/>
      <c r="H21" s="86"/>
      <c r="I21" s="86"/>
      <c r="J21" s="4"/>
      <c r="K21" s="4">
        <v>358</v>
      </c>
      <c r="L21" s="86"/>
    </row>
    <row r="22" spans="1:12" ht="45">
      <c r="A22" s="86">
        <v>13</v>
      </c>
      <c r="B22" s="476" t="s">
        <v>795</v>
      </c>
      <c r="C22" s="437" t="s">
        <v>794</v>
      </c>
      <c r="D22" s="86"/>
      <c r="E22" s="385" t="s">
        <v>485</v>
      </c>
      <c r="F22" s="86"/>
      <c r="G22" s="86"/>
      <c r="H22" s="86"/>
      <c r="I22" s="86"/>
      <c r="J22" s="4"/>
      <c r="K22" s="4">
        <v>4445.62</v>
      </c>
      <c r="L22" s="86"/>
    </row>
    <row r="23" spans="1:12" ht="45">
      <c r="A23" s="86">
        <v>14</v>
      </c>
      <c r="B23" s="476" t="s">
        <v>795</v>
      </c>
      <c r="C23" s="437" t="s">
        <v>796</v>
      </c>
      <c r="D23" s="86">
        <v>206330228</v>
      </c>
      <c r="E23" s="385" t="s">
        <v>485</v>
      </c>
      <c r="F23" s="86"/>
      <c r="G23" s="86"/>
      <c r="H23" s="86"/>
      <c r="I23" s="86"/>
      <c r="J23" s="4"/>
      <c r="K23" s="4">
        <v>2040.12</v>
      </c>
      <c r="L23" s="86"/>
    </row>
    <row r="24" spans="1:12" ht="45">
      <c r="A24" s="97">
        <v>15</v>
      </c>
      <c r="B24" s="462" t="s">
        <v>748</v>
      </c>
      <c r="C24" s="437" t="s">
        <v>796</v>
      </c>
      <c r="D24" s="86">
        <v>206330228</v>
      </c>
      <c r="E24" s="385" t="s">
        <v>485</v>
      </c>
      <c r="F24" s="86"/>
      <c r="G24" s="86"/>
      <c r="H24" s="86"/>
      <c r="I24" s="86"/>
      <c r="J24" s="4"/>
      <c r="K24" s="4">
        <v>744.19</v>
      </c>
      <c r="L24" s="86"/>
    </row>
    <row r="25" spans="1:12" ht="45">
      <c r="A25" s="86">
        <v>16</v>
      </c>
      <c r="B25" s="352" t="s">
        <v>499</v>
      </c>
      <c r="C25" s="384" t="s">
        <v>500</v>
      </c>
      <c r="D25" s="86">
        <v>1024005841</v>
      </c>
      <c r="E25" s="385" t="s">
        <v>485</v>
      </c>
      <c r="F25" s="86"/>
      <c r="G25" s="86"/>
      <c r="H25" s="86"/>
      <c r="I25" s="86"/>
      <c r="J25" s="4"/>
      <c r="K25" s="4">
        <v>840</v>
      </c>
      <c r="L25" s="86"/>
    </row>
    <row r="26" spans="1:12" ht="15">
      <c r="A26" s="86"/>
      <c r="B26" s="352"/>
      <c r="C26" s="98"/>
      <c r="D26" s="98"/>
      <c r="E26" s="392"/>
      <c r="F26" s="98"/>
      <c r="G26" s="86"/>
      <c r="H26" s="86"/>
      <c r="I26" s="86"/>
      <c r="J26" s="86" t="s">
        <v>460</v>
      </c>
      <c r="K26" s="85">
        <f>SUM(K10:K25)</f>
        <v>67959.63</v>
      </c>
      <c r="L26" s="86"/>
    </row>
    <row r="27" spans="1:12" ht="15">
      <c r="A27" s="225"/>
      <c r="B27" s="225"/>
      <c r="C27" s="225"/>
      <c r="D27" s="225"/>
      <c r="E27" s="393"/>
      <c r="F27" s="225"/>
      <c r="G27" s="225"/>
      <c r="H27" s="225"/>
      <c r="I27" s="225"/>
      <c r="J27" s="225"/>
      <c r="K27" s="184"/>
    </row>
    <row r="28" spans="1:12" ht="15">
      <c r="A28" s="226" t="s">
        <v>461</v>
      </c>
      <c r="B28" s="226"/>
      <c r="C28" s="225"/>
      <c r="D28" s="225"/>
      <c r="E28" s="393"/>
      <c r="F28" s="225"/>
      <c r="G28" s="225"/>
      <c r="H28" s="225"/>
      <c r="I28" s="225"/>
      <c r="J28" s="225"/>
      <c r="K28" s="184"/>
    </row>
    <row r="29" spans="1:12" ht="15">
      <c r="A29" s="226" t="s">
        <v>462</v>
      </c>
      <c r="B29" s="226"/>
      <c r="C29" s="225"/>
      <c r="D29" s="225"/>
      <c r="E29" s="393"/>
      <c r="F29" s="225"/>
      <c r="G29" s="225"/>
      <c r="H29" s="225"/>
      <c r="I29" s="225"/>
      <c r="J29" s="225"/>
      <c r="K29" s="184"/>
    </row>
    <row r="30" spans="1:12" ht="15">
      <c r="A30" s="216" t="s">
        <v>463</v>
      </c>
      <c r="B30" s="226"/>
      <c r="C30" s="184"/>
      <c r="D30" s="184"/>
      <c r="E30" s="394"/>
      <c r="F30" s="184"/>
      <c r="G30" s="184"/>
      <c r="H30" s="184"/>
      <c r="I30" s="184"/>
      <c r="J30" s="184"/>
      <c r="K30" s="184"/>
    </row>
    <row r="31" spans="1:12" ht="15">
      <c r="A31" s="216" t="s">
        <v>464</v>
      </c>
      <c r="B31" s="226"/>
      <c r="C31" s="184"/>
      <c r="D31" s="184"/>
      <c r="E31" s="394"/>
      <c r="F31" s="184"/>
      <c r="G31" s="184"/>
      <c r="H31" s="184"/>
      <c r="I31" s="184"/>
      <c r="J31" s="184"/>
      <c r="K31" s="184"/>
    </row>
    <row r="32" spans="1:12" ht="15" customHeight="1">
      <c r="A32" s="530" t="s">
        <v>479</v>
      </c>
      <c r="B32" s="530"/>
      <c r="C32" s="530"/>
      <c r="D32" s="530"/>
      <c r="E32" s="530"/>
      <c r="F32" s="530"/>
      <c r="G32" s="530"/>
      <c r="H32" s="530"/>
      <c r="I32" s="530"/>
      <c r="J32" s="530"/>
      <c r="K32" s="530"/>
    </row>
    <row r="33" spans="1:11" ht="15" customHeight="1">
      <c r="A33" s="530"/>
      <c r="B33" s="530"/>
      <c r="C33" s="530"/>
      <c r="D33" s="530"/>
      <c r="E33" s="530"/>
      <c r="F33" s="530"/>
      <c r="G33" s="530"/>
      <c r="H33" s="530"/>
      <c r="I33" s="530"/>
      <c r="J33" s="530"/>
      <c r="K33" s="530"/>
    </row>
    <row r="34" spans="1:11" ht="12.75" customHeight="1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</row>
    <row r="35" spans="1:11" ht="15">
      <c r="A35" s="526" t="s">
        <v>96</v>
      </c>
      <c r="B35" s="526"/>
      <c r="C35" s="353"/>
      <c r="D35" s="354"/>
      <c r="E35" s="395"/>
      <c r="F35" s="353"/>
      <c r="G35" s="353"/>
      <c r="H35" s="353"/>
      <c r="I35" s="353"/>
      <c r="J35" s="353"/>
      <c r="K35" s="184"/>
    </row>
    <row r="36" spans="1:11" ht="15">
      <c r="A36" s="353"/>
      <c r="B36" s="354"/>
      <c r="C36" s="353"/>
      <c r="D36" s="354"/>
      <c r="E36" s="395"/>
      <c r="F36" s="353"/>
      <c r="G36" s="353"/>
      <c r="H36" s="353"/>
      <c r="I36" s="353"/>
      <c r="J36" s="355"/>
      <c r="K36" s="184"/>
    </row>
    <row r="37" spans="1:11" ht="15" customHeight="1">
      <c r="A37" s="353"/>
      <c r="B37" s="354"/>
      <c r="C37" s="527" t="s">
        <v>256</v>
      </c>
      <c r="D37" s="527"/>
      <c r="E37" s="396"/>
      <c r="F37" s="356"/>
      <c r="G37" s="528" t="s">
        <v>465</v>
      </c>
      <c r="H37" s="528"/>
      <c r="I37" s="528"/>
      <c r="J37" s="357"/>
      <c r="K37" s="184"/>
    </row>
    <row r="38" spans="1:11" ht="15">
      <c r="A38" s="353"/>
      <c r="B38" s="354"/>
      <c r="C38" s="353"/>
      <c r="D38" s="354"/>
      <c r="E38" s="395"/>
      <c r="F38" s="353"/>
      <c r="G38" s="529"/>
      <c r="H38" s="529"/>
      <c r="I38" s="529"/>
      <c r="J38" s="357"/>
      <c r="K38" s="184"/>
    </row>
    <row r="39" spans="1:11" ht="15">
      <c r="A39" s="353"/>
      <c r="B39" s="354"/>
      <c r="C39" s="524" t="s">
        <v>127</v>
      </c>
      <c r="D39" s="524"/>
      <c r="E39" s="396"/>
      <c r="F39" s="356"/>
      <c r="G39" s="353"/>
      <c r="H39" s="353"/>
      <c r="I39" s="353"/>
      <c r="J39" s="353"/>
      <c r="K39" s="184"/>
    </row>
  </sheetData>
  <mergeCells count="6">
    <mergeCell ref="C39:D39"/>
    <mergeCell ref="A2:D2"/>
    <mergeCell ref="A35:B35"/>
    <mergeCell ref="C37:D37"/>
    <mergeCell ref="G37:I38"/>
    <mergeCell ref="A32:K33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43" zoomScaleSheetLayoutView="80" workbookViewId="0">
      <selection activeCell="F62" sqref="F62"/>
    </sheetView>
  </sheetViews>
  <sheetFormatPr defaultRowHeight="15"/>
  <cols>
    <col min="1" max="1" width="12.85546875" style="29" customWidth="1"/>
    <col min="2" max="2" width="61.28515625" style="28" customWidth="1"/>
    <col min="3" max="3" width="14.85546875" style="2" customWidth="1"/>
    <col min="4" max="4" width="22.28515625" style="2" customWidth="1"/>
    <col min="5" max="5" width="0.85546875" style="2" customWidth="1"/>
    <col min="6" max="16384" width="9.140625" style="2"/>
  </cols>
  <sheetData>
    <row r="1" spans="1:5">
      <c r="A1" s="73" t="s">
        <v>212</v>
      </c>
      <c r="B1" s="120"/>
      <c r="C1" s="531" t="s">
        <v>186</v>
      </c>
      <c r="D1" s="531"/>
      <c r="E1" s="104"/>
    </row>
    <row r="2" spans="1:5">
      <c r="A2" s="75" t="s">
        <v>128</v>
      </c>
      <c r="B2" s="120"/>
      <c r="C2" s="76"/>
      <c r="D2" s="344" t="s">
        <v>765</v>
      </c>
      <c r="E2" s="295"/>
    </row>
    <row r="3" spans="1:5">
      <c r="A3" s="115"/>
      <c r="B3" s="120"/>
      <c r="C3" s="76"/>
      <c r="D3" s="76"/>
      <c r="E3" s="104"/>
    </row>
    <row r="4" spans="1: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56"/>
      <c r="E5" s="107"/>
    </row>
    <row r="6" spans="1:5">
      <c r="A6" s="76"/>
      <c r="B6" s="75"/>
      <c r="C6" s="75"/>
      <c r="D6" s="75"/>
      <c r="E6" s="107"/>
    </row>
    <row r="7" spans="1:5">
      <c r="A7" s="114"/>
      <c r="B7" s="121"/>
      <c r="C7" s="122"/>
      <c r="D7" s="122"/>
      <c r="E7" s="104"/>
    </row>
    <row r="8" spans="1:5" ht="45">
      <c r="A8" s="123" t="s">
        <v>101</v>
      </c>
      <c r="B8" s="123" t="s">
        <v>178</v>
      </c>
      <c r="C8" s="123" t="s">
        <v>291</v>
      </c>
      <c r="D8" s="123" t="s">
        <v>245</v>
      </c>
      <c r="E8" s="104"/>
    </row>
    <row r="9" spans="1:5">
      <c r="A9" s="49"/>
      <c r="B9" s="50"/>
      <c r="C9" s="157"/>
      <c r="D9" s="157"/>
      <c r="E9" s="104"/>
    </row>
    <row r="10" spans="1:5">
      <c r="A10" s="51" t="s">
        <v>179</v>
      </c>
      <c r="B10" s="463"/>
      <c r="C10" s="124">
        <f>SUM(C11,C34)</f>
        <v>132041.10999999999</v>
      </c>
      <c r="D10" s="8">
        <f>D11+D34</f>
        <v>167901.28999999998</v>
      </c>
      <c r="E10" s="104"/>
    </row>
    <row r="11" spans="1:5">
      <c r="A11" s="52" t="s">
        <v>180</v>
      </c>
      <c r="B11" s="464"/>
      <c r="C11" s="84">
        <f>SUM(C12:C32)</f>
        <v>89905.46</v>
      </c>
      <c r="D11" s="477">
        <f>D14+D28</f>
        <v>109365.63999999998</v>
      </c>
      <c r="E11" s="104"/>
    </row>
    <row r="12" spans="1:5">
      <c r="A12" s="54">
        <v>1110</v>
      </c>
      <c r="B12" s="465" t="s">
        <v>130</v>
      </c>
      <c r="C12" s="8"/>
      <c r="D12" s="8"/>
      <c r="E12" s="104"/>
    </row>
    <row r="13" spans="1:5">
      <c r="A13" s="54">
        <v>1120</v>
      </c>
      <c r="B13" s="465" t="s">
        <v>131</v>
      </c>
      <c r="C13" s="8"/>
      <c r="D13" s="8"/>
      <c r="E13" s="104"/>
    </row>
    <row r="14" spans="1:5">
      <c r="A14" s="54">
        <v>1211</v>
      </c>
      <c r="B14" s="465" t="s">
        <v>132</v>
      </c>
      <c r="C14" s="432">
        <v>19914.41</v>
      </c>
      <c r="D14" s="466">
        <v>35791.879999999997</v>
      </c>
      <c r="E14" s="104"/>
    </row>
    <row r="15" spans="1:5">
      <c r="A15" s="54">
        <v>1212</v>
      </c>
      <c r="B15" s="465" t="s">
        <v>133</v>
      </c>
      <c r="C15" s="8"/>
      <c r="D15" s="8"/>
      <c r="E15" s="104"/>
    </row>
    <row r="16" spans="1:5">
      <c r="A16" s="54">
        <v>1213</v>
      </c>
      <c r="B16" s="465" t="s">
        <v>134</v>
      </c>
      <c r="C16" s="8"/>
      <c r="D16" s="8"/>
      <c r="E16" s="104"/>
    </row>
    <row r="17" spans="1:5">
      <c r="A17" s="54">
        <v>1214</v>
      </c>
      <c r="B17" s="465" t="s">
        <v>135</v>
      </c>
      <c r="C17" s="8"/>
      <c r="D17" s="8"/>
      <c r="E17" s="104"/>
    </row>
    <row r="18" spans="1:5">
      <c r="A18" s="54">
        <v>1215</v>
      </c>
      <c r="B18" s="465" t="s">
        <v>136</v>
      </c>
      <c r="C18" s="8"/>
      <c r="D18" s="8"/>
      <c r="E18" s="104"/>
    </row>
    <row r="19" spans="1:5">
      <c r="A19" s="54">
        <v>1300</v>
      </c>
      <c r="B19" s="465" t="s">
        <v>137</v>
      </c>
      <c r="C19" s="8"/>
      <c r="D19" s="8"/>
      <c r="E19" s="104"/>
    </row>
    <row r="20" spans="1:5">
      <c r="A20" s="54">
        <v>1410</v>
      </c>
      <c r="B20" s="465" t="s">
        <v>138</v>
      </c>
      <c r="C20" s="8"/>
      <c r="D20" s="8"/>
      <c r="E20" s="104"/>
    </row>
    <row r="21" spans="1:5">
      <c r="A21" s="54">
        <v>1421</v>
      </c>
      <c r="B21" s="465" t="s">
        <v>139</v>
      </c>
      <c r="C21" s="8"/>
      <c r="D21" s="8"/>
      <c r="E21" s="104"/>
    </row>
    <row r="22" spans="1:5">
      <c r="A22" s="54">
        <v>1422</v>
      </c>
      <c r="B22" s="465" t="s">
        <v>140</v>
      </c>
      <c r="C22" s="8"/>
      <c r="D22" s="8"/>
      <c r="E22" s="104"/>
    </row>
    <row r="23" spans="1:5">
      <c r="A23" s="54">
        <v>1423</v>
      </c>
      <c r="B23" s="465" t="s">
        <v>141</v>
      </c>
      <c r="C23" s="8"/>
      <c r="D23" s="8"/>
      <c r="E23" s="104"/>
    </row>
    <row r="24" spans="1:5">
      <c r="A24" s="54">
        <v>1431</v>
      </c>
      <c r="B24" s="465" t="s">
        <v>142</v>
      </c>
      <c r="C24" s="8"/>
      <c r="D24" s="8"/>
      <c r="E24" s="104"/>
    </row>
    <row r="25" spans="1:5">
      <c r="A25" s="54">
        <v>1432</v>
      </c>
      <c r="B25" s="465" t="s">
        <v>143</v>
      </c>
      <c r="C25" s="8"/>
      <c r="D25" s="8"/>
      <c r="E25" s="104"/>
    </row>
    <row r="26" spans="1:5">
      <c r="A26" s="54">
        <v>1433</v>
      </c>
      <c r="B26" s="465" t="s">
        <v>144</v>
      </c>
      <c r="C26" s="8"/>
      <c r="D26" s="8"/>
      <c r="E26" s="104"/>
    </row>
    <row r="27" spans="1:5">
      <c r="A27" s="54">
        <v>1441</v>
      </c>
      <c r="B27" s="465" t="s">
        <v>145</v>
      </c>
      <c r="C27" s="8"/>
      <c r="D27" s="8"/>
      <c r="E27" s="104"/>
    </row>
    <row r="28" spans="1:5">
      <c r="A28" s="54">
        <v>1442</v>
      </c>
      <c r="B28" s="465" t="s">
        <v>146</v>
      </c>
      <c r="C28" s="8">
        <v>63991.05</v>
      </c>
      <c r="D28" s="8">
        <v>73573.759999999995</v>
      </c>
      <c r="E28" s="104"/>
    </row>
    <row r="29" spans="1:5">
      <c r="A29" s="54">
        <v>1443</v>
      </c>
      <c r="B29" s="465" t="s">
        <v>147</v>
      </c>
      <c r="C29" s="8"/>
      <c r="D29" s="8"/>
      <c r="E29" s="104"/>
    </row>
    <row r="30" spans="1:5">
      <c r="A30" s="54">
        <v>1444</v>
      </c>
      <c r="B30" s="465" t="s">
        <v>148</v>
      </c>
      <c r="C30" s="8"/>
      <c r="D30" s="8"/>
      <c r="E30" s="104"/>
    </row>
    <row r="31" spans="1:5">
      <c r="A31" s="54">
        <v>1445</v>
      </c>
      <c r="B31" s="465" t="s">
        <v>149</v>
      </c>
      <c r="C31" s="8"/>
      <c r="D31" s="8"/>
      <c r="E31" s="104"/>
    </row>
    <row r="32" spans="1:5">
      <c r="A32" s="54">
        <v>1446</v>
      </c>
      <c r="B32" s="465" t="s">
        <v>150</v>
      </c>
      <c r="C32" s="8">
        <v>6000</v>
      </c>
      <c r="D32" s="8"/>
      <c r="E32" s="104"/>
    </row>
    <row r="33" spans="1:5">
      <c r="A33" s="30"/>
      <c r="C33" s="8"/>
      <c r="D33" s="8"/>
      <c r="E33" s="104"/>
    </row>
    <row r="34" spans="1:5">
      <c r="A34" s="55" t="s">
        <v>181</v>
      </c>
      <c r="B34" s="465"/>
      <c r="C34" s="84">
        <f>SUM(C35:C42)</f>
        <v>42135.649999999994</v>
      </c>
      <c r="D34" s="8">
        <f>D36+D37</f>
        <v>58535.649999999994</v>
      </c>
      <c r="E34" s="104"/>
    </row>
    <row r="35" spans="1:5">
      <c r="A35" s="54">
        <v>2110</v>
      </c>
      <c r="B35" s="465" t="s">
        <v>89</v>
      </c>
      <c r="C35" s="8"/>
      <c r="D35" s="8"/>
      <c r="E35" s="104"/>
    </row>
    <row r="36" spans="1:5">
      <c r="A36" s="54">
        <v>2120</v>
      </c>
      <c r="B36" s="465" t="s">
        <v>151</v>
      </c>
      <c r="C36" s="8">
        <v>41299.949999999997</v>
      </c>
      <c r="D36" s="8">
        <v>57699.95</v>
      </c>
      <c r="E36" s="104"/>
    </row>
    <row r="37" spans="1:5">
      <c r="A37" s="54">
        <v>2130</v>
      </c>
      <c r="B37" s="465" t="s">
        <v>90</v>
      </c>
      <c r="C37" s="8">
        <v>835.7</v>
      </c>
      <c r="D37" s="8">
        <v>835.7</v>
      </c>
      <c r="E37" s="104"/>
    </row>
    <row r="38" spans="1:5">
      <c r="A38" s="54">
        <v>2140</v>
      </c>
      <c r="B38" s="465" t="s">
        <v>389</v>
      </c>
      <c r="C38" s="8"/>
      <c r="D38" s="8"/>
      <c r="E38" s="104"/>
    </row>
    <row r="39" spans="1:5">
      <c r="A39" s="54">
        <v>2150</v>
      </c>
      <c r="B39" s="465" t="s">
        <v>392</v>
      </c>
      <c r="C39" s="8"/>
      <c r="D39" s="8"/>
      <c r="E39" s="104"/>
    </row>
    <row r="40" spans="1:5">
      <c r="A40" s="54">
        <v>2220</v>
      </c>
      <c r="B40" s="465" t="s">
        <v>91</v>
      </c>
      <c r="C40" s="8"/>
      <c r="D40" s="8"/>
      <c r="E40" s="104"/>
    </row>
    <row r="41" spans="1:5">
      <c r="A41" s="54">
        <v>2300</v>
      </c>
      <c r="B41" s="465" t="s">
        <v>152</v>
      </c>
      <c r="C41" s="8"/>
      <c r="D41" s="8"/>
      <c r="E41" s="104"/>
    </row>
    <row r="42" spans="1:5">
      <c r="A42" s="54">
        <v>2400</v>
      </c>
      <c r="B42" s="465" t="s">
        <v>153</v>
      </c>
      <c r="C42" s="8"/>
      <c r="D42" s="8"/>
      <c r="E42" s="104"/>
    </row>
    <row r="43" spans="1:5">
      <c r="A43" s="31"/>
      <c r="C43" s="8"/>
      <c r="D43" s="8"/>
      <c r="E43" s="104"/>
    </row>
    <row r="44" spans="1:5">
      <c r="A44" s="53" t="s">
        <v>185</v>
      </c>
      <c r="B44" s="465"/>
      <c r="C44" s="84">
        <f>SUM(C45,C64)</f>
        <v>126041.11</v>
      </c>
      <c r="D44" s="8">
        <f>D45+D64</f>
        <v>167901.28999999998</v>
      </c>
      <c r="E44" s="104"/>
    </row>
    <row r="45" spans="1:5">
      <c r="A45" s="55" t="s">
        <v>182</v>
      </c>
      <c r="B45" s="465"/>
      <c r="C45" s="84">
        <f>SUM(C46:C61)</f>
        <v>52155.14</v>
      </c>
      <c r="D45" s="8">
        <f>D47</f>
        <v>42628.67</v>
      </c>
      <c r="E45" s="104"/>
    </row>
    <row r="46" spans="1:5">
      <c r="A46" s="54">
        <v>3100</v>
      </c>
      <c r="B46" s="465" t="s">
        <v>154</v>
      </c>
      <c r="C46" s="8"/>
      <c r="D46" s="8"/>
      <c r="E46" s="104"/>
    </row>
    <row r="47" spans="1:5">
      <c r="A47" s="54">
        <v>3210</v>
      </c>
      <c r="B47" s="465" t="s">
        <v>155</v>
      </c>
      <c r="C47" s="8">
        <v>52155.14</v>
      </c>
      <c r="D47" s="8">
        <v>42628.67</v>
      </c>
      <c r="E47" s="104"/>
    </row>
    <row r="48" spans="1:5">
      <c r="A48" s="54">
        <v>3221</v>
      </c>
      <c r="B48" s="465" t="s">
        <v>156</v>
      </c>
      <c r="C48" s="8"/>
      <c r="D48" s="8"/>
      <c r="E48" s="104"/>
    </row>
    <row r="49" spans="1:5">
      <c r="A49" s="54">
        <v>3222</v>
      </c>
      <c r="B49" s="465" t="s">
        <v>157</v>
      </c>
      <c r="C49" s="8"/>
      <c r="D49" s="8"/>
      <c r="E49" s="104"/>
    </row>
    <row r="50" spans="1:5">
      <c r="A50" s="54">
        <v>3223</v>
      </c>
      <c r="B50" s="465" t="s">
        <v>158</v>
      </c>
      <c r="C50" s="8"/>
      <c r="D50" s="8"/>
      <c r="E50" s="104"/>
    </row>
    <row r="51" spans="1:5">
      <c r="A51" s="54">
        <v>3224</v>
      </c>
      <c r="B51" s="465" t="s">
        <v>159</v>
      </c>
      <c r="C51" s="8"/>
      <c r="D51" s="8"/>
      <c r="E51" s="104"/>
    </row>
    <row r="52" spans="1:5">
      <c r="A52" s="54">
        <v>3231</v>
      </c>
      <c r="B52" s="465" t="s">
        <v>160</v>
      </c>
      <c r="C52" s="8"/>
      <c r="D52" s="8"/>
      <c r="E52" s="104"/>
    </row>
    <row r="53" spans="1:5">
      <c r="A53" s="54">
        <v>3232</v>
      </c>
      <c r="B53" s="465" t="s">
        <v>161</v>
      </c>
      <c r="C53" s="8"/>
      <c r="D53" s="8"/>
      <c r="E53" s="104"/>
    </row>
    <row r="54" spans="1:5">
      <c r="A54" s="54">
        <v>3234</v>
      </c>
      <c r="B54" s="465" t="s">
        <v>162</v>
      </c>
      <c r="C54" s="8"/>
      <c r="D54" s="8"/>
      <c r="E54" s="104"/>
    </row>
    <row r="55" spans="1:5" ht="30">
      <c r="A55" s="54">
        <v>3236</v>
      </c>
      <c r="B55" s="465" t="s">
        <v>177</v>
      </c>
      <c r="C55" s="8"/>
      <c r="D55" s="8"/>
      <c r="E55" s="104"/>
    </row>
    <row r="56" spans="1:5" ht="45">
      <c r="A56" s="54">
        <v>3237</v>
      </c>
      <c r="B56" s="465" t="s">
        <v>163</v>
      </c>
      <c r="C56" s="8"/>
      <c r="D56" s="8"/>
      <c r="E56" s="104"/>
    </row>
    <row r="57" spans="1:5">
      <c r="A57" s="54">
        <v>3241</v>
      </c>
      <c r="B57" s="465" t="s">
        <v>164</v>
      </c>
      <c r="C57" s="8"/>
      <c r="D57" s="8"/>
      <c r="E57" s="104"/>
    </row>
    <row r="58" spans="1:5">
      <c r="A58" s="54">
        <v>3242</v>
      </c>
      <c r="B58" s="465" t="s">
        <v>165</v>
      </c>
      <c r="C58" s="8"/>
      <c r="D58" s="8"/>
      <c r="E58" s="104"/>
    </row>
    <row r="59" spans="1:5">
      <c r="A59" s="54">
        <v>3243</v>
      </c>
      <c r="B59" s="465" t="s">
        <v>166</v>
      </c>
      <c r="C59" s="8"/>
      <c r="D59" s="8"/>
      <c r="E59" s="104"/>
    </row>
    <row r="60" spans="1:5">
      <c r="A60" s="54">
        <v>3245</v>
      </c>
      <c r="B60" s="465" t="s">
        <v>167</v>
      </c>
      <c r="C60" s="8"/>
      <c r="D60" s="8"/>
      <c r="E60" s="104"/>
    </row>
    <row r="61" spans="1:5">
      <c r="A61" s="54">
        <v>3246</v>
      </c>
      <c r="B61" s="465" t="s">
        <v>168</v>
      </c>
      <c r="C61" s="8"/>
      <c r="D61" s="8"/>
      <c r="E61" s="104"/>
    </row>
    <row r="62" spans="1:5">
      <c r="A62" s="31"/>
      <c r="C62" s="8"/>
      <c r="D62" s="8"/>
      <c r="E62" s="104"/>
    </row>
    <row r="63" spans="1:5">
      <c r="A63" s="32"/>
      <c r="C63" s="8"/>
      <c r="D63" s="8"/>
      <c r="E63" s="104"/>
    </row>
    <row r="64" spans="1:5">
      <c r="A64" s="55" t="s">
        <v>183</v>
      </c>
      <c r="B64" s="465"/>
      <c r="C64" s="84">
        <f>SUM(C65:C67)</f>
        <v>73885.97</v>
      </c>
      <c r="D64" s="8">
        <v>125272.62</v>
      </c>
      <c r="E64" s="104"/>
    </row>
    <row r="65" spans="1:5">
      <c r="A65" s="54">
        <v>5100</v>
      </c>
      <c r="B65" s="465" t="s">
        <v>243</v>
      </c>
      <c r="C65" s="8"/>
      <c r="D65" s="8">
        <v>125272.62</v>
      </c>
      <c r="E65" s="104"/>
    </row>
    <row r="66" spans="1:5">
      <c r="A66" s="54">
        <v>5220</v>
      </c>
      <c r="B66" s="465" t="s">
        <v>412</v>
      </c>
      <c r="C66" s="8">
        <v>73885.97</v>
      </c>
      <c r="E66" s="104"/>
    </row>
    <row r="67" spans="1:5">
      <c r="A67" s="54">
        <v>5230</v>
      </c>
      <c r="B67" s="465" t="s">
        <v>413</v>
      </c>
      <c r="C67" s="8"/>
      <c r="D67" s="8"/>
      <c r="E67" s="104"/>
    </row>
    <row r="68" spans="1:5">
      <c r="A68" s="31"/>
      <c r="C68" s="8"/>
      <c r="D68" s="8"/>
      <c r="E68" s="104"/>
    </row>
    <row r="69" spans="1:5">
      <c r="A69" s="2"/>
      <c r="C69" s="8"/>
      <c r="D69" s="8"/>
      <c r="E69" s="104"/>
    </row>
    <row r="70" spans="1:5">
      <c r="A70" s="53" t="s">
        <v>184</v>
      </c>
      <c r="B70" s="465"/>
      <c r="C70" s="8"/>
      <c r="D70" s="8"/>
      <c r="E70" s="104"/>
    </row>
    <row r="71" spans="1:5" ht="30">
      <c r="A71" s="54">
        <v>1</v>
      </c>
      <c r="B71" s="465" t="s">
        <v>169</v>
      </c>
      <c r="C71" s="8"/>
      <c r="D71" s="8"/>
      <c r="E71" s="104"/>
    </row>
    <row r="72" spans="1:5">
      <c r="A72" s="54">
        <v>2</v>
      </c>
      <c r="B72" s="465" t="s">
        <v>170</v>
      </c>
      <c r="C72" s="8"/>
      <c r="D72" s="8"/>
      <c r="E72" s="104"/>
    </row>
    <row r="73" spans="1:5">
      <c r="A73" s="54">
        <v>3</v>
      </c>
      <c r="B73" s="465" t="s">
        <v>171</v>
      </c>
      <c r="C73" s="8"/>
      <c r="D73" s="8"/>
      <c r="E73" s="104"/>
    </row>
    <row r="74" spans="1:5">
      <c r="A74" s="54">
        <v>4</v>
      </c>
      <c r="B74" s="465" t="s">
        <v>348</v>
      </c>
      <c r="C74" s="8"/>
      <c r="D74" s="8"/>
      <c r="E74" s="104"/>
    </row>
    <row r="75" spans="1:5">
      <c r="A75" s="54">
        <v>5</v>
      </c>
      <c r="B75" s="465" t="s">
        <v>172</v>
      </c>
      <c r="C75" s="8"/>
      <c r="D75" s="8"/>
      <c r="E75" s="104"/>
    </row>
    <row r="76" spans="1:5">
      <c r="A76" s="54">
        <v>6</v>
      </c>
      <c r="B76" s="465" t="s">
        <v>173</v>
      </c>
      <c r="C76" s="8"/>
      <c r="D76" s="8"/>
      <c r="E76" s="104"/>
    </row>
    <row r="77" spans="1:5">
      <c r="A77" s="54">
        <v>7</v>
      </c>
      <c r="B77" s="465" t="s">
        <v>174</v>
      </c>
      <c r="C77" s="8"/>
      <c r="D77" s="8"/>
      <c r="E77" s="104"/>
    </row>
    <row r="78" spans="1:5">
      <c r="A78" s="54">
        <v>8</v>
      </c>
      <c r="B78" s="465" t="s">
        <v>175</v>
      </c>
      <c r="C78" s="8"/>
      <c r="D78" s="8"/>
      <c r="E78" s="104"/>
    </row>
    <row r="79" spans="1:5">
      <c r="A79" s="54">
        <v>9</v>
      </c>
      <c r="B79" s="465" t="s">
        <v>176</v>
      </c>
      <c r="C79" s="8"/>
      <c r="D79" s="8"/>
      <c r="E79" s="104"/>
    </row>
    <row r="83" spans="1:9">
      <c r="A83" s="2"/>
      <c r="B83" s="2"/>
    </row>
    <row r="84" spans="1:9">
      <c r="A84" s="68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8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SheetLayoutView="80" workbookViewId="0">
      <selection activeCell="I10" sqref="I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426</v>
      </c>
      <c r="B1" s="75"/>
      <c r="C1" s="75"/>
      <c r="D1" s="75"/>
      <c r="E1" s="75"/>
      <c r="F1" s="75"/>
      <c r="G1" s="75"/>
      <c r="H1" s="75"/>
      <c r="I1" s="521" t="s">
        <v>97</v>
      </c>
      <c r="J1" s="521"/>
      <c r="K1" s="104"/>
    </row>
    <row r="2" spans="1:11">
      <c r="A2" s="75" t="s">
        <v>128</v>
      </c>
      <c r="B2" s="75"/>
      <c r="C2" s="75"/>
      <c r="D2" s="75"/>
      <c r="E2" s="75"/>
      <c r="F2" s="75"/>
      <c r="G2" s="75"/>
      <c r="H2" s="75"/>
      <c r="I2" s="344" t="s">
        <v>765</v>
      </c>
      <c r="J2" s="295"/>
      <c r="K2" s="104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>
      <c r="A5" s="220" t="str">
        <f>'ფორმა N1'!D4</f>
        <v>დავით თარხან-მოურავი, ირმა ინაშვილი -საქართველოს პატრიოტთა ალიანსი"</v>
      </c>
      <c r="B5" s="370"/>
      <c r="C5" s="370"/>
      <c r="D5" s="370"/>
      <c r="E5" s="370"/>
      <c r="F5" s="371"/>
      <c r="G5" s="370"/>
      <c r="H5" s="370"/>
      <c r="I5" s="370"/>
      <c r="J5" s="370"/>
      <c r="K5" s="104"/>
    </row>
    <row r="6" spans="1:11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>
      <c r="A8" s="128" t="s">
        <v>64</v>
      </c>
      <c r="B8" s="128" t="s">
        <v>99</v>
      </c>
      <c r="C8" s="129" t="s">
        <v>101</v>
      </c>
      <c r="D8" s="129" t="s">
        <v>263</v>
      </c>
      <c r="E8" s="129" t="s">
        <v>100</v>
      </c>
      <c r="F8" s="127" t="s">
        <v>244</v>
      </c>
      <c r="G8" s="127" t="s">
        <v>282</v>
      </c>
      <c r="H8" s="127" t="s">
        <v>283</v>
      </c>
      <c r="I8" s="127" t="s">
        <v>245</v>
      </c>
      <c r="J8" s="130" t="s">
        <v>102</v>
      </c>
      <c r="K8" s="104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4"/>
    </row>
    <row r="10" spans="1:11" s="27" customFormat="1" ht="30">
      <c r="A10" s="158">
        <v>1</v>
      </c>
      <c r="B10" s="60" t="s">
        <v>481</v>
      </c>
      <c r="C10" s="159" t="s">
        <v>486</v>
      </c>
      <c r="D10" s="380" t="s">
        <v>209</v>
      </c>
      <c r="E10" s="381">
        <v>41631</v>
      </c>
      <c r="F10" s="467">
        <v>19914.41</v>
      </c>
      <c r="G10" s="466">
        <v>185837</v>
      </c>
      <c r="H10" s="466">
        <v>169959.53</v>
      </c>
      <c r="I10" s="466">
        <v>35791.879999999997</v>
      </c>
      <c r="J10" s="431"/>
      <c r="K10" s="104"/>
    </row>
    <row r="11" spans="1:11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>
      <c r="A15" s="103"/>
      <c r="B15" s="230" t="s">
        <v>96</v>
      </c>
      <c r="C15" s="103"/>
      <c r="D15" s="103"/>
      <c r="E15" s="103"/>
      <c r="F15" s="231"/>
      <c r="G15" s="103"/>
      <c r="H15" s="103"/>
      <c r="I15" s="103"/>
      <c r="J15" s="103"/>
    </row>
    <row r="16" spans="1:11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>
      <c r="A17" s="103"/>
      <c r="B17" s="103"/>
      <c r="C17" s="279"/>
      <c r="D17" s="103"/>
      <c r="E17" s="103"/>
      <c r="F17" s="279"/>
      <c r="G17" s="280"/>
      <c r="H17" s="280"/>
      <c r="I17" s="100"/>
      <c r="J17" s="100"/>
    </row>
    <row r="18" spans="1:10">
      <c r="A18" s="100"/>
      <c r="B18" s="103"/>
      <c r="C18" s="232" t="s">
        <v>256</v>
      </c>
      <c r="D18" s="232"/>
      <c r="E18" s="103"/>
      <c r="F18" s="103" t="s">
        <v>261</v>
      </c>
      <c r="G18" s="100"/>
      <c r="H18" s="100"/>
      <c r="I18" s="100"/>
      <c r="J18" s="100"/>
    </row>
    <row r="19" spans="1:10">
      <c r="A19" s="100"/>
      <c r="B19" s="103"/>
      <c r="C19" s="233" t="s">
        <v>127</v>
      </c>
      <c r="D19" s="103"/>
      <c r="E19" s="103"/>
      <c r="F19" s="103" t="s">
        <v>257</v>
      </c>
      <c r="G19" s="100"/>
      <c r="H19" s="100"/>
      <c r="I19" s="100"/>
      <c r="J19" s="100"/>
    </row>
    <row r="20" spans="1:10" customFormat="1">
      <c r="A20" s="100"/>
      <c r="B20" s="103"/>
      <c r="C20" s="103"/>
      <c r="D20" s="233"/>
      <c r="E20" s="100"/>
      <c r="F20" s="100"/>
      <c r="G20" s="100"/>
      <c r="H20" s="100"/>
      <c r="I20" s="100"/>
      <c r="J20" s="100"/>
    </row>
    <row r="21" spans="1:10" customFormat="1" ht="12.7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1">
    <mergeCell ref="I1:J1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4" customWidth="1"/>
    <col min="2" max="2" width="13.28515625" style="184" customWidth="1"/>
    <col min="3" max="3" width="21.42578125" style="184" customWidth="1"/>
    <col min="4" max="4" width="17.85546875" style="184" customWidth="1"/>
    <col min="5" max="5" width="12.7109375" style="184" customWidth="1"/>
    <col min="6" max="6" width="36.85546875" style="184" customWidth="1"/>
    <col min="7" max="7" width="22.28515625" style="184" customWidth="1"/>
    <col min="8" max="8" width="0.5703125" style="184" customWidth="1"/>
    <col min="9" max="16384" width="9.140625" style="184"/>
  </cols>
  <sheetData>
    <row r="1" spans="1:8">
      <c r="A1" s="73" t="s">
        <v>351</v>
      </c>
      <c r="B1" s="75"/>
      <c r="C1" s="75"/>
      <c r="D1" s="75"/>
      <c r="E1" s="75"/>
      <c r="F1" s="75"/>
      <c r="G1" s="164" t="s">
        <v>97</v>
      </c>
      <c r="H1" s="165"/>
    </row>
    <row r="2" spans="1:8">
      <c r="A2" s="75" t="s">
        <v>128</v>
      </c>
      <c r="B2" s="75"/>
      <c r="C2" s="75"/>
      <c r="D2" s="75"/>
      <c r="E2" s="75"/>
      <c r="F2" s="75"/>
      <c r="G2" s="344" t="s">
        <v>765</v>
      </c>
      <c r="H2" s="295"/>
    </row>
    <row r="3" spans="1:8">
      <c r="A3" s="75"/>
      <c r="B3" s="75"/>
      <c r="C3" s="75"/>
      <c r="D3" s="75"/>
      <c r="E3" s="75"/>
      <c r="F3" s="75"/>
      <c r="G3" s="101"/>
      <c r="H3" s="165"/>
    </row>
    <row r="4" spans="1:8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>
      <c r="A5" s="220" t="str">
        <f>'ფორმა N1'!D4</f>
        <v>დავით თარხან-მოურავი, ირმა ინაშვილი -საქართველოს პატრიოტთა ალიანსი"</v>
      </c>
      <c r="B5" s="220"/>
      <c r="C5" s="220"/>
      <c r="D5" s="220"/>
      <c r="E5" s="220"/>
      <c r="F5" s="220"/>
      <c r="G5" s="220"/>
      <c r="H5" s="103"/>
    </row>
    <row r="6" spans="1:8">
      <c r="A6" s="76"/>
      <c r="B6" s="75"/>
      <c r="C6" s="75"/>
      <c r="D6" s="75"/>
      <c r="E6" s="75"/>
      <c r="F6" s="75"/>
      <c r="G6" s="75"/>
      <c r="H6" s="103"/>
    </row>
    <row r="7" spans="1:8">
      <c r="A7" s="75"/>
      <c r="B7" s="75"/>
      <c r="C7" s="75"/>
      <c r="D7" s="75"/>
      <c r="E7" s="75"/>
      <c r="F7" s="75"/>
      <c r="G7" s="75"/>
      <c r="H7" s="104"/>
    </row>
    <row r="8" spans="1:8" ht="45.75" customHeight="1">
      <c r="A8" s="166" t="s">
        <v>301</v>
      </c>
      <c r="B8" s="166" t="s">
        <v>129</v>
      </c>
      <c r="C8" s="167" t="s">
        <v>349</v>
      </c>
      <c r="D8" s="167" t="s">
        <v>350</v>
      </c>
      <c r="E8" s="167" t="s">
        <v>263</v>
      </c>
      <c r="F8" s="166" t="s">
        <v>308</v>
      </c>
      <c r="G8" s="167" t="s">
        <v>302</v>
      </c>
      <c r="H8" s="104"/>
    </row>
    <row r="9" spans="1:8">
      <c r="A9" s="168" t="s">
        <v>303</v>
      </c>
      <c r="B9" s="169"/>
      <c r="C9" s="170"/>
      <c r="D9" s="171"/>
      <c r="E9" s="171"/>
      <c r="F9" s="171"/>
      <c r="G9" s="172"/>
      <c r="H9" s="104"/>
    </row>
    <row r="10" spans="1:8" ht="15.75">
      <c r="A10" s="169">
        <v>1</v>
      </c>
      <c r="B10" s="156"/>
      <c r="C10" s="173"/>
      <c r="D10" s="174"/>
      <c r="E10" s="174"/>
      <c r="F10" s="174"/>
      <c r="G10" s="175" t="str">
        <f>IF(ISBLANK(B10),"",G9+C10-D10)</f>
        <v/>
      </c>
      <c r="H10" s="104"/>
    </row>
    <row r="11" spans="1:8" ht="15.75">
      <c r="A11" s="169">
        <v>2</v>
      </c>
      <c r="B11" s="156"/>
      <c r="C11" s="173"/>
      <c r="D11" s="174"/>
      <c r="E11" s="174"/>
      <c r="F11" s="174"/>
      <c r="G11" s="175" t="str">
        <f t="shared" ref="G11:G38" si="0">IF(ISBLANK(B11),"",G10+C11-D11)</f>
        <v/>
      </c>
      <c r="H11" s="104"/>
    </row>
    <row r="12" spans="1:8" ht="15.75">
      <c r="A12" s="169">
        <v>3</v>
      </c>
      <c r="B12" s="156"/>
      <c r="C12" s="173"/>
      <c r="D12" s="174"/>
      <c r="E12" s="174"/>
      <c r="F12" s="174"/>
      <c r="G12" s="175" t="str">
        <f t="shared" si="0"/>
        <v/>
      </c>
      <c r="H12" s="104"/>
    </row>
    <row r="13" spans="1:8" ht="15.75">
      <c r="A13" s="169">
        <v>4</v>
      </c>
      <c r="B13" s="156"/>
      <c r="C13" s="173"/>
      <c r="D13" s="174"/>
      <c r="E13" s="174"/>
      <c r="F13" s="174"/>
      <c r="G13" s="175" t="str">
        <f t="shared" si="0"/>
        <v/>
      </c>
      <c r="H13" s="104"/>
    </row>
    <row r="14" spans="1:8" ht="15.75">
      <c r="A14" s="169">
        <v>5</v>
      </c>
      <c r="B14" s="156"/>
      <c r="C14" s="173"/>
      <c r="D14" s="174"/>
      <c r="E14" s="174"/>
      <c r="F14" s="174"/>
      <c r="G14" s="175" t="str">
        <f t="shared" si="0"/>
        <v/>
      </c>
      <c r="H14" s="104"/>
    </row>
    <row r="15" spans="1:8" ht="15.75">
      <c r="A15" s="169">
        <v>6</v>
      </c>
      <c r="B15" s="156"/>
      <c r="C15" s="173"/>
      <c r="D15" s="174"/>
      <c r="E15" s="174"/>
      <c r="F15" s="174"/>
      <c r="G15" s="175" t="str">
        <f t="shared" si="0"/>
        <v/>
      </c>
      <c r="H15" s="104"/>
    </row>
    <row r="16" spans="1:8" ht="15.75">
      <c r="A16" s="169">
        <v>7</v>
      </c>
      <c r="B16" s="156"/>
      <c r="C16" s="173"/>
      <c r="D16" s="174"/>
      <c r="E16" s="174"/>
      <c r="F16" s="174"/>
      <c r="G16" s="175" t="str">
        <f t="shared" si="0"/>
        <v/>
      </c>
      <c r="H16" s="104"/>
    </row>
    <row r="17" spans="1:8" ht="15.75">
      <c r="A17" s="169">
        <v>8</v>
      </c>
      <c r="B17" s="156"/>
      <c r="C17" s="173"/>
      <c r="D17" s="174"/>
      <c r="E17" s="174"/>
      <c r="F17" s="174"/>
      <c r="G17" s="175" t="str">
        <f t="shared" si="0"/>
        <v/>
      </c>
      <c r="H17" s="104"/>
    </row>
    <row r="18" spans="1:8" ht="15.75">
      <c r="A18" s="169">
        <v>9</v>
      </c>
      <c r="B18" s="156"/>
      <c r="C18" s="173"/>
      <c r="D18" s="174"/>
      <c r="E18" s="174"/>
      <c r="F18" s="174"/>
      <c r="G18" s="175" t="str">
        <f t="shared" si="0"/>
        <v/>
      </c>
      <c r="H18" s="104"/>
    </row>
    <row r="19" spans="1:8" ht="15.75">
      <c r="A19" s="169">
        <v>10</v>
      </c>
      <c r="B19" s="156"/>
      <c r="C19" s="173"/>
      <c r="D19" s="174"/>
      <c r="E19" s="174"/>
      <c r="F19" s="174"/>
      <c r="G19" s="175" t="str">
        <f t="shared" si="0"/>
        <v/>
      </c>
      <c r="H19" s="104"/>
    </row>
    <row r="20" spans="1:8" ht="15.75">
      <c r="A20" s="169">
        <v>11</v>
      </c>
      <c r="B20" s="156"/>
      <c r="C20" s="173"/>
      <c r="D20" s="174"/>
      <c r="E20" s="174"/>
      <c r="F20" s="174"/>
      <c r="G20" s="175" t="str">
        <f t="shared" si="0"/>
        <v/>
      </c>
      <c r="H20" s="104"/>
    </row>
    <row r="21" spans="1:8" ht="15.75">
      <c r="A21" s="169">
        <v>12</v>
      </c>
      <c r="B21" s="156"/>
      <c r="C21" s="173"/>
      <c r="D21" s="174"/>
      <c r="E21" s="174"/>
      <c r="F21" s="174"/>
      <c r="G21" s="175" t="str">
        <f t="shared" si="0"/>
        <v/>
      </c>
      <c r="H21" s="104"/>
    </row>
    <row r="22" spans="1:8" ht="15.75">
      <c r="A22" s="169">
        <v>13</v>
      </c>
      <c r="B22" s="156"/>
      <c r="C22" s="173"/>
      <c r="D22" s="174"/>
      <c r="E22" s="174"/>
      <c r="F22" s="174"/>
      <c r="G22" s="175" t="str">
        <f t="shared" si="0"/>
        <v/>
      </c>
      <c r="H22" s="104"/>
    </row>
    <row r="23" spans="1:8" ht="15.75">
      <c r="A23" s="169">
        <v>14</v>
      </c>
      <c r="B23" s="156"/>
      <c r="C23" s="173"/>
      <c r="D23" s="174"/>
      <c r="E23" s="174"/>
      <c r="F23" s="174"/>
      <c r="G23" s="175" t="str">
        <f t="shared" si="0"/>
        <v/>
      </c>
      <c r="H23" s="104"/>
    </row>
    <row r="24" spans="1:8" ht="15.75">
      <c r="A24" s="169">
        <v>15</v>
      </c>
      <c r="B24" s="156"/>
      <c r="C24" s="173"/>
      <c r="D24" s="174"/>
      <c r="E24" s="174"/>
      <c r="F24" s="174"/>
      <c r="G24" s="175" t="str">
        <f t="shared" si="0"/>
        <v/>
      </c>
      <c r="H24" s="104"/>
    </row>
    <row r="25" spans="1:8" ht="15.75">
      <c r="A25" s="169">
        <v>16</v>
      </c>
      <c r="B25" s="156"/>
      <c r="C25" s="173"/>
      <c r="D25" s="174"/>
      <c r="E25" s="174"/>
      <c r="F25" s="174"/>
      <c r="G25" s="175" t="str">
        <f t="shared" si="0"/>
        <v/>
      </c>
      <c r="H25" s="104"/>
    </row>
    <row r="26" spans="1:8" ht="15.75">
      <c r="A26" s="169">
        <v>17</v>
      </c>
      <c r="B26" s="156"/>
      <c r="C26" s="173"/>
      <c r="D26" s="174"/>
      <c r="E26" s="174"/>
      <c r="F26" s="174"/>
      <c r="G26" s="175" t="str">
        <f t="shared" si="0"/>
        <v/>
      </c>
      <c r="H26" s="104"/>
    </row>
    <row r="27" spans="1:8" ht="15.75">
      <c r="A27" s="169">
        <v>18</v>
      </c>
      <c r="B27" s="156"/>
      <c r="C27" s="173"/>
      <c r="D27" s="174"/>
      <c r="E27" s="174"/>
      <c r="F27" s="174"/>
      <c r="G27" s="175" t="str">
        <f t="shared" si="0"/>
        <v/>
      </c>
      <c r="H27" s="104"/>
    </row>
    <row r="28" spans="1:8" ht="15.75">
      <c r="A28" s="169">
        <v>19</v>
      </c>
      <c r="B28" s="156"/>
      <c r="C28" s="173"/>
      <c r="D28" s="174"/>
      <c r="E28" s="174"/>
      <c r="F28" s="174"/>
      <c r="G28" s="175" t="str">
        <f t="shared" si="0"/>
        <v/>
      </c>
      <c r="H28" s="104"/>
    </row>
    <row r="29" spans="1:8" ht="15.75">
      <c r="A29" s="169">
        <v>20</v>
      </c>
      <c r="B29" s="156"/>
      <c r="C29" s="173"/>
      <c r="D29" s="174"/>
      <c r="E29" s="174"/>
      <c r="F29" s="174"/>
      <c r="G29" s="175" t="str">
        <f t="shared" si="0"/>
        <v/>
      </c>
      <c r="H29" s="104"/>
    </row>
    <row r="30" spans="1:8" ht="15.75">
      <c r="A30" s="169">
        <v>21</v>
      </c>
      <c r="B30" s="156"/>
      <c r="C30" s="176"/>
      <c r="D30" s="177"/>
      <c r="E30" s="177"/>
      <c r="F30" s="177"/>
      <c r="G30" s="175" t="str">
        <f t="shared" si="0"/>
        <v/>
      </c>
      <c r="H30" s="104"/>
    </row>
    <row r="31" spans="1:8" ht="15.75">
      <c r="A31" s="169">
        <v>22</v>
      </c>
      <c r="B31" s="156"/>
      <c r="C31" s="176"/>
      <c r="D31" s="177"/>
      <c r="E31" s="177"/>
      <c r="F31" s="177"/>
      <c r="G31" s="175" t="str">
        <f t="shared" si="0"/>
        <v/>
      </c>
      <c r="H31" s="104"/>
    </row>
    <row r="32" spans="1:8" ht="15.75">
      <c r="A32" s="169">
        <v>23</v>
      </c>
      <c r="B32" s="156"/>
      <c r="C32" s="176"/>
      <c r="D32" s="177"/>
      <c r="E32" s="177"/>
      <c r="F32" s="177"/>
      <c r="G32" s="175" t="str">
        <f t="shared" si="0"/>
        <v/>
      </c>
      <c r="H32" s="104"/>
    </row>
    <row r="33" spans="1:10" ht="15.75">
      <c r="A33" s="169">
        <v>24</v>
      </c>
      <c r="B33" s="156"/>
      <c r="C33" s="176"/>
      <c r="D33" s="177"/>
      <c r="E33" s="177"/>
      <c r="F33" s="177"/>
      <c r="G33" s="175" t="str">
        <f t="shared" si="0"/>
        <v/>
      </c>
      <c r="H33" s="104"/>
    </row>
    <row r="34" spans="1:10" ht="15.75">
      <c r="A34" s="169">
        <v>25</v>
      </c>
      <c r="B34" s="156"/>
      <c r="C34" s="176"/>
      <c r="D34" s="177"/>
      <c r="E34" s="177"/>
      <c r="F34" s="177"/>
      <c r="G34" s="175" t="str">
        <f t="shared" si="0"/>
        <v/>
      </c>
      <c r="H34" s="104"/>
    </row>
    <row r="35" spans="1:10" ht="15.75">
      <c r="A35" s="169">
        <v>26</v>
      </c>
      <c r="B35" s="156"/>
      <c r="C35" s="176"/>
      <c r="D35" s="177"/>
      <c r="E35" s="177"/>
      <c r="F35" s="177"/>
      <c r="G35" s="175" t="str">
        <f t="shared" si="0"/>
        <v/>
      </c>
      <c r="H35" s="104"/>
    </row>
    <row r="36" spans="1:10" ht="15.75">
      <c r="A36" s="169">
        <v>27</v>
      </c>
      <c r="B36" s="156"/>
      <c r="C36" s="176"/>
      <c r="D36" s="177"/>
      <c r="E36" s="177"/>
      <c r="F36" s="177"/>
      <c r="G36" s="175" t="str">
        <f t="shared" si="0"/>
        <v/>
      </c>
      <c r="H36" s="104"/>
    </row>
    <row r="37" spans="1:10" ht="15.75">
      <c r="A37" s="169">
        <v>28</v>
      </c>
      <c r="B37" s="156"/>
      <c r="C37" s="176"/>
      <c r="D37" s="177"/>
      <c r="E37" s="177"/>
      <c r="F37" s="177"/>
      <c r="G37" s="175" t="str">
        <f t="shared" si="0"/>
        <v/>
      </c>
      <c r="H37" s="104"/>
    </row>
    <row r="38" spans="1:10" ht="15.75">
      <c r="A38" s="169">
        <v>29</v>
      </c>
      <c r="B38" s="156"/>
      <c r="C38" s="176"/>
      <c r="D38" s="177"/>
      <c r="E38" s="177"/>
      <c r="F38" s="177"/>
      <c r="G38" s="175" t="str">
        <f t="shared" si="0"/>
        <v/>
      </c>
      <c r="H38" s="104"/>
    </row>
    <row r="39" spans="1:10" ht="15.75">
      <c r="A39" s="169" t="s">
        <v>266</v>
      </c>
      <c r="B39" s="156"/>
      <c r="C39" s="176"/>
      <c r="D39" s="177"/>
      <c r="E39" s="177"/>
      <c r="F39" s="177"/>
      <c r="G39" s="175" t="str">
        <f>IF(ISBLANK(B39),"",#REF!+C39-D39)</f>
        <v/>
      </c>
      <c r="H39" s="104"/>
    </row>
    <row r="40" spans="1:10">
      <c r="A40" s="178" t="s">
        <v>304</v>
      </c>
      <c r="B40" s="179"/>
      <c r="C40" s="180"/>
      <c r="D40" s="181"/>
      <c r="E40" s="181"/>
      <c r="F40" s="182"/>
      <c r="G40" s="183" t="str">
        <f>G39</f>
        <v/>
      </c>
      <c r="H40" s="104"/>
    </row>
    <row r="44" spans="1:10">
      <c r="B44" s="186" t="s">
        <v>96</v>
      </c>
      <c r="F44" s="187"/>
    </row>
    <row r="45" spans="1:10">
      <c r="F45" s="185"/>
      <c r="G45" s="185"/>
      <c r="H45" s="185"/>
      <c r="I45" s="185"/>
      <c r="J45" s="185"/>
    </row>
    <row r="46" spans="1:10">
      <c r="C46" s="188"/>
      <c r="F46" s="188"/>
      <c r="G46" s="189"/>
      <c r="H46" s="185"/>
      <c r="I46" s="185"/>
      <c r="J46" s="185"/>
    </row>
    <row r="47" spans="1:10">
      <c r="A47" s="185"/>
      <c r="C47" s="190" t="s">
        <v>256</v>
      </c>
      <c r="F47" s="191" t="s">
        <v>261</v>
      </c>
      <c r="G47" s="189"/>
      <c r="H47" s="185"/>
      <c r="I47" s="185"/>
      <c r="J47" s="185"/>
    </row>
    <row r="48" spans="1:10">
      <c r="A48" s="185"/>
      <c r="C48" s="192" t="s">
        <v>127</v>
      </c>
      <c r="F48" s="184" t="s">
        <v>257</v>
      </c>
      <c r="G48" s="185"/>
      <c r="H48" s="185"/>
      <c r="I48" s="185"/>
      <c r="J48" s="185"/>
    </row>
    <row r="49" spans="2:2" s="185" customFormat="1">
      <c r="B49" s="184"/>
    </row>
    <row r="50" spans="2:2" s="185" customFormat="1" ht="12.75"/>
    <row r="51" spans="2:2" s="185" customFormat="1" ht="12.75"/>
    <row r="52" spans="2:2" s="185" customFormat="1" ht="12.75"/>
    <row r="53" spans="2:2" s="185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SheetLayoutView="80" workbookViewId="0">
      <selection activeCell="J17" sqref="J17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6" t="s">
        <v>292</v>
      </c>
      <c r="B1" s="137"/>
      <c r="C1" s="137"/>
      <c r="D1" s="137"/>
      <c r="E1" s="137"/>
      <c r="F1" s="77"/>
      <c r="G1" s="77"/>
      <c r="H1" s="77"/>
      <c r="I1" s="533" t="s">
        <v>97</v>
      </c>
      <c r="J1" s="533"/>
      <c r="K1" s="143"/>
    </row>
    <row r="2" spans="1:12" s="23" customFormat="1" ht="15">
      <c r="A2" s="104" t="s">
        <v>128</v>
      </c>
      <c r="B2" s="137"/>
      <c r="C2" s="137"/>
      <c r="D2" s="137"/>
      <c r="E2" s="137"/>
      <c r="F2" s="138"/>
      <c r="G2" s="139"/>
      <c r="H2" s="139"/>
      <c r="I2" s="344" t="s">
        <v>765</v>
      </c>
      <c r="J2" s="295"/>
      <c r="K2" s="143"/>
    </row>
    <row r="3" spans="1:12" s="23" customFormat="1" ht="15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19"/>
      <c r="F5" s="56"/>
      <c r="G5" s="56"/>
      <c r="H5" s="56"/>
      <c r="I5" s="131"/>
      <c r="J5" s="56"/>
      <c r="K5" s="104"/>
    </row>
    <row r="6" spans="1:12" s="23" customFormat="1" ht="13.5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>
      <c r="A7" s="132"/>
      <c r="B7" s="532" t="s">
        <v>208</v>
      </c>
      <c r="C7" s="532"/>
      <c r="D7" s="532" t="s">
        <v>280</v>
      </c>
      <c r="E7" s="532"/>
      <c r="F7" s="532" t="s">
        <v>281</v>
      </c>
      <c r="G7" s="532"/>
      <c r="H7" s="155" t="s">
        <v>267</v>
      </c>
      <c r="I7" s="532" t="s">
        <v>211</v>
      </c>
      <c r="J7" s="532"/>
      <c r="K7" s="144"/>
    </row>
    <row r="8" spans="1:12" ht="15">
      <c r="A8" s="133" t="s">
        <v>103</v>
      </c>
      <c r="B8" s="134" t="s">
        <v>210</v>
      </c>
      <c r="C8" s="135" t="s">
        <v>209</v>
      </c>
      <c r="D8" s="134" t="s">
        <v>210</v>
      </c>
      <c r="E8" s="135" t="s">
        <v>209</v>
      </c>
      <c r="F8" s="134" t="s">
        <v>210</v>
      </c>
      <c r="G8" s="135" t="s">
        <v>209</v>
      </c>
      <c r="H8" s="135" t="s">
        <v>209</v>
      </c>
      <c r="I8" s="134" t="s">
        <v>210</v>
      </c>
      <c r="J8" s="135" t="s">
        <v>209</v>
      </c>
      <c r="K8" s="144"/>
    </row>
    <row r="9" spans="1:12" ht="15">
      <c r="A9" s="57" t="s">
        <v>104</v>
      </c>
      <c r="B9" s="81">
        <v>74</v>
      </c>
      <c r="C9" s="81">
        <v>42136</v>
      </c>
      <c r="D9" s="81">
        <f t="shared" ref="D9:F9" si="0">SUM(D10,D14,D17)</f>
        <v>20</v>
      </c>
      <c r="E9" s="81">
        <f>SUM(E10,E14,E17)</f>
        <v>16400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B9+D9</f>
        <v>94</v>
      </c>
      <c r="J9" s="81">
        <f>C9+E9</f>
        <v>58536</v>
      </c>
      <c r="K9" s="144"/>
    </row>
    <row r="10" spans="1:12" ht="15">
      <c r="A10" s="58" t="s">
        <v>105</v>
      </c>
      <c r="B10" s="132">
        <f>SUM(B11:B13)</f>
        <v>0</v>
      </c>
      <c r="C10" s="132">
        <f t="shared" ref="C10:F10" si="1">SUM(C11:C13)</f>
        <v>0</v>
      </c>
      <c r="D10" s="132">
        <f t="shared" si="1"/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ref="J10" si="2">SUM(J11:J13)</f>
        <v>0</v>
      </c>
      <c r="K10" s="144"/>
    </row>
    <row r="11" spans="1:12" ht="15">
      <c r="A11" s="58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ht="15">
      <c r="A12" s="58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4"/>
    </row>
    <row r="13" spans="1:12" ht="15">
      <c r="A13" s="58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ht="15">
      <c r="A14" s="58" t="s">
        <v>109</v>
      </c>
      <c r="B14" s="132"/>
      <c r="C14" s="132"/>
      <c r="D14" s="132">
        <f t="shared" ref="D14:F14" si="3">SUM(D15:D16)</f>
        <v>20</v>
      </c>
      <c r="E14" s="132">
        <f>SUM(E15:E16)</f>
        <v>16400</v>
      </c>
      <c r="F14" s="132">
        <f t="shared" si="3"/>
        <v>0</v>
      </c>
      <c r="G14" s="132">
        <f>SUM(G15:G16)</f>
        <v>0</v>
      </c>
      <c r="H14" s="132">
        <f>SUM(H15:H16)</f>
        <v>0</v>
      </c>
      <c r="I14" s="132">
        <v>93</v>
      </c>
      <c r="J14" s="132">
        <v>57699.95</v>
      </c>
      <c r="K14" s="144"/>
    </row>
    <row r="15" spans="1:12" ht="15">
      <c r="A15" s="58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4"/>
    </row>
    <row r="16" spans="1:12" ht="15">
      <c r="A16" s="58" t="s">
        <v>111</v>
      </c>
      <c r="B16" s="132">
        <v>73</v>
      </c>
      <c r="C16" s="132">
        <v>41299.949999999997</v>
      </c>
      <c r="D16" s="26">
        <v>20</v>
      </c>
      <c r="E16" s="26">
        <v>16400</v>
      </c>
      <c r="F16" s="26"/>
      <c r="G16" s="26"/>
      <c r="H16" s="26"/>
      <c r="I16" s="132">
        <f>B16+D16</f>
        <v>93</v>
      </c>
      <c r="J16" s="132">
        <f>C16+E16</f>
        <v>57699.95</v>
      </c>
      <c r="K16" s="144"/>
    </row>
    <row r="17" spans="1:11" ht="15">
      <c r="A17" s="58" t="s">
        <v>112</v>
      </c>
      <c r="B17" s="132">
        <f>SUM(B18:B19,B22,B23)</f>
        <v>1</v>
      </c>
      <c r="C17" s="132">
        <f>SUM(C18:C19,C22,C23)</f>
        <v>835.7</v>
      </c>
      <c r="D17" s="132">
        <f t="shared" ref="D17:F17" si="4">SUM(D18:D19,D22,D23)</f>
        <v>0</v>
      </c>
      <c r="E17" s="132">
        <f>SUM(E18:E19,E22,E23)</f>
        <v>0</v>
      </c>
      <c r="F17" s="132">
        <f t="shared" si="4"/>
        <v>0</v>
      </c>
      <c r="G17" s="132">
        <f>SUM(G18:G19,G22,G23)</f>
        <v>0</v>
      </c>
      <c r="H17" s="132">
        <f>SUM(H18:H19,H22,H23)</f>
        <v>0</v>
      </c>
      <c r="I17" s="132">
        <v>1</v>
      </c>
      <c r="J17" s="132">
        <f>SUM(J18:J19,J22,J23)</f>
        <v>835.7</v>
      </c>
      <c r="K17" s="144"/>
    </row>
    <row r="18" spans="1:11" ht="15">
      <c r="A18" s="58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ht="15">
      <c r="A19" s="58" t="s">
        <v>114</v>
      </c>
      <c r="B19" s="132">
        <f>SUM(B20:B21)</f>
        <v>1</v>
      </c>
      <c r="C19" s="132">
        <f>SUM(C20:C21)</f>
        <v>835.7</v>
      </c>
      <c r="D19" s="132">
        <f t="shared" ref="D19:F19" si="5">SUM(D20:D21)</f>
        <v>0</v>
      </c>
      <c r="E19" s="132">
        <f>SUM(E20:E21)</f>
        <v>0</v>
      </c>
      <c r="F19" s="132">
        <f t="shared" si="5"/>
        <v>0</v>
      </c>
      <c r="G19" s="132">
        <f>SUM(G20:G21)</f>
        <v>0</v>
      </c>
      <c r="H19" s="132">
        <f>SUM(H20:H21)</f>
        <v>0</v>
      </c>
      <c r="I19" s="132">
        <v>1</v>
      </c>
      <c r="J19" s="132">
        <f>SUM(J20:J21)</f>
        <v>835.7</v>
      </c>
      <c r="K19" s="144"/>
    </row>
    <row r="20" spans="1:11" ht="15">
      <c r="A20" s="58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ht="15">
      <c r="A21" s="58" t="s">
        <v>116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44"/>
    </row>
    <row r="22" spans="1:11" ht="15">
      <c r="A22" s="58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4"/>
    </row>
    <row r="23" spans="1:11" ht="15">
      <c r="A23" s="58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4"/>
    </row>
    <row r="24" spans="1:11" ht="15">
      <c r="A24" s="57" t="s">
        <v>119</v>
      </c>
      <c r="B24" s="81">
        <f>SUM(B25:B31)</f>
        <v>0</v>
      </c>
      <c r="C24" s="81">
        <f t="shared" ref="C24:J24" si="6">SUM(C25:C31)</f>
        <v>0</v>
      </c>
      <c r="D24" s="81">
        <f t="shared" si="6"/>
        <v>0</v>
      </c>
      <c r="E24" s="81">
        <f t="shared" si="6"/>
        <v>0</v>
      </c>
      <c r="F24" s="81">
        <f t="shared" si="6"/>
        <v>0</v>
      </c>
      <c r="G24" s="81">
        <f t="shared" si="6"/>
        <v>0</v>
      </c>
      <c r="H24" s="81">
        <f t="shared" si="6"/>
        <v>0</v>
      </c>
      <c r="I24" s="81">
        <f t="shared" si="6"/>
        <v>0</v>
      </c>
      <c r="J24" s="81">
        <f t="shared" si="6"/>
        <v>0</v>
      </c>
      <c r="K24" s="144"/>
    </row>
    <row r="25" spans="1:11" ht="15">
      <c r="A25" s="58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ht="15">
      <c r="A26" s="58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ht="15">
      <c r="A27" s="58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ht="15">
      <c r="A28" s="58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ht="15">
      <c r="A29" s="58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ht="15">
      <c r="A30" s="58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ht="15">
      <c r="A31" s="58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4"/>
    </row>
    <row r="32" spans="1:11" ht="15">
      <c r="A32" s="57" t="s">
        <v>120</v>
      </c>
      <c r="B32" s="81">
        <f>SUM(B33:B35)</f>
        <v>0</v>
      </c>
      <c r="C32" s="81">
        <f>SUM(C33:C35)</f>
        <v>0</v>
      </c>
      <c r="D32" s="81">
        <f t="shared" ref="D32:J32" si="7">SUM(D33:D35)</f>
        <v>0</v>
      </c>
      <c r="E32" s="81">
        <f>SUM(E33:E35)</f>
        <v>0</v>
      </c>
      <c r="F32" s="81">
        <f t="shared" si="7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7"/>
        <v>0</v>
      </c>
      <c r="K32" s="144"/>
    </row>
    <row r="33" spans="1:11" ht="15">
      <c r="A33" s="58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ht="15">
      <c r="A34" s="58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ht="15">
      <c r="A35" s="58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ht="15">
      <c r="A36" s="57" t="s">
        <v>121</v>
      </c>
      <c r="B36" s="81">
        <f t="shared" ref="B36:J36" si="8">SUM(B37:B39,B42)</f>
        <v>0</v>
      </c>
      <c r="C36" s="81">
        <f t="shared" si="8"/>
        <v>0</v>
      </c>
      <c r="D36" s="81">
        <f t="shared" si="8"/>
        <v>0</v>
      </c>
      <c r="E36" s="81">
        <f t="shared" si="8"/>
        <v>0</v>
      </c>
      <c r="F36" s="81">
        <f t="shared" si="8"/>
        <v>0</v>
      </c>
      <c r="G36" s="81">
        <f t="shared" si="8"/>
        <v>0</v>
      </c>
      <c r="H36" s="81">
        <f t="shared" si="8"/>
        <v>0</v>
      </c>
      <c r="I36" s="81">
        <f t="shared" si="8"/>
        <v>0</v>
      </c>
      <c r="J36" s="81">
        <f t="shared" si="8"/>
        <v>0</v>
      </c>
      <c r="K36" s="144"/>
    </row>
    <row r="37" spans="1:11" ht="15">
      <c r="A37" s="58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ht="15">
      <c r="A38" s="58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ht="15">
      <c r="A39" s="58" t="s">
        <v>124</v>
      </c>
      <c r="B39" s="132">
        <f t="shared" ref="B39:J39" si="9">SUM(B40:B41)</f>
        <v>0</v>
      </c>
      <c r="C39" s="132">
        <f t="shared" si="9"/>
        <v>0</v>
      </c>
      <c r="D39" s="132">
        <f t="shared" si="9"/>
        <v>0</v>
      </c>
      <c r="E39" s="132">
        <f t="shared" si="9"/>
        <v>0</v>
      </c>
      <c r="F39" s="132">
        <f t="shared" si="9"/>
        <v>0</v>
      </c>
      <c r="G39" s="132">
        <f t="shared" si="9"/>
        <v>0</v>
      </c>
      <c r="H39" s="132">
        <f t="shared" si="9"/>
        <v>0</v>
      </c>
      <c r="I39" s="132">
        <f t="shared" si="9"/>
        <v>0</v>
      </c>
      <c r="J39" s="132">
        <f t="shared" si="9"/>
        <v>0</v>
      </c>
      <c r="K39" s="144"/>
    </row>
    <row r="40" spans="1:11" ht="30">
      <c r="A40" s="58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ht="15">
      <c r="A41" s="58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ht="15">
      <c r="A42" s="58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256</v>
      </c>
      <c r="F49" s="12" t="s">
        <v>261</v>
      </c>
      <c r="G49" s="71"/>
      <c r="I49"/>
      <c r="J49"/>
    </row>
    <row r="50" spans="1:10" s="2" customFormat="1" ht="15">
      <c r="B50" s="64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5">
    <mergeCell ref="B7:C7"/>
    <mergeCell ref="D7:E7"/>
    <mergeCell ref="F7:G7"/>
    <mergeCell ref="I7:J7"/>
    <mergeCell ref="I1:J1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5"/>
  </cols>
  <sheetData>
    <row r="1" spans="1:12" s="23" customFormat="1" ht="15">
      <c r="A1" s="136" t="s">
        <v>293</v>
      </c>
      <c r="B1" s="137"/>
      <c r="C1" s="137"/>
      <c r="D1" s="137"/>
      <c r="E1" s="137"/>
      <c r="F1" s="137"/>
      <c r="G1" s="143"/>
      <c r="H1" s="99" t="s">
        <v>186</v>
      </c>
      <c r="I1" s="143"/>
      <c r="J1" s="65"/>
      <c r="K1" s="65"/>
      <c r="L1" s="65"/>
    </row>
    <row r="2" spans="1:12" s="23" customFormat="1" ht="15">
      <c r="A2" s="104" t="s">
        <v>128</v>
      </c>
      <c r="B2" s="137"/>
      <c r="C2" s="137"/>
      <c r="D2" s="137"/>
      <c r="E2" s="137"/>
      <c r="F2" s="137"/>
      <c r="G2" s="145"/>
      <c r="H2" s="344" t="s">
        <v>765</v>
      </c>
      <c r="I2" s="295"/>
      <c r="J2" s="65"/>
      <c r="K2" s="65"/>
      <c r="L2" s="65"/>
    </row>
    <row r="3" spans="1:12" s="23" customFormat="1" ht="15">
      <c r="A3" s="137"/>
      <c r="B3" s="137"/>
      <c r="C3" s="137"/>
      <c r="D3" s="137"/>
      <c r="E3" s="137"/>
      <c r="F3" s="137"/>
      <c r="G3" s="145"/>
      <c r="H3" s="140"/>
      <c r="I3" s="145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7"/>
      <c r="F4" s="137"/>
      <c r="G4" s="137"/>
      <c r="H4" s="137"/>
      <c r="I4" s="143"/>
      <c r="J4" s="62"/>
      <c r="K4" s="62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47"/>
      <c r="F5" s="148"/>
      <c r="G5" s="148"/>
      <c r="H5" s="148"/>
      <c r="I5" s="143"/>
      <c r="J5" s="62"/>
      <c r="K5" s="62"/>
      <c r="L5" s="12"/>
    </row>
    <row r="6" spans="1:12" s="23" customFormat="1" ht="13.5">
      <c r="A6" s="141"/>
      <c r="B6" s="142"/>
      <c r="C6" s="142"/>
      <c r="D6" s="142"/>
      <c r="E6" s="137"/>
      <c r="F6" s="137"/>
      <c r="G6" s="137"/>
      <c r="H6" s="137"/>
      <c r="I6" s="143"/>
      <c r="J6" s="62"/>
      <c r="K6" s="62"/>
      <c r="L6" s="62"/>
    </row>
    <row r="7" spans="1:12" ht="30">
      <c r="A7" s="133" t="s">
        <v>64</v>
      </c>
      <c r="B7" s="133" t="s">
        <v>360</v>
      </c>
      <c r="C7" s="135" t="s">
        <v>361</v>
      </c>
      <c r="D7" s="135" t="s">
        <v>223</v>
      </c>
      <c r="E7" s="135" t="s">
        <v>228</v>
      </c>
      <c r="F7" s="135" t="s">
        <v>229</v>
      </c>
      <c r="G7" s="135" t="s">
        <v>230</v>
      </c>
      <c r="H7" s="135" t="s">
        <v>231</v>
      </c>
      <c r="I7" s="143"/>
    </row>
    <row r="8" spans="1:12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5">
        <v>8</v>
      </c>
      <c r="I8" s="143"/>
    </row>
    <row r="9" spans="1:12" ht="15">
      <c r="A9" s="66">
        <v>1</v>
      </c>
      <c r="B9" s="26"/>
      <c r="C9" s="26"/>
      <c r="D9" s="26"/>
      <c r="E9" s="26"/>
      <c r="F9" s="26"/>
      <c r="G9" s="156"/>
      <c r="H9" s="26"/>
      <c r="I9" s="143"/>
    </row>
    <row r="10" spans="1:12" ht="15">
      <c r="A10" s="66">
        <v>2</v>
      </c>
      <c r="B10" s="26"/>
      <c r="C10" s="26"/>
      <c r="D10" s="26"/>
      <c r="E10" s="26"/>
      <c r="F10" s="26"/>
      <c r="G10" s="156"/>
      <c r="H10" s="26"/>
      <c r="I10" s="143"/>
    </row>
    <row r="11" spans="1:12" ht="15">
      <c r="A11" s="66">
        <v>3</v>
      </c>
      <c r="B11" s="26"/>
      <c r="C11" s="26"/>
      <c r="D11" s="26"/>
      <c r="E11" s="26"/>
      <c r="F11" s="26"/>
      <c r="G11" s="156"/>
      <c r="H11" s="26"/>
      <c r="I11" s="143"/>
    </row>
    <row r="12" spans="1:12" ht="15">
      <c r="A12" s="66">
        <v>4</v>
      </c>
      <c r="B12" s="26"/>
      <c r="C12" s="26"/>
      <c r="D12" s="26"/>
      <c r="E12" s="26"/>
      <c r="F12" s="26"/>
      <c r="G12" s="156"/>
      <c r="H12" s="26"/>
      <c r="I12" s="143"/>
    </row>
    <row r="13" spans="1:12" ht="15">
      <c r="A13" s="66">
        <v>5</v>
      </c>
      <c r="B13" s="26"/>
      <c r="C13" s="26"/>
      <c r="D13" s="26"/>
      <c r="E13" s="26"/>
      <c r="F13" s="26"/>
      <c r="G13" s="156"/>
      <c r="H13" s="26"/>
      <c r="I13" s="143"/>
    </row>
    <row r="14" spans="1:12" ht="15">
      <c r="A14" s="66">
        <v>6</v>
      </c>
      <c r="B14" s="26"/>
      <c r="C14" s="26"/>
      <c r="D14" s="26"/>
      <c r="E14" s="26"/>
      <c r="F14" s="26"/>
      <c r="G14" s="156"/>
      <c r="H14" s="26"/>
      <c r="I14" s="143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156"/>
      <c r="H15" s="26"/>
      <c r="I15" s="143"/>
      <c r="J15" s="62"/>
      <c r="K15" s="62"/>
      <c r="L15" s="62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156"/>
      <c r="H16" s="26"/>
      <c r="I16" s="143"/>
      <c r="J16" s="62"/>
      <c r="K16" s="62"/>
      <c r="L16" s="62"/>
    </row>
    <row r="17" spans="1:12" s="23" customFormat="1" ht="15">
      <c r="A17" s="66">
        <v>9</v>
      </c>
      <c r="B17" s="26"/>
      <c r="C17" s="26"/>
      <c r="D17" s="26"/>
      <c r="E17" s="26"/>
      <c r="F17" s="26"/>
      <c r="G17" s="156"/>
      <c r="H17" s="26"/>
      <c r="I17" s="143"/>
      <c r="J17" s="62"/>
      <c r="K17" s="62"/>
      <c r="L17" s="62"/>
    </row>
    <row r="18" spans="1:12" s="23" customFormat="1" ht="15">
      <c r="A18" s="66">
        <v>10</v>
      </c>
      <c r="B18" s="26"/>
      <c r="C18" s="26"/>
      <c r="D18" s="26"/>
      <c r="E18" s="26"/>
      <c r="F18" s="26"/>
      <c r="G18" s="156"/>
      <c r="H18" s="26"/>
      <c r="I18" s="143"/>
      <c r="J18" s="62"/>
      <c r="K18" s="62"/>
      <c r="L18" s="62"/>
    </row>
    <row r="19" spans="1:12" s="23" customFormat="1" ht="15">
      <c r="A19" s="66">
        <v>11</v>
      </c>
      <c r="B19" s="26"/>
      <c r="C19" s="26"/>
      <c r="D19" s="26"/>
      <c r="E19" s="26"/>
      <c r="F19" s="26"/>
      <c r="G19" s="156"/>
      <c r="H19" s="26"/>
      <c r="I19" s="143"/>
      <c r="J19" s="62"/>
      <c r="K19" s="62"/>
      <c r="L19" s="62"/>
    </row>
    <row r="20" spans="1:12" s="23" customFormat="1" ht="15">
      <c r="A20" s="66">
        <v>12</v>
      </c>
      <c r="B20" s="26"/>
      <c r="C20" s="26"/>
      <c r="D20" s="26"/>
      <c r="E20" s="26"/>
      <c r="F20" s="26"/>
      <c r="G20" s="156"/>
      <c r="H20" s="26"/>
      <c r="I20" s="143"/>
      <c r="J20" s="62"/>
      <c r="K20" s="62"/>
      <c r="L20" s="62"/>
    </row>
    <row r="21" spans="1:12" s="23" customFormat="1" ht="15">
      <c r="A21" s="66">
        <v>13</v>
      </c>
      <c r="B21" s="26"/>
      <c r="C21" s="26"/>
      <c r="D21" s="26"/>
      <c r="E21" s="26"/>
      <c r="F21" s="26"/>
      <c r="G21" s="156"/>
      <c r="H21" s="26"/>
      <c r="I21" s="143"/>
      <c r="J21" s="62"/>
      <c r="K21" s="62"/>
      <c r="L21" s="62"/>
    </row>
    <row r="22" spans="1:12" s="23" customFormat="1" ht="15">
      <c r="A22" s="66">
        <v>14</v>
      </c>
      <c r="B22" s="26"/>
      <c r="C22" s="26"/>
      <c r="D22" s="26"/>
      <c r="E22" s="26"/>
      <c r="F22" s="26"/>
      <c r="G22" s="156"/>
      <c r="H22" s="26"/>
      <c r="I22" s="143"/>
      <c r="J22" s="62"/>
      <c r="K22" s="62"/>
      <c r="L22" s="62"/>
    </row>
    <row r="23" spans="1:12" s="23" customFormat="1" ht="15">
      <c r="A23" s="66">
        <v>15</v>
      </c>
      <c r="B23" s="26"/>
      <c r="C23" s="26"/>
      <c r="D23" s="26"/>
      <c r="E23" s="26"/>
      <c r="F23" s="26"/>
      <c r="G23" s="156"/>
      <c r="H23" s="26"/>
      <c r="I23" s="143"/>
      <c r="J23" s="62"/>
      <c r="K23" s="62"/>
      <c r="L23" s="62"/>
    </row>
    <row r="24" spans="1:12" s="23" customFormat="1" ht="15">
      <c r="A24" s="66">
        <v>16</v>
      </c>
      <c r="B24" s="26"/>
      <c r="C24" s="26"/>
      <c r="D24" s="26"/>
      <c r="E24" s="26"/>
      <c r="F24" s="26"/>
      <c r="G24" s="156"/>
      <c r="H24" s="26"/>
      <c r="I24" s="143"/>
      <c r="J24" s="62"/>
      <c r="K24" s="62"/>
      <c r="L24" s="62"/>
    </row>
    <row r="25" spans="1:12" s="23" customFormat="1" ht="15">
      <c r="A25" s="66">
        <v>17</v>
      </c>
      <c r="B25" s="26"/>
      <c r="C25" s="26"/>
      <c r="D25" s="26"/>
      <c r="E25" s="26"/>
      <c r="F25" s="26"/>
      <c r="G25" s="156"/>
      <c r="H25" s="26"/>
      <c r="I25" s="143"/>
      <c r="J25" s="62"/>
      <c r="K25" s="62"/>
      <c r="L25" s="62"/>
    </row>
    <row r="26" spans="1:12" s="23" customFormat="1" ht="15">
      <c r="A26" s="66">
        <v>18</v>
      </c>
      <c r="B26" s="26"/>
      <c r="C26" s="26"/>
      <c r="D26" s="26"/>
      <c r="E26" s="26"/>
      <c r="F26" s="26"/>
      <c r="G26" s="156"/>
      <c r="H26" s="26"/>
      <c r="I26" s="143"/>
      <c r="J26" s="62"/>
      <c r="K26" s="62"/>
      <c r="L26" s="62"/>
    </row>
    <row r="27" spans="1:12" s="23" customFormat="1" ht="15">
      <c r="A27" s="66" t="s">
        <v>266</v>
      </c>
      <c r="B27" s="26"/>
      <c r="C27" s="26"/>
      <c r="D27" s="26"/>
      <c r="E27" s="26"/>
      <c r="F27" s="26"/>
      <c r="G27" s="156"/>
      <c r="H27" s="26"/>
      <c r="I27" s="143"/>
      <c r="J27" s="62"/>
      <c r="K27" s="62"/>
      <c r="L27" s="62"/>
    </row>
    <row r="28" spans="1:12" s="23" customFormat="1">
      <c r="J28" s="62"/>
      <c r="K28" s="62"/>
      <c r="L28" s="62"/>
    </row>
    <row r="29" spans="1:12" s="23" customFormat="1"/>
    <row r="30" spans="1:12" s="23" customFormat="1">
      <c r="A30" s="25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256</v>
      </c>
      <c r="E33" s="12" t="s">
        <v>261</v>
      </c>
      <c r="F33" s="71"/>
      <c r="G33"/>
      <c r="H33"/>
      <c r="I33"/>
    </row>
    <row r="34" spans="1:9" s="2" customFormat="1" ht="15">
      <c r="A34"/>
      <c r="C34" s="64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3" customWidth="1"/>
    <col min="11" max="16384" width="9.140625" style="25"/>
  </cols>
  <sheetData>
    <row r="1" spans="1:12" s="23" customFormat="1" ht="15">
      <c r="A1" s="136" t="s">
        <v>294</v>
      </c>
      <c r="B1" s="137"/>
      <c r="C1" s="137"/>
      <c r="D1" s="137"/>
      <c r="E1" s="137"/>
      <c r="F1" s="137"/>
      <c r="G1" s="137"/>
      <c r="H1" s="143"/>
      <c r="I1" s="364" t="s">
        <v>186</v>
      </c>
      <c r="J1" s="150"/>
    </row>
    <row r="2" spans="1:12" s="23" customFormat="1" ht="15">
      <c r="A2" s="104" t="s">
        <v>128</v>
      </c>
      <c r="B2" s="137"/>
      <c r="C2" s="137"/>
      <c r="D2" s="137"/>
      <c r="E2" s="137"/>
      <c r="F2" s="137"/>
      <c r="G2" s="137"/>
      <c r="H2" s="143"/>
      <c r="I2" s="344" t="s">
        <v>765</v>
      </c>
      <c r="J2" s="295"/>
    </row>
    <row r="3" spans="1:12" s="23" customFormat="1" ht="15">
      <c r="A3" s="137"/>
      <c r="B3" s="137"/>
      <c r="C3" s="137"/>
      <c r="D3" s="137"/>
      <c r="E3" s="137"/>
      <c r="F3" s="137"/>
      <c r="G3" s="137"/>
      <c r="H3" s="140"/>
      <c r="I3" s="140"/>
      <c r="J3" s="150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6"/>
      <c r="F4" s="137"/>
      <c r="G4" s="137"/>
      <c r="H4" s="137"/>
      <c r="I4" s="146"/>
      <c r="J4" s="103"/>
      <c r="L4" s="23"/>
    </row>
    <row r="5" spans="1:12" s="2" customFormat="1" ht="15">
      <c r="A5" s="118" t="str">
        <f>'ფორმა N1'!D4</f>
        <v>დავით თარხან-მოურავი, ირმა ინაშვილი -საქართველოს პატრიოტთა ალიანსი"</v>
      </c>
      <c r="B5" s="119"/>
      <c r="C5" s="119"/>
      <c r="D5" s="119"/>
      <c r="E5" s="147"/>
      <c r="F5" s="148"/>
      <c r="G5" s="148"/>
      <c r="H5" s="148"/>
      <c r="I5" s="147"/>
      <c r="J5" s="103"/>
    </row>
    <row r="6" spans="1:12" s="23" customFormat="1" ht="13.5">
      <c r="A6" s="141"/>
      <c r="B6" s="142"/>
      <c r="C6" s="142"/>
      <c r="D6" s="142"/>
      <c r="E6" s="137"/>
      <c r="F6" s="137"/>
      <c r="G6" s="137"/>
      <c r="H6" s="137"/>
      <c r="I6" s="137"/>
      <c r="J6" s="145"/>
    </row>
    <row r="7" spans="1:12" ht="30">
      <c r="A7" s="149" t="s">
        <v>64</v>
      </c>
      <c r="B7" s="133" t="s">
        <v>236</v>
      </c>
      <c r="C7" s="135" t="s">
        <v>232</v>
      </c>
      <c r="D7" s="135" t="s">
        <v>233</v>
      </c>
      <c r="E7" s="135" t="s">
        <v>234</v>
      </c>
      <c r="F7" s="135" t="s">
        <v>235</v>
      </c>
      <c r="G7" s="135" t="s">
        <v>229</v>
      </c>
      <c r="H7" s="135" t="s">
        <v>230</v>
      </c>
      <c r="I7" s="135" t="s">
        <v>231</v>
      </c>
      <c r="J7" s="151"/>
    </row>
    <row r="8" spans="1:12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3">
        <v>8</v>
      </c>
      <c r="I8" s="135">
        <v>9</v>
      </c>
      <c r="J8" s="151"/>
    </row>
    <row r="9" spans="1:12" ht="15">
      <c r="A9" s="66">
        <v>1</v>
      </c>
      <c r="B9" s="26"/>
      <c r="C9" s="26"/>
      <c r="D9" s="26"/>
      <c r="E9" s="26"/>
      <c r="F9" s="26"/>
      <c r="G9" s="26"/>
      <c r="H9" s="156"/>
      <c r="I9" s="26"/>
      <c r="J9" s="151"/>
    </row>
    <row r="10" spans="1:12" ht="15">
      <c r="A10" s="66">
        <v>2</v>
      </c>
      <c r="B10" s="26"/>
      <c r="C10" s="26"/>
      <c r="D10" s="26"/>
      <c r="E10" s="26"/>
      <c r="F10" s="26"/>
      <c r="G10" s="26"/>
      <c r="H10" s="156"/>
      <c r="I10" s="26"/>
      <c r="J10" s="151"/>
    </row>
    <row r="11" spans="1:12" ht="15">
      <c r="A11" s="66">
        <v>3</v>
      </c>
      <c r="B11" s="26"/>
      <c r="C11" s="26"/>
      <c r="D11" s="26"/>
      <c r="E11" s="26"/>
      <c r="F11" s="26"/>
      <c r="G11" s="26"/>
      <c r="H11" s="156"/>
      <c r="I11" s="26"/>
      <c r="J11" s="151"/>
    </row>
    <row r="12" spans="1:12" ht="15">
      <c r="A12" s="66">
        <v>4</v>
      </c>
      <c r="B12" s="26"/>
      <c r="C12" s="26"/>
      <c r="D12" s="26"/>
      <c r="E12" s="26"/>
      <c r="F12" s="26"/>
      <c r="G12" s="26"/>
      <c r="H12" s="156"/>
      <c r="I12" s="26"/>
      <c r="J12" s="151"/>
    </row>
    <row r="13" spans="1:12" ht="15">
      <c r="A13" s="66">
        <v>5</v>
      </c>
      <c r="B13" s="26"/>
      <c r="C13" s="26"/>
      <c r="D13" s="26"/>
      <c r="E13" s="26"/>
      <c r="F13" s="26"/>
      <c r="G13" s="26"/>
      <c r="H13" s="156"/>
      <c r="I13" s="26"/>
      <c r="J13" s="151"/>
    </row>
    <row r="14" spans="1:12" ht="15">
      <c r="A14" s="66">
        <v>6</v>
      </c>
      <c r="B14" s="26"/>
      <c r="C14" s="26"/>
      <c r="D14" s="26"/>
      <c r="E14" s="26"/>
      <c r="F14" s="26"/>
      <c r="G14" s="26"/>
      <c r="H14" s="156"/>
      <c r="I14" s="26"/>
      <c r="J14" s="151"/>
    </row>
    <row r="15" spans="1:12" s="23" customFormat="1" ht="15">
      <c r="A15" s="66">
        <v>7</v>
      </c>
      <c r="B15" s="26"/>
      <c r="C15" s="26"/>
      <c r="D15" s="26"/>
      <c r="E15" s="26"/>
      <c r="F15" s="26"/>
      <c r="G15" s="26"/>
      <c r="H15" s="156"/>
      <c r="I15" s="26"/>
      <c r="J15" s="145"/>
    </row>
    <row r="16" spans="1:12" s="23" customFormat="1" ht="15">
      <c r="A16" s="66">
        <v>8</v>
      </c>
      <c r="B16" s="26"/>
      <c r="C16" s="26"/>
      <c r="D16" s="26"/>
      <c r="E16" s="26"/>
      <c r="F16" s="26"/>
      <c r="G16" s="26"/>
      <c r="H16" s="156"/>
      <c r="I16" s="26"/>
      <c r="J16" s="145"/>
    </row>
    <row r="17" spans="1:10" s="23" customFormat="1" ht="15">
      <c r="A17" s="66">
        <v>9</v>
      </c>
      <c r="B17" s="26"/>
      <c r="C17" s="26"/>
      <c r="D17" s="26"/>
      <c r="E17" s="26"/>
      <c r="F17" s="26"/>
      <c r="G17" s="26"/>
      <c r="H17" s="156"/>
      <c r="I17" s="26"/>
      <c r="J17" s="145"/>
    </row>
    <row r="18" spans="1:10" s="23" customFormat="1" ht="15">
      <c r="A18" s="66">
        <v>10</v>
      </c>
      <c r="B18" s="26"/>
      <c r="C18" s="26"/>
      <c r="D18" s="26"/>
      <c r="E18" s="26"/>
      <c r="F18" s="26"/>
      <c r="G18" s="26"/>
      <c r="H18" s="156"/>
      <c r="I18" s="26"/>
      <c r="J18" s="145"/>
    </row>
    <row r="19" spans="1:10" s="23" customFormat="1" ht="15">
      <c r="A19" s="66">
        <v>11</v>
      </c>
      <c r="B19" s="26"/>
      <c r="C19" s="26"/>
      <c r="D19" s="26"/>
      <c r="E19" s="26"/>
      <c r="F19" s="26"/>
      <c r="G19" s="26"/>
      <c r="H19" s="156"/>
      <c r="I19" s="26"/>
      <c r="J19" s="145"/>
    </row>
    <row r="20" spans="1:10" s="23" customFormat="1" ht="15">
      <c r="A20" s="66">
        <v>12</v>
      </c>
      <c r="B20" s="26"/>
      <c r="C20" s="26"/>
      <c r="D20" s="26"/>
      <c r="E20" s="26"/>
      <c r="F20" s="26"/>
      <c r="G20" s="26"/>
      <c r="H20" s="156"/>
      <c r="I20" s="26"/>
      <c r="J20" s="145"/>
    </row>
    <row r="21" spans="1:10" s="23" customFormat="1" ht="15">
      <c r="A21" s="66">
        <v>13</v>
      </c>
      <c r="B21" s="26"/>
      <c r="C21" s="26"/>
      <c r="D21" s="26"/>
      <c r="E21" s="26"/>
      <c r="F21" s="26"/>
      <c r="G21" s="26"/>
      <c r="H21" s="156"/>
      <c r="I21" s="26"/>
      <c r="J21" s="145"/>
    </row>
    <row r="22" spans="1:10" s="23" customFormat="1" ht="15">
      <c r="A22" s="66">
        <v>14</v>
      </c>
      <c r="B22" s="26"/>
      <c r="C22" s="26"/>
      <c r="D22" s="26"/>
      <c r="E22" s="26"/>
      <c r="F22" s="26"/>
      <c r="G22" s="26"/>
      <c r="H22" s="156"/>
      <c r="I22" s="26"/>
      <c r="J22" s="145"/>
    </row>
    <row r="23" spans="1:10" s="23" customFormat="1" ht="15">
      <c r="A23" s="66">
        <v>15</v>
      </c>
      <c r="B23" s="26"/>
      <c r="C23" s="26"/>
      <c r="D23" s="26"/>
      <c r="E23" s="26"/>
      <c r="F23" s="26"/>
      <c r="G23" s="26"/>
      <c r="H23" s="156"/>
      <c r="I23" s="26"/>
      <c r="J23" s="145"/>
    </row>
    <row r="24" spans="1:10" s="23" customFormat="1" ht="15">
      <c r="A24" s="66">
        <v>16</v>
      </c>
      <c r="B24" s="26"/>
      <c r="C24" s="26"/>
      <c r="D24" s="26"/>
      <c r="E24" s="26"/>
      <c r="F24" s="26"/>
      <c r="G24" s="26"/>
      <c r="H24" s="156"/>
      <c r="I24" s="26"/>
      <c r="J24" s="145"/>
    </row>
    <row r="25" spans="1:10" s="23" customFormat="1" ht="15">
      <c r="A25" s="66">
        <v>17</v>
      </c>
      <c r="B25" s="26"/>
      <c r="C25" s="26"/>
      <c r="D25" s="26"/>
      <c r="E25" s="26"/>
      <c r="F25" s="26"/>
      <c r="G25" s="26"/>
      <c r="H25" s="156"/>
      <c r="I25" s="26"/>
      <c r="J25" s="145"/>
    </row>
    <row r="26" spans="1:10" s="23" customFormat="1" ht="15">
      <c r="A26" s="66">
        <v>18</v>
      </c>
      <c r="B26" s="26"/>
      <c r="C26" s="26"/>
      <c r="D26" s="26"/>
      <c r="E26" s="26"/>
      <c r="F26" s="26"/>
      <c r="G26" s="26"/>
      <c r="H26" s="156"/>
      <c r="I26" s="26"/>
      <c r="J26" s="145"/>
    </row>
    <row r="27" spans="1:10" s="23" customFormat="1" ht="15">
      <c r="A27" s="66" t="s">
        <v>266</v>
      </c>
      <c r="B27" s="26"/>
      <c r="C27" s="26"/>
      <c r="D27" s="26"/>
      <c r="E27" s="26"/>
      <c r="F27" s="26"/>
      <c r="G27" s="26"/>
      <c r="H27" s="156"/>
      <c r="I27" s="26"/>
      <c r="J27" s="145"/>
    </row>
    <row r="28" spans="1:10" s="23" customFormat="1">
      <c r="J28" s="62"/>
    </row>
    <row r="29" spans="1:10" s="23" customFormat="1"/>
    <row r="30" spans="1:10" s="23" customFormat="1">
      <c r="A30" s="25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256</v>
      </c>
      <c r="E33" s="12" t="s">
        <v>261</v>
      </c>
      <c r="F33" s="71"/>
      <c r="G33"/>
      <c r="H33"/>
      <c r="I33"/>
    </row>
    <row r="34" spans="1:10" s="2" customFormat="1" ht="15">
      <c r="A34"/>
      <c r="C34" s="64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2"/>
    </row>
    <row r="38" spans="1:10" s="23" customFormat="1">
      <c r="J38" s="62"/>
    </row>
    <row r="39" spans="1:10" s="23" customFormat="1">
      <c r="J39" s="62"/>
    </row>
    <row r="40" spans="1:10" s="23" customFormat="1">
      <c r="J40" s="62"/>
    </row>
    <row r="41" spans="1:10" s="23" customFormat="1">
      <c r="J41" s="62"/>
    </row>
    <row r="42" spans="1:10" s="23" customFormat="1">
      <c r="J42" s="62"/>
    </row>
    <row r="43" spans="1:10" s="23" customFormat="1">
      <c r="J43" s="62"/>
    </row>
    <row r="44" spans="1:10" s="23" customFormat="1">
      <c r="J44" s="62"/>
    </row>
    <row r="45" spans="1:10" s="23" customFormat="1">
      <c r="J45" s="62"/>
    </row>
    <row r="46" spans="1:10" s="23" customFormat="1">
      <c r="J46" s="62"/>
    </row>
    <row r="47" spans="1:10" s="23" customFormat="1">
      <c r="J47" s="62"/>
    </row>
    <row r="48" spans="1:10" s="23" customFormat="1">
      <c r="J48" s="62"/>
    </row>
    <row r="49" spans="10:10" s="23" customFormat="1">
      <c r="J49" s="62"/>
    </row>
    <row r="50" spans="10:10" s="23" customFormat="1">
      <c r="J50" s="62"/>
    </row>
    <row r="51" spans="10:10" s="23" customFormat="1">
      <c r="J51" s="62"/>
    </row>
    <row r="52" spans="10:10" s="23" customFormat="1">
      <c r="J52" s="62"/>
    </row>
    <row r="53" spans="10:10" s="23" customFormat="1">
      <c r="J53" s="62"/>
    </row>
    <row r="54" spans="10:10" s="23" customFormat="1">
      <c r="J54" s="62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>
      <c r="A1" s="193" t="s">
        <v>314</v>
      </c>
      <c r="B1" s="194"/>
      <c r="C1" s="194"/>
      <c r="D1" s="194"/>
      <c r="E1" s="194"/>
      <c r="F1" s="77"/>
      <c r="G1" s="77" t="s">
        <v>97</v>
      </c>
      <c r="H1" s="198"/>
    </row>
    <row r="2" spans="1:8" s="197" customFormat="1" ht="15">
      <c r="A2" s="198" t="s">
        <v>305</v>
      </c>
      <c r="B2" s="194"/>
      <c r="C2" s="194"/>
      <c r="D2" s="194"/>
      <c r="E2" s="195"/>
      <c r="F2" s="195"/>
      <c r="G2" s="344" t="s">
        <v>765</v>
      </c>
      <c r="H2" s="295"/>
    </row>
    <row r="3" spans="1:8" s="197" customFormat="1">
      <c r="A3" s="198"/>
      <c r="B3" s="194"/>
      <c r="C3" s="194"/>
      <c r="D3" s="194"/>
      <c r="E3" s="195"/>
      <c r="F3" s="195"/>
      <c r="G3" s="195"/>
      <c r="H3" s="198"/>
    </row>
    <row r="4" spans="1:8" s="197" customFormat="1" ht="15">
      <c r="A4" s="113" t="s">
        <v>262</v>
      </c>
      <c r="B4" s="194"/>
      <c r="C4" s="194"/>
      <c r="D4" s="194"/>
      <c r="E4" s="199"/>
      <c r="F4" s="199"/>
      <c r="G4" s="195"/>
      <c r="H4" s="198"/>
    </row>
    <row r="5" spans="1:8" s="197" customFormat="1">
      <c r="A5" s="200" t="str">
        <f>'ფორმა N1'!D4</f>
        <v>დავით თარხან-მოურავი, ირმა ინაშვილი -საქართველოს პატრიოტთა ალიანსი"</v>
      </c>
      <c r="B5" s="200"/>
      <c r="C5" s="200"/>
      <c r="D5" s="200"/>
      <c r="E5" s="200"/>
      <c r="F5" s="200"/>
      <c r="G5" s="201"/>
      <c r="H5" s="198"/>
    </row>
    <row r="6" spans="1:8" s="214" customFormat="1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>
      <c r="A7" s="229" t="s">
        <v>64</v>
      </c>
      <c r="B7" s="205" t="s">
        <v>309</v>
      </c>
      <c r="C7" s="205" t="s">
        <v>310</v>
      </c>
      <c r="D7" s="205" t="s">
        <v>311</v>
      </c>
      <c r="E7" s="205" t="s">
        <v>312</v>
      </c>
      <c r="F7" s="205" t="s">
        <v>313</v>
      </c>
      <c r="G7" s="205" t="s">
        <v>306</v>
      </c>
      <c r="H7" s="198"/>
    </row>
    <row r="8" spans="1:8" s="197" customFormat="1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>
      <c r="A19" s="215" t="s">
        <v>264</v>
      </c>
      <c r="B19" s="206"/>
      <c r="C19" s="206"/>
      <c r="D19" s="207"/>
      <c r="E19" s="206"/>
      <c r="F19" s="206"/>
      <c r="G19" s="206"/>
      <c r="H19" s="198"/>
    </row>
    <row r="22" spans="1:11" s="197" customFormat="1"/>
    <row r="23" spans="1:11" s="197" customFormat="1"/>
    <row r="24" spans="1:11" s="21" customFormat="1" ht="15">
      <c r="B24" s="208" t="s">
        <v>96</v>
      </c>
      <c r="C24" s="208"/>
    </row>
    <row r="25" spans="1:11" s="21" customFormat="1" ht="15">
      <c r="B25" s="208"/>
      <c r="C25" s="208"/>
    </row>
    <row r="26" spans="1:11" s="21" customFormat="1" ht="15">
      <c r="C26" s="210"/>
      <c r="F26" s="210"/>
      <c r="G26" s="210"/>
      <c r="H26" s="209"/>
    </row>
    <row r="27" spans="1:11" s="21" customFormat="1" ht="15">
      <c r="C27" s="211" t="s">
        <v>256</v>
      </c>
      <c r="F27" s="208" t="s">
        <v>307</v>
      </c>
      <c r="J27" s="209"/>
      <c r="K27" s="209"/>
    </row>
    <row r="28" spans="1:11" s="21" customFormat="1" ht="15">
      <c r="C28" s="211" t="s">
        <v>127</v>
      </c>
      <c r="F28" s="212" t="s">
        <v>257</v>
      </c>
      <c r="J28" s="209"/>
      <c r="K28" s="209"/>
    </row>
    <row r="29" spans="1:11" s="197" customFormat="1" ht="15">
      <c r="C29" s="211"/>
      <c r="J29" s="214"/>
      <c r="K29" s="21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6"/>
  <sheetViews>
    <sheetView view="pageBreakPreview" zoomScale="80" zoomScaleNormal="80" zoomScaleSheetLayoutView="80" workbookViewId="0">
      <selection activeCell="D83" sqref="D83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style="428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6" t="s">
        <v>429</v>
      </c>
      <c r="B1" s="137"/>
      <c r="C1" s="137"/>
      <c r="D1" s="137"/>
      <c r="E1" s="137"/>
      <c r="F1" s="137"/>
      <c r="G1" s="137"/>
      <c r="H1" s="418"/>
      <c r="I1" s="137"/>
      <c r="J1" s="137"/>
      <c r="K1" s="77" t="s">
        <v>97</v>
      </c>
    </row>
    <row r="2" spans="1:12" ht="15">
      <c r="A2" s="104" t="s">
        <v>128</v>
      </c>
      <c r="B2" s="137"/>
      <c r="C2" s="137"/>
      <c r="D2" s="137"/>
      <c r="E2" s="137"/>
      <c r="F2" s="137"/>
      <c r="G2" s="137"/>
      <c r="H2" s="418"/>
      <c r="I2" s="137"/>
      <c r="J2" s="137"/>
      <c r="K2" s="344" t="s">
        <v>765</v>
      </c>
      <c r="L2" s="295"/>
    </row>
    <row r="3" spans="1:12" ht="15">
      <c r="A3" s="137"/>
      <c r="B3" s="137"/>
      <c r="C3" s="137"/>
      <c r="D3" s="137"/>
      <c r="E3" s="137"/>
      <c r="F3" s="137"/>
      <c r="G3" s="137"/>
      <c r="H3" s="418"/>
      <c r="I3" s="137"/>
      <c r="J3" s="137"/>
      <c r="K3" s="140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6"/>
      <c r="F4" s="137"/>
      <c r="G4" s="137"/>
      <c r="H4" s="418"/>
      <c r="I4" s="137"/>
      <c r="J4" s="137"/>
      <c r="K4" s="146"/>
    </row>
    <row r="5" spans="1:12" s="185" customFormat="1" ht="15">
      <c r="A5" s="220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221"/>
      <c r="F5" s="222"/>
      <c r="G5" s="222"/>
      <c r="H5" s="419"/>
      <c r="I5" s="222"/>
      <c r="J5" s="222"/>
      <c r="K5" s="221"/>
    </row>
    <row r="6" spans="1:12" ht="13.5">
      <c r="A6" s="141"/>
      <c r="B6" s="142"/>
      <c r="C6" s="142"/>
      <c r="D6" s="142"/>
      <c r="E6" s="137"/>
      <c r="F6" s="137"/>
      <c r="G6" s="137"/>
      <c r="H6" s="418"/>
      <c r="I6" s="137"/>
      <c r="J6" s="137"/>
      <c r="K6" s="137"/>
    </row>
    <row r="7" spans="1:12" ht="60">
      <c r="A7" s="149" t="s">
        <v>64</v>
      </c>
      <c r="B7" s="135" t="s">
        <v>362</v>
      </c>
      <c r="C7" s="135" t="s">
        <v>363</v>
      </c>
      <c r="D7" s="135" t="s">
        <v>365</v>
      </c>
      <c r="E7" s="135" t="s">
        <v>364</v>
      </c>
      <c r="F7" s="135" t="s">
        <v>373</v>
      </c>
      <c r="G7" s="135" t="s">
        <v>374</v>
      </c>
      <c r="H7" s="420" t="s">
        <v>368</v>
      </c>
      <c r="I7" s="135" t="s">
        <v>369</v>
      </c>
      <c r="J7" s="135" t="s">
        <v>381</v>
      </c>
      <c r="K7" s="135" t="s">
        <v>370</v>
      </c>
    </row>
    <row r="8" spans="1:12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49">
        <v>8</v>
      </c>
      <c r="I8" s="135">
        <v>9</v>
      </c>
      <c r="J8" s="133">
        <v>10</v>
      </c>
      <c r="K8" s="135">
        <v>11</v>
      </c>
    </row>
    <row r="9" spans="1:12" ht="45">
      <c r="A9" s="66">
        <v>1</v>
      </c>
      <c r="B9" s="26" t="s">
        <v>501</v>
      </c>
      <c r="C9" s="26" t="s">
        <v>502</v>
      </c>
      <c r="D9" s="26" t="s">
        <v>636</v>
      </c>
      <c r="E9" s="26" t="s">
        <v>503</v>
      </c>
      <c r="F9" s="26">
        <v>250</v>
      </c>
      <c r="G9" s="66">
        <v>46001007248</v>
      </c>
      <c r="H9" s="417" t="s">
        <v>504</v>
      </c>
      <c r="I9" s="219" t="s">
        <v>505</v>
      </c>
      <c r="J9" s="219"/>
      <c r="K9" s="26"/>
    </row>
    <row r="10" spans="1:12" ht="30">
      <c r="A10" s="66">
        <v>2</v>
      </c>
      <c r="B10" s="26" t="s">
        <v>506</v>
      </c>
      <c r="C10" s="26" t="s">
        <v>502</v>
      </c>
      <c r="D10" s="26" t="s">
        <v>636</v>
      </c>
      <c r="E10" s="26" t="s">
        <v>507</v>
      </c>
      <c r="F10" s="26">
        <v>250</v>
      </c>
      <c r="G10" s="66">
        <v>48001004585</v>
      </c>
      <c r="H10" s="417" t="s">
        <v>508</v>
      </c>
      <c r="I10" s="219" t="s">
        <v>509</v>
      </c>
      <c r="J10" s="219"/>
      <c r="K10" s="26"/>
    </row>
    <row r="11" spans="1:12" ht="30">
      <c r="A11" s="66">
        <v>3</v>
      </c>
      <c r="B11" s="26" t="s">
        <v>510</v>
      </c>
      <c r="C11" s="26" t="s">
        <v>502</v>
      </c>
      <c r="D11" s="26" t="s">
        <v>636</v>
      </c>
      <c r="E11" s="26" t="s">
        <v>511</v>
      </c>
      <c r="F11" s="26">
        <v>187.5</v>
      </c>
      <c r="G11" s="399" t="s">
        <v>512</v>
      </c>
      <c r="H11" s="417" t="s">
        <v>513</v>
      </c>
      <c r="I11" s="219" t="s">
        <v>514</v>
      </c>
      <c r="J11" s="219"/>
      <c r="K11" s="26"/>
    </row>
    <row r="12" spans="1:12" ht="30">
      <c r="A12" s="66">
        <v>4</v>
      </c>
      <c r="B12" s="26" t="s">
        <v>515</v>
      </c>
      <c r="C12" s="26" t="s">
        <v>502</v>
      </c>
      <c r="D12" s="26" t="s">
        <v>636</v>
      </c>
      <c r="E12" s="26" t="s">
        <v>516</v>
      </c>
      <c r="F12" s="26">
        <v>250</v>
      </c>
      <c r="G12" s="66">
        <v>61004018933</v>
      </c>
      <c r="H12" s="417" t="s">
        <v>517</v>
      </c>
      <c r="I12" s="219" t="s">
        <v>518</v>
      </c>
      <c r="J12" s="219"/>
      <c r="K12" s="26"/>
    </row>
    <row r="13" spans="1:12" ht="30">
      <c r="A13" s="66">
        <v>5</v>
      </c>
      <c r="B13" s="26" t="s">
        <v>519</v>
      </c>
      <c r="C13" s="26" t="s">
        <v>502</v>
      </c>
      <c r="D13" s="26" t="s">
        <v>520</v>
      </c>
      <c r="E13" s="26" t="s">
        <v>521</v>
      </c>
      <c r="F13" s="26">
        <v>250</v>
      </c>
      <c r="G13" s="399" t="s">
        <v>522</v>
      </c>
      <c r="H13" s="417" t="s">
        <v>523</v>
      </c>
      <c r="I13" s="400" t="s">
        <v>524</v>
      </c>
      <c r="J13" s="219"/>
      <c r="K13" s="26"/>
    </row>
    <row r="14" spans="1:12" ht="30">
      <c r="A14" s="66">
        <v>6</v>
      </c>
      <c r="B14" s="26" t="s">
        <v>525</v>
      </c>
      <c r="C14" s="26" t="s">
        <v>502</v>
      </c>
      <c r="D14" s="26" t="s">
        <v>526</v>
      </c>
      <c r="E14" s="26" t="s">
        <v>527</v>
      </c>
      <c r="F14" s="26">
        <v>500</v>
      </c>
      <c r="G14" s="66">
        <v>36001033813</v>
      </c>
      <c r="H14" s="417" t="s">
        <v>528</v>
      </c>
      <c r="I14" s="219" t="s">
        <v>529</v>
      </c>
      <c r="J14" s="219"/>
      <c r="K14" s="26"/>
    </row>
    <row r="15" spans="1:12" ht="30">
      <c r="A15" s="66">
        <v>7</v>
      </c>
      <c r="B15" s="26" t="s">
        <v>530</v>
      </c>
      <c r="C15" s="26" t="s">
        <v>502</v>
      </c>
      <c r="D15" s="401" t="s">
        <v>634</v>
      </c>
      <c r="E15" s="26" t="s">
        <v>633</v>
      </c>
      <c r="F15" s="26" t="s">
        <v>632</v>
      </c>
      <c r="G15" s="26"/>
      <c r="H15" s="417"/>
      <c r="I15" s="219"/>
      <c r="J15" s="219">
        <v>203825021</v>
      </c>
      <c r="K15" s="412" t="s">
        <v>635</v>
      </c>
    </row>
    <row r="16" spans="1:12" ht="30">
      <c r="A16" s="66">
        <v>8</v>
      </c>
      <c r="B16" s="26" t="s">
        <v>530</v>
      </c>
      <c r="C16" s="26" t="s">
        <v>502</v>
      </c>
      <c r="D16" s="401" t="s">
        <v>532</v>
      </c>
      <c r="E16" s="26" t="s">
        <v>533</v>
      </c>
      <c r="F16" s="26" t="s">
        <v>534</v>
      </c>
      <c r="G16" s="26"/>
      <c r="H16" s="417"/>
      <c r="I16" s="219"/>
      <c r="J16" s="219">
        <v>203864014</v>
      </c>
      <c r="K16" s="26" t="s">
        <v>531</v>
      </c>
    </row>
    <row r="17" spans="1:11" ht="30">
      <c r="A17" s="66">
        <v>9</v>
      </c>
      <c r="B17" s="26" t="s">
        <v>535</v>
      </c>
      <c r="C17" s="26" t="s">
        <v>502</v>
      </c>
      <c r="D17" s="26" t="s">
        <v>636</v>
      </c>
      <c r="E17" s="26" t="s">
        <v>536</v>
      </c>
      <c r="F17" s="26">
        <v>287.5</v>
      </c>
      <c r="G17" s="402" t="s">
        <v>537</v>
      </c>
      <c r="H17" s="421" t="s">
        <v>538</v>
      </c>
      <c r="I17" s="413" t="s">
        <v>539</v>
      </c>
      <c r="J17" s="219"/>
      <c r="K17" s="26"/>
    </row>
    <row r="18" spans="1:11" ht="30">
      <c r="A18" s="66">
        <v>10</v>
      </c>
      <c r="B18" s="26" t="s">
        <v>540</v>
      </c>
      <c r="C18" s="26" t="s">
        <v>502</v>
      </c>
      <c r="D18" s="26" t="s">
        <v>636</v>
      </c>
      <c r="E18" s="26" t="s">
        <v>541</v>
      </c>
      <c r="F18" s="26"/>
      <c r="G18" s="403">
        <v>59001024257</v>
      </c>
      <c r="H18" s="421" t="s">
        <v>542</v>
      </c>
      <c r="I18" s="413" t="s">
        <v>543</v>
      </c>
      <c r="J18" s="219"/>
      <c r="K18" s="26"/>
    </row>
    <row r="19" spans="1:11" ht="30">
      <c r="A19" s="66">
        <v>11</v>
      </c>
      <c r="B19" s="404" t="s">
        <v>544</v>
      </c>
      <c r="C19" s="26" t="s">
        <v>502</v>
      </c>
      <c r="D19" s="26" t="s">
        <v>636</v>
      </c>
      <c r="E19" s="405" t="s">
        <v>545</v>
      </c>
      <c r="F19" s="406" t="s">
        <v>546</v>
      </c>
      <c r="G19" s="403">
        <v>1033003244</v>
      </c>
      <c r="H19" s="422" t="s">
        <v>547</v>
      </c>
      <c r="I19" s="413" t="s">
        <v>548</v>
      </c>
      <c r="J19" s="219"/>
      <c r="K19" s="26"/>
    </row>
    <row r="20" spans="1:11" ht="30">
      <c r="A20" s="66">
        <v>12</v>
      </c>
      <c r="B20" s="404" t="s">
        <v>549</v>
      </c>
      <c r="C20" s="26" t="s">
        <v>502</v>
      </c>
      <c r="D20" s="26" t="s">
        <v>636</v>
      </c>
      <c r="E20" s="26" t="s">
        <v>550</v>
      </c>
      <c r="F20" s="26">
        <v>1000</v>
      </c>
      <c r="G20" s="407">
        <v>60003003713</v>
      </c>
      <c r="H20" s="422" t="s">
        <v>551</v>
      </c>
      <c r="I20" s="413" t="s">
        <v>552</v>
      </c>
      <c r="J20" s="219"/>
      <c r="K20" s="26"/>
    </row>
    <row r="21" spans="1:11" ht="30">
      <c r="A21" s="66">
        <v>13</v>
      </c>
      <c r="B21" s="408" t="s">
        <v>553</v>
      </c>
      <c r="C21" s="26" t="s">
        <v>502</v>
      </c>
      <c r="D21" s="26" t="s">
        <v>554</v>
      </c>
      <c r="E21" s="26" t="s">
        <v>555</v>
      </c>
      <c r="F21" s="26">
        <v>125</v>
      </c>
      <c r="G21" s="403">
        <v>1030003767</v>
      </c>
      <c r="H21" s="422" t="s">
        <v>556</v>
      </c>
      <c r="I21" s="219" t="s">
        <v>557</v>
      </c>
      <c r="J21" s="219"/>
      <c r="K21" s="26"/>
    </row>
    <row r="22" spans="1:11" ht="30">
      <c r="A22" s="66">
        <v>14</v>
      </c>
      <c r="B22" s="408" t="s">
        <v>558</v>
      </c>
      <c r="C22" s="26" t="s">
        <v>502</v>
      </c>
      <c r="D22" s="26" t="s">
        <v>554</v>
      </c>
      <c r="E22" s="26" t="s">
        <v>559</v>
      </c>
      <c r="F22" s="26">
        <v>187</v>
      </c>
      <c r="G22" s="403">
        <v>24001013069</v>
      </c>
      <c r="H22" s="422" t="s">
        <v>560</v>
      </c>
      <c r="I22" s="219" t="s">
        <v>561</v>
      </c>
      <c r="J22" s="219"/>
      <c r="K22" s="26"/>
    </row>
    <row r="23" spans="1:11" ht="30">
      <c r="A23" s="66">
        <v>15</v>
      </c>
      <c r="B23" s="409" t="s">
        <v>563</v>
      </c>
      <c r="C23" s="26" t="s">
        <v>502</v>
      </c>
      <c r="D23" s="26" t="s">
        <v>554</v>
      </c>
      <c r="E23" s="26" t="s">
        <v>564</v>
      </c>
      <c r="F23" s="26"/>
      <c r="G23" s="403"/>
      <c r="H23" s="423"/>
      <c r="I23" s="219"/>
      <c r="J23" s="219">
        <v>404907730</v>
      </c>
      <c r="K23" s="409" t="s">
        <v>565</v>
      </c>
    </row>
    <row r="24" spans="1:11" ht="30">
      <c r="A24" s="66">
        <v>16</v>
      </c>
      <c r="B24" s="408" t="s">
        <v>566</v>
      </c>
      <c r="C24" s="26" t="s">
        <v>502</v>
      </c>
      <c r="D24" s="26" t="s">
        <v>554</v>
      </c>
      <c r="E24" s="26" t="s">
        <v>567</v>
      </c>
      <c r="F24" s="26">
        <v>500</v>
      </c>
      <c r="G24" s="403">
        <v>1003012426</v>
      </c>
      <c r="H24" s="422" t="s">
        <v>568</v>
      </c>
      <c r="I24" s="219" t="s">
        <v>569</v>
      </c>
      <c r="J24" s="219"/>
      <c r="K24" s="26"/>
    </row>
    <row r="25" spans="1:11" ht="30">
      <c r="A25" s="66">
        <v>17</v>
      </c>
      <c r="B25" s="404" t="s">
        <v>570</v>
      </c>
      <c r="C25" s="26" t="s">
        <v>502</v>
      </c>
      <c r="D25" s="26" t="s">
        <v>554</v>
      </c>
      <c r="E25" s="26" t="s">
        <v>571</v>
      </c>
      <c r="F25" s="26">
        <v>1000</v>
      </c>
      <c r="G25" s="403">
        <v>1017008166</v>
      </c>
      <c r="H25" s="405" t="s">
        <v>572</v>
      </c>
      <c r="I25" s="219" t="s">
        <v>573</v>
      </c>
      <c r="J25" s="219"/>
      <c r="K25" s="26"/>
    </row>
    <row r="26" spans="1:11" ht="30">
      <c r="A26" s="66">
        <v>18</v>
      </c>
      <c r="B26" s="404" t="s">
        <v>574</v>
      </c>
      <c r="C26" s="26" t="s">
        <v>502</v>
      </c>
      <c r="D26" s="26" t="s">
        <v>554</v>
      </c>
      <c r="E26" s="26" t="s">
        <v>575</v>
      </c>
      <c r="F26" s="26">
        <v>500</v>
      </c>
      <c r="G26" s="403">
        <v>21001006430</v>
      </c>
      <c r="H26" s="405" t="s">
        <v>547</v>
      </c>
      <c r="I26" s="219" t="s">
        <v>576</v>
      </c>
      <c r="J26" s="219"/>
      <c r="K26" s="26"/>
    </row>
    <row r="27" spans="1:11" ht="30">
      <c r="A27" s="66">
        <v>19</v>
      </c>
      <c r="B27" s="409" t="s">
        <v>577</v>
      </c>
      <c r="C27" s="26" t="s">
        <v>502</v>
      </c>
      <c r="D27" s="26" t="s">
        <v>554</v>
      </c>
      <c r="E27" s="26" t="s">
        <v>578</v>
      </c>
      <c r="F27" s="26">
        <v>125</v>
      </c>
      <c r="G27" s="403">
        <v>2001020441</v>
      </c>
      <c r="H27" s="424" t="s">
        <v>579</v>
      </c>
      <c r="I27" s="219" t="s">
        <v>580</v>
      </c>
      <c r="J27" s="219"/>
      <c r="K27" s="26"/>
    </row>
    <row r="28" spans="1:11" ht="30">
      <c r="A28" s="66">
        <v>20</v>
      </c>
      <c r="B28" s="409" t="s">
        <v>582</v>
      </c>
      <c r="C28" s="26" t="s">
        <v>502</v>
      </c>
      <c r="D28" s="26" t="s">
        <v>554</v>
      </c>
      <c r="E28" s="26" t="s">
        <v>583</v>
      </c>
      <c r="F28" s="26">
        <v>125</v>
      </c>
      <c r="G28" s="403">
        <v>42001028617</v>
      </c>
      <c r="H28" s="424" t="s">
        <v>584</v>
      </c>
      <c r="I28" s="219" t="s">
        <v>585</v>
      </c>
      <c r="J28" s="219"/>
      <c r="K28" s="26"/>
    </row>
    <row r="29" spans="1:11" ht="30">
      <c r="A29" s="66">
        <v>21</v>
      </c>
      <c r="B29" s="409" t="s">
        <v>586</v>
      </c>
      <c r="C29" s="26" t="s">
        <v>502</v>
      </c>
      <c r="D29" s="26" t="s">
        <v>554</v>
      </c>
      <c r="E29" s="26" t="s">
        <v>587</v>
      </c>
      <c r="F29" s="26">
        <v>125</v>
      </c>
      <c r="G29" s="403">
        <v>19001001742</v>
      </c>
      <c r="H29" s="424" t="s">
        <v>588</v>
      </c>
      <c r="I29" s="219" t="s">
        <v>589</v>
      </c>
      <c r="J29" s="219"/>
      <c r="K29" s="26"/>
    </row>
    <row r="30" spans="1:11" ht="30">
      <c r="A30" s="66">
        <v>22</v>
      </c>
      <c r="B30" s="404" t="s">
        <v>590</v>
      </c>
      <c r="C30" s="26" t="s">
        <v>502</v>
      </c>
      <c r="D30" s="26" t="s">
        <v>554</v>
      </c>
      <c r="E30" s="26" t="s">
        <v>591</v>
      </c>
      <c r="F30" s="26">
        <v>375</v>
      </c>
      <c r="G30" s="403">
        <v>1013009497</v>
      </c>
      <c r="H30" s="425" t="s">
        <v>592</v>
      </c>
      <c r="I30" s="411" t="s">
        <v>593</v>
      </c>
      <c r="J30" s="219"/>
      <c r="K30" s="26"/>
    </row>
    <row r="31" spans="1:11" ht="30">
      <c r="A31" s="66">
        <v>23</v>
      </c>
      <c r="B31" s="404" t="s">
        <v>594</v>
      </c>
      <c r="C31" s="26" t="s">
        <v>502</v>
      </c>
      <c r="D31" s="26" t="s">
        <v>554</v>
      </c>
      <c r="E31" s="26" t="s">
        <v>578</v>
      </c>
      <c r="F31" s="26">
        <v>600</v>
      </c>
      <c r="G31" s="403">
        <v>3500102712</v>
      </c>
      <c r="H31" s="405" t="s">
        <v>595</v>
      </c>
      <c r="I31" s="219" t="s">
        <v>596</v>
      </c>
      <c r="J31" s="219"/>
      <c r="K31" s="26"/>
    </row>
    <row r="32" spans="1:11" ht="30">
      <c r="A32" s="66">
        <v>24</v>
      </c>
      <c r="B32" s="404" t="s">
        <v>597</v>
      </c>
      <c r="C32" s="26" t="s">
        <v>502</v>
      </c>
      <c r="D32" s="26" t="s">
        <v>554</v>
      </c>
      <c r="E32" s="26" t="s">
        <v>598</v>
      </c>
      <c r="F32" s="26">
        <v>375</v>
      </c>
      <c r="G32" s="403">
        <v>54001009638</v>
      </c>
      <c r="H32" s="425" t="s">
        <v>599</v>
      </c>
      <c r="I32" s="411" t="s">
        <v>600</v>
      </c>
      <c r="J32" s="219"/>
      <c r="K32" s="26"/>
    </row>
    <row r="33" spans="1:11" ht="30">
      <c r="A33" s="66">
        <v>25</v>
      </c>
      <c r="B33" s="404" t="s">
        <v>601</v>
      </c>
      <c r="C33" s="26" t="s">
        <v>502</v>
      </c>
      <c r="D33" s="26" t="s">
        <v>554</v>
      </c>
      <c r="E33" s="26" t="s">
        <v>602</v>
      </c>
      <c r="F33" s="26" t="s">
        <v>603</v>
      </c>
      <c r="G33" s="403">
        <v>1024015184</v>
      </c>
      <c r="H33" s="405" t="s">
        <v>604</v>
      </c>
      <c r="I33" s="219" t="s">
        <v>605</v>
      </c>
      <c r="J33" s="219"/>
      <c r="K33" s="26"/>
    </row>
    <row r="34" spans="1:11" ht="30">
      <c r="A34" s="66">
        <v>26</v>
      </c>
      <c r="B34" s="404" t="s">
        <v>606</v>
      </c>
      <c r="C34" s="26" t="s">
        <v>502</v>
      </c>
      <c r="D34" s="26" t="s">
        <v>554</v>
      </c>
      <c r="E34" s="26" t="s">
        <v>591</v>
      </c>
      <c r="F34" s="26">
        <v>300</v>
      </c>
      <c r="G34" s="403">
        <v>40001004177</v>
      </c>
      <c r="H34" s="405" t="s">
        <v>607</v>
      </c>
      <c r="I34" s="219" t="s">
        <v>529</v>
      </c>
      <c r="J34" s="219"/>
      <c r="K34" s="26"/>
    </row>
    <row r="35" spans="1:11" ht="30">
      <c r="A35" s="66">
        <v>27</v>
      </c>
      <c r="B35" s="410" t="s">
        <v>608</v>
      </c>
      <c r="C35" s="26" t="s">
        <v>502</v>
      </c>
      <c r="D35" s="26" t="s">
        <v>554</v>
      </c>
      <c r="E35" s="26" t="s">
        <v>609</v>
      </c>
      <c r="F35" s="26" t="s">
        <v>610</v>
      </c>
      <c r="G35" s="403">
        <v>1001024792</v>
      </c>
      <c r="H35" s="426" t="s">
        <v>611</v>
      </c>
      <c r="I35" s="219" t="s">
        <v>612</v>
      </c>
      <c r="J35" s="219"/>
      <c r="K35" s="26"/>
    </row>
    <row r="36" spans="1:11" ht="30">
      <c r="A36" s="66">
        <v>28</v>
      </c>
      <c r="B36" s="404" t="s">
        <v>613</v>
      </c>
      <c r="C36" s="26" t="s">
        <v>502</v>
      </c>
      <c r="D36" s="26" t="s">
        <v>554</v>
      </c>
      <c r="E36" s="26" t="s">
        <v>614</v>
      </c>
      <c r="F36" s="26">
        <v>1250</v>
      </c>
      <c r="G36" s="403">
        <v>1026015970</v>
      </c>
      <c r="H36" s="405" t="s">
        <v>615</v>
      </c>
      <c r="I36" s="219" t="s">
        <v>616</v>
      </c>
      <c r="J36" s="219"/>
      <c r="K36" s="26"/>
    </row>
    <row r="37" spans="1:11" ht="30">
      <c r="A37" s="66">
        <v>29</v>
      </c>
      <c r="B37" s="404" t="s">
        <v>617</v>
      </c>
      <c r="C37" s="26" t="s">
        <v>502</v>
      </c>
      <c r="D37" s="26" t="s">
        <v>554</v>
      </c>
      <c r="E37" s="26" t="s">
        <v>562</v>
      </c>
      <c r="F37" s="26" t="s">
        <v>610</v>
      </c>
      <c r="G37" s="403">
        <v>1024034215</v>
      </c>
      <c r="H37" s="405" t="s">
        <v>618</v>
      </c>
      <c r="I37" s="219" t="s">
        <v>619</v>
      </c>
      <c r="J37" s="219"/>
      <c r="K37" s="26"/>
    </row>
    <row r="38" spans="1:11" ht="30">
      <c r="A38" s="66">
        <v>30</v>
      </c>
      <c r="B38" s="404" t="s">
        <v>620</v>
      </c>
      <c r="C38" s="26" t="s">
        <v>502</v>
      </c>
      <c r="D38" s="26" t="s">
        <v>554</v>
      </c>
      <c r="E38" s="26" t="s">
        <v>621</v>
      </c>
      <c r="F38" s="26">
        <v>200</v>
      </c>
      <c r="G38" s="403">
        <v>1024021062</v>
      </c>
      <c r="H38" s="405" t="s">
        <v>622</v>
      </c>
      <c r="I38" s="219" t="s">
        <v>623</v>
      </c>
      <c r="J38" s="219"/>
      <c r="K38" s="26"/>
    </row>
    <row r="39" spans="1:11" ht="30">
      <c r="A39" s="66">
        <v>31</v>
      </c>
      <c r="B39" s="409" t="s">
        <v>626</v>
      </c>
      <c r="C39" s="26" t="s">
        <v>502</v>
      </c>
      <c r="D39" s="26" t="s">
        <v>627</v>
      </c>
      <c r="E39" s="26" t="s">
        <v>591</v>
      </c>
      <c r="F39" s="26">
        <v>250</v>
      </c>
      <c r="G39" s="26">
        <v>6001003203</v>
      </c>
      <c r="H39" s="424" t="s">
        <v>624</v>
      </c>
      <c r="I39" s="219" t="s">
        <v>625</v>
      </c>
      <c r="J39" s="219"/>
      <c r="K39" s="26"/>
    </row>
    <row r="40" spans="1:11" ht="30">
      <c r="A40" s="66">
        <v>32</v>
      </c>
      <c r="B40" s="66" t="s">
        <v>631</v>
      </c>
      <c r="C40" s="26" t="s">
        <v>502</v>
      </c>
      <c r="D40" s="26" t="s">
        <v>627</v>
      </c>
      <c r="E40" s="26" t="s">
        <v>630</v>
      </c>
      <c r="F40" s="26">
        <v>250</v>
      </c>
      <c r="G40" s="26">
        <v>62004017734</v>
      </c>
      <c r="H40" s="417" t="s">
        <v>628</v>
      </c>
      <c r="I40" s="219" t="s">
        <v>629</v>
      </c>
      <c r="J40" s="219"/>
      <c r="K40" s="26"/>
    </row>
    <row r="41" spans="1:11" ht="30">
      <c r="A41" s="66">
        <v>33</v>
      </c>
      <c r="B41" s="66" t="s">
        <v>640</v>
      </c>
      <c r="C41" s="26" t="s">
        <v>502</v>
      </c>
      <c r="D41" s="26" t="s">
        <v>627</v>
      </c>
      <c r="E41" s="26" t="s">
        <v>639</v>
      </c>
      <c r="F41" s="26">
        <v>350</v>
      </c>
      <c r="G41" s="26">
        <v>53001007422</v>
      </c>
      <c r="H41" s="417" t="s">
        <v>637</v>
      </c>
      <c r="I41" s="219" t="s">
        <v>638</v>
      </c>
      <c r="J41" s="219"/>
      <c r="K41" s="26"/>
    </row>
    <row r="42" spans="1:11" ht="30">
      <c r="A42" s="66">
        <v>34</v>
      </c>
      <c r="B42" s="409" t="s">
        <v>643</v>
      </c>
      <c r="C42" s="26" t="s">
        <v>502</v>
      </c>
      <c r="D42" s="26" t="s">
        <v>627</v>
      </c>
      <c r="E42" s="26" t="s">
        <v>644</v>
      </c>
      <c r="F42" s="26">
        <v>400</v>
      </c>
      <c r="G42" s="26">
        <v>37001048047</v>
      </c>
      <c r="H42" s="417" t="s">
        <v>641</v>
      </c>
      <c r="I42" s="219" t="s">
        <v>642</v>
      </c>
      <c r="J42" s="219"/>
      <c r="K42" s="26"/>
    </row>
    <row r="43" spans="1:11" ht="30">
      <c r="A43" s="66">
        <v>35</v>
      </c>
      <c r="B43" s="66" t="s">
        <v>647</v>
      </c>
      <c r="C43" s="26" t="s">
        <v>502</v>
      </c>
      <c r="D43" s="26" t="s">
        <v>627</v>
      </c>
      <c r="E43" s="26" t="s">
        <v>648</v>
      </c>
      <c r="F43" s="26">
        <v>312.5</v>
      </c>
      <c r="G43" s="26">
        <v>56001013083</v>
      </c>
      <c r="H43" s="417" t="s">
        <v>645</v>
      </c>
      <c r="I43" s="219" t="s">
        <v>646</v>
      </c>
      <c r="J43" s="219"/>
      <c r="K43" s="26"/>
    </row>
    <row r="44" spans="1:11" ht="30">
      <c r="A44" s="66">
        <v>36</v>
      </c>
      <c r="B44" s="66" t="s">
        <v>651</v>
      </c>
      <c r="C44" s="26" t="s">
        <v>502</v>
      </c>
      <c r="D44" s="26" t="s">
        <v>653</v>
      </c>
      <c r="E44" s="26" t="s">
        <v>652</v>
      </c>
      <c r="F44" s="26">
        <v>200</v>
      </c>
      <c r="G44" s="26">
        <v>8001000164</v>
      </c>
      <c r="H44" s="417" t="s">
        <v>649</v>
      </c>
      <c r="I44" s="219" t="s">
        <v>650</v>
      </c>
      <c r="J44" s="219"/>
      <c r="K44" s="26"/>
    </row>
    <row r="45" spans="1:11" ht="30">
      <c r="A45" s="66">
        <v>37</v>
      </c>
      <c r="B45" s="404" t="s">
        <v>656</v>
      </c>
      <c r="C45" s="26" t="s">
        <v>502</v>
      </c>
      <c r="D45" s="26" t="s">
        <v>653</v>
      </c>
      <c r="E45" s="26" t="s">
        <v>581</v>
      </c>
      <c r="F45" s="26">
        <v>80</v>
      </c>
      <c r="G45" s="26">
        <v>7001040785</v>
      </c>
      <c r="H45" s="417" t="s">
        <v>654</v>
      </c>
      <c r="I45" s="219" t="s">
        <v>655</v>
      </c>
      <c r="J45" s="219"/>
      <c r="K45" s="26"/>
    </row>
    <row r="46" spans="1:11" ht="30">
      <c r="A46" s="66">
        <v>38</v>
      </c>
      <c r="B46" s="404" t="s">
        <v>658</v>
      </c>
      <c r="C46" s="26" t="s">
        <v>502</v>
      </c>
      <c r="D46" s="26" t="s">
        <v>653</v>
      </c>
      <c r="E46" s="26" t="s">
        <v>581</v>
      </c>
      <c r="F46" s="26">
        <v>375</v>
      </c>
      <c r="G46" s="26">
        <v>3001011884</v>
      </c>
      <c r="H46" s="417" t="s">
        <v>556</v>
      </c>
      <c r="I46" s="219" t="s">
        <v>657</v>
      </c>
      <c r="J46" s="219"/>
      <c r="K46" s="26"/>
    </row>
    <row r="47" spans="1:11" ht="30">
      <c r="A47" s="66">
        <v>39</v>
      </c>
      <c r="B47" s="404" t="s">
        <v>661</v>
      </c>
      <c r="C47" s="26" t="s">
        <v>502</v>
      </c>
      <c r="D47" s="26" t="s">
        <v>653</v>
      </c>
      <c r="E47" s="26" t="s">
        <v>581</v>
      </c>
      <c r="F47" s="26">
        <v>375</v>
      </c>
      <c r="G47" s="26">
        <v>49001004394</v>
      </c>
      <c r="H47" s="417" t="s">
        <v>659</v>
      </c>
      <c r="I47" s="219" t="s">
        <v>660</v>
      </c>
      <c r="J47" s="219"/>
      <c r="K47" s="26"/>
    </row>
    <row r="48" spans="1:11" ht="30">
      <c r="A48" s="66">
        <v>40</v>
      </c>
      <c r="B48" s="404" t="s">
        <v>663</v>
      </c>
      <c r="C48" s="26" t="s">
        <v>502</v>
      </c>
      <c r="D48" s="26" t="s">
        <v>653</v>
      </c>
      <c r="E48" s="26" t="s">
        <v>662</v>
      </c>
      <c r="F48" s="26">
        <v>400</v>
      </c>
      <c r="G48" s="26">
        <v>38001038294</v>
      </c>
      <c r="H48" s="417" t="s">
        <v>664</v>
      </c>
      <c r="I48" s="219" t="s">
        <v>665</v>
      </c>
      <c r="J48" s="219"/>
      <c r="K48" s="26"/>
    </row>
    <row r="49" spans="1:11" ht="30">
      <c r="A49" s="66">
        <v>41</v>
      </c>
      <c r="B49" s="404" t="s">
        <v>669</v>
      </c>
      <c r="C49" s="26" t="s">
        <v>502</v>
      </c>
      <c r="D49" s="415" t="s">
        <v>670</v>
      </c>
      <c r="E49" s="26" t="s">
        <v>578</v>
      </c>
      <c r="F49" s="26">
        <v>250</v>
      </c>
      <c r="G49" s="26">
        <v>61010004477</v>
      </c>
      <c r="H49" s="417" t="s">
        <v>667</v>
      </c>
      <c r="I49" s="219" t="s">
        <v>668</v>
      </c>
      <c r="J49" s="219"/>
      <c r="K49" s="26"/>
    </row>
    <row r="50" spans="1:11" ht="30">
      <c r="A50" s="66">
        <v>42</v>
      </c>
      <c r="B50" s="404" t="s">
        <v>673</v>
      </c>
      <c r="C50" s="26" t="s">
        <v>502</v>
      </c>
      <c r="D50" s="26" t="s">
        <v>653</v>
      </c>
      <c r="E50" s="26" t="s">
        <v>581</v>
      </c>
      <c r="F50" s="26">
        <v>375</v>
      </c>
      <c r="G50" s="26">
        <v>10001003509</v>
      </c>
      <c r="H50" s="417" t="s">
        <v>671</v>
      </c>
      <c r="I50" s="219" t="s">
        <v>672</v>
      </c>
      <c r="J50" s="219"/>
      <c r="K50" s="26"/>
    </row>
    <row r="51" spans="1:11" ht="30">
      <c r="A51" s="66">
        <v>43</v>
      </c>
      <c r="B51" s="404" t="s">
        <v>676</v>
      </c>
      <c r="C51" s="26" t="s">
        <v>502</v>
      </c>
      <c r="D51" s="415" t="s">
        <v>670</v>
      </c>
      <c r="E51" s="26" t="s">
        <v>677</v>
      </c>
      <c r="F51" s="26">
        <v>500</v>
      </c>
      <c r="G51" s="26">
        <v>61008007806</v>
      </c>
      <c r="H51" s="417" t="s">
        <v>674</v>
      </c>
      <c r="I51" s="219" t="s">
        <v>675</v>
      </c>
      <c r="J51" s="219"/>
      <c r="K51" s="26"/>
    </row>
    <row r="52" spans="1:11" ht="30">
      <c r="A52" s="66">
        <v>44</v>
      </c>
      <c r="B52" s="404" t="s">
        <v>680</v>
      </c>
      <c r="C52" s="26" t="s">
        <v>502</v>
      </c>
      <c r="D52" s="415" t="s">
        <v>670</v>
      </c>
      <c r="E52" s="26" t="s">
        <v>591</v>
      </c>
      <c r="F52" s="26">
        <v>300</v>
      </c>
      <c r="G52" s="26">
        <v>34001002048</v>
      </c>
      <c r="H52" s="417" t="s">
        <v>678</v>
      </c>
      <c r="I52" s="219" t="s">
        <v>679</v>
      </c>
      <c r="J52" s="219"/>
      <c r="K52" s="26"/>
    </row>
    <row r="53" spans="1:11" ht="30">
      <c r="A53" s="66">
        <v>45</v>
      </c>
      <c r="B53" s="66" t="s">
        <v>683</v>
      </c>
      <c r="C53" s="26" t="s">
        <v>502</v>
      </c>
      <c r="D53" s="415" t="s">
        <v>670</v>
      </c>
      <c r="E53" s="26" t="s">
        <v>684</v>
      </c>
      <c r="F53" s="26">
        <v>300</v>
      </c>
      <c r="G53" s="26">
        <v>17001003062</v>
      </c>
      <c r="H53" s="417" t="s">
        <v>681</v>
      </c>
      <c r="I53" s="219" t="s">
        <v>682</v>
      </c>
      <c r="J53" s="219"/>
      <c r="K53" s="26"/>
    </row>
    <row r="54" spans="1:11" ht="29.25" customHeight="1">
      <c r="A54" s="66">
        <v>46</v>
      </c>
      <c r="B54" s="409" t="s">
        <v>818</v>
      </c>
      <c r="C54" s="26" t="s">
        <v>502</v>
      </c>
      <c r="D54" s="424" t="s">
        <v>809</v>
      </c>
      <c r="E54" s="424" t="s">
        <v>805</v>
      </c>
      <c r="F54" s="26">
        <v>375</v>
      </c>
      <c r="G54" s="501" t="s">
        <v>811</v>
      </c>
      <c r="H54" s="424" t="s">
        <v>799</v>
      </c>
      <c r="I54" s="219" t="s">
        <v>800</v>
      </c>
      <c r="J54" s="219"/>
      <c r="K54" s="26"/>
    </row>
    <row r="55" spans="1:11" ht="29.25" customHeight="1">
      <c r="A55" s="66">
        <v>47</v>
      </c>
      <c r="B55" s="404" t="s">
        <v>816</v>
      </c>
      <c r="C55" s="26" t="s">
        <v>502</v>
      </c>
      <c r="D55" s="424" t="s">
        <v>809</v>
      </c>
      <c r="E55" s="405" t="s">
        <v>806</v>
      </c>
      <c r="F55" s="26" t="s">
        <v>815</v>
      </c>
      <c r="G55" s="502" t="s">
        <v>812</v>
      </c>
      <c r="H55" s="405" t="s">
        <v>801</v>
      </c>
      <c r="I55" s="219" t="s">
        <v>802</v>
      </c>
      <c r="J55" s="219"/>
      <c r="K55" s="26"/>
    </row>
    <row r="56" spans="1:11" ht="29.25" customHeight="1">
      <c r="A56" s="66">
        <v>48</v>
      </c>
      <c r="B56" s="409" t="s">
        <v>817</v>
      </c>
      <c r="C56" s="26" t="s">
        <v>502</v>
      </c>
      <c r="D56" s="424" t="s">
        <v>809</v>
      </c>
      <c r="E56" s="424" t="s">
        <v>807</v>
      </c>
      <c r="F56" s="26">
        <v>437.5</v>
      </c>
      <c r="G56" s="501" t="s">
        <v>813</v>
      </c>
      <c r="H56" s="424" t="s">
        <v>719</v>
      </c>
      <c r="I56" s="219" t="s">
        <v>803</v>
      </c>
      <c r="J56" s="219"/>
      <c r="K56" s="26"/>
    </row>
    <row r="57" spans="1:11" ht="31.5" customHeight="1">
      <c r="A57" s="66">
        <v>49</v>
      </c>
      <c r="B57" s="409" t="s">
        <v>819</v>
      </c>
      <c r="C57" s="26" t="s">
        <v>502</v>
      </c>
      <c r="D57" s="424" t="s">
        <v>810</v>
      </c>
      <c r="E57" s="424" t="s">
        <v>808</v>
      </c>
      <c r="F57" s="26">
        <v>300</v>
      </c>
      <c r="G57" s="501" t="s">
        <v>814</v>
      </c>
      <c r="H57" s="424" t="s">
        <v>622</v>
      </c>
      <c r="I57" s="219" t="s">
        <v>804</v>
      </c>
      <c r="J57" s="219"/>
      <c r="K57" s="26"/>
    </row>
    <row r="58" spans="1:11" ht="36" customHeight="1">
      <c r="A58" s="66">
        <v>50</v>
      </c>
      <c r="B58" s="409" t="s">
        <v>846</v>
      </c>
      <c r="C58" s="26" t="s">
        <v>502</v>
      </c>
      <c r="D58" s="415" t="s">
        <v>854</v>
      </c>
      <c r="E58" s="424" t="s">
        <v>839</v>
      </c>
      <c r="F58" s="26" t="s">
        <v>853</v>
      </c>
      <c r="G58" s="501" t="s">
        <v>833</v>
      </c>
      <c r="H58" s="409" t="s">
        <v>820</v>
      </c>
      <c r="I58" s="219" t="s">
        <v>821</v>
      </c>
      <c r="J58" s="219"/>
      <c r="K58" s="26"/>
    </row>
    <row r="59" spans="1:11" ht="30">
      <c r="A59" s="66">
        <v>51</v>
      </c>
      <c r="B59" s="409" t="s">
        <v>851</v>
      </c>
      <c r="C59" s="26" t="s">
        <v>502</v>
      </c>
      <c r="D59" s="415" t="s">
        <v>855</v>
      </c>
      <c r="E59" s="424" t="s">
        <v>840</v>
      </c>
      <c r="F59" s="26">
        <v>850</v>
      </c>
      <c r="G59" s="501" t="s">
        <v>834</v>
      </c>
      <c r="H59" s="409" t="s">
        <v>822</v>
      </c>
      <c r="I59" s="219" t="s">
        <v>529</v>
      </c>
      <c r="J59" s="219"/>
      <c r="K59" s="26"/>
    </row>
    <row r="60" spans="1:11" ht="31.5" customHeight="1">
      <c r="A60" s="66">
        <v>52</v>
      </c>
      <c r="B60" s="503" t="s">
        <v>847</v>
      </c>
      <c r="C60" s="26" t="s">
        <v>502</v>
      </c>
      <c r="D60" s="415" t="s">
        <v>856</v>
      </c>
      <c r="E60" s="505" t="s">
        <v>841</v>
      </c>
      <c r="F60" s="26">
        <v>0</v>
      </c>
      <c r="G60" s="504" t="s">
        <v>780</v>
      </c>
      <c r="H60" s="503" t="s">
        <v>823</v>
      </c>
      <c r="I60" s="219" t="s">
        <v>824</v>
      </c>
      <c r="J60" s="219"/>
      <c r="K60" s="26"/>
    </row>
    <row r="61" spans="1:11" ht="30">
      <c r="A61" s="66">
        <v>53</v>
      </c>
      <c r="B61" s="409" t="s">
        <v>852</v>
      </c>
      <c r="C61" s="26" t="s">
        <v>502</v>
      </c>
      <c r="D61" s="415" t="s">
        <v>854</v>
      </c>
      <c r="E61" s="424" t="s">
        <v>842</v>
      </c>
      <c r="F61" s="26">
        <v>1000</v>
      </c>
      <c r="G61" s="501" t="s">
        <v>835</v>
      </c>
      <c r="H61" s="409" t="s">
        <v>825</v>
      </c>
      <c r="I61" s="219" t="s">
        <v>826</v>
      </c>
      <c r="J61" s="219"/>
      <c r="K61" s="26"/>
    </row>
    <row r="62" spans="1:11" ht="30">
      <c r="A62" s="66">
        <v>54</v>
      </c>
      <c r="B62" s="404" t="s">
        <v>848</v>
      </c>
      <c r="C62" s="26" t="s">
        <v>502</v>
      </c>
      <c r="D62" s="415" t="s">
        <v>854</v>
      </c>
      <c r="E62" s="405" t="s">
        <v>843</v>
      </c>
      <c r="F62" s="26">
        <v>312.5</v>
      </c>
      <c r="G62" s="502" t="s">
        <v>836</v>
      </c>
      <c r="H62" s="404" t="s">
        <v>827</v>
      </c>
      <c r="I62" s="219" t="s">
        <v>828</v>
      </c>
      <c r="J62" s="219"/>
      <c r="K62" s="26"/>
    </row>
    <row r="63" spans="1:11" ht="32.25" customHeight="1">
      <c r="A63" s="66">
        <v>55</v>
      </c>
      <c r="B63" s="404" t="s">
        <v>849</v>
      </c>
      <c r="C63" s="26" t="s">
        <v>502</v>
      </c>
      <c r="D63" s="415" t="s">
        <v>856</v>
      </c>
      <c r="E63" s="405" t="s">
        <v>844</v>
      </c>
      <c r="F63" s="26">
        <v>0</v>
      </c>
      <c r="G63" s="502" t="s">
        <v>837</v>
      </c>
      <c r="H63" s="404" t="s">
        <v>829</v>
      </c>
      <c r="I63" s="219" t="s">
        <v>830</v>
      </c>
      <c r="J63" s="219"/>
      <c r="K63" s="26"/>
    </row>
    <row r="64" spans="1:11" ht="50.25" customHeight="1">
      <c r="A64" s="66">
        <v>56</v>
      </c>
      <c r="B64" s="404" t="s">
        <v>850</v>
      </c>
      <c r="C64" s="26" t="s">
        <v>502</v>
      </c>
      <c r="D64" s="415" t="s">
        <v>854</v>
      </c>
      <c r="E64" s="405" t="s">
        <v>845</v>
      </c>
      <c r="F64" s="26">
        <v>300</v>
      </c>
      <c r="G64" s="502" t="s">
        <v>838</v>
      </c>
      <c r="H64" s="404" t="s">
        <v>831</v>
      </c>
      <c r="I64" s="219" t="s">
        <v>832</v>
      </c>
      <c r="J64" s="409" t="s">
        <v>858</v>
      </c>
      <c r="K64" s="409" t="s">
        <v>857</v>
      </c>
    </row>
    <row r="65" spans="1:11" ht="25.5">
      <c r="A65" s="66">
        <v>57</v>
      </c>
      <c r="B65" s="409" t="s">
        <v>883</v>
      </c>
      <c r="C65" s="26" t="s">
        <v>502</v>
      </c>
      <c r="D65" s="424" t="s">
        <v>889</v>
      </c>
      <c r="E65" s="424" t="s">
        <v>877</v>
      </c>
      <c r="F65" s="26">
        <v>300</v>
      </c>
      <c r="G65" s="501" t="s">
        <v>870</v>
      </c>
      <c r="H65" s="409" t="s">
        <v>859</v>
      </c>
      <c r="I65" s="219" t="s">
        <v>860</v>
      </c>
      <c r="J65" s="219"/>
      <c r="K65" s="26"/>
    </row>
    <row r="66" spans="1:11" ht="25.5">
      <c r="A66" s="66">
        <v>58</v>
      </c>
      <c r="B66" s="409" t="s">
        <v>884</v>
      </c>
      <c r="C66" s="26" t="s">
        <v>502</v>
      </c>
      <c r="D66" s="424" t="s">
        <v>889</v>
      </c>
      <c r="E66" s="424" t="s">
        <v>878</v>
      </c>
      <c r="F66" s="26">
        <v>375</v>
      </c>
      <c r="G66" s="501" t="s">
        <v>871</v>
      </c>
      <c r="H66" s="409" t="s">
        <v>861</v>
      </c>
      <c r="I66" s="219" t="s">
        <v>862</v>
      </c>
      <c r="J66" s="219"/>
      <c r="K66" s="26"/>
    </row>
    <row r="67" spans="1:11" ht="25.5">
      <c r="A67" s="66">
        <v>59</v>
      </c>
      <c r="B67" s="409" t="s">
        <v>885</v>
      </c>
      <c r="C67" s="26" t="s">
        <v>502</v>
      </c>
      <c r="D67" s="424" t="s">
        <v>889</v>
      </c>
      <c r="E67" s="424" t="s">
        <v>879</v>
      </c>
      <c r="F67" s="26">
        <v>300</v>
      </c>
      <c r="G67" s="501" t="s">
        <v>872</v>
      </c>
      <c r="H67" s="409" t="s">
        <v>863</v>
      </c>
      <c r="I67" s="219" t="s">
        <v>864</v>
      </c>
      <c r="J67" s="219"/>
      <c r="K67" s="26"/>
    </row>
    <row r="68" spans="1:11" ht="30">
      <c r="A68" s="66">
        <v>60</v>
      </c>
      <c r="B68" s="409" t="s">
        <v>886</v>
      </c>
      <c r="C68" s="26" t="s">
        <v>502</v>
      </c>
      <c r="D68" s="424" t="s">
        <v>889</v>
      </c>
      <c r="E68" s="424" t="s">
        <v>880</v>
      </c>
      <c r="F68" s="26" t="s">
        <v>890</v>
      </c>
      <c r="G68" s="501" t="s">
        <v>873</v>
      </c>
      <c r="H68" s="409" t="s">
        <v>659</v>
      </c>
      <c r="I68" s="219" t="s">
        <v>865</v>
      </c>
      <c r="J68" s="219"/>
      <c r="K68" s="26"/>
    </row>
    <row r="69" spans="1:11" ht="25.5">
      <c r="A69" s="66">
        <v>61</v>
      </c>
      <c r="B69" s="409" t="s">
        <v>887</v>
      </c>
      <c r="C69" s="26" t="s">
        <v>502</v>
      </c>
      <c r="D69" s="424" t="s">
        <v>889</v>
      </c>
      <c r="E69" s="424" t="s">
        <v>881</v>
      </c>
      <c r="F69" s="26">
        <v>125</v>
      </c>
      <c r="G69" s="501" t="s">
        <v>874</v>
      </c>
      <c r="H69" s="409" t="s">
        <v>863</v>
      </c>
      <c r="I69" s="219" t="s">
        <v>866</v>
      </c>
      <c r="J69" s="219"/>
      <c r="K69" s="26"/>
    </row>
    <row r="70" spans="1:11" ht="25.5">
      <c r="A70" s="66">
        <v>62</v>
      </c>
      <c r="B70" s="409" t="s">
        <v>888</v>
      </c>
      <c r="C70" s="26" t="s">
        <v>502</v>
      </c>
      <c r="D70" s="424" t="s">
        <v>889</v>
      </c>
      <c r="E70" s="424" t="s">
        <v>882</v>
      </c>
      <c r="F70" s="26">
        <v>125</v>
      </c>
      <c r="G70" s="501" t="s">
        <v>875</v>
      </c>
      <c r="H70" s="409" t="s">
        <v>547</v>
      </c>
      <c r="I70" s="219" t="s">
        <v>867</v>
      </c>
      <c r="J70" s="219"/>
      <c r="K70" s="26"/>
    </row>
    <row r="71" spans="1:11" ht="25.5">
      <c r="A71" s="66">
        <v>63</v>
      </c>
      <c r="B71" s="409" t="s">
        <v>577</v>
      </c>
      <c r="C71" s="26" t="s">
        <v>502</v>
      </c>
      <c r="D71" s="424" t="s">
        <v>889</v>
      </c>
      <c r="E71" s="424" t="s">
        <v>842</v>
      </c>
      <c r="F71" s="26">
        <v>125</v>
      </c>
      <c r="G71" s="501" t="s">
        <v>876</v>
      </c>
      <c r="H71" s="409" t="s">
        <v>868</v>
      </c>
      <c r="I71" s="219" t="s">
        <v>869</v>
      </c>
      <c r="J71" s="413"/>
      <c r="K71" s="26"/>
    </row>
    <row r="72" spans="1:11" ht="25.5">
      <c r="A72" s="66">
        <v>64</v>
      </c>
      <c r="B72" s="409" t="s">
        <v>903</v>
      </c>
      <c r="C72" s="26" t="s">
        <v>502</v>
      </c>
      <c r="D72" s="424" t="s">
        <v>889</v>
      </c>
      <c r="E72" s="424" t="s">
        <v>842</v>
      </c>
      <c r="F72" s="26">
        <v>350</v>
      </c>
      <c r="G72" s="501" t="s">
        <v>908</v>
      </c>
      <c r="H72" s="409" t="s">
        <v>891</v>
      </c>
      <c r="I72" s="219" t="s">
        <v>892</v>
      </c>
      <c r="J72" s="506"/>
      <c r="K72" s="26"/>
    </row>
    <row r="73" spans="1:11" ht="25.5">
      <c r="A73" s="66">
        <v>65</v>
      </c>
      <c r="B73" s="409" t="s">
        <v>904</v>
      </c>
      <c r="C73" s="26" t="s">
        <v>502</v>
      </c>
      <c r="D73" s="424" t="s">
        <v>889</v>
      </c>
      <c r="E73" s="424" t="s">
        <v>902</v>
      </c>
      <c r="F73" s="26">
        <v>125</v>
      </c>
      <c r="G73" s="501" t="s">
        <v>909</v>
      </c>
      <c r="H73" s="409" t="s">
        <v>893</v>
      </c>
      <c r="I73" s="219" t="s">
        <v>894</v>
      </c>
      <c r="J73" s="506"/>
      <c r="K73" s="26"/>
    </row>
    <row r="74" spans="1:11" ht="30">
      <c r="A74" s="66">
        <v>66</v>
      </c>
      <c r="B74" s="503" t="s">
        <v>905</v>
      </c>
      <c r="C74" s="26" t="s">
        <v>502</v>
      </c>
      <c r="D74" s="424" t="s">
        <v>889</v>
      </c>
      <c r="E74" s="505" t="s">
        <v>879</v>
      </c>
      <c r="F74" s="26" t="s">
        <v>914</v>
      </c>
      <c r="G74" s="504" t="s">
        <v>910</v>
      </c>
      <c r="H74" s="503" t="s">
        <v>895</v>
      </c>
      <c r="I74" s="219" t="s">
        <v>896</v>
      </c>
      <c r="J74" s="507"/>
      <c r="K74" s="26"/>
    </row>
    <row r="75" spans="1:11" ht="30">
      <c r="A75" s="66">
        <v>67</v>
      </c>
      <c r="B75" s="409" t="s">
        <v>819</v>
      </c>
      <c r="C75" s="26" t="s">
        <v>502</v>
      </c>
      <c r="D75" s="424" t="s">
        <v>889</v>
      </c>
      <c r="E75" s="424" t="s">
        <v>882</v>
      </c>
      <c r="F75" s="26" t="s">
        <v>915</v>
      </c>
      <c r="G75" s="501" t="s">
        <v>911</v>
      </c>
      <c r="H75" s="409" t="s">
        <v>678</v>
      </c>
      <c r="I75" s="219" t="s">
        <v>897</v>
      </c>
      <c r="J75" s="506"/>
      <c r="K75" s="26"/>
    </row>
    <row r="76" spans="1:11" ht="30">
      <c r="A76" s="66">
        <v>68</v>
      </c>
      <c r="B76" s="409" t="s">
        <v>906</v>
      </c>
      <c r="C76" s="26" t="s">
        <v>502</v>
      </c>
      <c r="D76" s="424" t="s">
        <v>889</v>
      </c>
      <c r="E76" s="424" t="s">
        <v>879</v>
      </c>
      <c r="F76" s="26" t="s">
        <v>916</v>
      </c>
      <c r="G76" s="501" t="s">
        <v>912</v>
      </c>
      <c r="H76" s="409" t="s">
        <v>898</v>
      </c>
      <c r="I76" s="219" t="s">
        <v>899</v>
      </c>
      <c r="J76" s="506"/>
      <c r="K76" s="26"/>
    </row>
    <row r="77" spans="1:11" ht="25.5">
      <c r="A77" s="66">
        <v>69</v>
      </c>
      <c r="B77" s="409" t="s">
        <v>907</v>
      </c>
      <c r="C77" s="26" t="s">
        <v>502</v>
      </c>
      <c r="D77" s="424" t="s">
        <v>889</v>
      </c>
      <c r="E77" s="424" t="s">
        <v>878</v>
      </c>
      <c r="F77" s="26">
        <v>625</v>
      </c>
      <c r="G77" s="501" t="s">
        <v>913</v>
      </c>
      <c r="H77" s="409" t="s">
        <v>900</v>
      </c>
      <c r="I77" s="219" t="s">
        <v>901</v>
      </c>
      <c r="J77" s="413"/>
      <c r="K77" s="26"/>
    </row>
    <row r="78" spans="1:11" ht="26.25" customHeight="1">
      <c r="A78" s="66">
        <v>70</v>
      </c>
      <c r="B78" s="408" t="s">
        <v>921</v>
      </c>
      <c r="C78" s="26" t="s">
        <v>502</v>
      </c>
      <c r="D78" s="415" t="s">
        <v>922</v>
      </c>
      <c r="E78" s="422" t="s">
        <v>920</v>
      </c>
      <c r="F78" s="26">
        <v>1000</v>
      </c>
      <c r="G78" s="502" t="s">
        <v>919</v>
      </c>
      <c r="H78" s="408" t="s">
        <v>917</v>
      </c>
      <c r="I78" s="219" t="s">
        <v>918</v>
      </c>
      <c r="J78" s="219"/>
      <c r="K78" s="26"/>
    </row>
    <row r="79" spans="1:11" ht="30.75" customHeight="1">
      <c r="A79" s="66">
        <v>71</v>
      </c>
      <c r="B79" s="66" t="s">
        <v>927</v>
      </c>
      <c r="C79" s="26" t="s">
        <v>502</v>
      </c>
      <c r="D79" s="415" t="s">
        <v>922</v>
      </c>
      <c r="E79" s="26" t="s">
        <v>926</v>
      </c>
      <c r="F79" s="26" t="s">
        <v>915</v>
      </c>
      <c r="G79" s="509" t="s">
        <v>925</v>
      </c>
      <c r="H79" s="508" t="s">
        <v>924</v>
      </c>
      <c r="I79" s="219" t="s">
        <v>923</v>
      </c>
      <c r="J79" s="219"/>
      <c r="K79" s="26"/>
    </row>
    <row r="80" spans="1:11" ht="15">
      <c r="A80" s="66">
        <v>72</v>
      </c>
      <c r="B80" s="500" t="s">
        <v>566</v>
      </c>
      <c r="C80" s="26" t="s">
        <v>502</v>
      </c>
      <c r="D80" s="415" t="s">
        <v>945</v>
      </c>
      <c r="E80" s="405" t="s">
        <v>879</v>
      </c>
      <c r="F80" s="511">
        <v>0</v>
      </c>
      <c r="G80" s="500" t="s">
        <v>928</v>
      </c>
      <c r="H80" s="508" t="s">
        <v>933</v>
      </c>
      <c r="I80" s="500" t="s">
        <v>932</v>
      </c>
      <c r="J80" s="219"/>
      <c r="K80" s="26"/>
    </row>
    <row r="81" spans="1:11" ht="36" customHeight="1">
      <c r="A81" s="66">
        <v>73</v>
      </c>
      <c r="B81" s="500" t="s">
        <v>942</v>
      </c>
      <c r="C81" s="26" t="s">
        <v>502</v>
      </c>
      <c r="D81" s="415" t="s">
        <v>945</v>
      </c>
      <c r="E81" s="405" t="s">
        <v>940</v>
      </c>
      <c r="F81" s="511">
        <v>0</v>
      </c>
      <c r="G81" s="500" t="s">
        <v>929</v>
      </c>
      <c r="H81" s="508" t="s">
        <v>935</v>
      </c>
      <c r="I81" s="500" t="s">
        <v>934</v>
      </c>
      <c r="J81" s="219"/>
      <c r="K81" s="26"/>
    </row>
    <row r="82" spans="1:11" ht="22.5" customHeight="1">
      <c r="A82" s="66">
        <v>74</v>
      </c>
      <c r="B82" s="500" t="s">
        <v>943</v>
      </c>
      <c r="C82" s="26" t="s">
        <v>502</v>
      </c>
      <c r="D82" s="415" t="s">
        <v>945</v>
      </c>
      <c r="E82" s="405" t="s">
        <v>879</v>
      </c>
      <c r="F82" s="511">
        <v>0</v>
      </c>
      <c r="G82" s="500" t="s">
        <v>930</v>
      </c>
      <c r="H82" s="508" t="s">
        <v>937</v>
      </c>
      <c r="I82" s="500" t="s">
        <v>936</v>
      </c>
      <c r="J82" s="219"/>
      <c r="K82" s="26"/>
    </row>
    <row r="83" spans="1:11" ht="15">
      <c r="A83" s="66">
        <v>75</v>
      </c>
      <c r="B83" s="500" t="s">
        <v>944</v>
      </c>
      <c r="C83" s="26" t="s">
        <v>502</v>
      </c>
      <c r="D83" s="415" t="s">
        <v>945</v>
      </c>
      <c r="E83" s="405" t="s">
        <v>941</v>
      </c>
      <c r="F83" s="512">
        <v>0</v>
      </c>
      <c r="G83" s="510" t="s">
        <v>931</v>
      </c>
      <c r="H83" s="508" t="s">
        <v>939</v>
      </c>
      <c r="I83" s="500" t="s">
        <v>938</v>
      </c>
      <c r="J83" s="219"/>
      <c r="K83" s="26"/>
    </row>
    <row r="84" spans="1:11" ht="15">
      <c r="A84" s="66"/>
      <c r="B84" s="66"/>
      <c r="C84" s="26"/>
      <c r="D84" s="415"/>
      <c r="E84" s="26"/>
      <c r="F84" s="26"/>
      <c r="G84" s="26"/>
      <c r="H84" s="508"/>
      <c r="I84" s="219"/>
      <c r="J84" s="219"/>
      <c r="K84" s="26"/>
    </row>
    <row r="85" spans="1:11" ht="15">
      <c r="A85" s="66"/>
      <c r="B85" s="66"/>
      <c r="C85" s="26"/>
      <c r="D85" s="415"/>
      <c r="E85" s="26"/>
      <c r="F85" s="26"/>
      <c r="G85" s="26"/>
      <c r="H85" s="417"/>
      <c r="I85" s="219"/>
      <c r="J85" s="219"/>
      <c r="K85" s="26"/>
    </row>
    <row r="86" spans="1:11" ht="15">
      <c r="A86" s="66"/>
      <c r="B86" s="66"/>
      <c r="C86" s="26"/>
      <c r="D86" s="415"/>
      <c r="E86" s="26"/>
      <c r="F86" s="26"/>
      <c r="G86" s="26"/>
      <c r="H86" s="417"/>
      <c r="I86" s="219"/>
      <c r="J86" s="219"/>
      <c r="K86" s="26"/>
    </row>
    <row r="87" spans="1:11" ht="15">
      <c r="A87" s="66"/>
      <c r="B87" s="66"/>
      <c r="C87" s="26"/>
      <c r="D87" s="415"/>
      <c r="E87" s="26"/>
      <c r="F87" s="26"/>
      <c r="G87" s="26"/>
      <c r="H87" s="417"/>
      <c r="I87" s="219"/>
      <c r="J87" s="219"/>
      <c r="K87" s="26"/>
    </row>
    <row r="88" spans="1:11" ht="15">
      <c r="A88" s="66" t="s">
        <v>266</v>
      </c>
      <c r="B88" s="26"/>
      <c r="C88" s="26"/>
      <c r="D88" s="26"/>
      <c r="E88" s="26"/>
      <c r="F88" s="26"/>
      <c r="G88" s="26"/>
      <c r="H88" s="417"/>
      <c r="I88" s="219"/>
      <c r="J88" s="219"/>
      <c r="K88" s="26"/>
    </row>
    <row r="89" spans="1:11">
      <c r="A89" s="23"/>
      <c r="B89" s="23"/>
      <c r="C89" s="23"/>
      <c r="D89" s="23"/>
      <c r="E89" s="23"/>
      <c r="F89" s="23"/>
      <c r="G89" s="23"/>
      <c r="H89" s="427"/>
      <c r="I89" s="23"/>
      <c r="J89" s="23"/>
      <c r="K89" s="23"/>
    </row>
    <row r="90" spans="1:11">
      <c r="A90" s="23"/>
      <c r="B90" s="23"/>
      <c r="C90" s="23"/>
      <c r="D90" s="23"/>
      <c r="E90" s="23"/>
      <c r="F90" s="23"/>
      <c r="G90" s="23"/>
      <c r="H90" s="427"/>
      <c r="I90" s="23"/>
      <c r="J90" s="23"/>
      <c r="K90" s="23"/>
    </row>
    <row r="91" spans="1:11">
      <c r="A91" s="25"/>
      <c r="B91" s="23"/>
      <c r="C91" s="23"/>
      <c r="D91" s="23"/>
      <c r="E91" s="23"/>
      <c r="F91" s="23"/>
      <c r="G91" s="414" t="s">
        <v>666</v>
      </c>
      <c r="H91" s="427"/>
      <c r="I91" s="23"/>
      <c r="J91" s="23"/>
      <c r="K91" s="23"/>
    </row>
    <row r="92" spans="1:11" ht="15">
      <c r="A92" s="2"/>
      <c r="B92" s="70" t="s">
        <v>96</v>
      </c>
      <c r="C92" s="2"/>
      <c r="D92" s="2"/>
      <c r="E92" s="5"/>
      <c r="F92" s="2"/>
      <c r="G92" s="2"/>
      <c r="H92" s="216"/>
      <c r="I92" s="2"/>
      <c r="J92" s="2"/>
      <c r="K92" s="2"/>
    </row>
    <row r="93" spans="1:11" ht="15">
      <c r="A93" s="2"/>
      <c r="B93" s="2"/>
      <c r="C93" s="534"/>
      <c r="D93" s="534"/>
      <c r="F93" s="69"/>
      <c r="G93" s="72"/>
    </row>
    <row r="94" spans="1:11" ht="15">
      <c r="B94" s="2"/>
      <c r="C94" s="68" t="s">
        <v>256</v>
      </c>
      <c r="D94" s="2"/>
      <c r="F94" s="12" t="s">
        <v>261</v>
      </c>
    </row>
    <row r="95" spans="1:11" ht="15">
      <c r="B95" s="2"/>
      <c r="C95" s="2"/>
      <c r="D95" s="2"/>
      <c r="F95" s="2" t="s">
        <v>257</v>
      </c>
    </row>
    <row r="96" spans="1:11" ht="15">
      <c r="B96" s="2"/>
      <c r="C96" s="64" t="s">
        <v>127</v>
      </c>
    </row>
  </sheetData>
  <mergeCells count="1">
    <mergeCell ref="C93:D93"/>
  </mergeCells>
  <pageMargins left="0.7" right="0.7" top="0.75" bottom="0.75" header="0.3" footer="0.3"/>
  <pageSetup scale="5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85" customWidth="1"/>
    <col min="2" max="2" width="21.140625" style="185" customWidth="1"/>
    <col min="3" max="3" width="21.5703125" style="185" customWidth="1"/>
    <col min="4" max="4" width="19.140625" style="185" customWidth="1"/>
    <col min="5" max="5" width="15.140625" style="185" customWidth="1"/>
    <col min="6" max="6" width="20.85546875" style="185" customWidth="1"/>
    <col min="7" max="7" width="23.85546875" style="185" customWidth="1"/>
    <col min="8" max="8" width="19" style="185" customWidth="1"/>
    <col min="9" max="9" width="21.140625" style="185" customWidth="1"/>
    <col min="10" max="10" width="17" style="185" customWidth="1"/>
    <col min="11" max="11" width="21.5703125" style="185" customWidth="1"/>
    <col min="12" max="12" width="24.42578125" style="185" customWidth="1"/>
    <col min="13" max="16384" width="9.140625" style="185"/>
  </cols>
  <sheetData>
    <row r="1" spans="1:13" customFormat="1" ht="15">
      <c r="A1" s="136" t="s">
        <v>430</v>
      </c>
      <c r="B1" s="136"/>
      <c r="C1" s="137"/>
      <c r="D1" s="137"/>
      <c r="E1" s="137"/>
      <c r="F1" s="137"/>
      <c r="G1" s="137"/>
      <c r="H1" s="137"/>
      <c r="I1" s="137"/>
      <c r="J1" s="137"/>
      <c r="K1" s="143"/>
      <c r="L1" s="77" t="s">
        <v>97</v>
      </c>
    </row>
    <row r="2" spans="1:13" customFormat="1" ht="15">
      <c r="A2" s="104" t="s">
        <v>128</v>
      </c>
      <c r="B2" s="104"/>
      <c r="C2" s="137"/>
      <c r="D2" s="137"/>
      <c r="E2" s="137"/>
      <c r="F2" s="137"/>
      <c r="G2" s="137"/>
      <c r="H2" s="137"/>
      <c r="I2" s="137"/>
      <c r="J2" s="137"/>
      <c r="K2" s="143"/>
      <c r="L2" s="344" t="s">
        <v>765</v>
      </c>
      <c r="M2" s="295"/>
    </row>
    <row r="3" spans="1:13" customFormat="1" ht="1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40"/>
      <c r="L3" s="140"/>
      <c r="M3" s="185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6"/>
      <c r="G4" s="137"/>
      <c r="H4" s="137"/>
      <c r="I4" s="137"/>
      <c r="J4" s="137"/>
      <c r="K4" s="137"/>
      <c r="L4" s="137"/>
    </row>
    <row r="5" spans="1:13" ht="15">
      <c r="A5" s="220" t="str">
        <f>'ფორმა N1'!D4</f>
        <v>დავით თარხან-მოურავი, ირმა ინაშვილი -საქართველოს პატრიოტთა ალიანსი"</v>
      </c>
      <c r="B5" s="220"/>
      <c r="C5" s="79"/>
      <c r="D5" s="79"/>
      <c r="E5" s="79"/>
      <c r="F5" s="221"/>
      <c r="G5" s="222"/>
      <c r="H5" s="222"/>
      <c r="I5" s="222"/>
      <c r="J5" s="222"/>
      <c r="K5" s="222"/>
      <c r="L5" s="221"/>
    </row>
    <row r="6" spans="1:13" customFormat="1" ht="13.5">
      <c r="A6" s="141"/>
      <c r="B6" s="141"/>
      <c r="C6" s="142"/>
      <c r="D6" s="142"/>
      <c r="E6" s="142"/>
      <c r="F6" s="137"/>
      <c r="G6" s="137"/>
      <c r="H6" s="137"/>
      <c r="I6" s="137"/>
      <c r="J6" s="137"/>
      <c r="K6" s="137"/>
      <c r="L6" s="137"/>
    </row>
    <row r="7" spans="1:13" customFormat="1" ht="60">
      <c r="A7" s="149" t="s">
        <v>64</v>
      </c>
      <c r="B7" s="133" t="s">
        <v>236</v>
      </c>
      <c r="C7" s="135" t="s">
        <v>232</v>
      </c>
      <c r="D7" s="135" t="s">
        <v>233</v>
      </c>
      <c r="E7" s="135" t="s">
        <v>336</v>
      </c>
      <c r="F7" s="135" t="s">
        <v>235</v>
      </c>
      <c r="G7" s="135" t="s">
        <v>372</v>
      </c>
      <c r="H7" s="135" t="s">
        <v>374</v>
      </c>
      <c r="I7" s="135" t="s">
        <v>368</v>
      </c>
      <c r="J7" s="135" t="s">
        <v>369</v>
      </c>
      <c r="K7" s="135" t="s">
        <v>381</v>
      </c>
      <c r="L7" s="135" t="s">
        <v>370</v>
      </c>
    </row>
    <row r="8" spans="1:13" customFormat="1" ht="15">
      <c r="A8" s="133">
        <v>1</v>
      </c>
      <c r="B8" s="133">
        <v>2</v>
      </c>
      <c r="C8" s="135">
        <v>3</v>
      </c>
      <c r="D8" s="133">
        <v>4</v>
      </c>
      <c r="E8" s="135">
        <v>5</v>
      </c>
      <c r="F8" s="133">
        <v>6</v>
      </c>
      <c r="G8" s="135">
        <v>7</v>
      </c>
      <c r="H8" s="133">
        <v>8</v>
      </c>
      <c r="I8" s="133">
        <v>9</v>
      </c>
      <c r="J8" s="133">
        <v>10</v>
      </c>
      <c r="K8" s="135">
        <v>11</v>
      </c>
      <c r="L8" s="135">
        <v>12</v>
      </c>
    </row>
    <row r="9" spans="1:13" customFormat="1" ht="45">
      <c r="A9" s="66">
        <v>1</v>
      </c>
      <c r="B9" s="66" t="s">
        <v>487</v>
      </c>
      <c r="C9" s="26" t="s">
        <v>488</v>
      </c>
      <c r="D9" s="66" t="s">
        <v>489</v>
      </c>
      <c r="E9" s="66">
        <v>2006</v>
      </c>
      <c r="F9" s="26" t="s">
        <v>490</v>
      </c>
      <c r="G9" s="66">
        <v>1700</v>
      </c>
      <c r="H9" s="26"/>
      <c r="I9" s="219"/>
      <c r="J9" s="219"/>
      <c r="K9" s="219">
        <v>211350928</v>
      </c>
      <c r="L9" s="382" t="s">
        <v>491</v>
      </c>
    </row>
    <row r="10" spans="1:13" customFormat="1" ht="15">
      <c r="A10" s="66">
        <v>2</v>
      </c>
      <c r="B10" s="66" t="s">
        <v>487</v>
      </c>
      <c r="C10" s="26" t="s">
        <v>488</v>
      </c>
      <c r="D10" s="66" t="s">
        <v>489</v>
      </c>
      <c r="E10" s="66">
        <v>2006</v>
      </c>
      <c r="F10" s="26" t="s">
        <v>492</v>
      </c>
      <c r="G10" s="66">
        <v>1700</v>
      </c>
      <c r="H10" s="26">
        <v>1022000013</v>
      </c>
      <c r="I10" s="383" t="s">
        <v>493</v>
      </c>
      <c r="J10" s="383" t="s">
        <v>494</v>
      </c>
      <c r="K10" s="219"/>
      <c r="L10" s="26"/>
    </row>
    <row r="11" spans="1:13" customFormat="1" ht="45">
      <c r="A11" s="66">
        <v>3</v>
      </c>
      <c r="B11" s="66" t="s">
        <v>487</v>
      </c>
      <c r="C11" s="26" t="s">
        <v>495</v>
      </c>
      <c r="D11" s="66" t="s">
        <v>496</v>
      </c>
      <c r="E11" s="66">
        <v>2007</v>
      </c>
      <c r="F11" s="26" t="s">
        <v>497</v>
      </c>
      <c r="G11" s="66">
        <v>1700</v>
      </c>
      <c r="H11" s="26"/>
      <c r="I11" s="219"/>
      <c r="J11" s="219"/>
      <c r="K11" s="219">
        <v>211350928</v>
      </c>
      <c r="L11" s="382" t="s">
        <v>491</v>
      </c>
    </row>
    <row r="12" spans="1:13" customFormat="1" ht="15">
      <c r="A12" s="66">
        <v>4</v>
      </c>
      <c r="B12" s="66"/>
      <c r="C12" s="26"/>
      <c r="D12" s="26"/>
      <c r="E12" s="26"/>
      <c r="F12" s="26"/>
      <c r="G12" s="26"/>
      <c r="H12" s="26"/>
      <c r="I12" s="219"/>
      <c r="J12" s="219"/>
      <c r="K12" s="219"/>
      <c r="L12" s="26"/>
    </row>
    <row r="13" spans="1:13" customFormat="1" ht="15">
      <c r="A13" s="66">
        <v>5</v>
      </c>
      <c r="B13" s="66"/>
      <c r="C13" s="26"/>
      <c r="D13" s="26"/>
      <c r="E13" s="26"/>
      <c r="F13" s="26"/>
      <c r="G13" s="26"/>
      <c r="H13" s="26"/>
      <c r="I13" s="219"/>
      <c r="J13" s="219"/>
      <c r="K13" s="219"/>
      <c r="L13" s="26"/>
    </row>
    <row r="14" spans="1:13" customFormat="1" ht="15">
      <c r="A14" s="66">
        <v>6</v>
      </c>
      <c r="B14" s="66"/>
      <c r="C14" s="26"/>
      <c r="D14" s="26"/>
      <c r="E14" s="26"/>
      <c r="F14" s="26"/>
      <c r="G14" s="26"/>
      <c r="H14" s="26"/>
      <c r="I14" s="219"/>
      <c r="J14" s="219"/>
      <c r="K14" s="219"/>
      <c r="L14" s="26"/>
    </row>
    <row r="15" spans="1:13" customFormat="1" ht="15">
      <c r="A15" s="66">
        <v>7</v>
      </c>
      <c r="B15" s="66"/>
      <c r="C15" s="26"/>
      <c r="D15" s="26"/>
      <c r="E15" s="26"/>
      <c r="F15" s="26"/>
      <c r="G15" s="26"/>
      <c r="H15" s="26"/>
      <c r="I15" s="219"/>
      <c r="J15" s="219"/>
      <c r="K15" s="219"/>
      <c r="L15" s="26"/>
    </row>
    <row r="16" spans="1:13" customFormat="1" ht="15">
      <c r="A16" s="66">
        <v>8</v>
      </c>
      <c r="B16" s="66"/>
      <c r="C16" s="26"/>
      <c r="D16" s="26"/>
      <c r="E16" s="26"/>
      <c r="F16" s="26"/>
      <c r="G16" s="26"/>
      <c r="H16" s="26"/>
      <c r="I16" s="219"/>
      <c r="J16" s="219"/>
      <c r="K16" s="219"/>
      <c r="L16" s="26"/>
    </row>
    <row r="17" spans="1:12" customFormat="1" ht="15">
      <c r="A17" s="66">
        <v>9</v>
      </c>
      <c r="B17" s="66"/>
      <c r="C17" s="26"/>
      <c r="D17" s="26"/>
      <c r="E17" s="26"/>
      <c r="F17" s="26"/>
      <c r="G17" s="26"/>
      <c r="H17" s="26"/>
      <c r="I17" s="219"/>
      <c r="J17" s="219"/>
      <c r="K17" s="219"/>
      <c r="L17" s="26"/>
    </row>
    <row r="18" spans="1:12" customFormat="1" ht="15">
      <c r="A18" s="66">
        <v>10</v>
      </c>
      <c r="B18" s="66"/>
      <c r="C18" s="26"/>
      <c r="D18" s="26"/>
      <c r="E18" s="26"/>
      <c r="F18" s="26"/>
      <c r="G18" s="26"/>
      <c r="H18" s="26"/>
      <c r="I18" s="219"/>
      <c r="J18" s="219"/>
      <c r="K18" s="219"/>
      <c r="L18" s="26"/>
    </row>
    <row r="19" spans="1:12" customFormat="1" ht="15">
      <c r="A19" s="66">
        <v>11</v>
      </c>
      <c r="B19" s="66"/>
      <c r="C19" s="26"/>
      <c r="D19" s="26"/>
      <c r="E19" s="26"/>
      <c r="F19" s="26"/>
      <c r="G19" s="26"/>
      <c r="H19" s="26"/>
      <c r="I19" s="219"/>
      <c r="J19" s="219"/>
      <c r="K19" s="219"/>
      <c r="L19" s="26"/>
    </row>
    <row r="20" spans="1:12" customFormat="1" ht="15">
      <c r="A20" s="66">
        <v>12</v>
      </c>
      <c r="B20" s="66"/>
      <c r="C20" s="26"/>
      <c r="D20" s="26"/>
      <c r="E20" s="26"/>
      <c r="F20" s="26"/>
      <c r="G20" s="26"/>
      <c r="H20" s="26"/>
      <c r="I20" s="219"/>
      <c r="J20" s="219"/>
      <c r="K20" s="219"/>
      <c r="L20" s="26"/>
    </row>
    <row r="21" spans="1:12" customFormat="1" ht="15">
      <c r="A21" s="66">
        <v>13</v>
      </c>
      <c r="B21" s="66"/>
      <c r="C21" s="26"/>
      <c r="D21" s="26"/>
      <c r="E21" s="26"/>
      <c r="F21" s="26"/>
      <c r="G21" s="26"/>
      <c r="H21" s="26"/>
      <c r="I21" s="219"/>
      <c r="J21" s="219"/>
      <c r="K21" s="219"/>
      <c r="L21" s="26"/>
    </row>
    <row r="22" spans="1:12" customFormat="1" ht="15">
      <c r="A22" s="66">
        <v>14</v>
      </c>
      <c r="B22" s="66"/>
      <c r="C22" s="26"/>
      <c r="D22" s="26"/>
      <c r="E22" s="26"/>
      <c r="F22" s="26"/>
      <c r="G22" s="26"/>
      <c r="H22" s="26"/>
      <c r="I22" s="219"/>
      <c r="J22" s="219"/>
      <c r="K22" s="219"/>
      <c r="L22" s="26"/>
    </row>
    <row r="23" spans="1:12" customFormat="1" ht="15">
      <c r="A23" s="66">
        <v>15</v>
      </c>
      <c r="B23" s="66"/>
      <c r="C23" s="26"/>
      <c r="D23" s="26"/>
      <c r="E23" s="26"/>
      <c r="F23" s="26"/>
      <c r="G23" s="26"/>
      <c r="H23" s="26"/>
      <c r="I23" s="219"/>
      <c r="J23" s="219"/>
      <c r="K23" s="219"/>
      <c r="L23" s="26"/>
    </row>
    <row r="24" spans="1:12" customFormat="1" ht="15">
      <c r="A24" s="66">
        <v>16</v>
      </c>
      <c r="B24" s="66"/>
      <c r="C24" s="26"/>
      <c r="D24" s="26"/>
      <c r="E24" s="26"/>
      <c r="F24" s="26"/>
      <c r="G24" s="26"/>
      <c r="H24" s="26"/>
      <c r="I24" s="219"/>
      <c r="J24" s="219"/>
      <c r="K24" s="219"/>
      <c r="L24" s="26"/>
    </row>
    <row r="25" spans="1:12" customFormat="1" ht="15">
      <c r="A25" s="66">
        <v>17</v>
      </c>
      <c r="B25" s="66"/>
      <c r="C25" s="26"/>
      <c r="D25" s="26"/>
      <c r="E25" s="26"/>
      <c r="F25" s="26"/>
      <c r="G25" s="26"/>
      <c r="H25" s="26"/>
      <c r="I25" s="219"/>
      <c r="J25" s="219"/>
      <c r="K25" s="219"/>
      <c r="L25" s="26"/>
    </row>
    <row r="26" spans="1:12" customFormat="1" ht="15">
      <c r="A26" s="66">
        <v>18</v>
      </c>
      <c r="B26" s="66"/>
      <c r="C26" s="26"/>
      <c r="D26" s="26"/>
      <c r="E26" s="26"/>
      <c r="F26" s="26"/>
      <c r="G26" s="26"/>
      <c r="H26" s="26"/>
      <c r="I26" s="219"/>
      <c r="J26" s="219"/>
      <c r="K26" s="219"/>
      <c r="L26" s="26"/>
    </row>
    <row r="27" spans="1:12" customFormat="1" ht="15">
      <c r="A27" s="66" t="s">
        <v>266</v>
      </c>
      <c r="B27" s="66"/>
      <c r="C27" s="26"/>
      <c r="D27" s="26"/>
      <c r="E27" s="26"/>
      <c r="F27" s="26"/>
      <c r="G27" s="26"/>
      <c r="H27" s="26"/>
      <c r="I27" s="219"/>
      <c r="J27" s="219"/>
      <c r="K27" s="219"/>
      <c r="L27" s="26"/>
    </row>
    <row r="28" spans="1:12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</row>
    <row r="29" spans="1:12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</row>
    <row r="30" spans="1:12">
      <c r="A30" s="224"/>
      <c r="B30" s="224"/>
      <c r="C30" s="223"/>
      <c r="D30" s="223"/>
      <c r="E30" s="223"/>
      <c r="F30" s="223"/>
      <c r="G30" s="223"/>
      <c r="H30" s="223"/>
      <c r="I30" s="223"/>
      <c r="J30" s="223"/>
      <c r="K30" s="223"/>
      <c r="L30" s="223"/>
    </row>
    <row r="31" spans="1:12" ht="15">
      <c r="A31" s="184"/>
      <c r="B31" s="184"/>
      <c r="C31" s="186" t="s">
        <v>96</v>
      </c>
      <c r="D31" s="184"/>
      <c r="E31" s="184"/>
      <c r="F31" s="187"/>
      <c r="G31" s="184"/>
      <c r="H31" s="184"/>
      <c r="I31" s="184"/>
      <c r="J31" s="184"/>
      <c r="K31" s="184"/>
      <c r="L31" s="184"/>
    </row>
    <row r="32" spans="1:12" ht="15">
      <c r="A32" s="184"/>
      <c r="B32" s="184"/>
      <c r="C32" s="184"/>
      <c r="D32" s="188"/>
      <c r="E32" s="184"/>
      <c r="G32" s="188"/>
      <c r="H32" s="228"/>
    </row>
    <row r="33" spans="3:7" ht="15">
      <c r="C33" s="184"/>
      <c r="D33" s="190" t="s">
        <v>256</v>
      </c>
      <c r="E33" s="184"/>
      <c r="G33" s="191" t="s">
        <v>261</v>
      </c>
    </row>
    <row r="34" spans="3:7" ht="15">
      <c r="C34" s="184"/>
      <c r="D34" s="192" t="s">
        <v>127</v>
      </c>
      <c r="E34" s="184"/>
      <c r="G34" s="184" t="s">
        <v>257</v>
      </c>
    </row>
    <row r="35" spans="3:7" ht="15">
      <c r="C35" s="184"/>
      <c r="D35" s="192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3" t="s">
        <v>289</v>
      </c>
      <c r="B1" s="75"/>
      <c r="C1" s="521" t="s">
        <v>97</v>
      </c>
      <c r="D1" s="521"/>
      <c r="E1" s="107"/>
    </row>
    <row r="2" spans="1:7">
      <c r="A2" s="75" t="s">
        <v>128</v>
      </c>
      <c r="B2" s="75"/>
      <c r="C2" s="344" t="s">
        <v>765</v>
      </c>
      <c r="D2" s="344"/>
      <c r="E2" s="107"/>
    </row>
    <row r="3" spans="1:7">
      <c r="A3" s="73"/>
      <c r="B3" s="75"/>
      <c r="C3" s="74"/>
      <c r="D3" s="74"/>
      <c r="E3" s="107"/>
    </row>
    <row r="4" spans="1:7">
      <c r="A4" s="76" t="s">
        <v>262</v>
      </c>
      <c r="B4" s="101"/>
      <c r="C4" s="102"/>
      <c r="D4" s="75"/>
      <c r="E4" s="107"/>
    </row>
    <row r="5" spans="1:7">
      <c r="A5" s="339" t="s">
        <v>485</v>
      </c>
      <c r="B5" s="335"/>
      <c r="C5" s="338"/>
      <c r="D5" s="337"/>
      <c r="E5" s="335"/>
    </row>
    <row r="6" spans="1:7">
      <c r="A6" s="103"/>
      <c r="B6" s="103"/>
      <c r="C6" s="103"/>
      <c r="D6" s="104"/>
      <c r="E6" s="107"/>
    </row>
    <row r="7" spans="1:7">
      <c r="A7" s="75"/>
      <c r="B7" s="75"/>
      <c r="C7" s="75"/>
      <c r="D7" s="75"/>
      <c r="E7" s="107"/>
    </row>
    <row r="8" spans="1:7" s="6" customFormat="1" ht="39" customHeight="1">
      <c r="A8" s="105" t="s">
        <v>64</v>
      </c>
      <c r="B8" s="78" t="s">
        <v>237</v>
      </c>
      <c r="C8" s="78" t="s">
        <v>66</v>
      </c>
      <c r="D8" s="78" t="s">
        <v>67</v>
      </c>
      <c r="E8" s="107"/>
    </row>
    <row r="9" spans="1:7" s="7" customFormat="1" ht="16.5" customHeight="1">
      <c r="A9" s="236">
        <v>1</v>
      </c>
      <c r="B9" s="236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>
      <c r="A12" s="87" t="s">
        <v>31</v>
      </c>
      <c r="B12" s="87" t="s">
        <v>296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>
      <c r="A13" s="96" t="s">
        <v>70</v>
      </c>
      <c r="B13" s="96" t="s">
        <v>299</v>
      </c>
      <c r="C13" s="8"/>
      <c r="D13" s="8"/>
      <c r="E13" s="107"/>
    </row>
    <row r="14" spans="1:7" s="3" customFormat="1" ht="16.5" customHeight="1">
      <c r="A14" s="96" t="s">
        <v>474</v>
      </c>
      <c r="B14" s="96" t="s">
        <v>473</v>
      </c>
      <c r="C14" s="8"/>
      <c r="D14" s="8"/>
      <c r="E14" s="107"/>
    </row>
    <row r="15" spans="1:7" s="3" customFormat="1" ht="16.5" customHeight="1">
      <c r="A15" s="96" t="s">
        <v>475</v>
      </c>
      <c r="B15" s="96" t="s">
        <v>86</v>
      </c>
      <c r="C15" s="8"/>
      <c r="D15" s="8"/>
      <c r="E15" s="107"/>
    </row>
    <row r="16" spans="1:7" s="3" customFormat="1" ht="16.5" customHeight="1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>
      <c r="A17" s="96" t="s">
        <v>73</v>
      </c>
      <c r="B17" s="96" t="s">
        <v>75</v>
      </c>
      <c r="C17" s="8"/>
      <c r="D17" s="8"/>
      <c r="E17" s="107"/>
    </row>
    <row r="18" spans="1:5" s="3" customFormat="1" ht="30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>
      <c r="A19" s="87" t="s">
        <v>76</v>
      </c>
      <c r="B19" s="87" t="s">
        <v>394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>
      <c r="A20" s="96" t="s">
        <v>77</v>
      </c>
      <c r="B20" s="96" t="s">
        <v>78</v>
      </c>
      <c r="C20" s="8"/>
      <c r="D20" s="8"/>
      <c r="E20" s="107"/>
    </row>
    <row r="21" spans="1:5" s="3" customFormat="1" ht="30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>
      <c r="A23" s="96" t="s">
        <v>83</v>
      </c>
      <c r="B23" s="96" t="s">
        <v>418</v>
      </c>
      <c r="C23" s="8"/>
      <c r="D23" s="8"/>
      <c r="E23" s="107"/>
    </row>
    <row r="24" spans="1:5" s="3" customFormat="1" ht="16.5" customHeight="1">
      <c r="A24" s="87" t="s">
        <v>84</v>
      </c>
      <c r="B24" s="87" t="s">
        <v>419</v>
      </c>
      <c r="C24" s="270"/>
      <c r="D24" s="8"/>
      <c r="E24" s="107"/>
    </row>
    <row r="25" spans="1:5" s="3" customFormat="1">
      <c r="A25" s="87" t="s">
        <v>239</v>
      </c>
      <c r="B25" s="87" t="s">
        <v>425</v>
      </c>
      <c r="C25" s="8"/>
      <c r="D25" s="8"/>
      <c r="E25" s="107"/>
    </row>
    <row r="26" spans="1:5" ht="16.5" customHeight="1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>
      <c r="A27" s="87" t="s">
        <v>32</v>
      </c>
      <c r="B27" s="87" t="s">
        <v>299</v>
      </c>
      <c r="C27" s="106">
        <f>SUM(C28:C30)</f>
        <v>0</v>
      </c>
      <c r="D27" s="106">
        <f>SUM(D28:D30)</f>
        <v>0</v>
      </c>
      <c r="E27" s="107"/>
    </row>
    <row r="28" spans="1:5">
      <c r="A28" s="244" t="s">
        <v>87</v>
      </c>
      <c r="B28" s="244" t="s">
        <v>297</v>
      </c>
      <c r="C28" s="8"/>
      <c r="D28" s="8"/>
      <c r="E28" s="107"/>
    </row>
    <row r="29" spans="1:5">
      <c r="A29" s="244" t="s">
        <v>88</v>
      </c>
      <c r="B29" s="244" t="s">
        <v>300</v>
      </c>
      <c r="C29" s="8"/>
      <c r="D29" s="8"/>
      <c r="E29" s="107"/>
    </row>
    <row r="30" spans="1:5">
      <c r="A30" s="244" t="s">
        <v>427</v>
      </c>
      <c r="B30" s="244" t="s">
        <v>298</v>
      </c>
      <c r="C30" s="8"/>
      <c r="D30" s="8"/>
      <c r="E30" s="107"/>
    </row>
    <row r="31" spans="1:5">
      <c r="A31" s="87" t="s">
        <v>33</v>
      </c>
      <c r="B31" s="87" t="s">
        <v>473</v>
      </c>
      <c r="C31" s="106">
        <f>SUM(C32:C34)</f>
        <v>0</v>
      </c>
      <c r="D31" s="106">
        <f>SUM(D32:D34)</f>
        <v>0</v>
      </c>
      <c r="E31" s="107"/>
    </row>
    <row r="32" spans="1:5">
      <c r="A32" s="244" t="s">
        <v>12</v>
      </c>
      <c r="B32" s="244" t="s">
        <v>476</v>
      </c>
      <c r="C32" s="8"/>
      <c r="D32" s="8"/>
      <c r="E32" s="107"/>
    </row>
    <row r="33" spans="1:9">
      <c r="A33" s="244" t="s">
        <v>13</v>
      </c>
      <c r="B33" s="244" t="s">
        <v>477</v>
      </c>
      <c r="C33" s="8"/>
      <c r="D33" s="8"/>
      <c r="E33" s="107"/>
    </row>
    <row r="34" spans="1:9">
      <c r="A34" s="244" t="s">
        <v>269</v>
      </c>
      <c r="B34" s="244" t="s">
        <v>478</v>
      </c>
      <c r="C34" s="8"/>
      <c r="D34" s="8"/>
      <c r="E34" s="107"/>
    </row>
    <row r="35" spans="1:9">
      <c r="A35" s="87" t="s">
        <v>34</v>
      </c>
      <c r="B35" s="256" t="s">
        <v>424</v>
      </c>
      <c r="C35" s="8"/>
      <c r="D35" s="8"/>
      <c r="E35" s="107"/>
    </row>
    <row r="36" spans="1:9">
      <c r="D36" s="27"/>
      <c r="E36" s="108"/>
      <c r="F36" s="27"/>
    </row>
    <row r="37" spans="1:9">
      <c r="A37" s="1"/>
      <c r="D37" s="27"/>
      <c r="E37" s="108"/>
      <c r="F37" s="27"/>
    </row>
    <row r="38" spans="1:9">
      <c r="D38" s="27"/>
      <c r="E38" s="108"/>
      <c r="F38" s="27"/>
    </row>
    <row r="39" spans="1:9">
      <c r="D39" s="27"/>
      <c r="E39" s="108"/>
      <c r="F39" s="27"/>
    </row>
    <row r="40" spans="1:9">
      <c r="A40" s="68" t="s">
        <v>96</v>
      </c>
      <c r="D40" s="27"/>
      <c r="E40" s="108"/>
      <c r="F40" s="27"/>
    </row>
    <row r="41" spans="1:9">
      <c r="D41" s="27"/>
      <c r="E41" s="109"/>
      <c r="F41" s="109"/>
      <c r="G41"/>
      <c r="H41"/>
      <c r="I41"/>
    </row>
    <row r="42" spans="1:9">
      <c r="D42" s="110"/>
      <c r="E42" s="109"/>
      <c r="F42" s="109"/>
      <c r="G42"/>
      <c r="H42"/>
      <c r="I42"/>
    </row>
    <row r="43" spans="1:9">
      <c r="A43"/>
      <c r="B43" s="68" t="s">
        <v>259</v>
      </c>
      <c r="D43" s="110"/>
      <c r="E43" s="109"/>
      <c r="F43" s="109"/>
      <c r="G43"/>
      <c r="H43"/>
      <c r="I43"/>
    </row>
    <row r="44" spans="1:9">
      <c r="A44"/>
      <c r="B44" s="2" t="s">
        <v>258</v>
      </c>
      <c r="D44" s="110"/>
      <c r="E44" s="109"/>
      <c r="F44" s="109"/>
      <c r="G44"/>
      <c r="H44"/>
      <c r="I44"/>
    </row>
    <row r="45" spans="1:9" customFormat="1" ht="12.75">
      <c r="B45" s="64" t="s">
        <v>127</v>
      </c>
      <c r="D45" s="109"/>
      <c r="E45" s="109"/>
      <c r="F45" s="109"/>
    </row>
    <row r="46" spans="1:9">
      <c r="D46" s="27"/>
      <c r="E46" s="108"/>
      <c r="F46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85" customWidth="1"/>
    <col min="2" max="2" width="21.5703125" style="185" customWidth="1"/>
    <col min="3" max="3" width="19.140625" style="185" customWidth="1"/>
    <col min="4" max="4" width="23.7109375" style="185" customWidth="1"/>
    <col min="5" max="6" width="16.5703125" style="185" bestFit="1" customWidth="1"/>
    <col min="7" max="7" width="17" style="185" customWidth="1"/>
    <col min="8" max="8" width="19" style="185" customWidth="1"/>
    <col min="9" max="9" width="24.42578125" style="185" customWidth="1"/>
    <col min="10" max="16384" width="9.140625" style="185"/>
  </cols>
  <sheetData>
    <row r="1" spans="1:13" customFormat="1" ht="15">
      <c r="A1" s="136" t="s">
        <v>431</v>
      </c>
      <c r="B1" s="137"/>
      <c r="C1" s="137"/>
      <c r="D1" s="137"/>
      <c r="E1" s="137"/>
      <c r="F1" s="137"/>
      <c r="G1" s="137"/>
      <c r="H1" s="143"/>
      <c r="I1" s="77" t="s">
        <v>97</v>
      </c>
    </row>
    <row r="2" spans="1:13" customFormat="1" ht="15">
      <c r="A2" s="104" t="s">
        <v>128</v>
      </c>
      <c r="B2" s="137"/>
      <c r="C2" s="137"/>
      <c r="D2" s="137"/>
      <c r="E2" s="137"/>
      <c r="F2" s="137"/>
      <c r="G2" s="137"/>
      <c r="H2" s="143"/>
      <c r="I2" s="344" t="s">
        <v>765</v>
      </c>
      <c r="J2" s="295"/>
    </row>
    <row r="3" spans="1:13" customFormat="1" ht="15">
      <c r="A3" s="137"/>
      <c r="B3" s="137"/>
      <c r="C3" s="137"/>
      <c r="D3" s="137"/>
      <c r="E3" s="137"/>
      <c r="F3" s="137"/>
      <c r="G3" s="137"/>
      <c r="H3" s="140"/>
      <c r="I3" s="140"/>
      <c r="M3" s="185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6"/>
    </row>
    <row r="5" spans="1:13" ht="15">
      <c r="A5" s="220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222"/>
      <c r="E5" s="222"/>
      <c r="F5" s="222"/>
      <c r="G5" s="222"/>
      <c r="H5" s="222"/>
      <c r="I5" s="221"/>
    </row>
    <row r="6" spans="1:13" customFormat="1" ht="13.5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60">
      <c r="A7" s="149" t="s">
        <v>64</v>
      </c>
      <c r="B7" s="135" t="s">
        <v>366</v>
      </c>
      <c r="C7" s="135" t="s">
        <v>367</v>
      </c>
      <c r="D7" s="135" t="s">
        <v>372</v>
      </c>
      <c r="E7" s="135" t="s">
        <v>374</v>
      </c>
      <c r="F7" s="135" t="s">
        <v>368</v>
      </c>
      <c r="G7" s="135" t="s">
        <v>369</v>
      </c>
      <c r="H7" s="135" t="s">
        <v>381</v>
      </c>
      <c r="I7" s="135" t="s">
        <v>370</v>
      </c>
    </row>
    <row r="8" spans="1:13" customFormat="1" ht="15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>
      <c r="A9" s="66">
        <v>1</v>
      </c>
      <c r="B9" s="26"/>
      <c r="C9" s="26"/>
      <c r="D9" s="26"/>
      <c r="E9" s="26"/>
      <c r="F9" s="219"/>
      <c r="G9" s="219"/>
      <c r="H9" s="219"/>
      <c r="I9" s="26"/>
    </row>
    <row r="10" spans="1:13" customFormat="1" ht="15">
      <c r="A10" s="66">
        <v>2</v>
      </c>
      <c r="B10" s="26"/>
      <c r="C10" s="26"/>
      <c r="D10" s="26"/>
      <c r="E10" s="26"/>
      <c r="F10" s="219"/>
      <c r="G10" s="219"/>
      <c r="H10" s="219"/>
      <c r="I10" s="26"/>
    </row>
    <row r="11" spans="1:13" customFormat="1" ht="15">
      <c r="A11" s="66">
        <v>3</v>
      </c>
      <c r="B11" s="26"/>
      <c r="C11" s="26"/>
      <c r="D11" s="26"/>
      <c r="E11" s="26"/>
      <c r="F11" s="219"/>
      <c r="G11" s="219"/>
      <c r="H11" s="219"/>
      <c r="I11" s="26"/>
    </row>
    <row r="12" spans="1:13" customFormat="1" ht="15">
      <c r="A12" s="66">
        <v>4</v>
      </c>
      <c r="B12" s="26"/>
      <c r="C12" s="26"/>
      <c r="D12" s="26"/>
      <c r="E12" s="26"/>
      <c r="F12" s="219"/>
      <c r="G12" s="219"/>
      <c r="H12" s="219"/>
      <c r="I12" s="26"/>
    </row>
    <row r="13" spans="1:13" customFormat="1" ht="15">
      <c r="A13" s="66">
        <v>5</v>
      </c>
      <c r="B13" s="26"/>
      <c r="C13" s="26"/>
      <c r="D13" s="26"/>
      <c r="E13" s="26"/>
      <c r="F13" s="219"/>
      <c r="G13" s="219"/>
      <c r="H13" s="219"/>
      <c r="I13" s="26"/>
    </row>
    <row r="14" spans="1:13" customFormat="1" ht="15">
      <c r="A14" s="66">
        <v>6</v>
      </c>
      <c r="B14" s="26"/>
      <c r="C14" s="26"/>
      <c r="D14" s="26"/>
      <c r="E14" s="26"/>
      <c r="F14" s="219"/>
      <c r="G14" s="219"/>
      <c r="H14" s="219"/>
      <c r="I14" s="26"/>
    </row>
    <row r="15" spans="1:13" customFormat="1" ht="15">
      <c r="A15" s="66">
        <v>7</v>
      </c>
      <c r="B15" s="26"/>
      <c r="C15" s="26"/>
      <c r="D15" s="26"/>
      <c r="E15" s="26"/>
      <c r="F15" s="219"/>
      <c r="G15" s="219"/>
      <c r="H15" s="219"/>
      <c r="I15" s="26"/>
    </row>
    <row r="16" spans="1:13" customFormat="1" ht="15">
      <c r="A16" s="66">
        <v>8</v>
      </c>
      <c r="B16" s="26"/>
      <c r="C16" s="26"/>
      <c r="D16" s="26"/>
      <c r="E16" s="26"/>
      <c r="F16" s="219"/>
      <c r="G16" s="219"/>
      <c r="H16" s="219"/>
      <c r="I16" s="26"/>
    </row>
    <row r="17" spans="1:9" customFormat="1" ht="15">
      <c r="A17" s="66">
        <v>9</v>
      </c>
      <c r="B17" s="26"/>
      <c r="C17" s="26"/>
      <c r="D17" s="26"/>
      <c r="E17" s="26"/>
      <c r="F17" s="219"/>
      <c r="G17" s="219"/>
      <c r="H17" s="219"/>
      <c r="I17" s="26"/>
    </row>
    <row r="18" spans="1:9" customFormat="1" ht="15">
      <c r="A18" s="66">
        <v>10</v>
      </c>
      <c r="B18" s="26"/>
      <c r="C18" s="26"/>
      <c r="D18" s="26"/>
      <c r="E18" s="26"/>
      <c r="F18" s="219"/>
      <c r="G18" s="219"/>
      <c r="H18" s="219"/>
      <c r="I18" s="26"/>
    </row>
    <row r="19" spans="1:9" customFormat="1" ht="15">
      <c r="A19" s="66">
        <v>11</v>
      </c>
      <c r="B19" s="26"/>
      <c r="C19" s="26"/>
      <c r="D19" s="26"/>
      <c r="E19" s="26"/>
      <c r="F19" s="219"/>
      <c r="G19" s="219"/>
      <c r="H19" s="219"/>
      <c r="I19" s="26"/>
    </row>
    <row r="20" spans="1:9" customFormat="1" ht="15">
      <c r="A20" s="66">
        <v>12</v>
      </c>
      <c r="B20" s="26"/>
      <c r="C20" s="26"/>
      <c r="D20" s="26"/>
      <c r="E20" s="26"/>
      <c r="F20" s="219"/>
      <c r="G20" s="219"/>
      <c r="H20" s="219"/>
      <c r="I20" s="26"/>
    </row>
    <row r="21" spans="1:9" customFormat="1" ht="15">
      <c r="A21" s="66">
        <v>13</v>
      </c>
      <c r="B21" s="26"/>
      <c r="C21" s="26"/>
      <c r="D21" s="26"/>
      <c r="E21" s="26"/>
      <c r="F21" s="219"/>
      <c r="G21" s="219"/>
      <c r="H21" s="219"/>
      <c r="I21" s="26"/>
    </row>
    <row r="22" spans="1:9" customFormat="1" ht="15">
      <c r="A22" s="66">
        <v>14</v>
      </c>
      <c r="B22" s="26"/>
      <c r="C22" s="26"/>
      <c r="D22" s="26"/>
      <c r="E22" s="26"/>
      <c r="F22" s="219"/>
      <c r="G22" s="219"/>
      <c r="H22" s="219"/>
      <c r="I22" s="26"/>
    </row>
    <row r="23" spans="1:9" customFormat="1" ht="15">
      <c r="A23" s="66">
        <v>15</v>
      </c>
      <c r="B23" s="26"/>
      <c r="C23" s="26"/>
      <c r="D23" s="26"/>
      <c r="E23" s="26"/>
      <c r="F23" s="219"/>
      <c r="G23" s="219"/>
      <c r="H23" s="219"/>
      <c r="I23" s="26"/>
    </row>
    <row r="24" spans="1:9" customFormat="1" ht="15">
      <c r="A24" s="66">
        <v>16</v>
      </c>
      <c r="B24" s="26"/>
      <c r="C24" s="26"/>
      <c r="D24" s="26"/>
      <c r="E24" s="26"/>
      <c r="F24" s="219"/>
      <c r="G24" s="219"/>
      <c r="H24" s="219"/>
      <c r="I24" s="26"/>
    </row>
    <row r="25" spans="1:9" customFormat="1" ht="15">
      <c r="A25" s="66">
        <v>17</v>
      </c>
      <c r="B25" s="26"/>
      <c r="C25" s="26"/>
      <c r="D25" s="26"/>
      <c r="E25" s="26"/>
      <c r="F25" s="219"/>
      <c r="G25" s="219"/>
      <c r="H25" s="219"/>
      <c r="I25" s="26"/>
    </row>
    <row r="26" spans="1:9" customFormat="1" ht="15">
      <c r="A26" s="66">
        <v>18</v>
      </c>
      <c r="B26" s="26"/>
      <c r="C26" s="26"/>
      <c r="D26" s="26"/>
      <c r="E26" s="26"/>
      <c r="F26" s="219"/>
      <c r="G26" s="219"/>
      <c r="H26" s="219"/>
      <c r="I26" s="26"/>
    </row>
    <row r="27" spans="1:9" customFormat="1" ht="15">
      <c r="A27" s="66" t="s">
        <v>266</v>
      </c>
      <c r="B27" s="26"/>
      <c r="C27" s="26"/>
      <c r="D27" s="26"/>
      <c r="E27" s="26"/>
      <c r="F27" s="219"/>
      <c r="G27" s="219"/>
      <c r="H27" s="219"/>
      <c r="I27" s="26"/>
    </row>
    <row r="28" spans="1:9">
      <c r="A28" s="223"/>
      <c r="B28" s="223"/>
      <c r="C28" s="223"/>
      <c r="D28" s="223"/>
      <c r="E28" s="223"/>
      <c r="F28" s="223"/>
      <c r="G28" s="223"/>
      <c r="H28" s="223"/>
      <c r="I28" s="223"/>
    </row>
    <row r="29" spans="1:9">
      <c r="A29" s="223"/>
      <c r="B29" s="223"/>
      <c r="C29" s="223"/>
      <c r="D29" s="223"/>
      <c r="E29" s="223"/>
      <c r="F29" s="223"/>
      <c r="G29" s="223"/>
      <c r="H29" s="223"/>
      <c r="I29" s="223"/>
    </row>
    <row r="30" spans="1:9">
      <c r="A30" s="224"/>
      <c r="B30" s="223"/>
      <c r="C30" s="223"/>
      <c r="D30" s="223"/>
      <c r="E30" s="223"/>
      <c r="F30" s="223"/>
      <c r="G30" s="223"/>
      <c r="H30" s="223"/>
      <c r="I30" s="223"/>
    </row>
    <row r="31" spans="1:9" ht="15">
      <c r="A31" s="184"/>
      <c r="B31" s="186" t="s">
        <v>96</v>
      </c>
      <c r="C31" s="184"/>
      <c r="D31" s="184"/>
      <c r="E31" s="187"/>
      <c r="F31" s="184"/>
      <c r="G31" s="184"/>
      <c r="H31" s="184"/>
      <c r="I31" s="184"/>
    </row>
    <row r="32" spans="1:9" ht="15">
      <c r="A32" s="184"/>
      <c r="B32" s="184"/>
      <c r="C32" s="188"/>
      <c r="D32" s="184"/>
      <c r="F32" s="188"/>
      <c r="G32" s="228"/>
    </row>
    <row r="33" spans="2:6" ht="15">
      <c r="B33" s="184"/>
      <c r="C33" s="190" t="s">
        <v>256</v>
      </c>
      <c r="D33" s="184"/>
      <c r="F33" s="191" t="s">
        <v>261</v>
      </c>
    </row>
    <row r="34" spans="2:6" ht="15">
      <c r="B34" s="184"/>
      <c r="C34" s="192" t="s">
        <v>127</v>
      </c>
      <c r="D34" s="184"/>
      <c r="F34" s="184" t="s">
        <v>257</v>
      </c>
    </row>
    <row r="35" spans="2:6" ht="15">
      <c r="B35" s="184"/>
      <c r="C35" s="192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H14" sqref="H14"/>
    </sheetView>
  </sheetViews>
  <sheetFormatPr defaultRowHeight="15"/>
  <cols>
    <col min="1" max="1" width="10" style="184" customWidth="1"/>
    <col min="2" max="2" width="20.28515625" style="184" customWidth="1"/>
    <col min="3" max="3" width="30" style="184" customWidth="1"/>
    <col min="4" max="4" width="29" style="184" customWidth="1"/>
    <col min="5" max="5" width="22.5703125" style="184" customWidth="1"/>
    <col min="6" max="6" width="20" style="184" customWidth="1"/>
    <col min="7" max="7" width="29.28515625" style="184" customWidth="1"/>
    <col min="8" max="8" width="27.140625" style="184" customWidth="1"/>
    <col min="9" max="9" width="26.42578125" style="184" customWidth="1"/>
    <col min="10" max="10" width="0.5703125" style="184" customWidth="1"/>
    <col min="11" max="16384" width="9.140625" style="184"/>
  </cols>
  <sheetData>
    <row r="1" spans="1:10">
      <c r="A1" s="73" t="s">
        <v>382</v>
      </c>
      <c r="B1" s="75"/>
      <c r="C1" s="75"/>
      <c r="D1" s="75"/>
      <c r="E1" s="75"/>
      <c r="F1" s="75"/>
      <c r="G1" s="75"/>
      <c r="H1" s="75"/>
      <c r="I1" s="164" t="s">
        <v>186</v>
      </c>
      <c r="J1" s="165"/>
    </row>
    <row r="2" spans="1:10">
      <c r="A2" s="75" t="s">
        <v>128</v>
      </c>
      <c r="B2" s="75"/>
      <c r="C2" s="75"/>
      <c r="D2" s="75"/>
      <c r="E2" s="75"/>
      <c r="F2" s="75"/>
      <c r="G2" s="75"/>
      <c r="H2" s="75"/>
      <c r="I2" s="344" t="s">
        <v>765</v>
      </c>
      <c r="J2" s="295"/>
    </row>
    <row r="3" spans="1:10">
      <c r="A3" s="75"/>
      <c r="B3" s="75"/>
      <c r="C3" s="75"/>
      <c r="D3" s="75"/>
      <c r="E3" s="75"/>
      <c r="F3" s="75"/>
      <c r="G3" s="75"/>
      <c r="H3" s="75"/>
      <c r="I3" s="101"/>
      <c r="J3" s="165"/>
    </row>
    <row r="4" spans="1:10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>
      <c r="A5" s="220" t="str">
        <f>'ფორმა N1'!D4</f>
        <v>დავით თარხან-მოურავი, ირმა ინაშვილი -საქართველოს პატრიოტთა ალიანსი"</v>
      </c>
      <c r="B5" s="220"/>
      <c r="C5" s="220"/>
      <c r="D5" s="220"/>
      <c r="E5" s="220"/>
      <c r="F5" s="220"/>
      <c r="G5" s="220"/>
      <c r="H5" s="220"/>
      <c r="I5" s="220"/>
      <c r="J5" s="191"/>
    </row>
    <row r="6" spans="1:10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>
      <c r="A8" s="166" t="s">
        <v>64</v>
      </c>
      <c r="B8" s="368" t="s">
        <v>358</v>
      </c>
      <c r="C8" s="369" t="s">
        <v>415</v>
      </c>
      <c r="D8" s="369" t="s">
        <v>416</v>
      </c>
      <c r="E8" s="369" t="s">
        <v>359</v>
      </c>
      <c r="F8" s="369" t="s">
        <v>378</v>
      </c>
      <c r="G8" s="369" t="s">
        <v>379</v>
      </c>
      <c r="H8" s="369" t="s">
        <v>417</v>
      </c>
      <c r="I8" s="167" t="s">
        <v>380</v>
      </c>
      <c r="J8" s="104"/>
    </row>
    <row r="9" spans="1:10" ht="30">
      <c r="A9" s="169">
        <v>1</v>
      </c>
      <c r="B9" s="430">
        <v>42467</v>
      </c>
      <c r="C9" s="384" t="s">
        <v>685</v>
      </c>
      <c r="D9" s="384">
        <v>400133903</v>
      </c>
      <c r="E9" s="398" t="s">
        <v>498</v>
      </c>
      <c r="F9" s="173"/>
      <c r="G9" s="169"/>
      <c r="H9" s="173"/>
      <c r="I9" s="416">
        <v>42628.67</v>
      </c>
      <c r="J9" s="104"/>
    </row>
    <row r="10" spans="1:10">
      <c r="A10" s="169">
        <v>2</v>
      </c>
      <c r="B10" s="401"/>
      <c r="C10" s="412"/>
      <c r="D10" s="417"/>
      <c r="E10" s="173"/>
      <c r="F10" s="173"/>
      <c r="G10" s="173"/>
      <c r="H10" s="173"/>
      <c r="I10" s="173"/>
      <c r="J10" s="104"/>
    </row>
    <row r="11" spans="1:10">
      <c r="A11" s="169">
        <v>3</v>
      </c>
      <c r="B11" s="401"/>
      <c r="C11" s="26"/>
      <c r="D11" s="417"/>
      <c r="E11" s="173"/>
      <c r="F11" s="173"/>
      <c r="G11" s="173"/>
      <c r="H11" s="173"/>
      <c r="I11" s="173"/>
      <c r="J11" s="104"/>
    </row>
    <row r="12" spans="1:10">
      <c r="A12" s="169">
        <v>4</v>
      </c>
      <c r="B12" s="207"/>
      <c r="C12" s="174"/>
      <c r="D12" s="174"/>
      <c r="E12" s="173"/>
      <c r="F12" s="173"/>
      <c r="G12" s="173"/>
      <c r="H12" s="173"/>
      <c r="I12" s="173"/>
      <c r="J12" s="104"/>
    </row>
    <row r="13" spans="1:10">
      <c r="A13" s="169">
        <v>5</v>
      </c>
      <c r="B13" s="207"/>
      <c r="C13" s="174"/>
      <c r="D13" s="174"/>
      <c r="E13" s="173"/>
      <c r="F13" s="173"/>
      <c r="G13" s="173"/>
      <c r="H13" s="173"/>
      <c r="I13" s="173"/>
      <c r="J13" s="104"/>
    </row>
    <row r="14" spans="1:10">
      <c r="A14" s="169">
        <v>6</v>
      </c>
      <c r="B14" s="207"/>
      <c r="C14" s="174"/>
      <c r="D14" s="174"/>
      <c r="E14" s="173"/>
      <c r="F14" s="173"/>
      <c r="G14" s="173"/>
      <c r="H14" s="173"/>
      <c r="I14" s="173"/>
      <c r="J14" s="104"/>
    </row>
    <row r="15" spans="1:10">
      <c r="A15" s="169">
        <v>7</v>
      </c>
      <c r="B15" s="207"/>
      <c r="C15" s="174"/>
      <c r="D15" s="174"/>
      <c r="E15" s="173"/>
      <c r="F15" s="173"/>
      <c r="G15" s="173"/>
      <c r="H15" s="173"/>
      <c r="I15" s="173"/>
      <c r="J15" s="104"/>
    </row>
    <row r="16" spans="1:10">
      <c r="A16" s="169">
        <v>8</v>
      </c>
      <c r="B16" s="207"/>
      <c r="C16" s="174"/>
      <c r="D16" s="174"/>
      <c r="E16" s="173"/>
      <c r="F16" s="173"/>
      <c r="G16" s="173"/>
      <c r="H16" s="173"/>
      <c r="I16" s="173"/>
      <c r="J16" s="104"/>
    </row>
    <row r="17" spans="1:10">
      <c r="A17" s="169">
        <v>9</v>
      </c>
      <c r="B17" s="207"/>
      <c r="C17" s="174"/>
      <c r="D17" s="174"/>
      <c r="E17" s="173"/>
      <c r="F17" s="173"/>
      <c r="G17" s="173"/>
      <c r="H17" s="173"/>
      <c r="I17" s="173"/>
      <c r="J17" s="104"/>
    </row>
    <row r="18" spans="1:10">
      <c r="A18" s="169">
        <v>10</v>
      </c>
      <c r="B18" s="207"/>
      <c r="C18" s="174"/>
      <c r="D18" s="174"/>
      <c r="E18" s="173"/>
      <c r="F18" s="173"/>
      <c r="G18" s="173"/>
      <c r="H18" s="173"/>
      <c r="I18" s="173"/>
      <c r="J18" s="104"/>
    </row>
    <row r="19" spans="1:10">
      <c r="A19" s="169">
        <v>11</v>
      </c>
      <c r="B19" s="207"/>
      <c r="C19" s="174"/>
      <c r="D19" s="174"/>
      <c r="E19" s="173"/>
      <c r="F19" s="173"/>
      <c r="G19" s="173"/>
      <c r="H19" s="173"/>
      <c r="I19" s="173"/>
      <c r="J19" s="104"/>
    </row>
    <row r="20" spans="1:10">
      <c r="A20" s="169">
        <v>12</v>
      </c>
      <c r="B20" s="207"/>
      <c r="C20" s="174"/>
      <c r="D20" s="174"/>
      <c r="E20" s="173"/>
      <c r="F20" s="173"/>
      <c r="G20" s="173"/>
      <c r="H20" s="173"/>
      <c r="I20" s="173"/>
      <c r="J20" s="104"/>
    </row>
    <row r="21" spans="1:10">
      <c r="A21" s="169">
        <v>13</v>
      </c>
      <c r="B21" s="207"/>
      <c r="C21" s="174"/>
      <c r="D21" s="174"/>
      <c r="E21" s="173"/>
      <c r="F21" s="173"/>
      <c r="G21" s="173"/>
      <c r="H21" s="173"/>
      <c r="I21" s="173"/>
      <c r="J21" s="104"/>
    </row>
    <row r="22" spans="1:10">
      <c r="A22" s="169">
        <v>14</v>
      </c>
      <c r="B22" s="207"/>
      <c r="C22" s="174"/>
      <c r="D22" s="174"/>
      <c r="E22" s="173"/>
      <c r="F22" s="173"/>
      <c r="G22" s="173"/>
      <c r="H22" s="173"/>
      <c r="I22" s="173"/>
      <c r="J22" s="104"/>
    </row>
    <row r="23" spans="1:10">
      <c r="A23" s="169">
        <v>15</v>
      </c>
      <c r="B23" s="207"/>
      <c r="C23" s="174"/>
      <c r="D23" s="174"/>
      <c r="E23" s="173"/>
      <c r="F23" s="173"/>
      <c r="G23" s="173"/>
      <c r="H23" s="173"/>
      <c r="I23" s="173"/>
      <c r="J23" s="104"/>
    </row>
    <row r="24" spans="1:10">
      <c r="A24" s="169">
        <v>16</v>
      </c>
      <c r="B24" s="207"/>
      <c r="C24" s="174"/>
      <c r="D24" s="174"/>
      <c r="E24" s="173"/>
      <c r="F24" s="173"/>
      <c r="G24" s="173"/>
      <c r="H24" s="173"/>
      <c r="I24" s="173"/>
      <c r="J24" s="104"/>
    </row>
    <row r="25" spans="1:10">
      <c r="A25" s="169">
        <v>17</v>
      </c>
      <c r="B25" s="207"/>
      <c r="C25" s="174"/>
      <c r="D25" s="174"/>
      <c r="E25" s="173"/>
      <c r="F25" s="173"/>
      <c r="G25" s="173"/>
      <c r="H25" s="173"/>
      <c r="I25" s="173"/>
      <c r="J25" s="104"/>
    </row>
    <row r="26" spans="1:10">
      <c r="A26" s="169">
        <v>18</v>
      </c>
      <c r="B26" s="207"/>
      <c r="C26" s="174"/>
      <c r="D26" s="174"/>
      <c r="E26" s="173"/>
      <c r="F26" s="173"/>
      <c r="G26" s="173"/>
      <c r="H26" s="173"/>
      <c r="I26" s="173"/>
      <c r="J26" s="104"/>
    </row>
    <row r="27" spans="1:10">
      <c r="A27" s="169">
        <v>19</v>
      </c>
      <c r="B27" s="207"/>
      <c r="C27" s="174"/>
      <c r="D27" s="174"/>
      <c r="E27" s="173"/>
      <c r="F27" s="173"/>
      <c r="G27" s="173"/>
      <c r="H27" s="173"/>
      <c r="I27" s="173"/>
      <c r="J27" s="104"/>
    </row>
    <row r="28" spans="1:10">
      <c r="A28" s="169">
        <v>20</v>
      </c>
      <c r="B28" s="207"/>
      <c r="C28" s="174"/>
      <c r="D28" s="174"/>
      <c r="E28" s="173"/>
      <c r="F28" s="173"/>
      <c r="G28" s="173"/>
      <c r="H28" s="173"/>
      <c r="I28" s="173"/>
      <c r="J28" s="104"/>
    </row>
    <row r="29" spans="1:10">
      <c r="A29" s="169">
        <v>21</v>
      </c>
      <c r="B29" s="207"/>
      <c r="C29" s="177"/>
      <c r="D29" s="177"/>
      <c r="E29" s="176"/>
      <c r="F29" s="176"/>
      <c r="G29" s="176"/>
      <c r="H29" s="268"/>
      <c r="I29" s="173"/>
      <c r="J29" s="104"/>
    </row>
    <row r="30" spans="1:10">
      <c r="A30" s="169">
        <v>22</v>
      </c>
      <c r="B30" s="207"/>
      <c r="C30" s="177"/>
      <c r="D30" s="177"/>
      <c r="E30" s="176"/>
      <c r="F30" s="176"/>
      <c r="G30" s="176"/>
      <c r="H30" s="268"/>
      <c r="I30" s="173"/>
      <c r="J30" s="104"/>
    </row>
    <row r="31" spans="1:10">
      <c r="A31" s="169">
        <v>23</v>
      </c>
      <c r="B31" s="207"/>
      <c r="C31" s="177"/>
      <c r="D31" s="177"/>
      <c r="E31" s="176"/>
      <c r="F31" s="176"/>
      <c r="G31" s="176"/>
      <c r="H31" s="268"/>
      <c r="I31" s="173"/>
      <c r="J31" s="104"/>
    </row>
    <row r="32" spans="1:10">
      <c r="A32" s="169">
        <v>24</v>
      </c>
      <c r="B32" s="207"/>
      <c r="C32" s="177"/>
      <c r="D32" s="177"/>
      <c r="E32" s="176"/>
      <c r="F32" s="176"/>
      <c r="G32" s="176"/>
      <c r="H32" s="268"/>
      <c r="I32" s="173"/>
      <c r="J32" s="104"/>
    </row>
    <row r="33" spans="1:12">
      <c r="A33" s="169">
        <v>25</v>
      </c>
      <c r="B33" s="207"/>
      <c r="C33" s="177"/>
      <c r="D33" s="177"/>
      <c r="E33" s="176"/>
      <c r="F33" s="176"/>
      <c r="G33" s="176"/>
      <c r="H33" s="268"/>
      <c r="I33" s="173"/>
      <c r="J33" s="104"/>
    </row>
    <row r="34" spans="1:12">
      <c r="A34" s="169">
        <v>26</v>
      </c>
      <c r="B34" s="207"/>
      <c r="C34" s="177"/>
      <c r="D34" s="177"/>
      <c r="E34" s="176"/>
      <c r="F34" s="176"/>
      <c r="G34" s="176"/>
      <c r="H34" s="268"/>
      <c r="I34" s="173"/>
      <c r="J34" s="104"/>
    </row>
    <row r="35" spans="1:12">
      <c r="A35" s="169">
        <v>27</v>
      </c>
      <c r="B35" s="207"/>
      <c r="C35" s="177"/>
      <c r="D35" s="177"/>
      <c r="E35" s="176"/>
      <c r="F35" s="176"/>
      <c r="G35" s="176"/>
      <c r="H35" s="268"/>
      <c r="I35" s="173"/>
      <c r="J35" s="104"/>
    </row>
    <row r="36" spans="1:12">
      <c r="A36" s="169">
        <v>28</v>
      </c>
      <c r="B36" s="207"/>
      <c r="C36" s="177"/>
      <c r="D36" s="177"/>
      <c r="E36" s="176"/>
      <c r="F36" s="176"/>
      <c r="G36" s="176"/>
      <c r="H36" s="268"/>
      <c r="I36" s="173"/>
      <c r="J36" s="104"/>
    </row>
    <row r="37" spans="1:12">
      <c r="A37" s="169">
        <v>29</v>
      </c>
      <c r="B37" s="207"/>
      <c r="C37" s="177"/>
      <c r="D37" s="177"/>
      <c r="E37" s="176"/>
      <c r="F37" s="176"/>
      <c r="G37" s="176"/>
      <c r="H37" s="268"/>
      <c r="I37" s="173"/>
      <c r="J37" s="104"/>
    </row>
    <row r="38" spans="1:12">
      <c r="A38" s="169" t="s">
        <v>266</v>
      </c>
      <c r="B38" s="207"/>
      <c r="C38" s="177"/>
      <c r="D38" s="177"/>
      <c r="E38" s="176"/>
      <c r="F38" s="176"/>
      <c r="G38" s="269"/>
      <c r="H38" s="278" t="s">
        <v>408</v>
      </c>
      <c r="I38" s="373">
        <f>SUM(I9:I37)</f>
        <v>42628.67</v>
      </c>
      <c r="J38" s="104"/>
    </row>
    <row r="40" spans="1:12">
      <c r="A40" s="184" t="s">
        <v>432</v>
      </c>
    </row>
    <row r="42" spans="1:12">
      <c r="B42" s="186" t="s">
        <v>96</v>
      </c>
      <c r="F42" s="187"/>
    </row>
    <row r="43" spans="1:12">
      <c r="F43" s="185"/>
      <c r="I43" s="185"/>
      <c r="J43" s="185"/>
      <c r="K43" s="185"/>
      <c r="L43" s="185"/>
    </row>
    <row r="44" spans="1:12">
      <c r="C44" s="188"/>
      <c r="F44" s="188"/>
      <c r="G44" s="188"/>
      <c r="H44" s="191"/>
      <c r="I44" s="189"/>
      <c r="J44" s="185"/>
      <c r="K44" s="185"/>
      <c r="L44" s="185"/>
    </row>
    <row r="45" spans="1:12">
      <c r="A45" s="185"/>
      <c r="C45" s="190" t="s">
        <v>256</v>
      </c>
      <c r="F45" s="191" t="s">
        <v>261</v>
      </c>
      <c r="G45" s="190"/>
      <c r="H45" s="190"/>
      <c r="I45" s="189"/>
      <c r="J45" s="185"/>
      <c r="K45" s="185"/>
      <c r="L45" s="185"/>
    </row>
    <row r="46" spans="1:12">
      <c r="A46" s="185"/>
      <c r="C46" s="192" t="s">
        <v>127</v>
      </c>
      <c r="F46" s="184" t="s">
        <v>257</v>
      </c>
      <c r="I46" s="185"/>
      <c r="J46" s="185"/>
      <c r="K46" s="185"/>
      <c r="L46" s="185"/>
    </row>
    <row r="47" spans="1:12" s="185" customFormat="1">
      <c r="B47" s="184"/>
      <c r="C47" s="192"/>
      <c r="G47" s="192"/>
      <c r="H47" s="192"/>
    </row>
    <row r="48" spans="1:12" s="185" customFormat="1" ht="12.75"/>
    <row r="49" s="185" customFormat="1" ht="12.75"/>
    <row r="50" s="185" customFormat="1" ht="12.75"/>
    <row r="51" s="185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topLeftCell="B1" zoomScale="80" zoomScaleSheetLayoutView="80" workbookViewId="0">
      <selection activeCell="M13" sqref="M13"/>
    </sheetView>
  </sheetViews>
  <sheetFormatPr defaultRowHeight="12.75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>
      <c r="A1" s="193" t="s">
        <v>433</v>
      </c>
      <c r="B1" s="194"/>
      <c r="C1" s="194"/>
      <c r="D1" s="194"/>
      <c r="E1" s="194"/>
      <c r="F1" s="194"/>
      <c r="G1" s="194"/>
      <c r="H1" s="194"/>
      <c r="I1" s="198"/>
      <c r="J1" s="257"/>
      <c r="K1" s="257"/>
      <c r="L1" s="257"/>
      <c r="M1" s="257" t="s">
        <v>397</v>
      </c>
      <c r="N1" s="198"/>
    </row>
    <row r="2" spans="1:14">
      <c r="A2" s="198" t="s">
        <v>305</v>
      </c>
      <c r="B2" s="194"/>
      <c r="C2" s="194"/>
      <c r="D2" s="195"/>
      <c r="E2" s="195"/>
      <c r="F2" s="195"/>
      <c r="G2" s="195"/>
      <c r="H2" s="195"/>
      <c r="I2" s="194"/>
      <c r="J2" s="194"/>
      <c r="K2" s="194"/>
      <c r="L2" s="194"/>
      <c r="M2" s="196">
        <v>42615</v>
      </c>
      <c r="N2" s="198"/>
    </row>
    <row r="3" spans="1:14">
      <c r="A3" s="198"/>
      <c r="B3" s="194"/>
      <c r="C3" s="194"/>
      <c r="D3" s="195"/>
      <c r="E3" s="195"/>
      <c r="F3" s="195"/>
      <c r="G3" s="195"/>
      <c r="H3" s="195"/>
      <c r="I3" s="194"/>
      <c r="J3" s="194"/>
      <c r="K3" s="194"/>
      <c r="L3" s="194"/>
      <c r="M3" s="194"/>
      <c r="N3" s="198"/>
    </row>
    <row r="4" spans="1:14" ht="15">
      <c r="A4" s="113" t="s">
        <v>262</v>
      </c>
      <c r="B4" s="194"/>
      <c r="C4" s="194"/>
      <c r="D4" s="199"/>
      <c r="E4" s="258"/>
      <c r="F4" s="199"/>
      <c r="G4" s="195"/>
      <c r="H4" s="195"/>
      <c r="I4" s="195"/>
      <c r="J4" s="195"/>
      <c r="K4" s="195"/>
      <c r="L4" s="194"/>
      <c r="M4" s="195"/>
      <c r="N4" s="198"/>
    </row>
    <row r="5" spans="1:14">
      <c r="A5" s="200" t="str">
        <f>'ფორმა N1'!D4</f>
        <v>დავით თარხან-მოურავი, ირმა ინაშვილი -საქართველოს პატრიოტთა ალიანსი"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>
      <c r="A6" s="259"/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198"/>
    </row>
    <row r="7" spans="1:14" ht="51">
      <c r="A7" s="260" t="s">
        <v>64</v>
      </c>
      <c r="B7" s="261" t="s">
        <v>398</v>
      </c>
      <c r="C7" s="261" t="s">
        <v>399</v>
      </c>
      <c r="D7" s="262" t="s">
        <v>400</v>
      </c>
      <c r="E7" s="262" t="s">
        <v>263</v>
      </c>
      <c r="F7" s="262" t="s">
        <v>401</v>
      </c>
      <c r="G7" s="262" t="s">
        <v>402</v>
      </c>
      <c r="H7" s="261" t="s">
        <v>403</v>
      </c>
      <c r="I7" s="263" t="s">
        <v>404</v>
      </c>
      <c r="J7" s="263" t="s">
        <v>405</v>
      </c>
      <c r="K7" s="264" t="s">
        <v>406</v>
      </c>
      <c r="L7" s="264" t="s">
        <v>407</v>
      </c>
      <c r="M7" s="262" t="s">
        <v>397</v>
      </c>
      <c r="N7" s="198"/>
    </row>
    <row r="8" spans="1:14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>
      <c r="A9" s="206">
        <v>1</v>
      </c>
      <c r="B9" s="207"/>
      <c r="C9" s="265"/>
      <c r="D9" s="206"/>
      <c r="E9" s="206"/>
      <c r="F9" s="206"/>
      <c r="G9" s="206"/>
      <c r="H9" s="206"/>
      <c r="I9" s="206"/>
      <c r="J9" s="206"/>
      <c r="K9" s="206"/>
      <c r="L9" s="206"/>
      <c r="M9" s="266" t="str">
        <f t="shared" ref="M9:M33" si="0">IF(ISBLANK(B9),"",$M$2)</f>
        <v/>
      </c>
      <c r="N9" s="198"/>
    </row>
    <row r="10" spans="1:14" ht="15">
      <c r="A10" s="206">
        <v>2</v>
      </c>
      <c r="B10" s="207"/>
      <c r="C10" s="265"/>
      <c r="D10" s="206"/>
      <c r="E10" s="206"/>
      <c r="F10" s="206"/>
      <c r="G10" s="206"/>
      <c r="H10" s="206"/>
      <c r="I10" s="206"/>
      <c r="J10" s="206"/>
      <c r="K10" s="206"/>
      <c r="L10" s="206"/>
      <c r="M10" s="266" t="str">
        <f t="shared" si="0"/>
        <v/>
      </c>
      <c r="N10" s="198"/>
    </row>
    <row r="11" spans="1:14" ht="15">
      <c r="A11" s="206">
        <v>3</v>
      </c>
      <c r="B11" s="207"/>
      <c r="C11" s="265"/>
      <c r="D11" s="206"/>
      <c r="E11" s="206"/>
      <c r="F11" s="206"/>
      <c r="G11" s="206"/>
      <c r="H11" s="206"/>
      <c r="I11" s="206"/>
      <c r="J11" s="206"/>
      <c r="K11" s="206"/>
      <c r="L11" s="206"/>
      <c r="M11" s="266" t="str">
        <f t="shared" si="0"/>
        <v/>
      </c>
      <c r="N11" s="198"/>
    </row>
    <row r="12" spans="1:14" ht="15">
      <c r="A12" s="206">
        <v>4</v>
      </c>
      <c r="B12" s="207"/>
      <c r="C12" s="265"/>
      <c r="D12" s="206"/>
      <c r="E12" s="206"/>
      <c r="F12" s="206"/>
      <c r="G12" s="206"/>
      <c r="H12" s="206"/>
      <c r="I12" s="206"/>
      <c r="J12" s="206"/>
      <c r="K12" s="206"/>
      <c r="L12" s="206"/>
      <c r="M12" s="266" t="str">
        <f t="shared" si="0"/>
        <v/>
      </c>
      <c r="N12" s="198"/>
    </row>
    <row r="13" spans="1:14" ht="15">
      <c r="A13" s="206">
        <v>5</v>
      </c>
      <c r="B13" s="207"/>
      <c r="C13" s="265"/>
      <c r="D13" s="206"/>
      <c r="E13" s="206"/>
      <c r="F13" s="206"/>
      <c r="G13" s="206"/>
      <c r="H13" s="206"/>
      <c r="I13" s="206"/>
      <c r="J13" s="206"/>
      <c r="K13" s="206"/>
      <c r="L13" s="206"/>
      <c r="M13" s="266" t="str">
        <f t="shared" si="0"/>
        <v/>
      </c>
      <c r="N13" s="198"/>
    </row>
    <row r="14" spans="1:14" ht="15">
      <c r="A14" s="206">
        <v>6</v>
      </c>
      <c r="B14" s="207"/>
      <c r="C14" s="265"/>
      <c r="D14" s="206"/>
      <c r="E14" s="206"/>
      <c r="F14" s="206"/>
      <c r="G14" s="206"/>
      <c r="H14" s="206"/>
      <c r="I14" s="206"/>
      <c r="J14" s="206"/>
      <c r="K14" s="206"/>
      <c r="L14" s="206"/>
      <c r="M14" s="266" t="str">
        <f t="shared" si="0"/>
        <v/>
      </c>
      <c r="N14" s="198"/>
    </row>
    <row r="15" spans="1:14" ht="15">
      <c r="A15" s="206">
        <v>7</v>
      </c>
      <c r="B15" s="207"/>
      <c r="C15" s="265"/>
      <c r="D15" s="206"/>
      <c r="E15" s="206"/>
      <c r="F15" s="206"/>
      <c r="G15" s="206"/>
      <c r="H15" s="206"/>
      <c r="I15" s="206"/>
      <c r="J15" s="206"/>
      <c r="K15" s="206"/>
      <c r="L15" s="206"/>
      <c r="M15" s="266" t="str">
        <f t="shared" si="0"/>
        <v/>
      </c>
      <c r="N15" s="198"/>
    </row>
    <row r="16" spans="1:14" ht="15">
      <c r="A16" s="206">
        <v>8</v>
      </c>
      <c r="B16" s="207"/>
      <c r="C16" s="265"/>
      <c r="D16" s="206"/>
      <c r="E16" s="206"/>
      <c r="F16" s="206"/>
      <c r="G16" s="206"/>
      <c r="H16" s="206"/>
      <c r="I16" s="206"/>
      <c r="J16" s="206"/>
      <c r="K16" s="206"/>
      <c r="L16" s="206"/>
      <c r="M16" s="266" t="str">
        <f t="shared" si="0"/>
        <v/>
      </c>
      <c r="N16" s="198"/>
    </row>
    <row r="17" spans="1:14" ht="15">
      <c r="A17" s="206">
        <v>9</v>
      </c>
      <c r="B17" s="207"/>
      <c r="C17" s="265"/>
      <c r="D17" s="206"/>
      <c r="E17" s="206"/>
      <c r="F17" s="206"/>
      <c r="G17" s="206"/>
      <c r="H17" s="206"/>
      <c r="I17" s="206"/>
      <c r="J17" s="206"/>
      <c r="K17" s="206"/>
      <c r="L17" s="206"/>
      <c r="M17" s="266" t="str">
        <f t="shared" si="0"/>
        <v/>
      </c>
      <c r="N17" s="198"/>
    </row>
    <row r="18" spans="1:14" ht="15">
      <c r="A18" s="206">
        <v>10</v>
      </c>
      <c r="B18" s="207"/>
      <c r="C18" s="265"/>
      <c r="D18" s="206"/>
      <c r="E18" s="206"/>
      <c r="F18" s="206"/>
      <c r="G18" s="206"/>
      <c r="H18" s="206"/>
      <c r="I18" s="206"/>
      <c r="J18" s="206"/>
      <c r="K18" s="206"/>
      <c r="L18" s="206"/>
      <c r="M18" s="266" t="str">
        <f t="shared" si="0"/>
        <v/>
      </c>
      <c r="N18" s="198"/>
    </row>
    <row r="19" spans="1:14" ht="15">
      <c r="A19" s="206">
        <v>11</v>
      </c>
      <c r="B19" s="207"/>
      <c r="C19" s="265"/>
      <c r="D19" s="206"/>
      <c r="E19" s="206"/>
      <c r="F19" s="206"/>
      <c r="G19" s="206"/>
      <c r="H19" s="206"/>
      <c r="I19" s="206"/>
      <c r="J19" s="206"/>
      <c r="K19" s="206"/>
      <c r="L19" s="206"/>
      <c r="M19" s="266" t="str">
        <f t="shared" si="0"/>
        <v/>
      </c>
      <c r="N19" s="198"/>
    </row>
    <row r="20" spans="1:14" ht="15">
      <c r="A20" s="206">
        <v>12</v>
      </c>
      <c r="B20" s="207"/>
      <c r="C20" s="265"/>
      <c r="D20" s="206"/>
      <c r="E20" s="206"/>
      <c r="F20" s="206"/>
      <c r="G20" s="206"/>
      <c r="H20" s="206"/>
      <c r="I20" s="206"/>
      <c r="J20" s="206"/>
      <c r="K20" s="206"/>
      <c r="L20" s="206"/>
      <c r="M20" s="266" t="str">
        <f t="shared" si="0"/>
        <v/>
      </c>
      <c r="N20" s="198"/>
    </row>
    <row r="21" spans="1:14" ht="15">
      <c r="A21" s="206">
        <v>13</v>
      </c>
      <c r="B21" s="207"/>
      <c r="C21" s="265"/>
      <c r="D21" s="206"/>
      <c r="E21" s="206"/>
      <c r="F21" s="206"/>
      <c r="G21" s="206"/>
      <c r="H21" s="206"/>
      <c r="I21" s="206"/>
      <c r="J21" s="206"/>
      <c r="K21" s="206"/>
      <c r="L21" s="206"/>
      <c r="M21" s="266" t="str">
        <f t="shared" si="0"/>
        <v/>
      </c>
      <c r="N21" s="198"/>
    </row>
    <row r="22" spans="1:14" ht="15">
      <c r="A22" s="206">
        <v>14</v>
      </c>
      <c r="B22" s="207"/>
      <c r="C22" s="265"/>
      <c r="D22" s="206"/>
      <c r="E22" s="206"/>
      <c r="F22" s="206"/>
      <c r="G22" s="206"/>
      <c r="H22" s="206"/>
      <c r="I22" s="206"/>
      <c r="J22" s="206"/>
      <c r="K22" s="206"/>
      <c r="L22" s="206"/>
      <c r="M22" s="266" t="str">
        <f t="shared" si="0"/>
        <v/>
      </c>
      <c r="N22" s="198"/>
    </row>
    <row r="23" spans="1:14" ht="15">
      <c r="A23" s="206">
        <v>15</v>
      </c>
      <c r="B23" s="207"/>
      <c r="C23" s="265"/>
      <c r="D23" s="206"/>
      <c r="E23" s="206"/>
      <c r="F23" s="206"/>
      <c r="G23" s="206"/>
      <c r="H23" s="206"/>
      <c r="I23" s="206"/>
      <c r="J23" s="206"/>
      <c r="K23" s="206"/>
      <c r="L23" s="206"/>
      <c r="M23" s="266" t="str">
        <f t="shared" si="0"/>
        <v/>
      </c>
      <c r="N23" s="198"/>
    </row>
    <row r="24" spans="1:14" ht="15">
      <c r="A24" s="206">
        <v>16</v>
      </c>
      <c r="B24" s="207"/>
      <c r="C24" s="265"/>
      <c r="D24" s="206"/>
      <c r="E24" s="206"/>
      <c r="F24" s="206"/>
      <c r="G24" s="206"/>
      <c r="H24" s="206"/>
      <c r="I24" s="206"/>
      <c r="J24" s="206"/>
      <c r="K24" s="206"/>
      <c r="L24" s="206"/>
      <c r="M24" s="266" t="str">
        <f t="shared" si="0"/>
        <v/>
      </c>
      <c r="N24" s="198"/>
    </row>
    <row r="25" spans="1:14" ht="15">
      <c r="A25" s="206">
        <v>17</v>
      </c>
      <c r="B25" s="207"/>
      <c r="C25" s="265"/>
      <c r="D25" s="206"/>
      <c r="E25" s="206"/>
      <c r="F25" s="206"/>
      <c r="G25" s="206"/>
      <c r="H25" s="206"/>
      <c r="I25" s="206"/>
      <c r="J25" s="206"/>
      <c r="K25" s="206"/>
      <c r="L25" s="206"/>
      <c r="M25" s="266" t="str">
        <f t="shared" si="0"/>
        <v/>
      </c>
      <c r="N25" s="198"/>
    </row>
    <row r="26" spans="1:14" ht="15">
      <c r="A26" s="206">
        <v>18</v>
      </c>
      <c r="B26" s="207"/>
      <c r="C26" s="265"/>
      <c r="D26" s="206"/>
      <c r="E26" s="206"/>
      <c r="F26" s="206"/>
      <c r="G26" s="206"/>
      <c r="H26" s="206"/>
      <c r="I26" s="206"/>
      <c r="J26" s="206"/>
      <c r="K26" s="206"/>
      <c r="L26" s="206"/>
      <c r="M26" s="266" t="str">
        <f t="shared" si="0"/>
        <v/>
      </c>
      <c r="N26" s="198"/>
    </row>
    <row r="27" spans="1:14" ht="15">
      <c r="A27" s="206">
        <v>19</v>
      </c>
      <c r="B27" s="207"/>
      <c r="C27" s="265"/>
      <c r="D27" s="206"/>
      <c r="E27" s="206"/>
      <c r="F27" s="206"/>
      <c r="G27" s="206"/>
      <c r="H27" s="206"/>
      <c r="I27" s="206"/>
      <c r="J27" s="206"/>
      <c r="K27" s="206"/>
      <c r="L27" s="206"/>
      <c r="M27" s="266" t="str">
        <f t="shared" si="0"/>
        <v/>
      </c>
      <c r="N27" s="198"/>
    </row>
    <row r="28" spans="1:14" ht="15">
      <c r="A28" s="206">
        <v>20</v>
      </c>
      <c r="B28" s="207"/>
      <c r="C28" s="265"/>
      <c r="D28" s="206"/>
      <c r="E28" s="206"/>
      <c r="F28" s="206"/>
      <c r="G28" s="206"/>
      <c r="H28" s="206"/>
      <c r="I28" s="206"/>
      <c r="J28" s="206"/>
      <c r="K28" s="206"/>
      <c r="L28" s="206"/>
      <c r="M28" s="266" t="str">
        <f t="shared" si="0"/>
        <v/>
      </c>
      <c r="N28" s="198"/>
    </row>
    <row r="29" spans="1:14" ht="15">
      <c r="A29" s="206">
        <v>21</v>
      </c>
      <c r="B29" s="207"/>
      <c r="C29" s="265"/>
      <c r="D29" s="206"/>
      <c r="E29" s="206"/>
      <c r="F29" s="206"/>
      <c r="G29" s="206"/>
      <c r="H29" s="206"/>
      <c r="I29" s="206"/>
      <c r="J29" s="206"/>
      <c r="K29" s="206"/>
      <c r="L29" s="206"/>
      <c r="M29" s="266" t="str">
        <f t="shared" si="0"/>
        <v/>
      </c>
      <c r="N29" s="198"/>
    </row>
    <row r="30" spans="1:14" ht="15">
      <c r="A30" s="206">
        <v>22</v>
      </c>
      <c r="B30" s="207"/>
      <c r="C30" s="265"/>
      <c r="D30" s="206"/>
      <c r="E30" s="206"/>
      <c r="F30" s="206"/>
      <c r="G30" s="206"/>
      <c r="H30" s="206"/>
      <c r="I30" s="206"/>
      <c r="J30" s="206"/>
      <c r="K30" s="206"/>
      <c r="L30" s="206"/>
      <c r="M30" s="266" t="str">
        <f t="shared" si="0"/>
        <v/>
      </c>
      <c r="N30" s="198"/>
    </row>
    <row r="31" spans="1:14" ht="15">
      <c r="A31" s="206">
        <v>23</v>
      </c>
      <c r="B31" s="207"/>
      <c r="C31" s="265"/>
      <c r="D31" s="206"/>
      <c r="E31" s="206"/>
      <c r="F31" s="206"/>
      <c r="G31" s="206"/>
      <c r="H31" s="206"/>
      <c r="I31" s="206"/>
      <c r="J31" s="206"/>
      <c r="K31" s="206"/>
      <c r="L31" s="206"/>
      <c r="M31" s="266" t="str">
        <f t="shared" si="0"/>
        <v/>
      </c>
      <c r="N31" s="198"/>
    </row>
    <row r="32" spans="1:14" ht="15">
      <c r="A32" s="206">
        <v>24</v>
      </c>
      <c r="B32" s="207"/>
      <c r="C32" s="265"/>
      <c r="D32" s="206"/>
      <c r="E32" s="206"/>
      <c r="F32" s="206"/>
      <c r="G32" s="206"/>
      <c r="H32" s="206"/>
      <c r="I32" s="206"/>
      <c r="J32" s="206"/>
      <c r="K32" s="206"/>
      <c r="L32" s="206"/>
      <c r="M32" s="266" t="str">
        <f t="shared" si="0"/>
        <v/>
      </c>
      <c r="N32" s="198"/>
    </row>
    <row r="33" spans="1:14" ht="15">
      <c r="A33" s="267" t="s">
        <v>266</v>
      </c>
      <c r="B33" s="207"/>
      <c r="C33" s="265"/>
      <c r="D33" s="206"/>
      <c r="E33" s="206"/>
      <c r="F33" s="206"/>
      <c r="G33" s="206"/>
      <c r="H33" s="206"/>
      <c r="I33" s="206"/>
      <c r="J33" s="206"/>
      <c r="K33" s="206"/>
      <c r="L33" s="206"/>
      <c r="M33" s="266" t="str">
        <f t="shared" si="0"/>
        <v/>
      </c>
      <c r="N33" s="198"/>
    </row>
    <row r="34" spans="1:14" s="213" customFormat="1"/>
    <row r="37" spans="1:14" s="21" customFormat="1" ht="15">
      <c r="B37" s="208" t="s">
        <v>96</v>
      </c>
    </row>
    <row r="38" spans="1:14" s="21" customFormat="1" ht="15">
      <c r="B38" s="208"/>
    </row>
    <row r="39" spans="1:14" s="21" customFormat="1" ht="15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>
      <c r="C40" s="211" t="s">
        <v>256</v>
      </c>
      <c r="D40" s="209"/>
      <c r="E40" s="209"/>
      <c r="H40" s="208" t="s">
        <v>307</v>
      </c>
      <c r="M40" s="209"/>
    </row>
    <row r="41" spans="1:14" s="21" customFormat="1" ht="15">
      <c r="C41" s="211" t="s">
        <v>127</v>
      </c>
      <c r="D41" s="209"/>
      <c r="E41" s="209"/>
      <c r="H41" s="212" t="s">
        <v>257</v>
      </c>
      <c r="M41" s="209"/>
    </row>
    <row r="42" spans="1:14" ht="15">
      <c r="C42" s="211"/>
      <c r="F42" s="212"/>
      <c r="J42" s="214"/>
      <c r="K42" s="214"/>
      <c r="L42" s="214"/>
      <c r="M42" s="214"/>
    </row>
    <row r="43" spans="1:14" ht="15">
      <c r="C43" s="21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59">
        <v>40907</v>
      </c>
      <c r="C2" t="s">
        <v>188</v>
      </c>
      <c r="E2" t="s">
        <v>219</v>
      </c>
      <c r="G2" s="61" t="s">
        <v>225</v>
      </c>
    </row>
    <row r="3" spans="1:7" ht="15">
      <c r="A3" s="59">
        <v>40908</v>
      </c>
      <c r="C3" t="s">
        <v>189</v>
      </c>
      <c r="E3" t="s">
        <v>220</v>
      </c>
      <c r="G3" s="61" t="s">
        <v>226</v>
      </c>
    </row>
    <row r="4" spans="1:7" ht="15">
      <c r="A4" s="59">
        <v>40909</v>
      </c>
      <c r="C4" t="s">
        <v>190</v>
      </c>
      <c r="E4" t="s">
        <v>221</v>
      </c>
      <c r="G4" s="61" t="s">
        <v>227</v>
      </c>
    </row>
    <row r="5" spans="1:7">
      <c r="A5" s="59">
        <v>40910</v>
      </c>
      <c r="C5" t="s">
        <v>191</v>
      </c>
      <c r="E5" t="s">
        <v>222</v>
      </c>
    </row>
    <row r="6" spans="1:7">
      <c r="A6" s="59">
        <v>40911</v>
      </c>
      <c r="C6" t="s">
        <v>192</v>
      </c>
    </row>
    <row r="7" spans="1:7">
      <c r="A7" s="59">
        <v>40912</v>
      </c>
      <c r="C7" t="s">
        <v>193</v>
      </c>
    </row>
    <row r="8" spans="1:7">
      <c r="A8" s="59">
        <v>40913</v>
      </c>
      <c r="C8" t="s">
        <v>194</v>
      </c>
    </row>
    <row r="9" spans="1:7">
      <c r="A9" s="59">
        <v>40914</v>
      </c>
      <c r="C9" t="s">
        <v>195</v>
      </c>
    </row>
    <row r="10" spans="1:7">
      <c r="A10" s="59">
        <v>40915</v>
      </c>
      <c r="C10" t="s">
        <v>196</v>
      </c>
    </row>
    <row r="11" spans="1:7">
      <c r="A11" s="59">
        <v>40916</v>
      </c>
      <c r="C11" t="s">
        <v>197</v>
      </c>
    </row>
    <row r="12" spans="1:7">
      <c r="A12" s="59">
        <v>40917</v>
      </c>
      <c r="C12" t="s">
        <v>198</v>
      </c>
    </row>
    <row r="13" spans="1:7">
      <c r="A13" s="59">
        <v>40918</v>
      </c>
      <c r="C13" t="s">
        <v>199</v>
      </c>
    </row>
    <row r="14" spans="1:7">
      <c r="A14" s="59">
        <v>40919</v>
      </c>
      <c r="C14" t="s">
        <v>200</v>
      </c>
    </row>
    <row r="15" spans="1:7">
      <c r="A15" s="59">
        <v>40920</v>
      </c>
      <c r="C15" t="s">
        <v>201</v>
      </c>
    </row>
    <row r="16" spans="1:7">
      <c r="A16" s="59">
        <v>40921</v>
      </c>
      <c r="C16" t="s">
        <v>202</v>
      </c>
    </row>
    <row r="17" spans="1:3">
      <c r="A17" s="59">
        <v>40922</v>
      </c>
      <c r="C17" t="s">
        <v>203</v>
      </c>
    </row>
    <row r="18" spans="1:3">
      <c r="A18" s="59">
        <v>40923</v>
      </c>
      <c r="C18" t="s">
        <v>204</v>
      </c>
    </row>
    <row r="19" spans="1:3">
      <c r="A19" s="59">
        <v>40924</v>
      </c>
      <c r="C19" t="s">
        <v>205</v>
      </c>
    </row>
    <row r="20" spans="1:3">
      <c r="A20" s="59">
        <v>40925</v>
      </c>
      <c r="C20" t="s">
        <v>206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topLeftCell="A4" zoomScaleSheetLayoutView="80" workbookViewId="0">
      <selection activeCell="D34" sqref="D34"/>
    </sheetView>
  </sheetViews>
  <sheetFormatPr defaultRowHeight="15"/>
  <cols>
    <col min="1" max="1" width="14.28515625" style="21" bestFit="1" customWidth="1"/>
    <col min="2" max="2" width="80" style="252" customWidth="1"/>
    <col min="3" max="3" width="16.5703125" style="21" customWidth="1"/>
    <col min="4" max="4" width="21.85546875" style="21" customWidth="1"/>
    <col min="5" max="5" width="0.42578125" style="19" customWidth="1"/>
    <col min="6" max="16384" width="9.140625" style="21"/>
  </cols>
  <sheetData>
    <row r="1" spans="1:12" s="6" customFormat="1">
      <c r="A1" s="73" t="s">
        <v>260</v>
      </c>
      <c r="B1" s="249"/>
      <c r="C1" s="521" t="s">
        <v>97</v>
      </c>
      <c r="D1" s="521"/>
      <c r="E1" s="112"/>
    </row>
    <row r="2" spans="1:12" s="6" customFormat="1">
      <c r="A2" s="75" t="s">
        <v>128</v>
      </c>
      <c r="B2" s="249"/>
      <c r="C2" s="335"/>
      <c r="D2" s="344" t="s">
        <v>765</v>
      </c>
      <c r="E2" s="112"/>
    </row>
    <row r="3" spans="1:12" s="6" customFormat="1">
      <c r="A3" s="75"/>
      <c r="B3" s="249"/>
      <c r="C3" s="74"/>
      <c r="D3" s="74"/>
      <c r="E3" s="112"/>
    </row>
    <row r="4" spans="1:12" s="2" customFormat="1">
      <c r="A4" s="76" t="str">
        <f>'ფორმა N2'!A4</f>
        <v>ანგარიშვალდებული პირის დასახელება:</v>
      </c>
      <c r="B4" s="250"/>
      <c r="C4" s="75"/>
      <c r="D4" s="75"/>
      <c r="E4" s="107"/>
      <c r="L4" s="6"/>
    </row>
    <row r="5" spans="1:12" s="2" customFormat="1">
      <c r="A5" s="339" t="s">
        <v>485</v>
      </c>
      <c r="B5" s="335"/>
      <c r="C5" s="338"/>
      <c r="D5" s="337"/>
      <c r="E5" s="335"/>
    </row>
    <row r="6" spans="1:12" s="2" customFormat="1">
      <c r="A6" s="76"/>
      <c r="B6" s="250"/>
      <c r="C6" s="75"/>
      <c r="D6" s="75"/>
      <c r="E6" s="107"/>
    </row>
    <row r="7" spans="1:12" s="6" customFormat="1" ht="18">
      <c r="A7" s="99"/>
      <c r="B7" s="111"/>
      <c r="C7" s="77"/>
      <c r="D7" s="77"/>
      <c r="E7" s="112"/>
    </row>
    <row r="8" spans="1:12" s="6" customFormat="1" ht="30">
      <c r="A8" s="105" t="s">
        <v>64</v>
      </c>
      <c r="B8" s="78" t="s">
        <v>237</v>
      </c>
      <c r="C8" s="78" t="s">
        <v>66</v>
      </c>
      <c r="D8" s="78" t="s">
        <v>67</v>
      </c>
      <c r="E8" s="112"/>
      <c r="F8" s="20"/>
    </row>
    <row r="9" spans="1:12" s="7" customFormat="1">
      <c r="A9" s="236">
        <v>1</v>
      </c>
      <c r="B9" s="236" t="s">
        <v>65</v>
      </c>
      <c r="C9" s="84">
        <f>C10+C25+C26</f>
        <v>203037</v>
      </c>
      <c r="D9" s="470">
        <f>D10+D25+D26</f>
        <v>185837</v>
      </c>
      <c r="E9" s="112"/>
    </row>
    <row r="10" spans="1:12" s="7" customFormat="1">
      <c r="A10" s="86">
        <v>1.1000000000000001</v>
      </c>
      <c r="B10" s="86" t="s">
        <v>69</v>
      </c>
      <c r="C10" s="84">
        <f>C12+C16</f>
        <v>179837</v>
      </c>
      <c r="D10" s="84">
        <f>D12+D16</f>
        <v>179837</v>
      </c>
      <c r="E10" s="112"/>
    </row>
    <row r="11" spans="1:12" s="9" customFormat="1" ht="18">
      <c r="A11" s="87" t="s">
        <v>30</v>
      </c>
      <c r="B11" s="87" t="s">
        <v>68</v>
      </c>
      <c r="C11" s="8"/>
      <c r="D11" s="8"/>
      <c r="E11" s="112"/>
    </row>
    <row r="12" spans="1:12" s="10" customFormat="1">
      <c r="A12" s="87" t="s">
        <v>31</v>
      </c>
      <c r="B12" s="87" t="s">
        <v>296</v>
      </c>
      <c r="C12" s="106">
        <f>C13+C14</f>
        <v>146486</v>
      </c>
      <c r="D12" s="106">
        <f>D13+D14</f>
        <v>146486</v>
      </c>
      <c r="E12" s="112"/>
    </row>
    <row r="13" spans="1:12" s="3" customFormat="1">
      <c r="A13" s="96" t="s">
        <v>70</v>
      </c>
      <c r="B13" s="96" t="s">
        <v>299</v>
      </c>
      <c r="C13" s="8">
        <v>146486</v>
      </c>
      <c r="D13" s="8">
        <v>146486</v>
      </c>
      <c r="E13" s="112"/>
    </row>
    <row r="14" spans="1:12" s="3" customFormat="1">
      <c r="A14" s="96" t="s">
        <v>474</v>
      </c>
      <c r="B14" s="96" t="s">
        <v>473</v>
      </c>
      <c r="C14" s="8"/>
      <c r="D14" s="8"/>
      <c r="E14" s="112"/>
    </row>
    <row r="15" spans="1:12" s="3" customFormat="1">
      <c r="A15" s="96" t="s">
        <v>475</v>
      </c>
      <c r="B15" s="96" t="s">
        <v>86</v>
      </c>
      <c r="C15" s="8"/>
      <c r="D15" s="8"/>
      <c r="E15" s="112"/>
    </row>
    <row r="16" spans="1:12" s="3" customFormat="1">
      <c r="A16" s="87" t="s">
        <v>71</v>
      </c>
      <c r="B16" s="87" t="s">
        <v>72</v>
      </c>
      <c r="C16" s="106">
        <f>SUM(C17:C18)</f>
        <v>33351</v>
      </c>
      <c r="D16" s="106">
        <f>SUM(D17:D18)</f>
        <v>33351</v>
      </c>
      <c r="E16" s="112"/>
    </row>
    <row r="17" spans="1:5" s="3" customFormat="1">
      <c r="A17" s="96" t="s">
        <v>73</v>
      </c>
      <c r="B17" s="96" t="s">
        <v>75</v>
      </c>
      <c r="C17" s="8">
        <v>33351</v>
      </c>
      <c r="D17" s="8">
        <v>33351</v>
      </c>
      <c r="E17" s="112"/>
    </row>
    <row r="18" spans="1:5" s="3" customFormat="1" ht="30">
      <c r="A18" s="96" t="s">
        <v>74</v>
      </c>
      <c r="B18" s="96" t="s">
        <v>98</v>
      </c>
      <c r="C18" s="8"/>
      <c r="D18" s="8"/>
      <c r="E18" s="112"/>
    </row>
    <row r="19" spans="1:5" s="3" customFormat="1">
      <c r="A19" s="87" t="s">
        <v>76</v>
      </c>
      <c r="B19" s="87" t="s">
        <v>394</v>
      </c>
      <c r="C19" s="106">
        <f>SUM(C20:C23)</f>
        <v>0</v>
      </c>
      <c r="D19" s="106">
        <f>SUM(D20:D23)</f>
        <v>0</v>
      </c>
      <c r="E19" s="112"/>
    </row>
    <row r="20" spans="1:5" s="3" customFormat="1">
      <c r="A20" s="96" t="s">
        <v>77</v>
      </c>
      <c r="B20" s="96" t="s">
        <v>78</v>
      </c>
      <c r="C20" s="8"/>
      <c r="D20" s="8"/>
      <c r="E20" s="112"/>
    </row>
    <row r="21" spans="1:5" s="3" customFormat="1" ht="30">
      <c r="A21" s="96" t="s">
        <v>81</v>
      </c>
      <c r="B21" s="96" t="s">
        <v>79</v>
      </c>
      <c r="C21" s="8"/>
      <c r="D21" s="8"/>
      <c r="E21" s="112"/>
    </row>
    <row r="22" spans="1:5" s="3" customFormat="1">
      <c r="A22" s="96" t="s">
        <v>82</v>
      </c>
      <c r="B22" s="96" t="s">
        <v>80</v>
      </c>
      <c r="C22" s="8"/>
      <c r="D22" s="8"/>
      <c r="E22" s="112"/>
    </row>
    <row r="23" spans="1:5" s="3" customFormat="1">
      <c r="A23" s="96" t="s">
        <v>83</v>
      </c>
      <c r="B23" s="96" t="s">
        <v>418</v>
      </c>
      <c r="C23" s="8"/>
      <c r="D23" s="8"/>
      <c r="E23" s="112"/>
    </row>
    <row r="24" spans="1:5" s="3" customFormat="1">
      <c r="A24" s="87" t="s">
        <v>84</v>
      </c>
      <c r="B24" s="87" t="s">
        <v>419</v>
      </c>
      <c r="C24" s="270"/>
      <c r="D24" s="8"/>
      <c r="E24" s="112"/>
    </row>
    <row r="25" spans="1:5" s="3" customFormat="1">
      <c r="A25" s="87" t="s">
        <v>239</v>
      </c>
      <c r="B25" s="87" t="s">
        <v>425</v>
      </c>
      <c r="C25" s="8">
        <v>6000</v>
      </c>
      <c r="D25" s="8">
        <v>6000</v>
      </c>
      <c r="E25" s="112"/>
    </row>
    <row r="26" spans="1:5">
      <c r="A26" s="86">
        <v>1.2</v>
      </c>
      <c r="B26" s="86" t="s">
        <v>85</v>
      </c>
      <c r="C26" s="84">
        <f>C27+C31</f>
        <v>17200</v>
      </c>
      <c r="D26" s="84">
        <f>SUM(D27,D35)</f>
        <v>0</v>
      </c>
      <c r="E26" s="112"/>
    </row>
    <row r="27" spans="1:5">
      <c r="A27" s="87" t="s">
        <v>32</v>
      </c>
      <c r="B27" s="87" t="s">
        <v>299</v>
      </c>
      <c r="C27" s="106">
        <f>C28+C29+C30</f>
        <v>17200</v>
      </c>
      <c r="D27" s="106">
        <f>SUM(D28:D30)</f>
        <v>0</v>
      </c>
      <c r="E27" s="112"/>
    </row>
    <row r="28" spans="1:5">
      <c r="A28" s="244" t="s">
        <v>87</v>
      </c>
      <c r="B28" s="244" t="s">
        <v>297</v>
      </c>
      <c r="C28" s="8"/>
      <c r="D28" s="8"/>
      <c r="E28" s="112"/>
    </row>
    <row r="29" spans="1:5">
      <c r="A29" s="244" t="s">
        <v>88</v>
      </c>
      <c r="B29" s="244" t="s">
        <v>300</v>
      </c>
      <c r="C29" s="8"/>
      <c r="D29" s="8"/>
      <c r="E29" s="112"/>
    </row>
    <row r="30" spans="1:5">
      <c r="A30" s="244" t="s">
        <v>427</v>
      </c>
      <c r="B30" s="244" t="s">
        <v>298</v>
      </c>
      <c r="C30" s="8">
        <v>17200</v>
      </c>
      <c r="D30" s="8"/>
      <c r="E30" s="112"/>
    </row>
    <row r="31" spans="1:5">
      <c r="A31" s="87" t="s">
        <v>33</v>
      </c>
      <c r="B31" s="87" t="s">
        <v>473</v>
      </c>
      <c r="C31" s="106">
        <f>SUM(C32:C34)</f>
        <v>0</v>
      </c>
      <c r="D31" s="106">
        <f>SUM(D32:D34)</f>
        <v>0</v>
      </c>
      <c r="E31" s="112"/>
    </row>
    <row r="32" spans="1:5">
      <c r="A32" s="244" t="s">
        <v>12</v>
      </c>
      <c r="B32" s="244" t="s">
        <v>476</v>
      </c>
      <c r="C32" s="8"/>
      <c r="D32" s="8"/>
      <c r="E32" s="112"/>
    </row>
    <row r="33" spans="1:9">
      <c r="A33" s="244" t="s">
        <v>13</v>
      </c>
      <c r="B33" s="244" t="s">
        <v>477</v>
      </c>
      <c r="C33" s="8"/>
      <c r="D33" s="8"/>
      <c r="E33" s="112"/>
    </row>
    <row r="34" spans="1:9">
      <c r="A34" s="244" t="s">
        <v>269</v>
      </c>
      <c r="B34" s="244" t="s">
        <v>478</v>
      </c>
      <c r="C34" s="8"/>
      <c r="D34" s="8"/>
      <c r="E34" s="112"/>
    </row>
    <row r="35" spans="1:9" s="23" customFormat="1">
      <c r="A35" s="87" t="s">
        <v>34</v>
      </c>
      <c r="B35" s="256" t="s">
        <v>424</v>
      </c>
      <c r="C35" s="8"/>
      <c r="D35" s="8"/>
    </row>
    <row r="36" spans="1:9" s="2" customFormat="1">
      <c r="A36" s="1"/>
      <c r="B36" s="251"/>
      <c r="E36" s="5"/>
    </row>
    <row r="37" spans="1:9" s="2" customFormat="1">
      <c r="B37" s="251"/>
      <c r="E37" s="5"/>
    </row>
    <row r="38" spans="1:9">
      <c r="A38" s="1"/>
    </row>
    <row r="39" spans="1:9">
      <c r="A39" s="2"/>
    </row>
    <row r="40" spans="1:9" s="2" customFormat="1">
      <c r="A40" s="68" t="s">
        <v>96</v>
      </c>
      <c r="B40" s="251"/>
      <c r="E40" s="5"/>
    </row>
    <row r="41" spans="1:9" s="2" customFormat="1">
      <c r="B41" s="251"/>
      <c r="E41"/>
      <c r="F41"/>
      <c r="G41"/>
      <c r="H41"/>
      <c r="I41"/>
    </row>
    <row r="42" spans="1:9" s="2" customFormat="1">
      <c r="B42" s="251"/>
      <c r="D42" s="12"/>
      <c r="E42"/>
      <c r="F42"/>
      <c r="G42"/>
      <c r="H42"/>
      <c r="I42"/>
    </row>
    <row r="43" spans="1:9" s="2" customFormat="1">
      <c r="A43"/>
      <c r="B43" s="253" t="s">
        <v>422</v>
      </c>
      <c r="D43" s="12"/>
      <c r="E43"/>
      <c r="F43"/>
      <c r="G43"/>
      <c r="H43"/>
      <c r="I43"/>
    </row>
    <row r="44" spans="1:9" s="2" customFormat="1">
      <c r="A44"/>
      <c r="B44" s="251" t="s">
        <v>258</v>
      </c>
      <c r="D44" s="12"/>
      <c r="E44"/>
      <c r="F44"/>
      <c r="G44"/>
      <c r="H44"/>
      <c r="I44"/>
    </row>
    <row r="45" spans="1:9" customFormat="1" ht="12.75">
      <c r="B45" s="254" t="s">
        <v>127</v>
      </c>
    </row>
    <row r="46" spans="1:9" customFormat="1" ht="12.75">
      <c r="B46" s="255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22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383</v>
      </c>
      <c r="B1" s="234"/>
      <c r="C1" s="521" t="s">
        <v>97</v>
      </c>
      <c r="D1" s="521"/>
      <c r="E1" s="90"/>
    </row>
    <row r="2" spans="1:5" s="6" customFormat="1">
      <c r="A2" s="73" t="s">
        <v>384</v>
      </c>
      <c r="B2" s="234"/>
      <c r="C2" s="344" t="s">
        <v>765</v>
      </c>
      <c r="D2" s="295"/>
      <c r="E2" s="90"/>
    </row>
    <row r="3" spans="1:5" s="6" customFormat="1">
      <c r="A3" s="73" t="s">
        <v>385</v>
      </c>
      <c r="B3" s="234"/>
      <c r="C3" s="235"/>
      <c r="D3" s="235"/>
      <c r="E3" s="90"/>
    </row>
    <row r="4" spans="1:5" s="6" customFormat="1">
      <c r="A4" s="75" t="s">
        <v>128</v>
      </c>
      <c r="B4" s="234"/>
      <c r="C4" s="235"/>
      <c r="D4" s="235"/>
      <c r="E4" s="90"/>
    </row>
    <row r="5" spans="1:5" s="6" customFormat="1">
      <c r="A5" s="75"/>
      <c r="B5" s="234"/>
      <c r="C5" s="235"/>
      <c r="D5" s="235"/>
      <c r="E5" s="90"/>
    </row>
    <row r="6" spans="1:5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>
      <c r="A7" s="339" t="s">
        <v>485</v>
      </c>
      <c r="B7" s="335"/>
      <c r="C7" s="338"/>
      <c r="D7" s="337"/>
      <c r="E7" s="335"/>
    </row>
    <row r="8" spans="1:5">
      <c r="A8" s="76"/>
      <c r="B8" s="76"/>
      <c r="C8" s="75"/>
      <c r="D8" s="75"/>
      <c r="E8" s="91"/>
    </row>
    <row r="9" spans="1:5" s="6" customFormat="1">
      <c r="A9" s="234"/>
      <c r="B9" s="234"/>
      <c r="C9" s="77"/>
      <c r="D9" s="77"/>
      <c r="E9" s="90"/>
    </row>
    <row r="10" spans="1:5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>
      <c r="A11" s="236">
        <v>1</v>
      </c>
      <c r="B11" s="236" t="s">
        <v>57</v>
      </c>
      <c r="C11" s="81">
        <f>SUM(C12,C15,C55,C58,C59,C60,C78)</f>
        <v>0</v>
      </c>
      <c r="D11" s="81">
        <f>SUM(D12,D15,D55,D58,D59,D60,D66,D74,D75)</f>
        <v>0</v>
      </c>
      <c r="E11" s="237"/>
    </row>
    <row r="12" spans="1:5" s="9" customFormat="1" ht="18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>
      <c r="A13" s="87" t="s">
        <v>30</v>
      </c>
      <c r="B13" s="87" t="s">
        <v>59</v>
      </c>
      <c r="C13" s="4"/>
      <c r="D13" s="4"/>
      <c r="E13" s="93"/>
    </row>
    <row r="14" spans="1:5" s="3" customFormat="1">
      <c r="A14" s="87" t="s">
        <v>31</v>
      </c>
      <c r="B14" s="87" t="s">
        <v>0</v>
      </c>
      <c r="C14" s="4"/>
      <c r="D14" s="4"/>
      <c r="E14" s="94"/>
    </row>
    <row r="15" spans="1:5" s="7" customFormat="1">
      <c r="A15" s="86">
        <v>1.2</v>
      </c>
      <c r="B15" s="86" t="s">
        <v>60</v>
      </c>
      <c r="C15" s="83">
        <f>SUM(C16,C19,C31,C32,C33,C34,C37,C38,C45:C49,C53,C54)</f>
        <v>0</v>
      </c>
      <c r="D15" s="83">
        <f>SUM(D16,D19,D31,D32,D33,D34,D37,D38,D45:D49,D53,D54)</f>
        <v>0</v>
      </c>
      <c r="E15" s="237"/>
    </row>
    <row r="16" spans="1:5" s="3" customFormat="1">
      <c r="A16" s="87" t="s">
        <v>32</v>
      </c>
      <c r="B16" s="87" t="s">
        <v>1</v>
      </c>
      <c r="C16" s="82">
        <f>SUM(C17:C18)</f>
        <v>0</v>
      </c>
      <c r="D16" s="82">
        <f>SUM(D17:D18)</f>
        <v>0</v>
      </c>
      <c r="E16" s="94"/>
    </row>
    <row r="17" spans="1:6" s="3" customFormat="1">
      <c r="A17" s="96" t="s">
        <v>87</v>
      </c>
      <c r="B17" s="96" t="s">
        <v>61</v>
      </c>
      <c r="C17" s="4"/>
      <c r="D17" s="238"/>
      <c r="E17" s="94"/>
    </row>
    <row r="18" spans="1:6" s="3" customFormat="1">
      <c r="A18" s="96" t="s">
        <v>88</v>
      </c>
      <c r="B18" s="96" t="s">
        <v>62</v>
      </c>
      <c r="C18" s="4"/>
      <c r="D18" s="238"/>
      <c r="E18" s="94"/>
    </row>
    <row r="19" spans="1:6" s="3" customFormat="1">
      <c r="A19" s="87" t="s">
        <v>33</v>
      </c>
      <c r="B19" s="87" t="s">
        <v>2</v>
      </c>
      <c r="C19" s="82">
        <f>SUM(C20:C25,C30)</f>
        <v>0</v>
      </c>
      <c r="D19" s="82">
        <f>SUM(D20:D25,D30)</f>
        <v>0</v>
      </c>
      <c r="E19" s="239"/>
      <c r="F19" s="240"/>
    </row>
    <row r="20" spans="1:6" s="243" customFormat="1" ht="30">
      <c r="A20" s="96" t="s">
        <v>12</v>
      </c>
      <c r="B20" s="96" t="s">
        <v>238</v>
      </c>
      <c r="C20" s="241"/>
      <c r="D20" s="38"/>
      <c r="E20" s="242"/>
    </row>
    <row r="21" spans="1:6" s="243" customFormat="1">
      <c r="A21" s="96" t="s">
        <v>13</v>
      </c>
      <c r="B21" s="96" t="s">
        <v>14</v>
      </c>
      <c r="C21" s="241"/>
      <c r="D21" s="39"/>
      <c r="E21" s="242"/>
    </row>
    <row r="22" spans="1:6" s="243" customFormat="1" ht="30">
      <c r="A22" s="96" t="s">
        <v>269</v>
      </c>
      <c r="B22" s="96" t="s">
        <v>22</v>
      </c>
      <c r="C22" s="241"/>
      <c r="D22" s="40"/>
      <c r="E22" s="242"/>
    </row>
    <row r="23" spans="1:6" s="243" customFormat="1" ht="16.5" customHeight="1">
      <c r="A23" s="96" t="s">
        <v>270</v>
      </c>
      <c r="B23" s="96" t="s">
        <v>15</v>
      </c>
      <c r="C23" s="241"/>
      <c r="D23" s="40"/>
      <c r="E23" s="242"/>
    </row>
    <row r="24" spans="1:6" s="243" customFormat="1" ht="16.5" customHeight="1">
      <c r="A24" s="96" t="s">
        <v>271</v>
      </c>
      <c r="B24" s="96" t="s">
        <v>16</v>
      </c>
      <c r="C24" s="241"/>
      <c r="D24" s="40"/>
      <c r="E24" s="242"/>
    </row>
    <row r="25" spans="1:6" s="243" customFormat="1" ht="16.5" customHeight="1">
      <c r="A25" s="96" t="s">
        <v>272</v>
      </c>
      <c r="B25" s="96" t="s">
        <v>17</v>
      </c>
      <c r="C25" s="82">
        <f>SUM(C26:C29)</f>
        <v>0</v>
      </c>
      <c r="D25" s="82">
        <f>SUM(D26:D29)</f>
        <v>0</v>
      </c>
      <c r="E25" s="242"/>
    </row>
    <row r="26" spans="1:6" s="243" customFormat="1" ht="16.5" customHeight="1">
      <c r="A26" s="244" t="s">
        <v>273</v>
      </c>
      <c r="B26" s="244" t="s">
        <v>18</v>
      </c>
      <c r="C26" s="241"/>
      <c r="D26" s="40"/>
      <c r="E26" s="242"/>
    </row>
    <row r="27" spans="1:6" s="243" customFormat="1" ht="16.5" customHeight="1">
      <c r="A27" s="244" t="s">
        <v>274</v>
      </c>
      <c r="B27" s="244" t="s">
        <v>19</v>
      </c>
      <c r="C27" s="241"/>
      <c r="D27" s="40"/>
      <c r="E27" s="242"/>
    </row>
    <row r="28" spans="1:6" s="243" customFormat="1" ht="16.5" customHeight="1">
      <c r="A28" s="244" t="s">
        <v>275</v>
      </c>
      <c r="B28" s="244" t="s">
        <v>20</v>
      </c>
      <c r="C28" s="241"/>
      <c r="D28" s="40"/>
      <c r="E28" s="242"/>
    </row>
    <row r="29" spans="1:6" s="243" customFormat="1" ht="16.5" customHeight="1">
      <c r="A29" s="244" t="s">
        <v>276</v>
      </c>
      <c r="B29" s="244" t="s">
        <v>23</v>
      </c>
      <c r="C29" s="241"/>
      <c r="D29" s="41"/>
      <c r="E29" s="242"/>
    </row>
    <row r="30" spans="1:6" s="243" customFormat="1" ht="16.5" customHeight="1">
      <c r="A30" s="96" t="s">
        <v>277</v>
      </c>
      <c r="B30" s="96" t="s">
        <v>21</v>
      </c>
      <c r="C30" s="241"/>
      <c r="D30" s="41"/>
      <c r="E30" s="242"/>
    </row>
    <row r="31" spans="1:6" s="3" customFormat="1" ht="16.5" customHeight="1">
      <c r="A31" s="87" t="s">
        <v>34</v>
      </c>
      <c r="B31" s="87" t="s">
        <v>3</v>
      </c>
      <c r="C31" s="4"/>
      <c r="D31" s="238"/>
      <c r="E31" s="239"/>
    </row>
    <row r="32" spans="1:6" s="3" customFormat="1" ht="16.5" customHeight="1">
      <c r="A32" s="87" t="s">
        <v>35</v>
      </c>
      <c r="B32" s="87" t="s">
        <v>4</v>
      </c>
      <c r="C32" s="4"/>
      <c r="D32" s="238"/>
      <c r="E32" s="94"/>
    </row>
    <row r="33" spans="1:5" s="3" customFormat="1" ht="16.5" customHeight="1">
      <c r="A33" s="87" t="s">
        <v>36</v>
      </c>
      <c r="B33" s="87" t="s">
        <v>5</v>
      </c>
      <c r="C33" s="4"/>
      <c r="D33" s="238"/>
      <c r="E33" s="94"/>
    </row>
    <row r="34" spans="1:5" s="3" customFormat="1">
      <c r="A34" s="87" t="s">
        <v>37</v>
      </c>
      <c r="B34" s="87" t="s">
        <v>63</v>
      </c>
      <c r="C34" s="82">
        <f>SUM(C35:C36)</f>
        <v>0</v>
      </c>
      <c r="D34" s="82">
        <f>SUM(D35:D36)</f>
        <v>0</v>
      </c>
      <c r="E34" s="94"/>
    </row>
    <row r="35" spans="1:5" s="3" customFormat="1" ht="16.5" customHeight="1">
      <c r="A35" s="96" t="s">
        <v>278</v>
      </c>
      <c r="B35" s="96" t="s">
        <v>56</v>
      </c>
      <c r="C35" s="4"/>
      <c r="D35" s="238"/>
      <c r="E35" s="94"/>
    </row>
    <row r="36" spans="1:5" s="3" customFormat="1" ht="16.5" customHeight="1">
      <c r="A36" s="96" t="s">
        <v>279</v>
      </c>
      <c r="B36" s="96" t="s">
        <v>55</v>
      </c>
      <c r="C36" s="4"/>
      <c r="D36" s="238"/>
      <c r="E36" s="94"/>
    </row>
    <row r="37" spans="1:5" s="3" customFormat="1" ht="16.5" customHeight="1">
      <c r="A37" s="87" t="s">
        <v>38</v>
      </c>
      <c r="B37" s="87" t="s">
        <v>49</v>
      </c>
      <c r="C37" s="4"/>
      <c r="D37" s="238"/>
      <c r="E37" s="94"/>
    </row>
    <row r="38" spans="1:5" s="3" customFormat="1" ht="16.5" customHeight="1">
      <c r="A38" s="87" t="s">
        <v>39</v>
      </c>
      <c r="B38" s="87" t="s">
        <v>386</v>
      </c>
      <c r="C38" s="82">
        <f>SUM(C39:C44)</f>
        <v>0</v>
      </c>
      <c r="D38" s="82">
        <f>SUM(D39:D44)</f>
        <v>0</v>
      </c>
      <c r="E38" s="94"/>
    </row>
    <row r="39" spans="1:5" s="3" customFormat="1" ht="16.5" customHeight="1">
      <c r="A39" s="17" t="s">
        <v>337</v>
      </c>
      <c r="B39" s="17" t="s">
        <v>341</v>
      </c>
      <c r="C39" s="4"/>
      <c r="D39" s="238"/>
      <c r="E39" s="94"/>
    </row>
    <row r="40" spans="1:5" s="3" customFormat="1" ht="16.5" customHeight="1">
      <c r="A40" s="17" t="s">
        <v>338</v>
      </c>
      <c r="B40" s="17" t="s">
        <v>342</v>
      </c>
      <c r="C40" s="4"/>
      <c r="D40" s="238"/>
      <c r="E40" s="94"/>
    </row>
    <row r="41" spans="1:5" s="3" customFormat="1" ht="16.5" customHeight="1">
      <c r="A41" s="17" t="s">
        <v>339</v>
      </c>
      <c r="B41" s="17" t="s">
        <v>345</v>
      </c>
      <c r="C41" s="4"/>
      <c r="D41" s="238"/>
      <c r="E41" s="94"/>
    </row>
    <row r="42" spans="1:5" s="3" customFormat="1" ht="16.5" customHeight="1">
      <c r="A42" s="17" t="s">
        <v>344</v>
      </c>
      <c r="B42" s="17" t="s">
        <v>346</v>
      </c>
      <c r="C42" s="4"/>
      <c r="D42" s="238"/>
      <c r="E42" s="94"/>
    </row>
    <row r="43" spans="1:5" s="3" customFormat="1" ht="16.5" customHeight="1">
      <c r="A43" s="17" t="s">
        <v>347</v>
      </c>
      <c r="B43" s="17" t="s">
        <v>466</v>
      </c>
      <c r="C43" s="4"/>
      <c r="D43" s="238"/>
      <c r="E43" s="94"/>
    </row>
    <row r="44" spans="1:5" s="3" customFormat="1" ht="16.5" customHeight="1">
      <c r="A44" s="17" t="s">
        <v>467</v>
      </c>
      <c r="B44" s="17" t="s">
        <v>343</v>
      </c>
      <c r="C44" s="4"/>
      <c r="D44" s="238"/>
      <c r="E44" s="94"/>
    </row>
    <row r="45" spans="1:5" s="3" customFormat="1" ht="30">
      <c r="A45" s="87" t="s">
        <v>40</v>
      </c>
      <c r="B45" s="87" t="s">
        <v>28</v>
      </c>
      <c r="C45" s="4"/>
      <c r="D45" s="238"/>
      <c r="E45" s="94"/>
    </row>
    <row r="46" spans="1:5" s="3" customFormat="1" ht="16.5" customHeight="1">
      <c r="A46" s="87" t="s">
        <v>41</v>
      </c>
      <c r="B46" s="87" t="s">
        <v>24</v>
      </c>
      <c r="C46" s="4"/>
      <c r="D46" s="238"/>
      <c r="E46" s="94"/>
    </row>
    <row r="47" spans="1:5" s="3" customFormat="1" ht="16.5" customHeight="1">
      <c r="A47" s="87" t="s">
        <v>42</v>
      </c>
      <c r="B47" s="87" t="s">
        <v>25</v>
      </c>
      <c r="C47" s="4"/>
      <c r="D47" s="238"/>
      <c r="E47" s="94"/>
    </row>
    <row r="48" spans="1:5" s="3" customFormat="1" ht="16.5" customHeight="1">
      <c r="A48" s="87" t="s">
        <v>43</v>
      </c>
      <c r="B48" s="87" t="s">
        <v>26</v>
      </c>
      <c r="C48" s="4"/>
      <c r="D48" s="238"/>
      <c r="E48" s="94"/>
    </row>
    <row r="49" spans="1:6" s="3" customFormat="1" ht="16.5" customHeight="1">
      <c r="A49" s="87" t="s">
        <v>44</v>
      </c>
      <c r="B49" s="87" t="s">
        <v>387</v>
      </c>
      <c r="C49" s="82">
        <f>SUM(C50:C52)</f>
        <v>0</v>
      </c>
      <c r="D49" s="82">
        <f>SUM(D50:D52)</f>
        <v>0</v>
      </c>
      <c r="E49" s="94"/>
    </row>
    <row r="50" spans="1:6" s="3" customFormat="1" ht="16.5" customHeight="1">
      <c r="A50" s="96" t="s">
        <v>352</v>
      </c>
      <c r="B50" s="96" t="s">
        <v>355</v>
      </c>
      <c r="C50" s="4"/>
      <c r="D50" s="238"/>
      <c r="E50" s="94"/>
    </row>
    <row r="51" spans="1:6" s="3" customFormat="1" ht="16.5" customHeight="1">
      <c r="A51" s="96" t="s">
        <v>353</v>
      </c>
      <c r="B51" s="96" t="s">
        <v>354</v>
      </c>
      <c r="C51" s="4"/>
      <c r="D51" s="238"/>
      <c r="E51" s="94"/>
    </row>
    <row r="52" spans="1:6" s="3" customFormat="1" ht="16.5" customHeight="1">
      <c r="A52" s="96" t="s">
        <v>356</v>
      </c>
      <c r="B52" s="96" t="s">
        <v>357</v>
      </c>
      <c r="C52" s="4"/>
      <c r="D52" s="238"/>
      <c r="E52" s="94"/>
    </row>
    <row r="53" spans="1:6" s="3" customFormat="1">
      <c r="A53" s="87" t="s">
        <v>45</v>
      </c>
      <c r="B53" s="87" t="s">
        <v>29</v>
      </c>
      <c r="C53" s="4"/>
      <c r="D53" s="238"/>
      <c r="E53" s="94"/>
    </row>
    <row r="54" spans="1:6" s="3" customFormat="1" ht="16.5" customHeight="1">
      <c r="A54" s="87" t="s">
        <v>46</v>
      </c>
      <c r="B54" s="87" t="s">
        <v>6</v>
      </c>
      <c r="C54" s="4"/>
      <c r="D54" s="238"/>
      <c r="E54" s="239"/>
      <c r="F54" s="240"/>
    </row>
    <row r="55" spans="1:6" s="3" customFormat="1" ht="30">
      <c r="A55" s="86">
        <v>1.3</v>
      </c>
      <c r="B55" s="86" t="s">
        <v>391</v>
      </c>
      <c r="C55" s="83">
        <f>SUM(C56:C57)</f>
        <v>0</v>
      </c>
      <c r="D55" s="83">
        <f>SUM(D56:D57)</f>
        <v>0</v>
      </c>
      <c r="E55" s="239"/>
      <c r="F55" s="240"/>
    </row>
    <row r="56" spans="1:6" s="3" customFormat="1" ht="30">
      <c r="A56" s="87" t="s">
        <v>50</v>
      </c>
      <c r="B56" s="87" t="s">
        <v>48</v>
      </c>
      <c r="C56" s="4"/>
      <c r="D56" s="238"/>
      <c r="E56" s="239"/>
      <c r="F56" s="240"/>
    </row>
    <row r="57" spans="1:6" s="3" customFormat="1" ht="16.5" customHeight="1">
      <c r="A57" s="87" t="s">
        <v>51</v>
      </c>
      <c r="B57" s="87" t="s">
        <v>47</v>
      </c>
      <c r="C57" s="4"/>
      <c r="D57" s="238"/>
      <c r="E57" s="239"/>
      <c r="F57" s="240"/>
    </row>
    <row r="58" spans="1:6" s="3" customFormat="1">
      <c r="A58" s="86">
        <v>1.4</v>
      </c>
      <c r="B58" s="86" t="s">
        <v>393</v>
      </c>
      <c r="C58" s="4"/>
      <c r="D58" s="238"/>
      <c r="E58" s="239"/>
      <c r="F58" s="240"/>
    </row>
    <row r="59" spans="1:6" s="243" customFormat="1">
      <c r="A59" s="86">
        <v>1.5</v>
      </c>
      <c r="B59" s="86" t="s">
        <v>7</v>
      </c>
      <c r="C59" s="241"/>
      <c r="D59" s="40"/>
      <c r="E59" s="242"/>
    </row>
    <row r="60" spans="1:6" s="243" customFormat="1">
      <c r="A60" s="86">
        <v>1.6</v>
      </c>
      <c r="B60" s="45" t="s">
        <v>8</v>
      </c>
      <c r="C60" s="84">
        <f>SUM(C61:C65)</f>
        <v>0</v>
      </c>
      <c r="D60" s="85">
        <f>SUM(D61:D65)</f>
        <v>0</v>
      </c>
      <c r="E60" s="242"/>
    </row>
    <row r="61" spans="1:6" s="243" customFormat="1">
      <c r="A61" s="87" t="s">
        <v>285</v>
      </c>
      <c r="B61" s="46" t="s">
        <v>52</v>
      </c>
      <c r="C61" s="241"/>
      <c r="D61" s="40"/>
      <c r="E61" s="242"/>
    </row>
    <row r="62" spans="1:6" s="243" customFormat="1" ht="30">
      <c r="A62" s="87" t="s">
        <v>286</v>
      </c>
      <c r="B62" s="46" t="s">
        <v>54</v>
      </c>
      <c r="C62" s="241"/>
      <c r="D62" s="40"/>
      <c r="E62" s="242"/>
    </row>
    <row r="63" spans="1:6" s="243" customFormat="1">
      <c r="A63" s="87" t="s">
        <v>287</v>
      </c>
      <c r="B63" s="46" t="s">
        <v>53</v>
      </c>
      <c r="C63" s="40"/>
      <c r="D63" s="40"/>
      <c r="E63" s="242"/>
    </row>
    <row r="64" spans="1:6" s="243" customFormat="1">
      <c r="A64" s="87" t="s">
        <v>288</v>
      </c>
      <c r="B64" s="46" t="s">
        <v>27</v>
      </c>
      <c r="C64" s="241"/>
      <c r="D64" s="40"/>
      <c r="E64" s="242"/>
    </row>
    <row r="65" spans="1:5" s="243" customFormat="1">
      <c r="A65" s="87" t="s">
        <v>323</v>
      </c>
      <c r="B65" s="46" t="s">
        <v>324</v>
      </c>
      <c r="C65" s="241"/>
      <c r="D65" s="40"/>
      <c r="E65" s="242"/>
    </row>
    <row r="66" spans="1:5">
      <c r="A66" s="236">
        <v>2</v>
      </c>
      <c r="B66" s="236" t="s">
        <v>388</v>
      </c>
      <c r="C66" s="245"/>
      <c r="D66" s="84">
        <f>SUM(D67:D73)</f>
        <v>0</v>
      </c>
      <c r="E66" s="95"/>
    </row>
    <row r="67" spans="1:5">
      <c r="A67" s="97">
        <v>2.1</v>
      </c>
      <c r="B67" s="246" t="s">
        <v>89</v>
      </c>
      <c r="C67" s="247"/>
      <c r="D67" s="22"/>
      <c r="E67" s="95"/>
    </row>
    <row r="68" spans="1:5">
      <c r="A68" s="97">
        <v>2.2000000000000002</v>
      </c>
      <c r="B68" s="246" t="s">
        <v>389</v>
      </c>
      <c r="C68" s="247"/>
      <c r="D68" s="22"/>
      <c r="E68" s="95"/>
    </row>
    <row r="69" spans="1:5">
      <c r="A69" s="97">
        <v>2.2999999999999998</v>
      </c>
      <c r="B69" s="246" t="s">
        <v>93</v>
      </c>
      <c r="C69" s="247"/>
      <c r="D69" s="22"/>
      <c r="E69" s="95"/>
    </row>
    <row r="70" spans="1:5">
      <c r="A70" s="97">
        <v>2.4</v>
      </c>
      <c r="B70" s="246" t="s">
        <v>92</v>
      </c>
      <c r="C70" s="247"/>
      <c r="D70" s="22"/>
      <c r="E70" s="95"/>
    </row>
    <row r="71" spans="1:5">
      <c r="A71" s="97">
        <v>2.5</v>
      </c>
      <c r="B71" s="246" t="s">
        <v>390</v>
      </c>
      <c r="C71" s="247"/>
      <c r="D71" s="22"/>
      <c r="E71" s="95"/>
    </row>
    <row r="72" spans="1:5">
      <c r="A72" s="97">
        <v>2.6</v>
      </c>
      <c r="B72" s="246" t="s">
        <v>90</v>
      </c>
      <c r="C72" s="247"/>
      <c r="D72" s="22"/>
      <c r="E72" s="95"/>
    </row>
    <row r="73" spans="1:5">
      <c r="A73" s="97">
        <v>2.7</v>
      </c>
      <c r="B73" s="246" t="s">
        <v>91</v>
      </c>
      <c r="C73" s="248"/>
      <c r="D73" s="22"/>
      <c r="E73" s="95"/>
    </row>
    <row r="74" spans="1:5">
      <c r="A74" s="236">
        <v>3</v>
      </c>
      <c r="B74" s="236" t="s">
        <v>423</v>
      </c>
      <c r="C74" s="84"/>
      <c r="D74" s="22"/>
      <c r="E74" s="95"/>
    </row>
    <row r="75" spans="1:5">
      <c r="A75" s="236">
        <v>4</v>
      </c>
      <c r="B75" s="236" t="s">
        <v>240</v>
      </c>
      <c r="C75" s="84"/>
      <c r="D75" s="84">
        <f>SUM(D76:D77)</f>
        <v>0</v>
      </c>
      <c r="E75" s="95"/>
    </row>
    <row r="76" spans="1:5">
      <c r="A76" s="97">
        <v>4.0999999999999996</v>
      </c>
      <c r="B76" s="97" t="s">
        <v>241</v>
      </c>
      <c r="C76" s="247"/>
      <c r="D76" s="8"/>
      <c r="E76" s="95"/>
    </row>
    <row r="77" spans="1:5">
      <c r="A77" s="97">
        <v>4.2</v>
      </c>
      <c r="B77" s="97" t="s">
        <v>242</v>
      </c>
      <c r="C77" s="248"/>
      <c r="D77" s="8"/>
      <c r="E77" s="95"/>
    </row>
    <row r="78" spans="1:5">
      <c r="A78" s="236">
        <v>5</v>
      </c>
      <c r="B78" s="236" t="s">
        <v>267</v>
      </c>
      <c r="C78" s="272"/>
      <c r="D78" s="248"/>
      <c r="E78" s="95"/>
    </row>
    <row r="79" spans="1:5">
      <c r="B79" s="44"/>
    </row>
    <row r="80" spans="1:5">
      <c r="A80" s="522" t="s">
        <v>468</v>
      </c>
      <c r="B80" s="522"/>
      <c r="C80" s="522"/>
      <c r="D80" s="522"/>
      <c r="E80" s="5"/>
    </row>
    <row r="81" spans="1:9">
      <c r="B81" s="44"/>
    </row>
    <row r="82" spans="1:9" s="23" customFormat="1" ht="12.75"/>
    <row r="83" spans="1:9">
      <c r="A83" s="68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8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4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0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topLeftCell="A16" zoomScaleSheetLayoutView="80" workbookViewId="0">
      <selection activeCell="H49" sqref="H49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3" t="s">
        <v>290</v>
      </c>
      <c r="B1" s="113"/>
      <c r="C1" s="521" t="s">
        <v>97</v>
      </c>
      <c r="D1" s="521"/>
      <c r="E1" s="152"/>
    </row>
    <row r="2" spans="1:12">
      <c r="A2" s="75" t="s">
        <v>128</v>
      </c>
      <c r="B2" s="113"/>
      <c r="C2" s="344" t="s">
        <v>765</v>
      </c>
      <c r="D2" s="295"/>
      <c r="E2" s="152"/>
    </row>
    <row r="3" spans="1:12">
      <c r="A3" s="75"/>
      <c r="B3" s="113"/>
      <c r="C3" s="351"/>
      <c r="D3" s="351"/>
      <c r="E3" s="152"/>
    </row>
    <row r="4" spans="1:12" s="2" customFormat="1">
      <c r="A4" s="76" t="s">
        <v>262</v>
      </c>
      <c r="B4" s="76"/>
      <c r="C4" s="75"/>
      <c r="D4" s="75"/>
      <c r="E4" s="107"/>
      <c r="L4" s="21"/>
    </row>
    <row r="5" spans="1:12" s="2" customFormat="1">
      <c r="A5" s="339" t="s">
        <v>485</v>
      </c>
      <c r="B5" s="335"/>
      <c r="C5" s="338"/>
      <c r="D5" s="337"/>
      <c r="E5" s="335"/>
    </row>
    <row r="6" spans="1:12" s="2" customFormat="1">
      <c r="A6" s="76"/>
      <c r="B6" s="76"/>
      <c r="C6" s="75"/>
      <c r="D6" s="75"/>
      <c r="E6" s="107"/>
    </row>
    <row r="7" spans="1:12" s="6" customFormat="1">
      <c r="A7" s="350"/>
      <c r="B7" s="350"/>
      <c r="C7" s="77"/>
      <c r="D7" s="77"/>
      <c r="E7" s="153"/>
    </row>
    <row r="8" spans="1:12" s="6" customFormat="1" ht="30">
      <c r="A8" s="105" t="s">
        <v>64</v>
      </c>
      <c r="B8" s="78" t="s">
        <v>11</v>
      </c>
      <c r="C8" s="78" t="s">
        <v>10</v>
      </c>
      <c r="D8" s="78" t="s">
        <v>9</v>
      </c>
      <c r="E8" s="153"/>
    </row>
    <row r="9" spans="1:12" s="9" customFormat="1" ht="18">
      <c r="A9" s="13">
        <v>1</v>
      </c>
      <c r="B9" s="13" t="s">
        <v>57</v>
      </c>
      <c r="C9" s="81">
        <f>SUM(C10,C13,C53,C56,C57,C58,C75)</f>
        <v>198280.67</v>
      </c>
      <c r="D9" s="81">
        <f>SUM(D10,D13,D53,D56,D57,D58,D64,D71,D72)</f>
        <v>169960.05000000002</v>
      </c>
      <c r="E9" s="154"/>
    </row>
    <row r="10" spans="1:12" s="9" customFormat="1" ht="18">
      <c r="A10" s="14">
        <v>1.1000000000000001</v>
      </c>
      <c r="B10" s="14" t="s">
        <v>58</v>
      </c>
      <c r="C10" s="83">
        <f>SUM(C11:C12)</f>
        <v>11050</v>
      </c>
      <c r="D10" s="83">
        <f>SUM(D11:D12)</f>
        <v>11050</v>
      </c>
      <c r="E10" s="154"/>
    </row>
    <row r="11" spans="1:12" s="9" customFormat="1" ht="16.5" customHeight="1">
      <c r="A11" s="16" t="s">
        <v>30</v>
      </c>
      <c r="B11" s="16" t="s">
        <v>59</v>
      </c>
      <c r="C11" s="33">
        <v>11050</v>
      </c>
      <c r="D11" s="34">
        <v>11050</v>
      </c>
      <c r="E11" s="154"/>
    </row>
    <row r="12" spans="1:12" ht="16.5" customHeight="1">
      <c r="A12" s="16" t="s">
        <v>31</v>
      </c>
      <c r="B12" s="16" t="s">
        <v>0</v>
      </c>
      <c r="C12" s="33"/>
      <c r="D12" s="34"/>
      <c r="E12" s="152"/>
    </row>
    <row r="13" spans="1:12">
      <c r="A13" s="14">
        <v>1.2</v>
      </c>
      <c r="B13" s="14" t="s">
        <v>60</v>
      </c>
      <c r="C13" s="83">
        <f>SUM(C14,C17,C29:C32,C35,C36,C43,C44,C45,C46,C47,C51,C52)</f>
        <v>173004.14</v>
      </c>
      <c r="D13" s="83">
        <f>SUM(D14,D17,D29:D32,D35,D36,D43,D44,D45,D46,D47,D51,D52)</f>
        <v>144683.52000000002</v>
      </c>
      <c r="E13" s="152"/>
    </row>
    <row r="14" spans="1:12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2"/>
    </row>
    <row r="15" spans="1:12" ht="17.25" customHeight="1">
      <c r="A15" s="17" t="s">
        <v>87</v>
      </c>
      <c r="B15" s="17" t="s">
        <v>61</v>
      </c>
      <c r="C15" s="35"/>
      <c r="D15" s="36"/>
      <c r="E15" s="152"/>
    </row>
    <row r="16" spans="1:12" ht="17.25" customHeight="1">
      <c r="A16" s="17" t="s">
        <v>88</v>
      </c>
      <c r="B16" s="17" t="s">
        <v>62</v>
      </c>
      <c r="C16" s="35"/>
      <c r="D16" s="36"/>
      <c r="E16" s="152"/>
    </row>
    <row r="17" spans="1:5">
      <c r="A17" s="16" t="s">
        <v>33</v>
      </c>
      <c r="B17" s="16" t="s">
        <v>2</v>
      </c>
      <c r="C17" s="82">
        <f>SUM(C18:C23,C28)</f>
        <v>3019.95</v>
      </c>
      <c r="D17" s="82">
        <f>SUM(D18:D23,D28)</f>
        <v>3019.95</v>
      </c>
      <c r="E17" s="152"/>
    </row>
    <row r="18" spans="1:5" ht="30">
      <c r="A18" s="17" t="s">
        <v>12</v>
      </c>
      <c r="B18" s="17" t="s">
        <v>238</v>
      </c>
      <c r="C18" s="37">
        <v>128.41</v>
      </c>
      <c r="D18" s="38">
        <v>128.41</v>
      </c>
      <c r="E18" s="152"/>
    </row>
    <row r="19" spans="1:5">
      <c r="A19" s="17" t="s">
        <v>13</v>
      </c>
      <c r="B19" s="17" t="s">
        <v>14</v>
      </c>
      <c r="C19" s="37"/>
      <c r="D19" s="39"/>
      <c r="E19" s="152"/>
    </row>
    <row r="20" spans="1:5" ht="30">
      <c r="A20" s="17" t="s">
        <v>269</v>
      </c>
      <c r="B20" s="17" t="s">
        <v>22</v>
      </c>
      <c r="C20" s="37"/>
      <c r="D20" s="40"/>
      <c r="E20" s="152"/>
    </row>
    <row r="21" spans="1:5">
      <c r="A21" s="17" t="s">
        <v>270</v>
      </c>
      <c r="B21" s="17" t="s">
        <v>15</v>
      </c>
      <c r="C21" s="37">
        <v>186.8</v>
      </c>
      <c r="D21" s="40">
        <v>186.8</v>
      </c>
      <c r="E21" s="152"/>
    </row>
    <row r="22" spans="1:5">
      <c r="A22" s="17" t="s">
        <v>271</v>
      </c>
      <c r="B22" s="17" t="s">
        <v>16</v>
      </c>
      <c r="C22" s="37"/>
      <c r="D22" s="40"/>
      <c r="E22" s="152"/>
    </row>
    <row r="23" spans="1:5">
      <c r="A23" s="17" t="s">
        <v>272</v>
      </c>
      <c r="B23" s="17" t="s">
        <v>17</v>
      </c>
      <c r="C23" s="116">
        <f>SUM(C24:C27)</f>
        <v>2544.7399999999998</v>
      </c>
      <c r="D23" s="116">
        <f>SUM(D24:D27)</f>
        <v>2544.7399999999998</v>
      </c>
      <c r="E23" s="152"/>
    </row>
    <row r="24" spans="1:5" ht="16.5" customHeight="1">
      <c r="A24" s="18" t="s">
        <v>273</v>
      </c>
      <c r="B24" s="18" t="s">
        <v>18</v>
      </c>
      <c r="C24" s="37">
        <v>2423.7399999999998</v>
      </c>
      <c r="D24" s="40">
        <v>2423.7399999999998</v>
      </c>
      <c r="E24" s="152"/>
    </row>
    <row r="25" spans="1:5" ht="16.5" customHeight="1">
      <c r="A25" s="18" t="s">
        <v>274</v>
      </c>
      <c r="B25" s="18" t="s">
        <v>19</v>
      </c>
      <c r="C25" s="37"/>
      <c r="D25" s="40"/>
      <c r="E25" s="152"/>
    </row>
    <row r="26" spans="1:5" ht="16.5" customHeight="1">
      <c r="A26" s="18" t="s">
        <v>275</v>
      </c>
      <c r="B26" s="18" t="s">
        <v>20</v>
      </c>
      <c r="C26" s="37"/>
      <c r="D26" s="40"/>
      <c r="E26" s="152"/>
    </row>
    <row r="27" spans="1:5" ht="16.5" customHeight="1">
      <c r="A27" s="18" t="s">
        <v>276</v>
      </c>
      <c r="B27" s="18" t="s">
        <v>23</v>
      </c>
      <c r="C27" s="37">
        <v>121</v>
      </c>
      <c r="D27" s="41">
        <v>121</v>
      </c>
      <c r="E27" s="152"/>
    </row>
    <row r="28" spans="1:5">
      <c r="A28" s="17" t="s">
        <v>277</v>
      </c>
      <c r="B28" s="17" t="s">
        <v>21</v>
      </c>
      <c r="C28" s="37">
        <v>160</v>
      </c>
      <c r="D28" s="41">
        <v>160</v>
      </c>
      <c r="E28" s="152"/>
    </row>
    <row r="29" spans="1:5">
      <c r="A29" s="16" t="s">
        <v>34</v>
      </c>
      <c r="B29" s="16" t="s">
        <v>3</v>
      </c>
      <c r="C29" s="33"/>
      <c r="D29" s="34"/>
      <c r="E29" s="152"/>
    </row>
    <row r="30" spans="1:5">
      <c r="A30" s="16" t="s">
        <v>35</v>
      </c>
      <c r="B30" s="16" t="s">
        <v>4</v>
      </c>
      <c r="C30" s="33"/>
      <c r="D30" s="34"/>
      <c r="E30" s="152"/>
    </row>
    <row r="31" spans="1:5">
      <c r="A31" s="16" t="s">
        <v>36</v>
      </c>
      <c r="B31" s="16" t="s">
        <v>5</v>
      </c>
      <c r="C31" s="33"/>
      <c r="D31" s="34"/>
      <c r="E31" s="152"/>
    </row>
    <row r="32" spans="1:5">
      <c r="A32" s="16" t="s">
        <v>37</v>
      </c>
      <c r="B32" s="16" t="s">
        <v>63</v>
      </c>
      <c r="C32" s="82">
        <f>SUM(C33:C34)</f>
        <v>477</v>
      </c>
      <c r="D32" s="82">
        <f>SUM(D33:D34)</f>
        <v>477</v>
      </c>
      <c r="E32" s="152"/>
    </row>
    <row r="33" spans="1:5">
      <c r="A33" s="17" t="s">
        <v>278</v>
      </c>
      <c r="B33" s="17" t="s">
        <v>56</v>
      </c>
      <c r="C33" s="33">
        <v>477</v>
      </c>
      <c r="D33" s="34">
        <v>477</v>
      </c>
      <c r="E33" s="152"/>
    </row>
    <row r="34" spans="1:5">
      <c r="A34" s="17" t="s">
        <v>279</v>
      </c>
      <c r="B34" s="17" t="s">
        <v>55</v>
      </c>
      <c r="C34" s="33"/>
      <c r="D34" s="34"/>
      <c r="E34" s="152"/>
    </row>
    <row r="35" spans="1:5">
      <c r="A35" s="16" t="s">
        <v>38</v>
      </c>
      <c r="B35" s="16" t="s">
        <v>49</v>
      </c>
      <c r="C35" s="33">
        <v>89</v>
      </c>
      <c r="D35" s="34">
        <v>88.83</v>
      </c>
      <c r="E35" s="152"/>
    </row>
    <row r="36" spans="1:5">
      <c r="A36" s="16" t="s">
        <v>39</v>
      </c>
      <c r="B36" s="16" t="s">
        <v>340</v>
      </c>
      <c r="C36" s="82">
        <f>SUM(C37:C42)</f>
        <v>96280.45</v>
      </c>
      <c r="D36" s="82">
        <f>SUM(D37:D42)</f>
        <v>67960</v>
      </c>
      <c r="E36" s="152"/>
    </row>
    <row r="37" spans="1:5">
      <c r="A37" s="17" t="s">
        <v>337</v>
      </c>
      <c r="B37" s="17" t="s">
        <v>341</v>
      </c>
      <c r="C37" s="33">
        <v>42724.45</v>
      </c>
      <c r="D37" s="33">
        <v>14404</v>
      </c>
      <c r="E37" s="152"/>
    </row>
    <row r="38" spans="1:5">
      <c r="A38" s="17" t="s">
        <v>338</v>
      </c>
      <c r="B38" s="17" t="s">
        <v>342</v>
      </c>
      <c r="C38" s="33">
        <v>40725</v>
      </c>
      <c r="D38" s="33">
        <v>40725</v>
      </c>
      <c r="E38" s="152"/>
    </row>
    <row r="39" spans="1:5">
      <c r="A39" s="17" t="s">
        <v>339</v>
      </c>
      <c r="B39" s="17" t="s">
        <v>345</v>
      </c>
      <c r="C39" s="34">
        <v>2180</v>
      </c>
      <c r="D39" s="34">
        <v>2180</v>
      </c>
      <c r="E39" s="152"/>
    </row>
    <row r="40" spans="1:5">
      <c r="A40" s="17" t="s">
        <v>344</v>
      </c>
      <c r="B40" s="17" t="s">
        <v>346</v>
      </c>
      <c r="C40" s="34">
        <v>840</v>
      </c>
      <c r="D40" s="34">
        <v>840</v>
      </c>
      <c r="E40" s="152"/>
    </row>
    <row r="41" spans="1:5">
      <c r="A41" s="17" t="s">
        <v>347</v>
      </c>
      <c r="B41" s="17" t="s">
        <v>466</v>
      </c>
      <c r="C41" s="34">
        <v>6486</v>
      </c>
      <c r="D41" s="34">
        <v>6486</v>
      </c>
      <c r="E41" s="152"/>
    </row>
    <row r="42" spans="1:5">
      <c r="A42" s="17" t="s">
        <v>467</v>
      </c>
      <c r="B42" s="17" t="s">
        <v>343</v>
      </c>
      <c r="C42" s="34">
        <v>3325</v>
      </c>
      <c r="D42" s="34">
        <v>3325</v>
      </c>
      <c r="E42" s="152"/>
    </row>
    <row r="43" spans="1:5" ht="30">
      <c r="A43" s="16" t="s">
        <v>40</v>
      </c>
      <c r="B43" s="16" t="s">
        <v>28</v>
      </c>
      <c r="C43" s="34"/>
      <c r="D43" s="34"/>
      <c r="E43" s="152"/>
    </row>
    <row r="44" spans="1:5">
      <c r="A44" s="16" t="s">
        <v>41</v>
      </c>
      <c r="B44" s="16" t="s">
        <v>24</v>
      </c>
      <c r="C44" s="34">
        <v>1025</v>
      </c>
      <c r="D44" s="34">
        <v>1025</v>
      </c>
      <c r="E44" s="152"/>
    </row>
    <row r="45" spans="1:5">
      <c r="A45" s="16" t="s">
        <v>42</v>
      </c>
      <c r="B45" s="16" t="s">
        <v>25</v>
      </c>
      <c r="C45" s="34"/>
      <c r="D45" s="34"/>
      <c r="E45" s="152"/>
    </row>
    <row r="46" spans="1:5">
      <c r="A46" s="16" t="s">
        <v>43</v>
      </c>
      <c r="B46" s="16" t="s">
        <v>26</v>
      </c>
      <c r="C46" s="34">
        <v>2400</v>
      </c>
      <c r="D46" s="34">
        <v>2400</v>
      </c>
      <c r="E46" s="152"/>
    </row>
    <row r="47" spans="1:5">
      <c r="A47" s="16" t="s">
        <v>44</v>
      </c>
      <c r="B47" s="16" t="s">
        <v>284</v>
      </c>
      <c r="C47" s="82">
        <f>SUM(C48:C50)</f>
        <v>69712.740000000005</v>
      </c>
      <c r="D47" s="82">
        <f>SUM(D48:D50)</f>
        <v>69712.740000000005</v>
      </c>
      <c r="E47" s="152"/>
    </row>
    <row r="48" spans="1:5">
      <c r="A48" s="96" t="s">
        <v>352</v>
      </c>
      <c r="B48" s="96" t="s">
        <v>355</v>
      </c>
      <c r="C48" s="34">
        <v>66970.8</v>
      </c>
      <c r="D48" s="34">
        <v>66970.8</v>
      </c>
      <c r="E48" s="152"/>
    </row>
    <row r="49" spans="1:5">
      <c r="A49" s="96" t="s">
        <v>353</v>
      </c>
      <c r="B49" s="96" t="s">
        <v>354</v>
      </c>
      <c r="C49" s="34">
        <v>2741.94</v>
      </c>
      <c r="D49" s="34">
        <v>2741.94</v>
      </c>
      <c r="E49" s="152"/>
    </row>
    <row r="50" spans="1:5">
      <c r="A50" s="96" t="s">
        <v>356</v>
      </c>
      <c r="B50" s="96" t="s">
        <v>357</v>
      </c>
      <c r="C50" s="33"/>
      <c r="D50" s="34"/>
      <c r="E50" s="152"/>
    </row>
    <row r="51" spans="1:5" ht="26.25" customHeight="1">
      <c r="A51" s="16" t="s">
        <v>45</v>
      </c>
      <c r="B51" s="16" t="s">
        <v>29</v>
      </c>
      <c r="C51" s="33"/>
      <c r="D51" s="34"/>
      <c r="E51" s="152"/>
    </row>
    <row r="52" spans="1:5">
      <c r="A52" s="16" t="s">
        <v>46</v>
      </c>
      <c r="B52" s="16" t="s">
        <v>6</v>
      </c>
      <c r="C52" s="33"/>
      <c r="D52" s="34"/>
      <c r="E52" s="152"/>
    </row>
    <row r="53" spans="1:5" ht="30">
      <c r="A53" s="14">
        <v>1.3</v>
      </c>
      <c r="B53" s="86" t="s">
        <v>391</v>
      </c>
      <c r="C53" s="83">
        <f>SUM(C54:C55)</f>
        <v>0</v>
      </c>
      <c r="D53" s="83">
        <f>SUM(D54:D55)</f>
        <v>0</v>
      </c>
      <c r="E53" s="152"/>
    </row>
    <row r="54" spans="1:5" ht="30">
      <c r="A54" s="16" t="s">
        <v>50</v>
      </c>
      <c r="B54" s="16" t="s">
        <v>48</v>
      </c>
      <c r="C54" s="33"/>
      <c r="D54" s="34"/>
      <c r="E54" s="152"/>
    </row>
    <row r="55" spans="1:5">
      <c r="A55" s="16" t="s">
        <v>51</v>
      </c>
      <c r="B55" s="16" t="s">
        <v>47</v>
      </c>
      <c r="C55" s="33"/>
      <c r="D55" s="34"/>
      <c r="E55" s="152"/>
    </row>
    <row r="56" spans="1:5">
      <c r="A56" s="14">
        <v>1.4</v>
      </c>
      <c r="B56" s="14" t="s">
        <v>393</v>
      </c>
      <c r="C56" s="33"/>
      <c r="D56" s="34"/>
      <c r="E56" s="152"/>
    </row>
    <row r="57" spans="1:5">
      <c r="A57" s="14">
        <v>1.5</v>
      </c>
      <c r="B57" s="14" t="s">
        <v>7</v>
      </c>
      <c r="C57" s="37"/>
      <c r="D57" s="40"/>
      <c r="E57" s="152"/>
    </row>
    <row r="58" spans="1:5">
      <c r="A58" s="14">
        <v>1.6</v>
      </c>
      <c r="B58" s="45" t="s">
        <v>8</v>
      </c>
      <c r="C58" s="83">
        <f>SUM(C59:C63)</f>
        <v>14226.53</v>
      </c>
      <c r="D58" s="83">
        <f>SUM(D59:D63)</f>
        <v>14226.53</v>
      </c>
      <c r="E58" s="152"/>
    </row>
    <row r="59" spans="1:5">
      <c r="A59" s="16" t="s">
        <v>285</v>
      </c>
      <c r="B59" s="46" t="s">
        <v>52</v>
      </c>
      <c r="C59" s="37"/>
      <c r="D59" s="40"/>
      <c r="E59" s="152"/>
    </row>
    <row r="60" spans="1:5" ht="30">
      <c r="A60" s="16" t="s">
        <v>286</v>
      </c>
      <c r="B60" s="46" t="s">
        <v>54</v>
      </c>
      <c r="C60" s="37"/>
      <c r="D60" s="40"/>
      <c r="E60" s="152"/>
    </row>
    <row r="61" spans="1:5">
      <c r="A61" s="16" t="s">
        <v>287</v>
      </c>
      <c r="B61" s="46" t="s">
        <v>53</v>
      </c>
      <c r="C61" s="40"/>
      <c r="D61" s="40"/>
      <c r="E61" s="152"/>
    </row>
    <row r="62" spans="1:5">
      <c r="A62" s="16" t="s">
        <v>288</v>
      </c>
      <c r="B62" s="46" t="s">
        <v>27</v>
      </c>
      <c r="C62" s="40">
        <v>14226.53</v>
      </c>
      <c r="D62" s="40">
        <v>14226.53</v>
      </c>
      <c r="E62" s="152"/>
    </row>
    <row r="63" spans="1:5">
      <c r="A63" s="16" t="s">
        <v>323</v>
      </c>
      <c r="B63" s="217" t="s">
        <v>324</v>
      </c>
      <c r="C63" s="37"/>
      <c r="D63" s="218"/>
      <c r="E63" s="152"/>
    </row>
    <row r="64" spans="1:5">
      <c r="A64" s="13">
        <v>2</v>
      </c>
      <c r="B64" s="47" t="s">
        <v>95</v>
      </c>
      <c r="C64" s="275"/>
      <c r="D64" s="117">
        <f>SUM(D65:D70)</f>
        <v>0</v>
      </c>
      <c r="E64" s="152"/>
    </row>
    <row r="65" spans="1:5">
      <c r="A65" s="15">
        <v>2.1</v>
      </c>
      <c r="B65" s="48" t="s">
        <v>89</v>
      </c>
      <c r="C65" s="275"/>
      <c r="D65" s="42"/>
      <c r="E65" s="152"/>
    </row>
    <row r="66" spans="1:5">
      <c r="A66" s="15">
        <v>2.2000000000000002</v>
      </c>
      <c r="B66" s="48" t="s">
        <v>93</v>
      </c>
      <c r="C66" s="277"/>
      <c r="D66" s="43"/>
      <c r="E66" s="152"/>
    </row>
    <row r="67" spans="1:5">
      <c r="A67" s="15">
        <v>2.2999999999999998</v>
      </c>
      <c r="B67" s="48" t="s">
        <v>92</v>
      </c>
      <c r="C67" s="277"/>
      <c r="D67" s="43"/>
      <c r="E67" s="152"/>
    </row>
    <row r="68" spans="1:5">
      <c r="A68" s="15">
        <v>2.4</v>
      </c>
      <c r="B68" s="48" t="s">
        <v>94</v>
      </c>
      <c r="C68" s="277"/>
      <c r="D68" s="43"/>
      <c r="E68" s="152"/>
    </row>
    <row r="69" spans="1:5">
      <c r="A69" s="15">
        <v>2.5</v>
      </c>
      <c r="B69" s="48" t="s">
        <v>90</v>
      </c>
      <c r="C69" s="277"/>
      <c r="D69" s="43"/>
      <c r="E69" s="152"/>
    </row>
    <row r="70" spans="1:5">
      <c r="A70" s="15">
        <v>2.6</v>
      </c>
      <c r="B70" s="48" t="s">
        <v>91</v>
      </c>
      <c r="C70" s="277"/>
      <c r="D70" s="43"/>
      <c r="E70" s="152"/>
    </row>
    <row r="71" spans="1:5" s="2" customFormat="1">
      <c r="A71" s="13">
        <v>3</v>
      </c>
      <c r="B71" s="273" t="s">
        <v>423</v>
      </c>
      <c r="C71" s="276"/>
      <c r="D71" s="274"/>
      <c r="E71" s="104"/>
    </row>
    <row r="72" spans="1:5" s="2" customFormat="1">
      <c r="A72" s="13">
        <v>4</v>
      </c>
      <c r="B72" s="13" t="s">
        <v>240</v>
      </c>
      <c r="C72" s="276">
        <f>SUM(C73:C74)</f>
        <v>0</v>
      </c>
      <c r="D72" s="84">
        <f>SUM(D73:D74)</f>
        <v>0</v>
      </c>
      <c r="E72" s="104"/>
    </row>
    <row r="73" spans="1:5" s="2" customFormat="1">
      <c r="A73" s="15">
        <v>4.0999999999999996</v>
      </c>
      <c r="B73" s="15" t="s">
        <v>241</v>
      </c>
      <c r="C73" s="8"/>
      <c r="D73" s="8"/>
      <c r="E73" s="104"/>
    </row>
    <row r="74" spans="1:5" s="2" customFormat="1">
      <c r="A74" s="15">
        <v>4.2</v>
      </c>
      <c r="B74" s="15" t="s">
        <v>242</v>
      </c>
      <c r="C74" s="8"/>
      <c r="D74" s="8"/>
      <c r="E74" s="104"/>
    </row>
    <row r="75" spans="1:5" s="2" customFormat="1">
      <c r="A75" s="13">
        <v>5</v>
      </c>
      <c r="B75" s="271" t="s">
        <v>267</v>
      </c>
      <c r="C75" s="8"/>
      <c r="D75" s="84"/>
      <c r="E75" s="104"/>
    </row>
    <row r="76" spans="1:5" s="2" customFormat="1">
      <c r="A76" s="358"/>
      <c r="B76" s="358"/>
      <c r="C76" s="12"/>
      <c r="D76" s="12"/>
      <c r="E76" s="104"/>
    </row>
    <row r="77" spans="1:5" s="2" customFormat="1">
      <c r="A77" s="522" t="s">
        <v>468</v>
      </c>
      <c r="B77" s="522"/>
      <c r="C77" s="522"/>
      <c r="D77" s="522"/>
      <c r="E77" s="104"/>
    </row>
    <row r="78" spans="1:5" s="2" customFormat="1">
      <c r="A78" s="358"/>
      <c r="B78" s="358"/>
      <c r="C78" s="12"/>
      <c r="D78" s="12"/>
      <c r="E78" s="104"/>
    </row>
    <row r="79" spans="1:5" s="23" customFormat="1" ht="12.75"/>
    <row r="80" spans="1:5" s="2" customFormat="1">
      <c r="A80" s="68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523" t="s">
        <v>470</v>
      </c>
      <c r="C84" s="523"/>
      <c r="D84" s="523"/>
      <c r="E84"/>
      <c r="F84"/>
      <c r="G84"/>
      <c r="H84"/>
      <c r="I84"/>
    </row>
    <row r="85" spans="1:9" customFormat="1" ht="12.75">
      <c r="B85" s="64" t="s">
        <v>471</v>
      </c>
    </row>
    <row r="86" spans="1:9" s="2" customFormat="1">
      <c r="A86" s="11"/>
      <c r="B86" s="523" t="s">
        <v>472</v>
      </c>
      <c r="C86" s="523"/>
      <c r="D86" s="523"/>
    </row>
    <row r="87" spans="1:9" s="23" customFormat="1" ht="12.75"/>
    <row r="88" spans="1:9" s="23" customFormat="1" ht="12.75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7" zoomScale="80" zoomScaleSheetLayoutView="80" workbookViewId="0">
      <selection activeCell="D20" sqref="D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321</v>
      </c>
      <c r="B1" s="76"/>
      <c r="C1" s="521" t="s">
        <v>97</v>
      </c>
      <c r="D1" s="521"/>
      <c r="E1" s="90"/>
    </row>
    <row r="2" spans="1:5" s="6" customFormat="1">
      <c r="A2" s="73" t="s">
        <v>315</v>
      </c>
      <c r="B2" s="76"/>
      <c r="C2" s="344" t="s">
        <v>765</v>
      </c>
      <c r="D2" s="295"/>
      <c r="E2" s="90"/>
    </row>
    <row r="3" spans="1:5" s="6" customFormat="1">
      <c r="A3" s="75" t="s">
        <v>128</v>
      </c>
      <c r="B3" s="73"/>
      <c r="C3" s="163"/>
      <c r="D3" s="163"/>
      <c r="E3" s="90"/>
    </row>
    <row r="4" spans="1:5" s="6" customFormat="1">
      <c r="A4" s="75"/>
      <c r="B4" s="75"/>
      <c r="C4" s="163"/>
      <c r="D4" s="163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79" t="str">
        <f>'ფორმა N1'!D4</f>
        <v>დავით თარხან-მოურავი, ირმა ინაშვილი -საქართველოს პატრიოტთა ალიანსი"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62"/>
      <c r="B8" s="162"/>
      <c r="C8" s="77"/>
      <c r="D8" s="77"/>
      <c r="E8" s="90"/>
    </row>
    <row r="9" spans="1:5" s="6" customFormat="1" ht="30">
      <c r="A9" s="88" t="s">
        <v>64</v>
      </c>
      <c r="B9" s="88" t="s">
        <v>320</v>
      </c>
      <c r="C9" s="78" t="s">
        <v>10</v>
      </c>
      <c r="D9" s="78" t="s">
        <v>9</v>
      </c>
      <c r="E9" s="90"/>
    </row>
    <row r="10" spans="1:5" s="9" customFormat="1" ht="18">
      <c r="A10" s="97" t="s">
        <v>316</v>
      </c>
      <c r="B10" s="97"/>
      <c r="C10" s="4"/>
      <c r="D10" s="4"/>
      <c r="E10" s="92"/>
    </row>
    <row r="11" spans="1:5" s="10" customFormat="1">
      <c r="A11" s="97" t="s">
        <v>317</v>
      </c>
      <c r="B11" s="97"/>
      <c r="C11" s="4"/>
      <c r="D11" s="4"/>
      <c r="E11" s="93"/>
    </row>
    <row r="12" spans="1:5" s="10" customFormat="1">
      <c r="A12" s="86" t="s">
        <v>266</v>
      </c>
      <c r="B12" s="86"/>
      <c r="C12" s="4"/>
      <c r="D12" s="4"/>
      <c r="E12" s="93"/>
    </row>
    <row r="13" spans="1:5" s="10" customFormat="1">
      <c r="A13" s="86" t="s">
        <v>266</v>
      </c>
      <c r="B13" s="86"/>
      <c r="C13" s="4"/>
      <c r="D13" s="4"/>
      <c r="E13" s="93"/>
    </row>
    <row r="14" spans="1:5" s="10" customFormat="1">
      <c r="A14" s="86" t="s">
        <v>266</v>
      </c>
      <c r="B14" s="86"/>
      <c r="C14" s="4"/>
      <c r="D14" s="4"/>
      <c r="E14" s="93"/>
    </row>
    <row r="15" spans="1:5" s="10" customFormat="1">
      <c r="A15" s="86" t="s">
        <v>266</v>
      </c>
      <c r="B15" s="86"/>
      <c r="C15" s="4"/>
      <c r="D15" s="4"/>
      <c r="E15" s="93"/>
    </row>
    <row r="16" spans="1:5" s="10" customFormat="1">
      <c r="A16" s="86" t="s">
        <v>266</v>
      </c>
      <c r="B16" s="86"/>
      <c r="C16" s="4"/>
      <c r="D16" s="4"/>
      <c r="E16" s="93"/>
    </row>
    <row r="17" spans="1:5" s="10" customFormat="1" ht="17.25" customHeight="1">
      <c r="A17" s="97" t="s">
        <v>318</v>
      </c>
      <c r="B17" s="86"/>
      <c r="C17" s="4"/>
      <c r="D17" s="4"/>
      <c r="E17" s="93"/>
    </row>
    <row r="18" spans="1:5" s="10" customFormat="1" ht="18" customHeight="1">
      <c r="A18" s="97" t="s">
        <v>319</v>
      </c>
      <c r="B18" s="96" t="s">
        <v>98</v>
      </c>
      <c r="C18" s="83">
        <v>14226.53</v>
      </c>
      <c r="D18" s="34">
        <v>14226.53</v>
      </c>
      <c r="E18" s="93"/>
    </row>
    <row r="19" spans="1:5" s="10" customFormat="1">
      <c r="A19" s="86" t="s">
        <v>266</v>
      </c>
      <c r="B19" s="86"/>
      <c r="C19" s="4"/>
      <c r="D19" s="4"/>
      <c r="E19" s="93"/>
    </row>
    <row r="20" spans="1:5" s="10" customFormat="1">
      <c r="A20" s="86" t="s">
        <v>266</v>
      </c>
      <c r="B20" s="86"/>
      <c r="C20" s="4"/>
      <c r="D20" s="4"/>
      <c r="E20" s="93"/>
    </row>
    <row r="21" spans="1:5" s="10" customFormat="1">
      <c r="A21" s="86" t="s">
        <v>266</v>
      </c>
      <c r="B21" s="86"/>
      <c r="C21" s="4"/>
      <c r="D21" s="4"/>
      <c r="E21" s="93"/>
    </row>
    <row r="22" spans="1:5" s="10" customFormat="1">
      <c r="A22" s="86" t="s">
        <v>266</v>
      </c>
      <c r="B22" s="86"/>
      <c r="C22" s="4"/>
      <c r="D22" s="4"/>
      <c r="E22" s="93"/>
    </row>
    <row r="23" spans="1:5" s="10" customFormat="1">
      <c r="A23" s="86" t="s">
        <v>266</v>
      </c>
      <c r="B23" s="86"/>
      <c r="C23" s="4"/>
      <c r="D23" s="4"/>
      <c r="E23" s="93"/>
    </row>
    <row r="24" spans="1:5" s="3" customFormat="1">
      <c r="A24" s="87"/>
      <c r="B24" s="87"/>
      <c r="C24" s="4"/>
      <c r="D24" s="4"/>
      <c r="E24" s="94"/>
    </row>
    <row r="25" spans="1:5">
      <c r="A25" s="98"/>
      <c r="B25" s="98" t="s">
        <v>322</v>
      </c>
      <c r="C25" s="85"/>
      <c r="D25" s="85"/>
      <c r="E25" s="95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6" t="s">
        <v>396</v>
      </c>
    </row>
    <row r="30" spans="1:5">
      <c r="A30" s="216"/>
    </row>
    <row r="31" spans="1:5">
      <c r="A31" s="216" t="s">
        <v>335</v>
      </c>
    </row>
    <row r="32" spans="1:5" s="23" customFormat="1" ht="12.75"/>
    <row r="33" spans="1:9">
      <c r="A33" s="68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8"/>
      <c r="B36" s="68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opLeftCell="A7" zoomScaleSheetLayoutView="80" workbookViewId="0">
      <selection activeCell="I2" sqref="I2:J2"/>
    </sheetView>
  </sheetViews>
  <sheetFormatPr defaultRowHeight="12.75"/>
  <cols>
    <col min="1" max="1" width="5.42578125" style="185" customWidth="1"/>
    <col min="2" max="2" width="20.85546875" style="185" customWidth="1"/>
    <col min="3" max="3" width="16.7109375" style="185" customWidth="1"/>
    <col min="4" max="4" width="17" style="185" customWidth="1"/>
    <col min="5" max="5" width="43.42578125" style="185" customWidth="1"/>
    <col min="6" max="6" width="14.7109375" style="185" customWidth="1"/>
    <col min="7" max="7" width="15.5703125" style="185" customWidth="1"/>
    <col min="8" max="8" width="14.7109375" style="185" customWidth="1"/>
    <col min="9" max="9" width="29.7109375" style="185" customWidth="1"/>
    <col min="10" max="10" width="0" style="185" hidden="1" customWidth="1"/>
    <col min="11" max="16384" width="9.140625" style="185"/>
  </cols>
  <sheetData>
    <row r="1" spans="1:10" ht="15">
      <c r="A1" s="73" t="s">
        <v>443</v>
      </c>
      <c r="B1" s="73"/>
      <c r="C1" s="76"/>
      <c r="D1" s="76"/>
      <c r="E1" s="76"/>
      <c r="F1" s="76"/>
      <c r="G1" s="282"/>
      <c r="H1" s="282"/>
      <c r="I1" s="521" t="s">
        <v>97</v>
      </c>
      <c r="J1" s="521"/>
    </row>
    <row r="2" spans="1:10" ht="15">
      <c r="A2" s="75" t="s">
        <v>128</v>
      </c>
      <c r="B2" s="73"/>
      <c r="C2" s="76"/>
      <c r="D2" s="76"/>
      <c r="E2" s="76"/>
      <c r="F2" s="76"/>
      <c r="G2" s="282"/>
      <c r="H2" s="282"/>
      <c r="I2" s="344" t="s">
        <v>765</v>
      </c>
      <c r="J2" s="295"/>
    </row>
    <row r="3" spans="1:10" ht="15">
      <c r="A3" s="75"/>
      <c r="B3" s="75"/>
      <c r="C3" s="73"/>
      <c r="D3" s="73"/>
      <c r="E3" s="73"/>
      <c r="F3" s="73"/>
      <c r="G3" s="282"/>
      <c r="H3" s="282"/>
      <c r="I3" s="282"/>
    </row>
    <row r="4" spans="1:10" ht="15">
      <c r="A4" s="76" t="s">
        <v>262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281"/>
      <c r="B7" s="281"/>
      <c r="C7" s="281"/>
      <c r="D7" s="281"/>
      <c r="E7" s="281"/>
      <c r="F7" s="281"/>
      <c r="G7" s="77"/>
      <c r="H7" s="77"/>
      <c r="I7" s="77"/>
    </row>
    <row r="8" spans="1:10" ht="45">
      <c r="A8" s="89" t="s">
        <v>64</v>
      </c>
      <c r="B8" s="89" t="s">
        <v>326</v>
      </c>
      <c r="C8" s="89" t="s">
        <v>327</v>
      </c>
      <c r="D8" s="89" t="s">
        <v>215</v>
      </c>
      <c r="E8" s="89" t="s">
        <v>331</v>
      </c>
      <c r="F8" s="89" t="s">
        <v>334</v>
      </c>
      <c r="G8" s="78" t="s">
        <v>10</v>
      </c>
      <c r="H8" s="78" t="s">
        <v>9</v>
      </c>
      <c r="I8" s="78" t="s">
        <v>377</v>
      </c>
      <c r="J8" s="227" t="s">
        <v>333</v>
      </c>
    </row>
    <row r="9" spans="1:10" ht="15">
      <c r="A9" s="97">
        <v>1</v>
      </c>
      <c r="B9" s="445" t="s">
        <v>689</v>
      </c>
      <c r="C9" s="446" t="s">
        <v>690</v>
      </c>
      <c r="D9" s="447" t="s">
        <v>691</v>
      </c>
      <c r="E9" s="448" t="s">
        <v>692</v>
      </c>
      <c r="F9" s="97" t="s">
        <v>333</v>
      </c>
      <c r="G9" s="4">
        <v>850</v>
      </c>
      <c r="H9" s="449">
        <v>680</v>
      </c>
      <c r="I9" s="4">
        <v>170</v>
      </c>
      <c r="J9" s="227" t="s">
        <v>0</v>
      </c>
    </row>
    <row r="10" spans="1:10" ht="15">
      <c r="A10" s="97">
        <v>2</v>
      </c>
      <c r="B10" s="445" t="s">
        <v>693</v>
      </c>
      <c r="C10" s="446" t="s">
        <v>694</v>
      </c>
      <c r="D10" s="447" t="s">
        <v>695</v>
      </c>
      <c r="E10" s="450" t="s">
        <v>696</v>
      </c>
      <c r="F10" s="97" t="s">
        <v>333</v>
      </c>
      <c r="G10" s="4">
        <v>850</v>
      </c>
      <c r="H10" s="449">
        <v>680</v>
      </c>
      <c r="I10" s="4">
        <v>170</v>
      </c>
    </row>
    <row r="11" spans="1:10" ht="15">
      <c r="A11" s="97">
        <v>3</v>
      </c>
      <c r="B11" s="445" t="s">
        <v>697</v>
      </c>
      <c r="C11" s="451" t="s">
        <v>698</v>
      </c>
      <c r="D11" s="452" t="s">
        <v>699</v>
      </c>
      <c r="E11" s="448" t="s">
        <v>700</v>
      </c>
      <c r="F11" s="97" t="s">
        <v>333</v>
      </c>
      <c r="G11" s="4">
        <v>625</v>
      </c>
      <c r="H11" s="449">
        <v>500</v>
      </c>
      <c r="I11" s="4">
        <v>125</v>
      </c>
    </row>
    <row r="12" spans="1:10" ht="15">
      <c r="A12" s="97">
        <v>4</v>
      </c>
      <c r="B12" s="445" t="s">
        <v>701</v>
      </c>
      <c r="C12" s="451" t="s">
        <v>702</v>
      </c>
      <c r="D12" s="452" t="s">
        <v>703</v>
      </c>
      <c r="E12" s="448" t="s">
        <v>704</v>
      </c>
      <c r="F12" s="97" t="s">
        <v>333</v>
      </c>
      <c r="G12" s="4">
        <v>625</v>
      </c>
      <c r="H12" s="449">
        <v>500</v>
      </c>
      <c r="I12" s="4">
        <v>125</v>
      </c>
    </row>
    <row r="13" spans="1:10" ht="15">
      <c r="A13" s="97">
        <v>5</v>
      </c>
      <c r="B13" s="445" t="s">
        <v>705</v>
      </c>
      <c r="C13" s="451" t="s">
        <v>706</v>
      </c>
      <c r="D13" s="452" t="s">
        <v>707</v>
      </c>
      <c r="E13" s="448" t="s">
        <v>708</v>
      </c>
      <c r="F13" s="97" t="s">
        <v>333</v>
      </c>
      <c r="G13" s="4">
        <v>500</v>
      </c>
      <c r="H13" s="449">
        <v>400</v>
      </c>
      <c r="I13" s="4">
        <v>100</v>
      </c>
    </row>
    <row r="14" spans="1:10" ht="15">
      <c r="A14" s="97">
        <v>6</v>
      </c>
      <c r="B14" s="445" t="s">
        <v>709</v>
      </c>
      <c r="C14" s="451" t="s">
        <v>710</v>
      </c>
      <c r="D14" s="452" t="s">
        <v>711</v>
      </c>
      <c r="E14" s="448" t="s">
        <v>712</v>
      </c>
      <c r="F14" s="97" t="s">
        <v>333</v>
      </c>
      <c r="G14" s="4">
        <v>850</v>
      </c>
      <c r="H14" s="449">
        <v>680</v>
      </c>
      <c r="I14" s="4">
        <v>170</v>
      </c>
    </row>
    <row r="15" spans="1:10" ht="15">
      <c r="A15" s="97">
        <v>7</v>
      </c>
      <c r="B15" s="445" t="s">
        <v>713</v>
      </c>
      <c r="C15" s="451" t="s">
        <v>714</v>
      </c>
      <c r="D15" s="453">
        <v>8001026166</v>
      </c>
      <c r="E15" s="448" t="s">
        <v>715</v>
      </c>
      <c r="F15" s="97" t="s">
        <v>333</v>
      </c>
      <c r="G15" s="4">
        <v>625</v>
      </c>
      <c r="H15" s="449">
        <v>500</v>
      </c>
      <c r="I15" s="4">
        <v>125</v>
      </c>
    </row>
    <row r="16" spans="1:10" ht="15">
      <c r="A16" s="97">
        <v>8</v>
      </c>
      <c r="B16" s="445" t="s">
        <v>716</v>
      </c>
      <c r="C16" s="451" t="s">
        <v>717</v>
      </c>
      <c r="D16" s="452" t="s">
        <v>718</v>
      </c>
      <c r="E16" s="448" t="s">
        <v>715</v>
      </c>
      <c r="F16" s="97" t="s">
        <v>333</v>
      </c>
      <c r="G16" s="4">
        <v>500</v>
      </c>
      <c r="H16" s="449">
        <v>400</v>
      </c>
      <c r="I16" s="4">
        <v>100</v>
      </c>
    </row>
    <row r="17" spans="1:9" ht="15">
      <c r="A17" s="97">
        <v>9</v>
      </c>
      <c r="B17" s="445" t="s">
        <v>719</v>
      </c>
      <c r="C17" s="451" t="s">
        <v>720</v>
      </c>
      <c r="D17" s="452" t="s">
        <v>721</v>
      </c>
      <c r="E17" s="448" t="s">
        <v>722</v>
      </c>
      <c r="F17" s="97" t="s">
        <v>333</v>
      </c>
      <c r="G17" s="4">
        <v>625</v>
      </c>
      <c r="H17" s="449">
        <v>500</v>
      </c>
      <c r="I17" s="4">
        <v>125</v>
      </c>
    </row>
    <row r="18" spans="1:9" ht="15">
      <c r="A18" s="97">
        <v>10</v>
      </c>
      <c r="B18" s="445" t="s">
        <v>723</v>
      </c>
      <c r="C18" s="451" t="s">
        <v>724</v>
      </c>
      <c r="D18" s="452" t="s">
        <v>725</v>
      </c>
      <c r="E18" s="448" t="s">
        <v>704</v>
      </c>
      <c r="F18" s="97" t="s">
        <v>333</v>
      </c>
      <c r="G18" s="4">
        <v>625</v>
      </c>
      <c r="H18" s="449">
        <v>500</v>
      </c>
      <c r="I18" s="4">
        <v>125</v>
      </c>
    </row>
    <row r="19" spans="1:9" ht="15">
      <c r="A19" s="97">
        <v>11</v>
      </c>
      <c r="B19" s="445" t="s">
        <v>592</v>
      </c>
      <c r="C19" s="451" t="s">
        <v>746</v>
      </c>
      <c r="D19" s="452" t="s">
        <v>726</v>
      </c>
      <c r="E19" s="448" t="s">
        <v>727</v>
      </c>
      <c r="F19" s="97" t="s">
        <v>333</v>
      </c>
      <c r="G19" s="4">
        <v>625</v>
      </c>
      <c r="H19" s="449">
        <v>500</v>
      </c>
      <c r="I19" s="4">
        <v>125</v>
      </c>
    </row>
    <row r="20" spans="1:9" ht="15">
      <c r="A20" s="97">
        <v>12</v>
      </c>
      <c r="B20" s="445" t="s">
        <v>547</v>
      </c>
      <c r="C20" s="451" t="s">
        <v>728</v>
      </c>
      <c r="D20" s="452" t="s">
        <v>729</v>
      </c>
      <c r="E20" s="448" t="s">
        <v>727</v>
      </c>
      <c r="F20" s="97" t="s">
        <v>333</v>
      </c>
      <c r="G20" s="4">
        <v>625</v>
      </c>
      <c r="H20" s="449">
        <v>500</v>
      </c>
      <c r="I20" s="4">
        <v>125</v>
      </c>
    </row>
    <row r="21" spans="1:9" ht="15">
      <c r="A21" s="97">
        <v>13</v>
      </c>
      <c r="B21" s="445" t="s">
        <v>730</v>
      </c>
      <c r="C21" s="451" t="s">
        <v>731</v>
      </c>
      <c r="D21" s="452" t="s">
        <v>732</v>
      </c>
      <c r="E21" s="448" t="s">
        <v>733</v>
      </c>
      <c r="F21" s="97" t="s">
        <v>333</v>
      </c>
      <c r="G21" s="4">
        <v>625</v>
      </c>
      <c r="H21" s="449">
        <v>500</v>
      </c>
      <c r="I21" s="4">
        <v>125</v>
      </c>
    </row>
    <row r="22" spans="1:9" ht="15">
      <c r="A22" s="97">
        <v>14</v>
      </c>
      <c r="B22" s="445" t="s">
        <v>705</v>
      </c>
      <c r="C22" s="451" t="s">
        <v>734</v>
      </c>
      <c r="D22" s="454" t="s">
        <v>735</v>
      </c>
      <c r="E22" s="448" t="s">
        <v>715</v>
      </c>
      <c r="F22" s="97" t="s">
        <v>333</v>
      </c>
      <c r="G22" s="4">
        <v>625</v>
      </c>
      <c r="H22" s="449">
        <v>500</v>
      </c>
      <c r="I22" s="4">
        <v>125</v>
      </c>
    </row>
    <row r="23" spans="1:9" ht="15">
      <c r="A23" s="97">
        <v>15</v>
      </c>
      <c r="B23" s="445" t="s">
        <v>736</v>
      </c>
      <c r="C23" s="451" t="s">
        <v>737</v>
      </c>
      <c r="D23" s="455">
        <v>1.006001816E-2</v>
      </c>
      <c r="E23" s="448" t="s">
        <v>738</v>
      </c>
      <c r="F23" s="97" t="s">
        <v>333</v>
      </c>
      <c r="G23" s="4">
        <v>625</v>
      </c>
      <c r="H23" s="449">
        <v>500</v>
      </c>
      <c r="I23" s="4">
        <v>125</v>
      </c>
    </row>
    <row r="24" spans="1:9" ht="15">
      <c r="A24" s="97">
        <v>16</v>
      </c>
      <c r="B24" s="456" t="s">
        <v>739</v>
      </c>
      <c r="C24" s="457" t="s">
        <v>740</v>
      </c>
      <c r="D24" s="458" t="s">
        <v>741</v>
      </c>
      <c r="E24" s="448" t="s">
        <v>727</v>
      </c>
      <c r="F24" s="97" t="s">
        <v>333</v>
      </c>
      <c r="G24" s="4">
        <v>750</v>
      </c>
      <c r="H24" s="449">
        <v>600</v>
      </c>
      <c r="I24" s="4">
        <v>150</v>
      </c>
    </row>
    <row r="25" spans="1:9" ht="15">
      <c r="A25" s="97">
        <v>17</v>
      </c>
      <c r="B25" s="456" t="s">
        <v>742</v>
      </c>
      <c r="C25" s="457" t="s">
        <v>743</v>
      </c>
      <c r="D25" s="459" t="s">
        <v>744</v>
      </c>
      <c r="E25" s="448" t="s">
        <v>745</v>
      </c>
      <c r="F25" s="97" t="s">
        <v>333</v>
      </c>
      <c r="G25" s="4">
        <v>500</v>
      </c>
      <c r="H25" s="449">
        <v>400</v>
      </c>
      <c r="I25" s="4">
        <v>100</v>
      </c>
    </row>
    <row r="26" spans="1:9" ht="15">
      <c r="A26" s="86" t="s">
        <v>264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86"/>
      <c r="B27" s="98"/>
      <c r="C27" s="98"/>
      <c r="D27" s="98"/>
      <c r="E27" s="98"/>
      <c r="F27" s="86" t="s">
        <v>428</v>
      </c>
      <c r="G27" s="85">
        <f>SUM(G9:G26)</f>
        <v>11050</v>
      </c>
      <c r="H27" s="85">
        <f>SUM(H9:H26)</f>
        <v>8840</v>
      </c>
      <c r="I27" s="85">
        <f>SUM(I9:I26)</f>
        <v>2210</v>
      </c>
    </row>
    <row r="28" spans="1:9" ht="15">
      <c r="A28" s="225"/>
      <c r="B28" s="225"/>
      <c r="C28" s="225"/>
      <c r="D28" s="225"/>
      <c r="E28" s="225"/>
      <c r="F28" s="225"/>
      <c r="G28" s="225"/>
      <c r="H28" s="184"/>
      <c r="I28" s="184"/>
    </row>
    <row r="29" spans="1:9" ht="15">
      <c r="A29" s="226" t="s">
        <v>444</v>
      </c>
      <c r="B29" s="226"/>
      <c r="C29" s="225"/>
      <c r="D29" s="225"/>
      <c r="E29" s="225"/>
      <c r="F29" s="225"/>
      <c r="G29" s="225"/>
      <c r="H29" s="184"/>
      <c r="I29" s="184"/>
    </row>
    <row r="30" spans="1:9" ht="15">
      <c r="A30" s="226"/>
      <c r="B30" s="226"/>
      <c r="C30" s="225"/>
      <c r="D30" s="225"/>
      <c r="E30" s="225"/>
      <c r="F30" s="225"/>
      <c r="G30" s="225"/>
      <c r="H30" s="184"/>
      <c r="I30" s="184"/>
    </row>
    <row r="31" spans="1:9" ht="15">
      <c r="A31" s="226"/>
      <c r="B31" s="226"/>
      <c r="C31" s="184"/>
      <c r="D31" s="184"/>
      <c r="E31" s="184"/>
      <c r="F31" s="184"/>
      <c r="G31" s="184"/>
      <c r="H31" s="184"/>
      <c r="I31" s="184"/>
    </row>
    <row r="32" spans="1:9" ht="15">
      <c r="A32" s="226"/>
      <c r="B32" s="226"/>
      <c r="C32" s="184"/>
      <c r="D32" s="184"/>
      <c r="E32" s="184"/>
      <c r="F32" s="184"/>
      <c r="G32" s="184"/>
      <c r="H32" s="184"/>
      <c r="I32" s="184"/>
    </row>
    <row r="33" spans="1:9">
      <c r="A33" s="223"/>
      <c r="B33" s="223"/>
      <c r="C33" s="223"/>
      <c r="D33" s="223"/>
      <c r="E33" s="223"/>
      <c r="F33" s="223"/>
      <c r="G33" s="223"/>
      <c r="H33" s="223"/>
      <c r="I33" s="223"/>
    </row>
    <row r="34" spans="1:9" ht="15">
      <c r="A34" s="190" t="s">
        <v>96</v>
      </c>
      <c r="B34" s="190"/>
      <c r="C34" s="184"/>
      <c r="D34" s="184"/>
      <c r="E34" s="184"/>
      <c r="F34" s="184"/>
      <c r="G34" s="184"/>
      <c r="H34" s="184"/>
      <c r="I34" s="184"/>
    </row>
    <row r="35" spans="1:9" ht="15">
      <c r="A35" s="184"/>
      <c r="B35" s="184"/>
      <c r="C35" s="184"/>
      <c r="D35" s="184"/>
      <c r="E35" s="184"/>
      <c r="F35" s="184"/>
      <c r="G35" s="184"/>
      <c r="H35" s="184"/>
      <c r="I35" s="184"/>
    </row>
    <row r="36" spans="1:9" ht="15">
      <c r="A36" s="184"/>
      <c r="B36" s="184"/>
      <c r="C36" s="184"/>
      <c r="D36" s="184"/>
      <c r="E36" s="188"/>
      <c r="F36" s="188"/>
      <c r="G36" s="188"/>
      <c r="H36" s="184"/>
      <c r="I36" s="184"/>
    </row>
    <row r="37" spans="1:9" ht="15">
      <c r="A37" s="190"/>
      <c r="B37" s="190"/>
      <c r="C37" s="190" t="s">
        <v>376</v>
      </c>
      <c r="D37" s="190"/>
      <c r="E37" s="190"/>
      <c r="F37" s="190"/>
      <c r="G37" s="190"/>
      <c r="H37" s="184"/>
      <c r="I37" s="184"/>
    </row>
    <row r="38" spans="1:9" ht="15">
      <c r="A38" s="184"/>
      <c r="B38" s="184"/>
      <c r="C38" s="184" t="s">
        <v>375</v>
      </c>
      <c r="D38" s="184"/>
      <c r="E38" s="184"/>
      <c r="F38" s="184"/>
      <c r="G38" s="184"/>
      <c r="H38" s="184"/>
      <c r="I38" s="184"/>
    </row>
    <row r="39" spans="1:9">
      <c r="A39" s="192"/>
      <c r="B39" s="192"/>
      <c r="C39" s="192" t="s">
        <v>127</v>
      </c>
      <c r="D39" s="192"/>
      <c r="E39" s="192"/>
      <c r="F39" s="192"/>
      <c r="G39" s="192"/>
    </row>
  </sheetData>
  <mergeCells count="1">
    <mergeCell ref="I1:J1"/>
  </mergeCells>
  <printOptions gridLines="1"/>
  <pageMargins left="0.25" right="0.25" top="0.75" bottom="0.75" header="0.3" footer="0.3"/>
  <pageSetup scale="76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3" t="s">
        <v>445</v>
      </c>
      <c r="B1" s="76"/>
      <c r="C1" s="76"/>
      <c r="D1" s="76"/>
      <c r="E1" s="76"/>
      <c r="F1" s="76"/>
      <c r="G1" s="521" t="s">
        <v>97</v>
      </c>
      <c r="H1" s="521"/>
      <c r="I1" s="363"/>
    </row>
    <row r="2" spans="1:9" ht="15">
      <c r="A2" s="75" t="s">
        <v>128</v>
      </c>
      <c r="B2" s="76"/>
      <c r="C2" s="76"/>
      <c r="D2" s="76"/>
      <c r="E2" s="76"/>
      <c r="F2" s="76"/>
      <c r="G2" s="344" t="s">
        <v>765</v>
      </c>
      <c r="H2" s="295"/>
      <c r="I2" s="75"/>
    </row>
    <row r="3" spans="1:9" ht="15">
      <c r="A3" s="75"/>
      <c r="B3" s="75"/>
      <c r="C3" s="75"/>
      <c r="D3" s="75"/>
      <c r="E3" s="75"/>
      <c r="F3" s="75"/>
      <c r="G3" s="282"/>
      <c r="H3" s="282"/>
      <c r="I3" s="363"/>
    </row>
    <row r="4" spans="1:9" ht="15">
      <c r="A4" s="76" t="s">
        <v>262</v>
      </c>
      <c r="B4" s="76"/>
      <c r="C4" s="76"/>
      <c r="D4" s="76"/>
      <c r="E4" s="76"/>
      <c r="F4" s="76"/>
      <c r="G4" s="75"/>
      <c r="H4" s="75"/>
      <c r="I4" s="75"/>
    </row>
    <row r="5" spans="1:9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  <c r="I5" s="80"/>
    </row>
    <row r="6" spans="1:9" ht="15">
      <c r="A6" s="76"/>
      <c r="B6" s="76"/>
      <c r="C6" s="76"/>
      <c r="D6" s="76"/>
      <c r="E6" s="76"/>
      <c r="F6" s="76"/>
      <c r="G6" s="75"/>
      <c r="H6" s="75"/>
      <c r="I6" s="75"/>
    </row>
    <row r="7" spans="1:9" ht="15">
      <c r="A7" s="281"/>
      <c r="B7" s="281"/>
      <c r="C7" s="281"/>
      <c r="D7" s="281"/>
      <c r="E7" s="281"/>
      <c r="F7" s="281"/>
      <c r="G7" s="77"/>
      <c r="H7" s="77"/>
      <c r="I7" s="363"/>
    </row>
    <row r="8" spans="1:9" ht="45">
      <c r="A8" s="359" t="s">
        <v>64</v>
      </c>
      <c r="B8" s="78" t="s">
        <v>326</v>
      </c>
      <c r="C8" s="89" t="s">
        <v>327</v>
      </c>
      <c r="D8" s="89" t="s">
        <v>215</v>
      </c>
      <c r="E8" s="89" t="s">
        <v>330</v>
      </c>
      <c r="F8" s="89" t="s">
        <v>329</v>
      </c>
      <c r="G8" s="89" t="s">
        <v>371</v>
      </c>
      <c r="H8" s="78" t="s">
        <v>10</v>
      </c>
      <c r="I8" s="78" t="s">
        <v>9</v>
      </c>
    </row>
    <row r="9" spans="1:9" ht="15">
      <c r="A9" s="360"/>
      <c r="B9" s="361"/>
      <c r="C9" s="97"/>
      <c r="D9" s="97"/>
      <c r="E9" s="97"/>
      <c r="F9" s="97"/>
      <c r="G9" s="97"/>
      <c r="H9" s="4"/>
      <c r="I9" s="4"/>
    </row>
    <row r="10" spans="1:9" ht="15">
      <c r="A10" s="360"/>
      <c r="B10" s="361"/>
      <c r="C10" s="97"/>
      <c r="D10" s="97"/>
      <c r="E10" s="97"/>
      <c r="F10" s="97"/>
      <c r="G10" s="97"/>
      <c r="H10" s="4"/>
      <c r="I10" s="4"/>
    </row>
    <row r="11" spans="1:9" ht="15">
      <c r="A11" s="360"/>
      <c r="B11" s="361"/>
      <c r="C11" s="86"/>
      <c r="D11" s="86"/>
      <c r="E11" s="86"/>
      <c r="F11" s="86"/>
      <c r="G11" s="86"/>
      <c r="H11" s="4"/>
      <c r="I11" s="4"/>
    </row>
    <row r="12" spans="1:9" ht="15">
      <c r="A12" s="360"/>
      <c r="B12" s="361"/>
      <c r="C12" s="86"/>
      <c r="D12" s="86"/>
      <c r="E12" s="86"/>
      <c r="F12" s="86"/>
      <c r="G12" s="86"/>
      <c r="H12" s="4"/>
      <c r="I12" s="4"/>
    </row>
    <row r="13" spans="1:9" ht="15">
      <c r="A13" s="360"/>
      <c r="B13" s="361"/>
      <c r="C13" s="86"/>
      <c r="D13" s="86"/>
      <c r="E13" s="86"/>
      <c r="F13" s="86"/>
      <c r="G13" s="86"/>
      <c r="H13" s="4"/>
      <c r="I13" s="4"/>
    </row>
    <row r="14" spans="1:9" ht="15">
      <c r="A14" s="360"/>
      <c r="B14" s="361"/>
      <c r="C14" s="86"/>
      <c r="D14" s="86"/>
      <c r="E14" s="86"/>
      <c r="F14" s="86"/>
      <c r="G14" s="86"/>
      <c r="H14" s="4"/>
      <c r="I14" s="4"/>
    </row>
    <row r="15" spans="1:9" ht="15">
      <c r="A15" s="360"/>
      <c r="B15" s="361"/>
      <c r="C15" s="86"/>
      <c r="D15" s="86"/>
      <c r="E15" s="86"/>
      <c r="F15" s="86"/>
      <c r="G15" s="86"/>
      <c r="H15" s="4"/>
      <c r="I15" s="4"/>
    </row>
    <row r="16" spans="1:9" ht="15">
      <c r="A16" s="360"/>
      <c r="B16" s="361"/>
      <c r="C16" s="86"/>
      <c r="D16" s="86"/>
      <c r="E16" s="86"/>
      <c r="F16" s="86"/>
      <c r="G16" s="86"/>
      <c r="H16" s="4"/>
      <c r="I16" s="4"/>
    </row>
    <row r="17" spans="1:9" ht="15">
      <c r="A17" s="360"/>
      <c r="B17" s="361"/>
      <c r="C17" s="86"/>
      <c r="D17" s="86"/>
      <c r="E17" s="86"/>
      <c r="F17" s="86"/>
      <c r="G17" s="86"/>
      <c r="H17" s="4"/>
      <c r="I17" s="4"/>
    </row>
    <row r="18" spans="1:9" ht="15">
      <c r="A18" s="360"/>
      <c r="B18" s="361"/>
      <c r="C18" s="86"/>
      <c r="D18" s="86"/>
      <c r="E18" s="86"/>
      <c r="F18" s="86"/>
      <c r="G18" s="86"/>
      <c r="H18" s="4"/>
      <c r="I18" s="4"/>
    </row>
    <row r="19" spans="1:9" ht="15">
      <c r="A19" s="360"/>
      <c r="B19" s="361"/>
      <c r="C19" s="86"/>
      <c r="D19" s="86"/>
      <c r="E19" s="86"/>
      <c r="F19" s="86"/>
      <c r="G19" s="86"/>
      <c r="H19" s="4"/>
      <c r="I19" s="4"/>
    </row>
    <row r="20" spans="1:9" ht="15">
      <c r="A20" s="360"/>
      <c r="B20" s="361"/>
      <c r="C20" s="86"/>
      <c r="D20" s="86"/>
      <c r="E20" s="86"/>
      <c r="F20" s="86"/>
      <c r="G20" s="86"/>
      <c r="H20" s="4"/>
      <c r="I20" s="4"/>
    </row>
    <row r="21" spans="1:9" ht="15">
      <c r="A21" s="360"/>
      <c r="B21" s="361"/>
      <c r="C21" s="86"/>
      <c r="D21" s="86"/>
      <c r="E21" s="86"/>
      <c r="F21" s="86"/>
      <c r="G21" s="86"/>
      <c r="H21" s="4"/>
      <c r="I21" s="4"/>
    </row>
    <row r="22" spans="1:9" ht="15">
      <c r="A22" s="360"/>
      <c r="B22" s="361"/>
      <c r="C22" s="86"/>
      <c r="D22" s="86"/>
      <c r="E22" s="86"/>
      <c r="F22" s="86"/>
      <c r="G22" s="86"/>
      <c r="H22" s="4"/>
      <c r="I22" s="4"/>
    </row>
    <row r="23" spans="1:9" ht="15">
      <c r="A23" s="360"/>
      <c r="B23" s="361"/>
      <c r="C23" s="86"/>
      <c r="D23" s="86"/>
      <c r="E23" s="86"/>
      <c r="F23" s="86"/>
      <c r="G23" s="86"/>
      <c r="H23" s="4"/>
      <c r="I23" s="4"/>
    </row>
    <row r="24" spans="1:9" ht="15">
      <c r="A24" s="360"/>
      <c r="B24" s="361"/>
      <c r="C24" s="86"/>
      <c r="D24" s="86"/>
      <c r="E24" s="86"/>
      <c r="F24" s="86"/>
      <c r="G24" s="86"/>
      <c r="H24" s="4"/>
      <c r="I24" s="4"/>
    </row>
    <row r="25" spans="1:9" ht="15">
      <c r="A25" s="360"/>
      <c r="B25" s="361"/>
      <c r="C25" s="86"/>
      <c r="D25" s="86"/>
      <c r="E25" s="86"/>
      <c r="F25" s="86"/>
      <c r="G25" s="86"/>
      <c r="H25" s="4"/>
      <c r="I25" s="4"/>
    </row>
    <row r="26" spans="1:9" ht="15">
      <c r="A26" s="360"/>
      <c r="B26" s="361"/>
      <c r="C26" s="86"/>
      <c r="D26" s="86"/>
      <c r="E26" s="86"/>
      <c r="F26" s="86"/>
      <c r="G26" s="86"/>
      <c r="H26" s="4"/>
      <c r="I26" s="4"/>
    </row>
    <row r="27" spans="1:9" ht="15">
      <c r="A27" s="360"/>
      <c r="B27" s="361"/>
      <c r="C27" s="86"/>
      <c r="D27" s="86"/>
      <c r="E27" s="86"/>
      <c r="F27" s="86"/>
      <c r="G27" s="86"/>
      <c r="H27" s="4"/>
      <c r="I27" s="4"/>
    </row>
    <row r="28" spans="1:9" ht="15">
      <c r="A28" s="360"/>
      <c r="B28" s="361"/>
      <c r="C28" s="86"/>
      <c r="D28" s="86"/>
      <c r="E28" s="86"/>
      <c r="F28" s="86"/>
      <c r="G28" s="86"/>
      <c r="H28" s="4"/>
      <c r="I28" s="4"/>
    </row>
    <row r="29" spans="1:9" ht="15">
      <c r="A29" s="360"/>
      <c r="B29" s="361"/>
      <c r="C29" s="86"/>
      <c r="D29" s="86"/>
      <c r="E29" s="86"/>
      <c r="F29" s="86"/>
      <c r="G29" s="86"/>
      <c r="H29" s="4"/>
      <c r="I29" s="4"/>
    </row>
    <row r="30" spans="1:9" ht="15">
      <c r="A30" s="360"/>
      <c r="B30" s="361"/>
      <c r="C30" s="86"/>
      <c r="D30" s="86"/>
      <c r="E30" s="86"/>
      <c r="F30" s="86"/>
      <c r="G30" s="86"/>
      <c r="H30" s="4"/>
      <c r="I30" s="4"/>
    </row>
    <row r="31" spans="1:9" ht="15">
      <c r="A31" s="360"/>
      <c r="B31" s="361"/>
      <c r="C31" s="86"/>
      <c r="D31" s="86"/>
      <c r="E31" s="86"/>
      <c r="F31" s="86"/>
      <c r="G31" s="86"/>
      <c r="H31" s="4"/>
      <c r="I31" s="4"/>
    </row>
    <row r="32" spans="1:9" ht="15">
      <c r="A32" s="360"/>
      <c r="B32" s="361"/>
      <c r="C32" s="86"/>
      <c r="D32" s="86"/>
      <c r="E32" s="86"/>
      <c r="F32" s="86"/>
      <c r="G32" s="86"/>
      <c r="H32" s="4"/>
      <c r="I32" s="4"/>
    </row>
    <row r="33" spans="1:9" ht="15">
      <c r="A33" s="360"/>
      <c r="B33" s="361"/>
      <c r="C33" s="86"/>
      <c r="D33" s="86"/>
      <c r="E33" s="86"/>
      <c r="F33" s="86"/>
      <c r="G33" s="86"/>
      <c r="H33" s="4"/>
      <c r="I33" s="4"/>
    </row>
    <row r="34" spans="1:9" ht="15">
      <c r="A34" s="360"/>
      <c r="B34" s="362"/>
      <c r="C34" s="98"/>
      <c r="D34" s="98"/>
      <c r="E34" s="98"/>
      <c r="F34" s="98"/>
      <c r="G34" s="98" t="s">
        <v>325</v>
      </c>
      <c r="H34" s="85">
        <f>SUM(H9:H33)</f>
        <v>0</v>
      </c>
      <c r="I34" s="85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6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6"/>
      <c r="B37" s="44"/>
      <c r="C37" s="44"/>
      <c r="D37" s="44"/>
      <c r="E37" s="44"/>
      <c r="F37" s="44"/>
      <c r="G37" s="2"/>
      <c r="H37" s="2"/>
    </row>
    <row r="38" spans="1:9" ht="15">
      <c r="A38" s="216"/>
      <c r="B38" s="2"/>
      <c r="C38" s="2"/>
      <c r="D38" s="2"/>
      <c r="E38" s="2"/>
      <c r="F38" s="2"/>
      <c r="G38" s="2"/>
      <c r="H38" s="2"/>
    </row>
    <row r="39" spans="1:9" ht="15">
      <c r="A39" s="216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8"/>
      <c r="B44" s="68" t="s">
        <v>259</v>
      </c>
      <c r="C44" s="68"/>
      <c r="D44" s="68"/>
      <c r="E44" s="68"/>
      <c r="F44" s="68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1">
    <mergeCell ref="G1:H1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5" customWidth="1"/>
    <col min="2" max="2" width="13.140625" style="185" customWidth="1"/>
    <col min="3" max="3" width="15.140625" style="185" customWidth="1"/>
    <col min="4" max="4" width="18" style="185" customWidth="1"/>
    <col min="5" max="5" width="20.5703125" style="185" customWidth="1"/>
    <col min="6" max="6" width="21.28515625" style="185" customWidth="1"/>
    <col min="7" max="7" width="15.140625" style="185" customWidth="1"/>
    <col min="8" max="8" width="15.5703125" style="185" customWidth="1"/>
    <col min="9" max="9" width="13.42578125" style="185" customWidth="1"/>
    <col min="10" max="10" width="0" style="185" hidden="1" customWidth="1"/>
    <col min="11" max="16384" width="9.140625" style="185"/>
  </cols>
  <sheetData>
    <row r="1" spans="1:10" ht="15">
      <c r="A1" s="73" t="s">
        <v>447</v>
      </c>
      <c r="B1" s="73"/>
      <c r="C1" s="76"/>
      <c r="D1" s="76"/>
      <c r="E1" s="76"/>
      <c r="F1" s="76"/>
      <c r="G1" s="521" t="s">
        <v>97</v>
      </c>
      <c r="H1" s="521"/>
    </row>
    <row r="2" spans="1:10" ht="15">
      <c r="A2" s="75" t="s">
        <v>128</v>
      </c>
      <c r="B2" s="73"/>
      <c r="C2" s="76"/>
      <c r="D2" s="76"/>
      <c r="E2" s="76"/>
      <c r="F2" s="76"/>
      <c r="G2" s="344" t="s">
        <v>765</v>
      </c>
      <c r="H2" s="295"/>
    </row>
    <row r="3" spans="1:10" ht="15">
      <c r="A3" s="75"/>
      <c r="B3" s="75"/>
      <c r="C3" s="75"/>
      <c r="D3" s="75"/>
      <c r="E3" s="75"/>
      <c r="F3" s="75"/>
      <c r="G3" s="282"/>
      <c r="H3" s="282"/>
    </row>
    <row r="4" spans="1:10" ht="15">
      <c r="A4" s="76" t="s">
        <v>262</v>
      </c>
      <c r="B4" s="76"/>
      <c r="C4" s="76"/>
      <c r="D4" s="76"/>
      <c r="E4" s="76"/>
      <c r="F4" s="76"/>
      <c r="G4" s="75"/>
      <c r="H4" s="75"/>
    </row>
    <row r="5" spans="1:10" ht="15">
      <c r="A5" s="79" t="str">
        <f>'ფორმა N1'!D4</f>
        <v>დავით თარხან-მოურავი, ირმა ინაშვილი -საქართველოს პატრიოტთა ალიანსი"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81"/>
      <c r="B7" s="281"/>
      <c r="C7" s="281"/>
      <c r="D7" s="281"/>
      <c r="E7" s="281"/>
      <c r="F7" s="281"/>
      <c r="G7" s="77"/>
      <c r="H7" s="77"/>
    </row>
    <row r="8" spans="1:10" ht="30">
      <c r="A8" s="89" t="s">
        <v>64</v>
      </c>
      <c r="B8" s="89" t="s">
        <v>326</v>
      </c>
      <c r="C8" s="89" t="s">
        <v>327</v>
      </c>
      <c r="D8" s="89" t="s">
        <v>215</v>
      </c>
      <c r="E8" s="89" t="s">
        <v>334</v>
      </c>
      <c r="F8" s="89" t="s">
        <v>328</v>
      </c>
      <c r="G8" s="78" t="s">
        <v>10</v>
      </c>
      <c r="H8" s="78" t="s">
        <v>9</v>
      </c>
      <c r="J8" s="227" t="s">
        <v>333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7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332</v>
      </c>
      <c r="G34" s="85">
        <f>SUM(G9:G33)</f>
        <v>0</v>
      </c>
      <c r="H34" s="85">
        <f>SUM(H9:H33)</f>
        <v>0</v>
      </c>
    </row>
    <row r="35" spans="1:9" ht="15">
      <c r="A35" s="225"/>
      <c r="B35" s="225"/>
      <c r="C35" s="225"/>
      <c r="D35" s="225"/>
      <c r="E35" s="225"/>
      <c r="F35" s="225"/>
      <c r="G35" s="225"/>
      <c r="H35" s="184"/>
      <c r="I35" s="184"/>
    </row>
    <row r="36" spans="1:9" ht="15">
      <c r="A36" s="226" t="s">
        <v>448</v>
      </c>
      <c r="B36" s="226"/>
      <c r="C36" s="225"/>
      <c r="D36" s="225"/>
      <c r="E36" s="225"/>
      <c r="F36" s="225"/>
      <c r="G36" s="225"/>
      <c r="H36" s="184"/>
      <c r="I36" s="184"/>
    </row>
    <row r="37" spans="1:9" ht="15">
      <c r="A37" s="226"/>
      <c r="B37" s="226"/>
      <c r="C37" s="225"/>
      <c r="D37" s="225"/>
      <c r="E37" s="225"/>
      <c r="F37" s="225"/>
      <c r="G37" s="225"/>
      <c r="H37" s="184"/>
      <c r="I37" s="184"/>
    </row>
    <row r="38" spans="1:9" ht="15">
      <c r="A38" s="226"/>
      <c r="B38" s="226"/>
      <c r="C38" s="184"/>
      <c r="D38" s="184"/>
      <c r="E38" s="184"/>
      <c r="F38" s="184"/>
      <c r="G38" s="184"/>
      <c r="H38" s="184"/>
      <c r="I38" s="184"/>
    </row>
    <row r="39" spans="1:9" ht="15">
      <c r="A39" s="226"/>
      <c r="B39" s="226"/>
      <c r="C39" s="184"/>
      <c r="D39" s="184"/>
      <c r="E39" s="184"/>
      <c r="F39" s="184"/>
      <c r="G39" s="184"/>
      <c r="H39" s="184"/>
      <c r="I39" s="184"/>
    </row>
    <row r="40" spans="1:9">
      <c r="A40" s="223"/>
      <c r="B40" s="223"/>
      <c r="C40" s="223"/>
      <c r="D40" s="223"/>
      <c r="E40" s="223"/>
      <c r="F40" s="223"/>
      <c r="G40" s="223"/>
      <c r="H40" s="223"/>
      <c r="I40" s="223"/>
    </row>
    <row r="41" spans="1:9" ht="15">
      <c r="A41" s="190" t="s">
        <v>96</v>
      </c>
      <c r="B41" s="190"/>
      <c r="C41" s="184"/>
      <c r="D41" s="184"/>
      <c r="E41" s="184"/>
      <c r="F41" s="184"/>
      <c r="G41" s="184"/>
      <c r="H41" s="184"/>
      <c r="I41" s="184"/>
    </row>
    <row r="42" spans="1:9" ht="15">
      <c r="A42" s="184"/>
      <c r="B42" s="184"/>
      <c r="C42" s="184"/>
      <c r="D42" s="184"/>
      <c r="E42" s="184"/>
      <c r="F42" s="184"/>
      <c r="G42" s="184"/>
      <c r="H42" s="184"/>
      <c r="I42" s="184"/>
    </row>
    <row r="43" spans="1:9" ht="15">
      <c r="A43" s="184"/>
      <c r="B43" s="184"/>
      <c r="C43" s="184"/>
      <c r="D43" s="184"/>
      <c r="E43" s="184"/>
      <c r="F43" s="184"/>
      <c r="G43" s="184"/>
      <c r="H43" s="184"/>
      <c r="I43" s="191"/>
    </row>
    <row r="44" spans="1:9" ht="15">
      <c r="A44" s="190"/>
      <c r="B44" s="190"/>
      <c r="C44" s="190" t="s">
        <v>410</v>
      </c>
      <c r="D44" s="190"/>
      <c r="E44" s="225"/>
      <c r="F44" s="190"/>
      <c r="G44" s="190"/>
      <c r="H44" s="184"/>
      <c r="I44" s="191"/>
    </row>
    <row r="45" spans="1:9" ht="15">
      <c r="A45" s="184"/>
      <c r="B45" s="184"/>
      <c r="C45" s="184" t="s">
        <v>258</v>
      </c>
      <c r="D45" s="184"/>
      <c r="E45" s="184"/>
      <c r="F45" s="184"/>
      <c r="G45" s="184"/>
      <c r="H45" s="184"/>
      <c r="I45" s="191"/>
    </row>
    <row r="46" spans="1:9">
      <c r="A46" s="192"/>
      <c r="B46" s="192"/>
      <c r="C46" s="192" t="s">
        <v>127</v>
      </c>
      <c r="D46" s="192"/>
      <c r="E46" s="192"/>
      <c r="F46" s="192"/>
      <c r="G46" s="192"/>
    </row>
  </sheetData>
  <mergeCells count="1">
    <mergeCell ref="G1:H1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2016-09-02T09:30:06Z</cp:lastPrinted>
  <dcterms:created xsi:type="dcterms:W3CDTF">2011-12-27T13:20:18Z</dcterms:created>
  <dcterms:modified xsi:type="dcterms:W3CDTF">2016-09-02T11:33:02Z</dcterms:modified>
</cp:coreProperties>
</file>