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15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5.2'!$A$1:$I$54</definedName>
    <definedName name="_xlnm.Print_Area" localSheetId="6">'ფორმა 5.4'!$A$1:$H$46</definedName>
    <definedName name="_xlnm.Print_Area" localSheetId="7">'ფორმა 5.5'!$A$1:$L$36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8.1'!$A$1:$H$56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N3'!$A$1:$D$44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  <fileRecoveryPr repairLoad="1"/>
</workbook>
</file>

<file path=xl/calcChain.xml><?xml version="1.0" encoding="utf-8"?>
<calcChain xmlns="http://schemas.openxmlformats.org/spreadsheetml/2006/main">
  <c r="A6" i="46"/>
  <c r="I38" i="35" l="1"/>
  <c r="A5" i="9"/>
  <c r="A5" i="35" l="1"/>
  <c r="A5" i="39"/>
  <c r="A5" i="32"/>
  <c r="A5" i="33"/>
  <c r="A5" i="25"/>
  <c r="A5" i="18"/>
  <c r="A5" i="12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2"/>
  <c r="C12"/>
  <c r="D10" l="1"/>
  <c r="D9" s="1"/>
  <c r="C10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22" i="46"/>
  <c r="H34" i="45"/>
  <c r="G34"/>
  <c r="I43" i="43"/>
  <c r="H43"/>
  <c r="G43"/>
  <c r="A4" i="39" l="1"/>
  <c r="A4" i="35" l="1"/>
  <c r="A4" i="33" l="1"/>
  <c r="A4" i="32"/>
  <c r="D25" i="27" l="1"/>
  <c r="C25"/>
  <c r="A5"/>
  <c r="G44" i="18" l="1"/>
  <c r="G45" s="1"/>
  <c r="G43"/>
  <c r="G42"/>
  <c r="G41"/>
  <c r="G40"/>
  <c r="G39"/>
  <c r="G38"/>
  <c r="G37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<sst xmlns="http://schemas.openxmlformats.org/spreadsheetml/2006/main" count="706" uniqueCount="475">
  <si>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</si>
  <si>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</si>
  <si>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</si>
  <si>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</si>
  <si>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</si>
  <si>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</si>
  <si>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</si>
  <si>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</si>
  <si>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</si>
  <si>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</si>
  <si>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</si>
  <si>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</si>
  <si>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</si>
  <si>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</si>
  <si>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</si>
  <si>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</si>
  <si>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</si>
  <si>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</si>
  <si>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</si>
  <si>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</si>
  <si>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</si>
  <si>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</si>
  <si>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</si>
  <si>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</si>
  <si>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</si>
  <si>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</si>
  <si>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</si>
  <si>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</si>
  <si>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</si>
  <si>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</si>
  <si>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</si>
  <si>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</si>
  <si>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</si>
  <si>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</si>
  <si>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</si>
  <si>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</si>
  <si>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</si>
  <si>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</si>
  <si>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</si>
  <si>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</si>
  <si>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</si>
  <si>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</si>
  <si>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</si>
  <si>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</si>
  <si>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</si>
  <si>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</si>
  <si>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</si>
  <si>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</si>
  <si>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</si>
  <si>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</si>
  <si>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</si>
  <si>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</si>
  <si>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</si>
  <si>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</si>
  <si>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</si>
  <si>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</si>
  <si>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</si>
  <si>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</si>
  <si>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</si>
  <si>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</si>
  <si>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</si>
  <si>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</si>
  <si>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</si>
  <si>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</si>
  <si>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</si>
  <si>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</si>
  <si>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</si>
  <si>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</si>
  <si>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</si>
  <si>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</si>
  <si>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</si>
  <si>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</si>
  <si>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</si>
  <si>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</si>
  <si>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</si>
  <si>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</si>
  <si>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</si>
  <si>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</si>
  <si>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</si>
  <si>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</si>
  <si>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</si>
  <si>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</si>
  <si>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</si>
  <si>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</si>
  <si>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</si>
  <si>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</si>
  <si>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</si>
  <si>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</si>
  <si>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</si>
  <si>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</si>
  <si>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</si>
  <si>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</si>
  <si>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</si>
  <si>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</si>
  <si>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</si>
  <si>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</si>
  <si>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</si>
  <si>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</si>
  <si>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</si>
  <si>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</si>
  <si>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</si>
  <si>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</si>
  <si>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</si>
  <si>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</si>
  <si>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</si>
  <si>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</si>
  <si>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</si>
  <si>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</si>
  <si>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</si>
  <si>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</si>
  <si>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</si>
  <si>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</si>
  <si>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</si>
  <si>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</si>
  <si>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</si>
  <si>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</si>
  <si>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</si>
  <si>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</si>
  <si>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</si>
  <si>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</si>
  <si>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</si>
  <si>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</si>
  <si>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</si>
  <si>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</si>
  <si>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</si>
  <si>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</si>
  <si>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</si>
  <si>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</si>
  <si>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</si>
  <si>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</si>
  <si>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</si>
  <si>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</si>
  <si>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</si>
  <si>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</si>
  <si>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</si>
  <si>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</si>
  <si>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</si>
  <si>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</si>
  <si>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</si>
  <si>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</si>
  <si>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</si>
  <si>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</si>
  <si>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</si>
  <si>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</si>
  <si>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</si>
  <si>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</si>
  <si>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</si>
  <si>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</si>
  <si>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</si>
  <si>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</si>
  <si>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</si>
  <si>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</si>
  <si>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</si>
  <si>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</si>
  <si>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</si>
  <si>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</si>
  <si>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</si>
  <si>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</si>
  <si>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</si>
  <si>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</si>
  <si>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</si>
  <si>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</si>
  <si>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</si>
  <si>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</si>
  <si>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</si>
  <si>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</si>
  <si>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</si>
  <si>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</si>
  <si>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</si>
  <si>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</si>
  <si>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</si>
  <si>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</si>
  <si>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</si>
  <si>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</si>
  <si>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</si>
  <si>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</si>
  <si>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</si>
  <si>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</si>
  <si>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</si>
  <si>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</si>
  <si>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</si>
  <si>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</si>
  <si>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</si>
  <si>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</si>
  <si>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</si>
  <si>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</si>
  <si>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</si>
  <si>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</si>
  <si>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</si>
  <si>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</si>
  <si>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</si>
  <si>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</si>
  <si>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</si>
  <si>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</si>
  <si>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</si>
  <si>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</si>
  <si>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</si>
  <si>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</si>
  <si>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</si>
  <si>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</si>
  <si>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</si>
  <si>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</si>
  <si>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</si>
  <si>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</si>
  <si>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</si>
  <si>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</si>
  <si>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</si>
  <si>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</si>
  <si>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</si>
  <si>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</si>
  <si>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</si>
  <si>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</si>
  <si>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</si>
  <si>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</si>
  <si>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</si>
  <si>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</si>
  <si>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</si>
  <si>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</si>
  <si>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</si>
  <si>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</si>
  <si>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</si>
  <si>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</si>
  <si>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</si>
  <si>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</si>
  <si>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</si>
  <si>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</si>
  <si>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</si>
  <si>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</si>
  <si>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</si>
  <si>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</si>
  <si>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</si>
  <si>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</si>
  <si>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</si>
  <si>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</si>
  <si>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</si>
  <si>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</si>
  <si>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</si>
  <si>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</si>
  <si>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</si>
  <si>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</si>
  <si>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</si>
  <si>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</si>
  <si>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</si>
  <si>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</si>
  <si>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</si>
  <si>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</si>
  <si>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</si>
  <si>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</si>
  <si>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</si>
  <si>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</si>
  <si>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</si>
  <si>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</si>
  <si>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</si>
  <si>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</si>
  <si>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</si>
  <si>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</si>
  <si>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</si>
  <si>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</si>
  <si>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</si>
  <si>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</si>
  <si>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</si>
  <si>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</si>
  <si>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</si>
  <si>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</si>
  <si>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</si>
  <si>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</si>
  <si>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</si>
  <si>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</si>
  <si>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</si>
  <si>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</si>
  <si>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</si>
  <si>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</si>
  <si>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</si>
  <si>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</si>
  <si>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</si>
  <si>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</si>
  <si>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</si>
  <si>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</si>
  <si>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</si>
  <si>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</si>
  <si>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</si>
  <si>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</si>
  <si>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</si>
  <si>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</si>
  <si>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</si>
  <si>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</si>
  <si>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</si>
  <si>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</si>
  <si>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</si>
  <si>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</si>
  <si>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</si>
  <si>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</si>
  <si>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</si>
  <si>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</si>
  <si>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</si>
  <si>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</si>
  <si>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</si>
  <si>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</si>
  <si>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</si>
  <si>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</si>
  <si>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</si>
  <si>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</si>
  <si>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</si>
  <si>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</si>
  <si>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</si>
  <si>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</si>
  <si>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</si>
  <si>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</si>
  <si>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</si>
  <si>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</si>
  <si>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</si>
  <si>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</si>
  <si>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</si>
  <si>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</si>
  <si>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</si>
  <si>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</si>
  <si>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</si>
  <si>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</si>
  <si>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</si>
  <si>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</si>
  <si>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</si>
  <si>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</si>
  <si>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</si>
  <si>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</si>
  <si>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</si>
  <si>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</si>
  <si>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</si>
  <si>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</si>
  <si>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</si>
  <si>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</si>
  <si>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</si>
  <si>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</si>
  <si>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</si>
  <si>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</si>
  <si>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</si>
  <si>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</si>
  <si>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</si>
  <si>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</si>
  <si>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</si>
  <si>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</si>
  <si>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</si>
  <si>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</si>
  <si>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</si>
  <si>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</si>
  <si>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</si>
  <si>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</si>
  <si>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</si>
  <si>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</si>
  <si>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</si>
  <si>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</si>
  <si>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</si>
  <si>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</si>
  <si>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</si>
  <si>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</si>
  <si>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</si>
  <si>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</si>
  <si>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</si>
  <si>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</si>
  <si>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</si>
  <si>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</si>
  <si>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</si>
  <si>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</si>
  <si>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</si>
  <si>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</si>
  <si>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</si>
  <si>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</si>
  <si>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</si>
  <si>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</si>
  <si>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</si>
  <si>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</si>
  <si>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</si>
  <si>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</si>
  <si>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</si>
  <si>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</si>
  <si>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</si>
  <si>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</si>
  <si>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</si>
  <si>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</si>
  <si>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</si>
  <si>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</si>
  <si>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</si>
  <si>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</si>
  <si>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</si>
  <si>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</si>
  <si>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</si>
  <si>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</si>
  <si>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</si>
  <si>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</si>
  <si>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</si>
  <si>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</si>
  <si>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</si>
  <si>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</si>
  <si>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</si>
  <si>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</si>
  <si>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</si>
  <si>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</si>
  <si>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</si>
  <si>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</si>
  <si>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</si>
  <si>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</si>
  <si>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</si>
  <si>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</si>
  <si>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</si>
  <si>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</si>
  <si>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</si>
  <si>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</si>
  <si>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</si>
  <si>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</si>
  <si>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მერაბ ფერაძე პ/ნ 25001045549</t>
  </si>
  <si>
    <t>მანანა</t>
  </si>
  <si>
    <t>გვალი</t>
  </si>
  <si>
    <t>ხვიჩა</t>
  </si>
  <si>
    <t>რეხვიაშვილი</t>
  </si>
  <si>
    <t>ქეთევანი</t>
  </si>
  <si>
    <t>ბუზალაძე</t>
  </si>
  <si>
    <t xml:space="preserve">ეკატერინე </t>
  </si>
  <si>
    <t>ნადირაშვილი</t>
  </si>
  <si>
    <t>ვალი</t>
  </si>
  <si>
    <t>მადათოვ</t>
  </si>
  <si>
    <t>ალეკო</t>
  </si>
  <si>
    <t>კალაიჯიშვილი</t>
  </si>
  <si>
    <t>მაყვალა</t>
  </si>
  <si>
    <t>მაჭარაშვილი</t>
  </si>
  <si>
    <t xml:space="preserve">ზაზა </t>
  </si>
  <si>
    <t>თედორაძე</t>
  </si>
  <si>
    <t>ასიათ</t>
  </si>
  <si>
    <t>სეიდოვა</t>
  </si>
  <si>
    <t xml:space="preserve">დავითი </t>
  </si>
  <si>
    <t>ჯანაშვილი</t>
  </si>
  <si>
    <t>პავლე</t>
  </si>
  <si>
    <t>ხაზალიშვილი</t>
  </si>
  <si>
    <t>სოფიო</t>
  </si>
  <si>
    <t>ყაველაშვილი</t>
  </si>
  <si>
    <t>მარიამი</t>
  </si>
  <si>
    <t>ფაფიაშვილი</t>
  </si>
  <si>
    <t>აკაკი</t>
  </si>
  <si>
    <t>გრიგალაშვილი</t>
  </si>
  <si>
    <t xml:space="preserve">ია </t>
  </si>
  <si>
    <t>მაჩაიძე</t>
  </si>
  <si>
    <t>გიორგი</t>
  </si>
  <si>
    <t>სამხარაძე</t>
  </si>
  <si>
    <t xml:space="preserve">ელდარი </t>
  </si>
  <si>
    <t>გოგოლაძე</t>
  </si>
  <si>
    <t>ნანა</t>
  </si>
  <si>
    <t>კიკილაშვილი</t>
  </si>
  <si>
    <t>ნონა</t>
  </si>
  <si>
    <t>გოგინაშვილი</t>
  </si>
  <si>
    <t>თეონა</t>
  </si>
  <si>
    <t>ხახუტაშვილი</t>
  </si>
  <si>
    <t>შორენა</t>
  </si>
  <si>
    <t>გელაშვილი</t>
  </si>
  <si>
    <t>სოფიკო</t>
  </si>
  <si>
    <t>პაქსაშვილი</t>
  </si>
  <si>
    <t>ეთერი</t>
  </si>
  <si>
    <t>გორელიშვილი</t>
  </si>
  <si>
    <t>ვალერი</t>
  </si>
  <si>
    <t>კუპატაძე</t>
  </si>
  <si>
    <t>მარიამ</t>
  </si>
  <si>
    <t xml:space="preserve">გიორგი </t>
  </si>
  <si>
    <t>ნოზაძე</t>
  </si>
  <si>
    <t>თამთა</t>
  </si>
  <si>
    <t>ირმა</t>
  </si>
  <si>
    <t>ლილიანა</t>
  </si>
  <si>
    <t>კვერნაძე</t>
  </si>
  <si>
    <t>მერი</t>
  </si>
  <si>
    <t>ლუარსაბიშვილი</t>
  </si>
  <si>
    <t>01003000677</t>
  </si>
  <si>
    <t>ბეჭდური რეკლამი ხარჯი</t>
  </si>
  <si>
    <t>შ.პ.ს კონტური</t>
  </si>
  <si>
    <t>მერაბი ფერაძე</t>
  </si>
  <si>
    <t>მერაბ ფერაძე</t>
  </si>
  <si>
    <t>საქართველოს ბანკი</t>
  </si>
  <si>
    <t>GE32BG0000000301154000</t>
  </si>
  <si>
    <t>ლარი</t>
  </si>
  <si>
    <t>აქტივისტი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</si>
</sst>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0" fillId="0" borderId="1" xfId="0" applyBorder="1"/>
    <xf numFmtId="49" fontId="0" fillId="0" borderId="1" xfId="0" applyNumberFormat="1" applyBorder="1" applyAlignment="1">
      <alignment horizontal="right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171450</xdr:rowOff>
    </xdr:from>
    <xdr:to>
      <xdr:col>1</xdr:col>
      <xdr:colOff>1495425</xdr:colOff>
      <xdr:row>39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39</xdr:row>
      <xdr:rowOff>180975</xdr:rowOff>
    </xdr:from>
    <xdr:to>
      <xdr:col>2</xdr:col>
      <xdr:colOff>554556</xdr:colOff>
      <xdr:row>39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</xdr:row>
      <xdr:rowOff>171450</xdr:rowOff>
    </xdr:from>
    <xdr:to>
      <xdr:col>2</xdr:col>
      <xdr:colOff>1495425</xdr:colOff>
      <xdr:row>48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F21" sqref="F21"/>
    </sheetView>
  </sheetViews>
  <sheetFormatPr defaultRowHeight="15"/>
  <cols>
    <col min="1" max="1" width="6.28515625" style="245" bestFit="1" customWidth="1"/>
    <col min="2" max="2" width="22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8" width="19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6" customFormat="1">
      <c r="A1" s="325" t="s">
        <v>245</v>
      </c>
      <c r="B1" s="310"/>
      <c r="C1" s="310"/>
      <c r="D1" s="310"/>
      <c r="E1" s="311"/>
      <c r="F1" s="305"/>
      <c r="G1" s="311"/>
      <c r="H1" s="324"/>
      <c r="I1" s="310"/>
      <c r="J1" s="311"/>
      <c r="K1" s="311"/>
      <c r="L1" s="323" t="s">
        <v>97</v>
      </c>
    </row>
    <row r="2" spans="1:12" s="256" customFormat="1">
      <c r="A2" s="322" t="s">
        <v>104</v>
      </c>
      <c r="B2" s="310"/>
      <c r="C2" s="310"/>
      <c r="D2" s="310"/>
      <c r="E2" s="311"/>
      <c r="F2" s="305"/>
      <c r="G2" s="311"/>
      <c r="H2" s="321"/>
      <c r="I2" s="310"/>
      <c r="J2" s="311"/>
      <c r="K2" s="311"/>
      <c r="L2" s="320"/>
    </row>
    <row r="3" spans="1:12" s="256" customFormat="1">
      <c r="A3" s="319"/>
      <c r="B3" s="310"/>
      <c r="C3" s="318"/>
      <c r="D3" s="317"/>
      <c r="E3" s="311"/>
      <c r="F3" s="316"/>
      <c r="G3" s="311"/>
      <c r="H3" s="311"/>
      <c r="I3" s="305"/>
      <c r="J3" s="310"/>
      <c r="K3" s="310"/>
      <c r="L3" s="309"/>
    </row>
    <row r="4" spans="1:12" s="256" customFormat="1">
      <c r="A4" s="350" t="s">
        <v>218</v>
      </c>
      <c r="B4" s="305"/>
      <c r="C4" s="305"/>
      <c r="D4" s="351" t="s">
        <v>408</v>
      </c>
      <c r="E4" s="342"/>
      <c r="F4" s="255"/>
      <c r="G4" s="248"/>
      <c r="H4" s="343"/>
      <c r="I4" s="342"/>
      <c r="J4" s="344"/>
      <c r="K4" s="248"/>
      <c r="L4" s="345"/>
    </row>
    <row r="5" spans="1:12" s="256" customFormat="1" ht="15.75" thickBot="1">
      <c r="A5" s="315"/>
      <c r="B5" s="311"/>
      <c r="C5" s="314"/>
      <c r="D5" s="313"/>
      <c r="E5" s="311"/>
      <c r="F5" s="312"/>
      <c r="G5" s="312"/>
      <c r="H5" s="312"/>
      <c r="I5" s="311"/>
      <c r="J5" s="310"/>
      <c r="K5" s="310"/>
      <c r="L5" s="309"/>
    </row>
    <row r="6" spans="1:12" ht="15.75" thickBot="1">
      <c r="A6" s="308"/>
      <c r="B6" s="307"/>
      <c r="C6" s="306"/>
      <c r="D6" s="306"/>
      <c r="E6" s="306"/>
      <c r="F6" s="305"/>
      <c r="G6" s="305"/>
      <c r="H6" s="305"/>
      <c r="I6" s="356" t="s">
        <v>370</v>
      </c>
      <c r="J6" s="357"/>
      <c r="K6" s="358"/>
      <c r="L6" s="304"/>
    </row>
    <row r="7" spans="1:12" s="292" customFormat="1" ht="51.75" thickBot="1">
      <c r="A7" s="303" t="s">
        <v>64</v>
      </c>
      <c r="B7" s="302" t="s">
        <v>105</v>
      </c>
      <c r="C7" s="302" t="s">
        <v>369</v>
      </c>
      <c r="D7" s="301" t="s">
        <v>224</v>
      </c>
      <c r="E7" s="300" t="s">
        <v>368</v>
      </c>
      <c r="F7" s="299" t="s">
        <v>367</v>
      </c>
      <c r="G7" s="298" t="s">
        <v>188</v>
      </c>
      <c r="H7" s="297" t="s">
        <v>185</v>
      </c>
      <c r="I7" s="296" t="s">
        <v>366</v>
      </c>
      <c r="J7" s="295" t="s">
        <v>221</v>
      </c>
      <c r="K7" s="294" t="s">
        <v>189</v>
      </c>
      <c r="L7" s="293" t="s">
        <v>190</v>
      </c>
    </row>
    <row r="8" spans="1:12" s="286" customFormat="1" ht="15.75" thickBot="1">
      <c r="A8" s="290">
        <v>1</v>
      </c>
      <c r="B8" s="289">
        <v>2</v>
      </c>
      <c r="C8" s="291">
        <v>3</v>
      </c>
      <c r="D8" s="291">
        <v>4</v>
      </c>
      <c r="E8" s="290">
        <v>5</v>
      </c>
      <c r="F8" s="289">
        <v>6</v>
      </c>
      <c r="G8" s="291">
        <v>7</v>
      </c>
      <c r="H8" s="289">
        <v>8</v>
      </c>
      <c r="I8" s="290">
        <v>9</v>
      </c>
      <c r="J8" s="289">
        <v>10</v>
      </c>
      <c r="K8" s="288">
        <v>11</v>
      </c>
      <c r="L8" s="287">
        <v>12</v>
      </c>
    </row>
    <row r="9" spans="1:12" ht="28.5" customHeight="1">
      <c r="A9" s="285">
        <v>1</v>
      </c>
      <c r="B9" s="276"/>
      <c r="C9" s="275"/>
      <c r="D9" s="284"/>
      <c r="E9" s="283"/>
      <c r="F9" s="272"/>
      <c r="G9" s="282"/>
      <c r="H9" s="282"/>
      <c r="I9" s="281"/>
      <c r="J9" s="280"/>
      <c r="K9" s="279"/>
      <c r="L9" s="278"/>
    </row>
    <row r="10" spans="1:12" ht="27" customHeight="1">
      <c r="A10" s="277">
        <v>2</v>
      </c>
      <c r="B10" s="276"/>
      <c r="C10" s="275"/>
      <c r="D10" s="274"/>
      <c r="E10" s="273"/>
      <c r="F10" s="272"/>
      <c r="G10" s="272"/>
      <c r="H10" s="272"/>
      <c r="I10" s="271"/>
      <c r="J10" s="270"/>
      <c r="K10" s="269"/>
      <c r="L10" s="268"/>
    </row>
    <row r="11" spans="1:12">
      <c r="A11" s="277">
        <v>3</v>
      </c>
      <c r="B11" s="276"/>
      <c r="C11" s="275"/>
      <c r="D11" s="274"/>
      <c r="E11" s="273"/>
      <c r="F11" s="312"/>
      <c r="G11" s="272"/>
      <c r="H11" s="272"/>
      <c r="I11" s="271"/>
      <c r="J11" s="270"/>
      <c r="K11" s="269"/>
      <c r="L11" s="268"/>
    </row>
    <row r="12" spans="1:12">
      <c r="A12" s="277">
        <v>4</v>
      </c>
      <c r="B12" s="276"/>
      <c r="C12" s="275"/>
      <c r="D12" s="274"/>
      <c r="E12" s="273"/>
      <c r="F12" s="272"/>
      <c r="G12" s="272"/>
      <c r="H12" s="272"/>
      <c r="I12" s="271"/>
      <c r="J12" s="270"/>
      <c r="K12" s="269"/>
      <c r="L12" s="268"/>
    </row>
    <row r="13" spans="1:12">
      <c r="A13" s="277">
        <v>5</v>
      </c>
      <c r="B13" s="276"/>
      <c r="C13" s="275"/>
      <c r="D13" s="274"/>
      <c r="E13" s="273"/>
      <c r="F13" s="272"/>
      <c r="G13" s="272"/>
      <c r="H13" s="272"/>
      <c r="I13" s="271"/>
      <c r="J13" s="270"/>
      <c r="K13" s="269"/>
      <c r="L13" s="268"/>
    </row>
    <row r="14" spans="1:12">
      <c r="A14" s="277">
        <v>6</v>
      </c>
      <c r="B14" s="276"/>
      <c r="C14" s="275"/>
      <c r="D14" s="274"/>
      <c r="E14" s="273"/>
      <c r="F14" s="272"/>
      <c r="G14" s="272"/>
      <c r="H14" s="272"/>
      <c r="I14" s="271"/>
      <c r="J14" s="270"/>
      <c r="K14" s="269"/>
      <c r="L14" s="268"/>
    </row>
    <row r="15" spans="1:12">
      <c r="A15" s="277">
        <v>7</v>
      </c>
      <c r="B15" s="276"/>
      <c r="C15" s="275"/>
      <c r="D15" s="274"/>
      <c r="E15" s="273"/>
      <c r="F15" s="272"/>
      <c r="G15" s="272"/>
      <c r="H15" s="272"/>
      <c r="I15" s="271"/>
      <c r="J15" s="270"/>
      <c r="K15" s="269"/>
      <c r="L15" s="268"/>
    </row>
    <row r="16" spans="1:12">
      <c r="A16" s="277">
        <v>8</v>
      </c>
      <c r="B16" s="276"/>
      <c r="C16" s="275"/>
      <c r="D16" s="274"/>
      <c r="E16" s="273"/>
      <c r="F16" s="272"/>
      <c r="G16" s="272"/>
      <c r="H16" s="272"/>
      <c r="I16" s="271"/>
      <c r="J16" s="270"/>
      <c r="K16" s="269"/>
      <c r="L16" s="268"/>
    </row>
    <row r="17" spans="1:12">
      <c r="A17" s="277">
        <v>9</v>
      </c>
      <c r="B17" s="276"/>
      <c r="C17" s="275"/>
      <c r="D17" s="274"/>
      <c r="E17" s="273"/>
      <c r="F17" s="272"/>
      <c r="G17" s="272"/>
      <c r="H17" s="272"/>
      <c r="I17" s="271"/>
      <c r="J17" s="270"/>
      <c r="K17" s="269"/>
      <c r="L17" s="268"/>
    </row>
    <row r="18" spans="1:12">
      <c r="A18" s="277">
        <v>10</v>
      </c>
      <c r="B18" s="276"/>
      <c r="C18" s="275"/>
      <c r="D18" s="274"/>
      <c r="E18" s="273"/>
      <c r="F18" s="272"/>
      <c r="G18" s="272"/>
      <c r="H18" s="272"/>
      <c r="I18" s="271"/>
      <c r="J18" s="270"/>
      <c r="K18" s="269"/>
      <c r="L18" s="268"/>
    </row>
    <row r="19" spans="1:12">
      <c r="A19" s="277">
        <v>11</v>
      </c>
      <c r="B19" s="276"/>
      <c r="C19" s="275"/>
      <c r="D19" s="274"/>
      <c r="E19" s="273"/>
      <c r="F19" s="272"/>
      <c r="G19" s="272"/>
      <c r="H19" s="272"/>
      <c r="I19" s="271"/>
      <c r="J19" s="270"/>
      <c r="K19" s="269"/>
      <c r="L19" s="268"/>
    </row>
    <row r="20" spans="1:12">
      <c r="A20" s="277">
        <v>12</v>
      </c>
      <c r="B20" s="276"/>
      <c r="C20" s="275"/>
      <c r="D20" s="274"/>
      <c r="E20" s="273"/>
      <c r="F20" s="272"/>
      <c r="G20" s="272"/>
      <c r="H20" s="272"/>
      <c r="I20" s="271"/>
      <c r="J20" s="270"/>
      <c r="K20" s="269"/>
      <c r="L20" s="268"/>
    </row>
    <row r="21" spans="1:12">
      <c r="A21" s="277">
        <v>13</v>
      </c>
      <c r="B21" s="276"/>
      <c r="C21" s="275"/>
      <c r="D21" s="274"/>
      <c r="E21" s="273"/>
      <c r="F21" s="272"/>
      <c r="G21" s="272"/>
      <c r="H21" s="272"/>
      <c r="I21" s="271"/>
      <c r="J21" s="270"/>
      <c r="K21" s="269"/>
      <c r="L21" s="268"/>
    </row>
    <row r="22" spans="1:12">
      <c r="A22" s="277">
        <v>14</v>
      </c>
      <c r="B22" s="276"/>
      <c r="C22" s="275"/>
      <c r="D22" s="274"/>
      <c r="E22" s="273"/>
      <c r="F22" s="272"/>
      <c r="G22" s="272"/>
      <c r="H22" s="272"/>
      <c r="I22" s="271"/>
      <c r="J22" s="270"/>
      <c r="K22" s="269"/>
      <c r="L22" s="268"/>
    </row>
    <row r="23" spans="1:12">
      <c r="A23" s="277">
        <v>15</v>
      </c>
      <c r="B23" s="276"/>
      <c r="C23" s="275"/>
      <c r="D23" s="274"/>
      <c r="E23" s="273"/>
      <c r="F23" s="272"/>
      <c r="G23" s="272"/>
      <c r="H23" s="272"/>
      <c r="I23" s="271"/>
      <c r="J23" s="270"/>
      <c r="K23" s="269"/>
      <c r="L23" s="268"/>
    </row>
    <row r="24" spans="1:12">
      <c r="A24" s="277">
        <v>16</v>
      </c>
      <c r="B24" s="276"/>
      <c r="C24" s="275"/>
      <c r="D24" s="274"/>
      <c r="E24" s="273"/>
      <c r="F24" s="272"/>
      <c r="G24" s="272"/>
      <c r="H24" s="272"/>
      <c r="I24" s="271"/>
      <c r="J24" s="270"/>
      <c r="K24" s="269"/>
      <c r="L24" s="268"/>
    </row>
    <row r="25" spans="1:12">
      <c r="A25" s="277">
        <v>17</v>
      </c>
      <c r="B25" s="276"/>
      <c r="C25" s="275"/>
      <c r="D25" s="274"/>
      <c r="E25" s="273"/>
      <c r="F25" s="272"/>
      <c r="G25" s="272"/>
      <c r="H25" s="272"/>
      <c r="I25" s="271"/>
      <c r="J25" s="270"/>
      <c r="K25" s="269"/>
      <c r="L25" s="268"/>
    </row>
    <row r="26" spans="1:12">
      <c r="A26" s="277">
        <v>18</v>
      </c>
      <c r="B26" s="276"/>
      <c r="C26" s="275"/>
      <c r="D26" s="274"/>
      <c r="E26" s="273"/>
      <c r="F26" s="272"/>
      <c r="G26" s="272"/>
      <c r="H26" s="272"/>
      <c r="I26" s="271"/>
      <c r="J26" s="270"/>
      <c r="K26" s="269"/>
      <c r="L26" s="268"/>
    </row>
    <row r="27" spans="1:12">
      <c r="A27" s="277">
        <v>19</v>
      </c>
      <c r="B27" s="276"/>
      <c r="C27" s="275"/>
      <c r="D27" s="274"/>
      <c r="E27" s="273"/>
      <c r="F27" s="272"/>
      <c r="G27" s="272"/>
      <c r="H27" s="272"/>
      <c r="I27" s="271"/>
      <c r="J27" s="270"/>
      <c r="K27" s="269"/>
      <c r="L27" s="268"/>
    </row>
    <row r="28" spans="1:12" ht="15.75" thickBot="1">
      <c r="A28" s="267" t="s">
        <v>220</v>
      </c>
      <c r="B28" s="266"/>
      <c r="C28" s="265"/>
      <c r="D28" s="264"/>
      <c r="E28" s="263"/>
      <c r="F28" s="262"/>
      <c r="G28" s="262"/>
      <c r="H28" s="262"/>
      <c r="I28" s="261"/>
      <c r="J28" s="260"/>
      <c r="K28" s="259"/>
      <c r="L28" s="258"/>
    </row>
    <row r="29" spans="1:1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>
      <c r="A30" s="248"/>
      <c r="B30" s="255"/>
      <c r="C30" s="248"/>
      <c r="D30" s="255"/>
      <c r="E30" s="248"/>
      <c r="F30" s="255"/>
      <c r="G30" s="248"/>
      <c r="H30" s="255"/>
      <c r="I30" s="248"/>
      <c r="J30" s="255"/>
      <c r="K30" s="248"/>
      <c r="L30" s="255"/>
    </row>
    <row r="31" spans="1:12" s="256" customFormat="1">
      <c r="A31" s="355" t="s">
        <v>339</v>
      </c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</row>
    <row r="32" spans="1:12" s="257" customFormat="1" ht="12.75">
      <c r="A32" s="355" t="s">
        <v>365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</row>
    <row r="33" spans="1:12" s="257" customFormat="1" ht="22.5" customHeight="1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</row>
    <row r="34" spans="1:12" s="256" customFormat="1">
      <c r="A34" s="355" t="s">
        <v>364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</row>
    <row r="35" spans="1:12" s="256" customFormat="1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</row>
    <row r="36" spans="1:12" s="256" customFormat="1">
      <c r="A36" s="355" t="s">
        <v>363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</row>
    <row r="37" spans="1:12" s="256" customFormat="1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6" customFormat="1">
      <c r="A38" s="248"/>
      <c r="B38" s="255"/>
      <c r="C38" s="248"/>
      <c r="D38" s="255"/>
      <c r="E38" s="248"/>
      <c r="F38" s="255"/>
      <c r="G38" s="248"/>
      <c r="H38" s="255"/>
      <c r="I38" s="248"/>
      <c r="J38" s="255"/>
      <c r="K38" s="248"/>
      <c r="L38" s="255"/>
    </row>
    <row r="39" spans="1:12" s="256" customFormat="1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>
      <c r="A40" s="248"/>
      <c r="B40" s="255"/>
      <c r="C40" s="248"/>
      <c r="D40" s="255"/>
      <c r="E40" s="248"/>
      <c r="F40" s="255"/>
      <c r="G40" s="248"/>
      <c r="H40" s="255"/>
      <c r="I40" s="248"/>
      <c r="J40" s="255"/>
      <c r="K40" s="248"/>
      <c r="L40" s="255"/>
    </row>
    <row r="41" spans="1:12" s="250" customFormat="1">
      <c r="A41" s="361" t="s">
        <v>96</v>
      </c>
      <c r="B41" s="361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>
      <c r="A42" s="249"/>
      <c r="B42" s="248"/>
      <c r="C42" s="253"/>
      <c r="D42" s="254"/>
      <c r="E42" s="253"/>
      <c r="F42" s="249"/>
      <c r="G42" s="248"/>
      <c r="H42" s="252"/>
      <c r="I42" s="249"/>
      <c r="J42" s="248"/>
      <c r="K42" s="249"/>
      <c r="L42" s="248"/>
    </row>
    <row r="43" spans="1:12" s="250" customFormat="1" ht="15" customHeight="1">
      <c r="A43" s="249"/>
      <c r="B43" s="248"/>
      <c r="C43" s="354" t="s">
        <v>212</v>
      </c>
      <c r="D43" s="354"/>
      <c r="E43" s="354"/>
      <c r="F43" s="249"/>
      <c r="G43" s="248"/>
      <c r="H43" s="359" t="s">
        <v>362</v>
      </c>
      <c r="I43" s="251"/>
      <c r="J43" s="248"/>
      <c r="K43" s="249"/>
      <c r="L43" s="248"/>
    </row>
    <row r="44" spans="1:12" s="250" customFormat="1">
      <c r="A44" s="249"/>
      <c r="B44" s="248"/>
      <c r="C44" s="249"/>
      <c r="D44" s="248"/>
      <c r="E44" s="249"/>
      <c r="F44" s="249"/>
      <c r="G44" s="248"/>
      <c r="H44" s="360"/>
      <c r="I44" s="251"/>
      <c r="J44" s="248"/>
      <c r="K44" s="249"/>
      <c r="L44" s="248"/>
    </row>
    <row r="45" spans="1:12" s="247" customFormat="1">
      <c r="A45" s="249"/>
      <c r="B45" s="248"/>
      <c r="C45" s="354" t="s">
        <v>103</v>
      </c>
      <c r="D45" s="354"/>
      <c r="E45" s="354"/>
      <c r="F45" s="249"/>
      <c r="G45" s="248"/>
      <c r="H45" s="249"/>
      <c r="I45" s="249"/>
      <c r="J45" s="248"/>
      <c r="K45" s="249"/>
      <c r="L45" s="248"/>
    </row>
    <row r="46" spans="1:12" s="247" customFormat="1">
      <c r="E46" s="245"/>
    </row>
    <row r="47" spans="1:12" s="247" customFormat="1">
      <c r="E47" s="245"/>
    </row>
    <row r="48" spans="1:12" s="247" customFormat="1">
      <c r="E48" s="245"/>
    </row>
    <row r="49" spans="5:5" s="247" customFormat="1">
      <c r="E49" s="245"/>
    </row>
    <row r="50" spans="5:5" s="247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sqref="A1:J2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2" t="s">
        <v>97</v>
      </c>
      <c r="J1" s="362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5"/>
      <c r="J2" s="366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4" t="str">
        <f>'ფორმა N1'!D4</f>
        <v>მერაბ ფერაძე პ/ნ 25001045549</v>
      </c>
      <c r="B5" s="348"/>
      <c r="C5" s="348"/>
      <c r="D5" s="348"/>
      <c r="E5" s="348"/>
      <c r="F5" s="349"/>
      <c r="G5" s="348"/>
      <c r="H5" s="348"/>
      <c r="I5" s="348"/>
      <c r="J5" s="348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>
      <c r="A10" s="138">
        <v>1</v>
      </c>
      <c r="B10" s="60" t="s">
        <v>471</v>
      </c>
      <c r="C10" s="139" t="s">
        <v>472</v>
      </c>
      <c r="D10" s="140" t="s">
        <v>473</v>
      </c>
      <c r="E10" s="136">
        <v>42444</v>
      </c>
      <c r="F10" s="26">
        <v>0</v>
      </c>
      <c r="G10" s="26">
        <v>5890</v>
      </c>
      <c r="H10" s="26">
        <v>5890</v>
      </c>
      <c r="I10" s="26">
        <v>0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8"/>
  <sheetViews>
    <sheetView view="pageBreakPreview" zoomScale="80" zoomScaleSheetLayoutView="80" workbookViewId="0">
      <selection activeCell="B10" sqref="B10"/>
    </sheetView>
  </sheetViews>
  <sheetFormatPr defaultRowHeight="1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/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4" t="str">
        <f>'ფორმა N1'!D4</f>
        <v>მერაბ ფერაძე პ/ნ 25001045549</v>
      </c>
      <c r="B5" s="204"/>
      <c r="C5" s="204"/>
      <c r="D5" s="204"/>
      <c r="E5" s="204"/>
      <c r="F5" s="204"/>
      <c r="G5" s="204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>
      <c r="A11" s="151">
        <v>2</v>
      </c>
      <c r="B11" s="136"/>
      <c r="C11" s="155"/>
      <c r="D11" s="156"/>
      <c r="E11" s="156"/>
      <c r="F11" s="156"/>
      <c r="G11" s="157" t="str">
        <f t="shared" ref="G11:G43" si="0">IF(ISBLANK(B11),"",G10+C11-D11)</f>
        <v/>
      </c>
      <c r="H11" s="98"/>
    </row>
    <row r="12" spans="1:8" ht="15.75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>
      <c r="A32" s="151">
        <v>23</v>
      </c>
      <c r="B32" s="136"/>
      <c r="C32" s="158"/>
      <c r="D32" s="159"/>
      <c r="E32" s="159"/>
      <c r="F32" s="159"/>
      <c r="G32" s="157"/>
      <c r="H32" s="98"/>
    </row>
    <row r="33" spans="1:8" ht="15.75">
      <c r="A33" s="151">
        <v>24</v>
      </c>
      <c r="B33" s="136"/>
      <c r="C33" s="158"/>
      <c r="D33" s="159"/>
      <c r="E33" s="159"/>
      <c r="F33" s="159"/>
      <c r="G33" s="157"/>
      <c r="H33" s="98"/>
    </row>
    <row r="34" spans="1:8" ht="15.75">
      <c r="A34" s="151">
        <v>25</v>
      </c>
      <c r="B34" s="136"/>
      <c r="C34" s="158"/>
      <c r="D34" s="159"/>
      <c r="E34" s="159"/>
      <c r="F34" s="159"/>
      <c r="G34" s="157"/>
      <c r="H34" s="98"/>
    </row>
    <row r="35" spans="1:8" ht="15.75">
      <c r="A35" s="151">
        <v>26</v>
      </c>
      <c r="B35" s="136"/>
      <c r="C35" s="158"/>
      <c r="D35" s="159"/>
      <c r="E35" s="159"/>
      <c r="F35" s="159"/>
      <c r="G35" s="157"/>
      <c r="H35" s="98"/>
    </row>
    <row r="36" spans="1:8" ht="15.75">
      <c r="A36" s="151">
        <v>27</v>
      </c>
      <c r="B36" s="136"/>
      <c r="C36" s="158"/>
      <c r="D36" s="159"/>
      <c r="E36" s="159"/>
      <c r="F36" s="159"/>
      <c r="G36" s="157"/>
      <c r="H36" s="98"/>
    </row>
    <row r="37" spans="1:8" ht="15.75">
      <c r="A37" s="151">
        <v>28</v>
      </c>
      <c r="B37" s="136"/>
      <c r="C37" s="158"/>
      <c r="D37" s="159"/>
      <c r="E37" s="159"/>
      <c r="F37" s="159"/>
      <c r="G37" s="157" t="str">
        <f>IF(ISBLANK(B37),"",G31+C37-D37)</f>
        <v/>
      </c>
      <c r="H37" s="98"/>
    </row>
    <row r="38" spans="1:8" ht="15.75">
      <c r="A38" s="151">
        <v>24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8" ht="15.75">
      <c r="A39" s="151">
        <v>25</v>
      </c>
      <c r="B39" s="136"/>
      <c r="C39" s="158"/>
      <c r="D39" s="159"/>
      <c r="E39" s="159"/>
      <c r="F39" s="159"/>
      <c r="G39" s="157" t="str">
        <f t="shared" si="0"/>
        <v/>
      </c>
      <c r="H39" s="98"/>
    </row>
    <row r="40" spans="1:8" ht="15.75">
      <c r="A40" s="151">
        <v>26</v>
      </c>
      <c r="B40" s="136"/>
      <c r="C40" s="158"/>
      <c r="D40" s="159"/>
      <c r="E40" s="159"/>
      <c r="F40" s="159"/>
      <c r="G40" s="157" t="str">
        <f t="shared" si="0"/>
        <v/>
      </c>
      <c r="H40" s="98"/>
    </row>
    <row r="41" spans="1:8" ht="15.75">
      <c r="A41" s="151">
        <v>27</v>
      </c>
      <c r="B41" s="136"/>
      <c r="C41" s="158"/>
      <c r="D41" s="159"/>
      <c r="E41" s="159"/>
      <c r="F41" s="159"/>
      <c r="G41" s="157" t="str">
        <f t="shared" si="0"/>
        <v/>
      </c>
      <c r="H41" s="98"/>
    </row>
    <row r="42" spans="1:8" ht="15.75">
      <c r="A42" s="151">
        <v>28</v>
      </c>
      <c r="B42" s="136"/>
      <c r="C42" s="158"/>
      <c r="D42" s="159"/>
      <c r="E42" s="159"/>
      <c r="F42" s="159"/>
      <c r="G42" s="157" t="str">
        <f t="shared" si="0"/>
        <v/>
      </c>
      <c r="H42" s="98"/>
    </row>
    <row r="43" spans="1:8" ht="15.75">
      <c r="A43" s="151">
        <v>29</v>
      </c>
      <c r="B43" s="136"/>
      <c r="C43" s="158"/>
      <c r="D43" s="159"/>
      <c r="E43" s="159"/>
      <c r="F43" s="159"/>
      <c r="G43" s="157" t="str">
        <f t="shared" si="0"/>
        <v/>
      </c>
      <c r="H43" s="98"/>
    </row>
    <row r="44" spans="1:8" ht="15.75">
      <c r="A44" s="151" t="s">
        <v>222</v>
      </c>
      <c r="B44" s="136"/>
      <c r="C44" s="158"/>
      <c r="D44" s="159"/>
      <c r="E44" s="159"/>
      <c r="F44" s="159"/>
      <c r="G44" s="157" t="str">
        <f>IF(ISBLANK(B44),"",#REF!+C44-D44)</f>
        <v/>
      </c>
      <c r="H44" s="98"/>
    </row>
    <row r="45" spans="1:8">
      <c r="A45" s="160" t="s">
        <v>254</v>
      </c>
      <c r="B45" s="161"/>
      <c r="C45" s="162"/>
      <c r="D45" s="163"/>
      <c r="E45" s="163"/>
      <c r="F45" s="164"/>
      <c r="G45" s="165" t="str">
        <f>G44</f>
        <v/>
      </c>
      <c r="H45" s="98"/>
    </row>
    <row r="49" spans="1:10">
      <c r="B49" s="168" t="s">
        <v>96</v>
      </c>
      <c r="F49" s="169"/>
    </row>
    <row r="50" spans="1:10">
      <c r="F50" s="167"/>
      <c r="G50" s="167"/>
      <c r="H50" s="167"/>
      <c r="I50" s="167"/>
      <c r="J50" s="167"/>
    </row>
    <row r="51" spans="1:10">
      <c r="C51" s="170"/>
      <c r="F51" s="170"/>
      <c r="G51" s="171"/>
      <c r="H51" s="167"/>
      <c r="I51" s="167"/>
      <c r="J51" s="167"/>
    </row>
    <row r="52" spans="1:10">
      <c r="A52" s="167"/>
      <c r="C52" s="172" t="s">
        <v>212</v>
      </c>
      <c r="F52" s="173" t="s">
        <v>217</v>
      </c>
      <c r="G52" s="171"/>
      <c r="H52" s="167"/>
      <c r="I52" s="167"/>
      <c r="J52" s="167"/>
    </row>
    <row r="53" spans="1:10">
      <c r="A53" s="167"/>
      <c r="C53" s="174" t="s">
        <v>103</v>
      </c>
      <c r="F53" s="166" t="s">
        <v>213</v>
      </c>
      <c r="G53" s="167"/>
      <c r="H53" s="167"/>
      <c r="I53" s="167"/>
      <c r="J53" s="167"/>
    </row>
    <row r="54" spans="1:10" s="167" customFormat="1">
      <c r="B54" s="166"/>
    </row>
    <row r="55" spans="1:10" s="167" customFormat="1" ht="12.75"/>
    <row r="56" spans="1:10" s="167" customFormat="1" ht="12.75"/>
    <row r="57" spans="1:10" s="167" customFormat="1" ht="12.75"/>
    <row r="58" spans="1:10" s="167" customFormat="1" ht="12.75"/>
  </sheetData>
  <dataValidations count="1">
    <dataValidation allowBlank="1" showInputMessage="1" showErrorMessage="1" prompt="თვე/დღე/წელი" sqref="B10:B44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 t="str">
        <f>'ფორმა N1'!D4</f>
        <v>მერაბ ფერაძე პ/ნ 25001045549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">
      <c r="B24" s="190" t="s">
        <v>96</v>
      </c>
      <c r="C24" s="190"/>
    </row>
    <row r="25" spans="1:11" s="21" customFormat="1" ht="15">
      <c r="B25" s="190"/>
      <c r="C25" s="190"/>
    </row>
    <row r="26" spans="1:11" s="21" customFormat="1" ht="15">
      <c r="C26" s="192"/>
      <c r="F26" s="192"/>
      <c r="G26" s="192"/>
      <c r="H26" s="191"/>
    </row>
    <row r="27" spans="1:11" s="21" customFormat="1" ht="15">
      <c r="C27" s="193" t="s">
        <v>212</v>
      </c>
      <c r="F27" s="190" t="s">
        <v>257</v>
      </c>
      <c r="J27" s="191"/>
      <c r="K27" s="191"/>
    </row>
    <row r="28" spans="1:11" s="21" customFormat="1" ht="15">
      <c r="C28" s="193" t="s">
        <v>103</v>
      </c>
      <c r="F28" s="194" t="s">
        <v>213</v>
      </c>
      <c r="J28" s="191"/>
      <c r="K28" s="191"/>
    </row>
    <row r="29" spans="1:11" s="179" customFormat="1" ht="1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>
      <c r="A5" s="204" t="str">
        <f>'ფორმა N1'!D4</f>
        <v>მერაბ ფერაძე პ/ნ 25001045549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7"/>
      <c r="D32" s="377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4" t="str">
        <f>'ფორმა N1'!D4</f>
        <v>მერაბ ფერაძე პ/ნ 25001045549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>
      <c r="A32" s="166"/>
      <c r="B32" s="166"/>
      <c r="C32" s="166"/>
      <c r="D32" s="170"/>
      <c r="E32" s="166"/>
      <c r="G32" s="170"/>
      <c r="H32" s="213"/>
    </row>
    <row r="33" spans="3:7" ht="15">
      <c r="C33" s="166"/>
      <c r="D33" s="172" t="s">
        <v>212</v>
      </c>
      <c r="E33" s="166"/>
      <c r="G33" s="173" t="s">
        <v>217</v>
      </c>
    </row>
    <row r="34" spans="3:7" ht="15">
      <c r="C34" s="166"/>
      <c r="D34" s="174" t="s">
        <v>103</v>
      </c>
      <c r="E34" s="166"/>
      <c r="G34" s="166" t="s">
        <v>213</v>
      </c>
    </row>
    <row r="35" spans="3:7" ht="1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4" t="str">
        <f>'ფორმა N1'!D4</f>
        <v>მერაბ ფერაძე პ/ნ 25001045549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>
      <c r="A32" s="166"/>
      <c r="B32" s="166"/>
      <c r="C32" s="170"/>
      <c r="D32" s="166"/>
      <c r="F32" s="170"/>
      <c r="G32" s="213"/>
    </row>
    <row r="33" spans="2:6" ht="15">
      <c r="B33" s="166"/>
      <c r="C33" s="172" t="s">
        <v>212</v>
      </c>
      <c r="D33" s="166"/>
      <c r="F33" s="173" t="s">
        <v>217</v>
      </c>
    </row>
    <row r="34" spans="2:6" ht="15">
      <c r="B34" s="166"/>
      <c r="C34" s="174" t="s">
        <v>103</v>
      </c>
      <c r="D34" s="166"/>
      <c r="F34" s="166" t="s">
        <v>213</v>
      </c>
    </row>
    <row r="35" spans="2:6" ht="1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tabSelected="1" view="pageBreakPreview" zoomScale="80" zoomScaleSheetLayoutView="80" workbookViewId="0">
      <selection activeCell="Q46" sqref="Q46"/>
    </sheetView>
  </sheetViews>
  <sheetFormatPr defaultRowHeight="1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4" t="str">
        <f>'ფორმა N1'!D4</f>
        <v>მერაბ ფერაძე პ/ნ 25001045549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46" t="s">
        <v>308</v>
      </c>
      <c r="C8" s="347" t="s">
        <v>344</v>
      </c>
      <c r="D8" s="347" t="s">
        <v>345</v>
      </c>
      <c r="E8" s="347" t="s">
        <v>309</v>
      </c>
      <c r="F8" s="347" t="s">
        <v>326</v>
      </c>
      <c r="G8" s="347" t="s">
        <v>327</v>
      </c>
      <c r="H8" s="347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52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4"/>
  <sheetViews>
    <sheetView showGridLines="0" view="pageBreakPreview" zoomScale="80" zoomScaleSheetLayoutView="80" workbookViewId="0">
      <selection sqref="A1:D44"/>
    </sheetView>
  </sheetViews>
  <sheetFormatPr defaultRowHeight="15"/>
  <cols>
    <col min="1" max="1" width="14.28515625" style="21" bestFit="1" customWidth="1"/>
    <col min="2" max="2" width="55.28515625" style="225" customWidth="1"/>
    <col min="3" max="3" width="16.5703125" style="21" customWidth="1"/>
    <col min="4" max="4" width="17.57031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21"/>
      <c r="C1" s="362" t="s">
        <v>97</v>
      </c>
      <c r="D1" s="362"/>
      <c r="E1" s="104"/>
    </row>
    <row r="2" spans="1:12" s="6" customFormat="1">
      <c r="A2" s="70" t="s">
        <v>104</v>
      </c>
      <c r="B2" s="221"/>
      <c r="C2" s="363"/>
      <c r="D2" s="364"/>
      <c r="E2" s="104"/>
    </row>
    <row r="3" spans="1:12" s="6" customFormat="1">
      <c r="A3" s="70"/>
      <c r="B3" s="221"/>
      <c r="C3" s="69"/>
      <c r="D3" s="69"/>
      <c r="E3" s="104"/>
    </row>
    <row r="4" spans="1:12" s="2" customFormat="1">
      <c r="A4" s="71" t="e">
        <f>#REF!</f>
        <v>#REF!</v>
      </c>
      <c r="B4" s="222"/>
      <c r="C4" s="70"/>
      <c r="D4" s="70"/>
      <c r="E4" s="101"/>
      <c r="L4" s="6"/>
    </row>
    <row r="5" spans="1:12" s="2" customFormat="1">
      <c r="A5" s="110" t="str">
        <f>'ფორმა N1'!D4</f>
        <v>მერაბ ფერაძე პ/ნ 25001045549</v>
      </c>
      <c r="B5" s="223"/>
      <c r="C5" s="58"/>
      <c r="D5" s="58"/>
      <c r="E5" s="101"/>
    </row>
    <row r="6" spans="1:12" s="2" customFormat="1">
      <c r="A6" s="71"/>
      <c r="B6" s="222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9">
        <v>1</v>
      </c>
      <c r="B9" s="219" t="s">
        <v>65</v>
      </c>
      <c r="C9" s="79">
        <f>SUM(C10,C26)</f>
        <v>5890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5890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2"/>
      <c r="D24" s="8"/>
      <c r="E24" s="104"/>
    </row>
    <row r="25" spans="1:5" s="3" customFormat="1">
      <c r="A25" s="82" t="s">
        <v>205</v>
      </c>
      <c r="B25" s="82" t="s">
        <v>354</v>
      </c>
      <c r="C25" s="8">
        <v>5890</v>
      </c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20" t="s">
        <v>87</v>
      </c>
      <c r="B28" s="220" t="s">
        <v>247</v>
      </c>
      <c r="C28" s="8"/>
      <c r="D28" s="8"/>
      <c r="E28" s="104"/>
    </row>
    <row r="29" spans="1:5">
      <c r="A29" s="220" t="s">
        <v>88</v>
      </c>
      <c r="B29" s="220" t="s">
        <v>250</v>
      </c>
      <c r="C29" s="8"/>
      <c r="D29" s="8"/>
      <c r="E29" s="104"/>
    </row>
    <row r="30" spans="1:5">
      <c r="A30" s="220" t="s">
        <v>356</v>
      </c>
      <c r="B30" s="220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20" t="s">
        <v>12</v>
      </c>
      <c r="B32" s="220" t="s">
        <v>404</v>
      </c>
      <c r="C32" s="8"/>
      <c r="D32" s="8"/>
      <c r="E32" s="104"/>
    </row>
    <row r="33" spans="1:9">
      <c r="A33" s="220" t="s">
        <v>13</v>
      </c>
      <c r="B33" s="220" t="s">
        <v>405</v>
      </c>
      <c r="C33" s="8"/>
      <c r="D33" s="8"/>
      <c r="E33" s="104"/>
    </row>
    <row r="34" spans="1:9">
      <c r="A34" s="220" t="s">
        <v>225</v>
      </c>
      <c r="B34" s="220" t="s">
        <v>406</v>
      </c>
      <c r="C34" s="8"/>
      <c r="D34" s="8"/>
      <c r="E34" s="104"/>
    </row>
    <row r="35" spans="1:9" s="22" customFormat="1">
      <c r="A35" s="82" t="s">
        <v>34</v>
      </c>
      <c r="B35" s="229" t="s">
        <v>353</v>
      </c>
      <c r="C35" s="8"/>
      <c r="D35" s="8"/>
    </row>
    <row r="36" spans="1:9" s="2" customFormat="1">
      <c r="A36" s="1"/>
      <c r="B36" s="224"/>
      <c r="E36" s="5"/>
    </row>
    <row r="37" spans="1:9">
      <c r="A37" s="2"/>
    </row>
    <row r="38" spans="1:9" s="2" customFormat="1">
      <c r="A38" s="64" t="s">
        <v>96</v>
      </c>
      <c r="B38" s="224"/>
      <c r="E38" s="5"/>
    </row>
    <row r="39" spans="1:9" s="2" customFormat="1">
      <c r="B39" s="224"/>
      <c r="E39"/>
      <c r="F39"/>
      <c r="G39"/>
      <c r="H39"/>
      <c r="I39"/>
    </row>
    <row r="40" spans="1:9" s="2" customFormat="1">
      <c r="B40" s="224"/>
      <c r="D40" s="12"/>
      <c r="E40"/>
      <c r="F40"/>
      <c r="G40"/>
      <c r="H40"/>
      <c r="I40"/>
    </row>
    <row r="41" spans="1:9" s="2" customFormat="1">
      <c r="A41"/>
      <c r="B41" s="226" t="s">
        <v>351</v>
      </c>
      <c r="D41" s="12"/>
      <c r="E41"/>
      <c r="F41"/>
      <c r="G41"/>
      <c r="H41"/>
      <c r="I41"/>
    </row>
    <row r="42" spans="1:9" s="2" customFormat="1">
      <c r="A42"/>
      <c r="B42" s="224" t="s">
        <v>214</v>
      </c>
      <c r="D42" s="12"/>
      <c r="E42"/>
      <c r="F42"/>
      <c r="G42"/>
      <c r="H42"/>
      <c r="I42"/>
    </row>
    <row r="43" spans="1:9" customFormat="1" ht="12.75">
      <c r="B43" s="227" t="s">
        <v>103</v>
      </c>
    </row>
    <row r="44" spans="1:9" customFormat="1" ht="12.75">
      <c r="B44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99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D52" sqref="D5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62" t="s">
        <v>97</v>
      </c>
      <c r="D1" s="362"/>
      <c r="E1" s="133"/>
    </row>
    <row r="2" spans="1:12">
      <c r="A2" s="70" t="s">
        <v>104</v>
      </c>
      <c r="B2" s="105"/>
      <c r="C2" s="365"/>
      <c r="D2" s="366"/>
      <c r="E2" s="133"/>
    </row>
    <row r="3" spans="1:12">
      <c r="A3" s="70"/>
      <c r="B3" s="105"/>
      <c r="C3" s="327"/>
      <c r="D3" s="327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მერაბ ფერაძე პ/ნ 25001045549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6"/>
      <c r="B7" s="326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5889.12</v>
      </c>
      <c r="D9" s="76">
        <f>SUM(D10,D13,D53,D56,D57,D58,D64,D71,D72)</f>
        <v>5889.12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5889.12</v>
      </c>
      <c r="D13" s="78">
        <f>SUM(D14,D17,D29:D32,D35,D36,D43,D44,D45,D46,D47,D51,D52)</f>
        <v>5889.12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/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5885</v>
      </c>
      <c r="D36" s="77">
        <f>SUM(D37:D42)</f>
        <v>5885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>
        <v>5885</v>
      </c>
      <c r="D38" s="32">
        <v>5885</v>
      </c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>
        <v>4.12</v>
      </c>
      <c r="D52" s="33">
        <v>4.12</v>
      </c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6"/>
      <c r="D65" s="41"/>
      <c r="E65" s="133"/>
    </row>
    <row r="66" spans="1:5">
      <c r="A66" s="15">
        <v>2.2000000000000002</v>
      </c>
      <c r="B66" s="47" t="s">
        <v>93</v>
      </c>
      <c r="C66" s="238"/>
      <c r="D66" s="42"/>
      <c r="E66" s="133"/>
    </row>
    <row r="67" spans="1:5">
      <c r="A67" s="15">
        <v>2.2999999999999998</v>
      </c>
      <c r="B67" s="47" t="s">
        <v>92</v>
      </c>
      <c r="C67" s="238"/>
      <c r="D67" s="42"/>
      <c r="E67" s="133"/>
    </row>
    <row r="68" spans="1:5">
      <c r="A68" s="15">
        <v>2.4</v>
      </c>
      <c r="B68" s="47" t="s">
        <v>94</v>
      </c>
      <c r="C68" s="238"/>
      <c r="D68" s="42"/>
      <c r="E68" s="133"/>
    </row>
    <row r="69" spans="1:5">
      <c r="A69" s="15">
        <v>2.5</v>
      </c>
      <c r="B69" s="47" t="s">
        <v>90</v>
      </c>
      <c r="C69" s="238"/>
      <c r="D69" s="42"/>
      <c r="E69" s="133"/>
    </row>
    <row r="70" spans="1:5">
      <c r="A70" s="15">
        <v>2.6</v>
      </c>
      <c r="B70" s="47" t="s">
        <v>91</v>
      </c>
      <c r="C70" s="238"/>
      <c r="D70" s="42"/>
      <c r="E70" s="133"/>
    </row>
    <row r="71" spans="1:5" s="2" customFormat="1">
      <c r="A71" s="13">
        <v>3</v>
      </c>
      <c r="B71" s="234" t="s">
        <v>352</v>
      </c>
      <c r="C71" s="237"/>
      <c r="D71" s="235"/>
      <c r="E71" s="98"/>
    </row>
    <row r="72" spans="1:5" s="2" customFormat="1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3" t="s">
        <v>223</v>
      </c>
      <c r="C75" s="8"/>
      <c r="D75" s="79"/>
      <c r="E75" s="98"/>
    </row>
    <row r="76" spans="1:5" s="2" customFormat="1">
      <c r="A76" s="336"/>
      <c r="B76" s="336"/>
      <c r="C76" s="12"/>
      <c r="D76" s="12"/>
      <c r="E76" s="98"/>
    </row>
    <row r="77" spans="1:5" s="2" customFormat="1">
      <c r="A77" s="367" t="s">
        <v>396</v>
      </c>
      <c r="B77" s="367"/>
      <c r="C77" s="367"/>
      <c r="D77" s="367"/>
      <c r="E77" s="98"/>
    </row>
    <row r="78" spans="1:5" s="2" customFormat="1">
      <c r="A78" s="336"/>
      <c r="B78" s="336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8" t="s">
        <v>398</v>
      </c>
      <c r="C84" s="368"/>
      <c r="D84" s="368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8" t="s">
        <v>400</v>
      </c>
      <c r="C86" s="368"/>
      <c r="D86" s="368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A5" sqref="A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5.140625" style="2" customWidth="1"/>
    <col min="5" max="5" width="9" style="2" customWidth="1"/>
    <col min="6" max="16384" width="9.140625" style="2"/>
  </cols>
  <sheetData>
    <row r="1" spans="1:5" s="6" customFormat="1">
      <c r="A1" s="68" t="s">
        <v>271</v>
      </c>
      <c r="B1" s="71"/>
      <c r="C1" s="362" t="s">
        <v>97</v>
      </c>
      <c r="D1" s="362"/>
      <c r="E1" s="85"/>
    </row>
    <row r="2" spans="1:5" s="6" customFormat="1">
      <c r="A2" s="68" t="s">
        <v>265</v>
      </c>
      <c r="B2" s="71"/>
      <c r="C2" s="365"/>
      <c r="D2" s="365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მერაბ ფერაძე პ/ნ 25001045549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2"/>
  <sheetViews>
    <sheetView view="pageBreakPreview" topLeftCell="A7" zoomScale="80" zoomScaleSheetLayoutView="80" workbookViewId="0">
      <selection sqref="A1:J54"/>
    </sheetView>
  </sheetViews>
  <sheetFormatPr defaultRowHeight="12.75"/>
  <cols>
    <col min="1" max="1" width="5.42578125" style="167" customWidth="1"/>
    <col min="2" max="2" width="14.7109375" style="167" customWidth="1"/>
    <col min="3" max="3" width="16.140625" style="167" customWidth="1"/>
    <col min="4" max="4" width="17" style="167" customWidth="1"/>
    <col min="5" max="5" width="13.85546875" style="167" customWidth="1"/>
    <col min="6" max="6" width="12.140625" style="167" customWidth="1"/>
    <col min="7" max="7" width="10.7109375" style="167" customWidth="1"/>
    <col min="8" max="8" width="9.7109375" style="167" customWidth="1"/>
    <col min="9" max="9" width="14" style="167" customWidth="1"/>
    <col min="10" max="10" width="0" style="167" hidden="1" customWidth="1"/>
    <col min="11" max="16384" width="9.140625" style="167"/>
  </cols>
  <sheetData>
    <row r="1" spans="1:10" ht="15">
      <c r="A1" s="68" t="s">
        <v>371</v>
      </c>
      <c r="B1" s="68"/>
      <c r="C1" s="71"/>
      <c r="D1" s="71"/>
      <c r="E1" s="71"/>
      <c r="F1" s="71"/>
      <c r="G1" s="243"/>
      <c r="H1" s="243"/>
      <c r="I1" s="362" t="s">
        <v>97</v>
      </c>
      <c r="J1" s="362"/>
    </row>
    <row r="2" spans="1:10" ht="15">
      <c r="A2" s="70" t="s">
        <v>104</v>
      </c>
      <c r="B2" s="68"/>
      <c r="C2" s="71"/>
      <c r="D2" s="71"/>
      <c r="E2" s="71"/>
      <c r="F2" s="71"/>
      <c r="G2" s="243"/>
      <c r="H2" s="243"/>
      <c r="I2" s="365"/>
      <c r="J2" s="365"/>
    </row>
    <row r="3" spans="1:10" ht="15">
      <c r="A3" s="70"/>
      <c r="B3" s="70"/>
      <c r="C3" s="68"/>
      <c r="D3" s="68"/>
      <c r="E3" s="68"/>
      <c r="F3" s="68"/>
      <c r="G3" s="243"/>
      <c r="H3" s="243"/>
      <c r="I3" s="243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მერაბ ფერაძე პ/ნ 25001045549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>
      <c r="A9" s="92">
        <v>1</v>
      </c>
      <c r="B9" s="378" t="s">
        <v>409</v>
      </c>
      <c r="C9" s="378" t="s">
        <v>410</v>
      </c>
      <c r="D9" s="378">
        <v>25001029653</v>
      </c>
      <c r="E9" s="92" t="s">
        <v>474</v>
      </c>
      <c r="F9" s="92" t="s">
        <v>283</v>
      </c>
      <c r="G9" s="4">
        <v>125</v>
      </c>
      <c r="H9" s="4">
        <v>125</v>
      </c>
      <c r="I9" s="4">
        <v>25</v>
      </c>
      <c r="J9" s="212" t="s">
        <v>0</v>
      </c>
    </row>
    <row r="10" spans="1:10" ht="15">
      <c r="A10" s="92">
        <v>2</v>
      </c>
      <c r="B10" s="378" t="s">
        <v>411</v>
      </c>
      <c r="C10" s="378" t="s">
        <v>412</v>
      </c>
      <c r="D10" s="378">
        <v>25001005402</v>
      </c>
      <c r="E10" s="92" t="s">
        <v>474</v>
      </c>
      <c r="F10" s="92" t="s">
        <v>283</v>
      </c>
      <c r="G10" s="4">
        <v>125</v>
      </c>
      <c r="H10" s="4">
        <v>125</v>
      </c>
      <c r="I10" s="4">
        <v>25</v>
      </c>
    </row>
    <row r="11" spans="1:10" ht="15">
      <c r="A11" s="92">
        <v>3</v>
      </c>
      <c r="B11" s="378" t="s">
        <v>413</v>
      </c>
      <c r="C11" s="378" t="s">
        <v>414</v>
      </c>
      <c r="D11" s="378">
        <v>25001028450</v>
      </c>
      <c r="E11" s="92" t="s">
        <v>474</v>
      </c>
      <c r="F11" s="92" t="s">
        <v>283</v>
      </c>
      <c r="G11" s="4">
        <v>125</v>
      </c>
      <c r="H11" s="4">
        <v>125</v>
      </c>
      <c r="I11" s="4">
        <v>25</v>
      </c>
    </row>
    <row r="12" spans="1:10" ht="15">
      <c r="A12" s="92">
        <v>4</v>
      </c>
      <c r="B12" s="378" t="s">
        <v>415</v>
      </c>
      <c r="C12" s="378" t="s">
        <v>416</v>
      </c>
      <c r="D12" s="378">
        <v>45001005534</v>
      </c>
      <c r="E12" s="92" t="s">
        <v>474</v>
      </c>
      <c r="F12" s="92" t="s">
        <v>283</v>
      </c>
      <c r="G12" s="4">
        <v>125</v>
      </c>
      <c r="H12" s="4">
        <v>125</v>
      </c>
      <c r="I12" s="4">
        <v>25</v>
      </c>
    </row>
    <row r="13" spans="1:10" ht="15">
      <c r="A13" s="92">
        <v>5</v>
      </c>
      <c r="B13" s="378" t="s">
        <v>417</v>
      </c>
      <c r="C13" s="378" t="s">
        <v>418</v>
      </c>
      <c r="D13" s="378">
        <v>25001002018</v>
      </c>
      <c r="E13" s="92" t="s">
        <v>474</v>
      </c>
      <c r="F13" s="92" t="s">
        <v>283</v>
      </c>
      <c r="G13" s="4">
        <v>125</v>
      </c>
      <c r="H13" s="4">
        <v>125</v>
      </c>
      <c r="I13" s="4">
        <v>25</v>
      </c>
    </row>
    <row r="14" spans="1:10" ht="15">
      <c r="A14" s="92">
        <v>6</v>
      </c>
      <c r="B14" s="378" t="s">
        <v>419</v>
      </c>
      <c r="C14" s="378" t="s">
        <v>420</v>
      </c>
      <c r="D14" s="378">
        <v>45001028701</v>
      </c>
      <c r="E14" s="92" t="s">
        <v>474</v>
      </c>
      <c r="F14" s="92" t="s">
        <v>283</v>
      </c>
      <c r="G14" s="4">
        <v>125</v>
      </c>
      <c r="H14" s="4">
        <v>125</v>
      </c>
      <c r="I14" s="4">
        <v>25</v>
      </c>
    </row>
    <row r="15" spans="1:10" ht="15">
      <c r="A15" s="92">
        <v>7</v>
      </c>
      <c r="B15" s="378" t="s">
        <v>421</v>
      </c>
      <c r="C15" s="378" t="s">
        <v>422</v>
      </c>
      <c r="D15" s="378">
        <v>25001028549</v>
      </c>
      <c r="E15" s="92" t="s">
        <v>474</v>
      </c>
      <c r="F15" s="92" t="s">
        <v>283</v>
      </c>
      <c r="G15" s="4">
        <v>125</v>
      </c>
      <c r="H15" s="4">
        <v>125</v>
      </c>
      <c r="I15" s="4">
        <v>25</v>
      </c>
    </row>
    <row r="16" spans="1:10" ht="15">
      <c r="A16" s="92">
        <v>8</v>
      </c>
      <c r="B16" s="378" t="s">
        <v>423</v>
      </c>
      <c r="C16" s="378" t="s">
        <v>424</v>
      </c>
      <c r="D16" s="378">
        <v>35001012870</v>
      </c>
      <c r="E16" s="92" t="s">
        <v>474</v>
      </c>
      <c r="F16" s="92" t="s">
        <v>283</v>
      </c>
      <c r="G16" s="4">
        <v>125</v>
      </c>
      <c r="H16" s="4">
        <v>125</v>
      </c>
      <c r="I16" s="4">
        <v>25</v>
      </c>
    </row>
    <row r="17" spans="1:9" ht="15">
      <c r="A17" s="92">
        <v>9</v>
      </c>
      <c r="B17" s="378" t="s">
        <v>425</v>
      </c>
      <c r="C17" s="378" t="s">
        <v>426</v>
      </c>
      <c r="D17" s="378">
        <v>45001004173</v>
      </c>
      <c r="E17" s="92" t="s">
        <v>474</v>
      </c>
      <c r="F17" s="92" t="s">
        <v>283</v>
      </c>
      <c r="G17" s="4">
        <v>125</v>
      </c>
      <c r="H17" s="4">
        <v>125</v>
      </c>
      <c r="I17" s="4">
        <v>25</v>
      </c>
    </row>
    <row r="18" spans="1:9" ht="15">
      <c r="A18" s="92">
        <v>10</v>
      </c>
      <c r="B18" s="378" t="s">
        <v>427</v>
      </c>
      <c r="C18" s="378" t="s">
        <v>428</v>
      </c>
      <c r="D18" s="378">
        <v>25001032981</v>
      </c>
      <c r="E18" s="92" t="s">
        <v>474</v>
      </c>
      <c r="F18" s="92" t="s">
        <v>283</v>
      </c>
      <c r="G18" s="4">
        <v>125</v>
      </c>
      <c r="H18" s="4">
        <v>125</v>
      </c>
      <c r="I18" s="4">
        <v>25</v>
      </c>
    </row>
    <row r="19" spans="1:9" ht="15">
      <c r="A19" s="92">
        <v>11</v>
      </c>
      <c r="B19" s="378" t="s">
        <v>429</v>
      </c>
      <c r="C19" s="378" t="s">
        <v>430</v>
      </c>
      <c r="D19" s="378">
        <v>45001028378</v>
      </c>
      <c r="E19" s="92" t="s">
        <v>474</v>
      </c>
      <c r="F19" s="92" t="s">
        <v>283</v>
      </c>
      <c r="G19" s="4">
        <v>125</v>
      </c>
      <c r="H19" s="4">
        <v>125</v>
      </c>
      <c r="I19" s="4">
        <v>25</v>
      </c>
    </row>
    <row r="20" spans="1:9" ht="15">
      <c r="A20" s="92">
        <v>12</v>
      </c>
      <c r="B20" s="378" t="s">
        <v>431</v>
      </c>
      <c r="C20" s="378" t="s">
        <v>432</v>
      </c>
      <c r="D20" s="378">
        <v>25001016738</v>
      </c>
      <c r="E20" s="92" t="s">
        <v>474</v>
      </c>
      <c r="F20" s="92" t="s">
        <v>283</v>
      </c>
      <c r="G20" s="4">
        <v>125</v>
      </c>
      <c r="H20" s="4">
        <v>125</v>
      </c>
      <c r="I20" s="4">
        <v>25</v>
      </c>
    </row>
    <row r="21" spans="1:9" ht="15">
      <c r="A21" s="92">
        <v>13</v>
      </c>
      <c r="B21" s="378" t="s">
        <v>433</v>
      </c>
      <c r="C21" s="378" t="s">
        <v>434</v>
      </c>
      <c r="D21" s="379" t="s">
        <v>466</v>
      </c>
      <c r="E21" s="92" t="s">
        <v>474</v>
      </c>
      <c r="F21" s="92" t="s">
        <v>283</v>
      </c>
      <c r="G21" s="4">
        <v>125</v>
      </c>
      <c r="H21" s="4">
        <v>125</v>
      </c>
      <c r="I21" s="4">
        <v>25</v>
      </c>
    </row>
    <row r="22" spans="1:9" ht="15">
      <c r="A22" s="92">
        <v>14</v>
      </c>
      <c r="B22" s="378" t="s">
        <v>435</v>
      </c>
      <c r="C22" s="378" t="s">
        <v>436</v>
      </c>
      <c r="D22" s="378">
        <v>25001032338</v>
      </c>
      <c r="E22" s="92" t="s">
        <v>474</v>
      </c>
      <c r="F22" s="92" t="s">
        <v>283</v>
      </c>
      <c r="G22" s="4">
        <v>125</v>
      </c>
      <c r="H22" s="4">
        <v>125</v>
      </c>
      <c r="I22" s="4">
        <v>25</v>
      </c>
    </row>
    <row r="23" spans="1:9" ht="15">
      <c r="A23" s="92">
        <v>15</v>
      </c>
      <c r="B23" s="378" t="s">
        <v>437</v>
      </c>
      <c r="C23" s="378" t="s">
        <v>438</v>
      </c>
      <c r="D23" s="378">
        <v>25001027904</v>
      </c>
      <c r="E23" s="92" t="s">
        <v>474</v>
      </c>
      <c r="F23" s="92" t="s">
        <v>283</v>
      </c>
      <c r="G23" s="4">
        <v>125</v>
      </c>
      <c r="H23" s="4">
        <v>125</v>
      </c>
      <c r="I23" s="4">
        <v>25</v>
      </c>
    </row>
    <row r="24" spans="1:9" ht="15">
      <c r="A24" s="92">
        <v>16</v>
      </c>
      <c r="B24" s="378" t="s">
        <v>439</v>
      </c>
      <c r="C24" s="378" t="s">
        <v>440</v>
      </c>
      <c r="D24" s="378">
        <v>25001016005</v>
      </c>
      <c r="E24" s="92" t="s">
        <v>474</v>
      </c>
      <c r="F24" s="92" t="s">
        <v>283</v>
      </c>
      <c r="G24" s="4">
        <v>125</v>
      </c>
      <c r="H24" s="4">
        <v>125</v>
      </c>
      <c r="I24" s="4">
        <v>25</v>
      </c>
    </row>
    <row r="25" spans="1:9" ht="15">
      <c r="A25" s="92">
        <v>17</v>
      </c>
      <c r="B25" s="378" t="s">
        <v>441</v>
      </c>
      <c r="C25" s="378" t="s">
        <v>442</v>
      </c>
      <c r="D25" s="378">
        <v>25001017544</v>
      </c>
      <c r="E25" s="92" t="s">
        <v>474</v>
      </c>
      <c r="F25" s="92" t="s">
        <v>283</v>
      </c>
      <c r="G25" s="4">
        <v>125</v>
      </c>
      <c r="H25" s="4">
        <v>125</v>
      </c>
      <c r="I25" s="4">
        <v>25</v>
      </c>
    </row>
    <row r="26" spans="1:9" ht="15">
      <c r="A26" s="92">
        <v>18</v>
      </c>
      <c r="B26" s="378" t="s">
        <v>443</v>
      </c>
      <c r="C26" s="378" t="s">
        <v>444</v>
      </c>
      <c r="D26" s="378">
        <v>45001021397</v>
      </c>
      <c r="E26" s="92" t="s">
        <v>474</v>
      </c>
      <c r="F26" s="92" t="s">
        <v>283</v>
      </c>
      <c r="G26" s="4">
        <v>125</v>
      </c>
      <c r="H26" s="4">
        <v>125</v>
      </c>
      <c r="I26" s="4">
        <v>25</v>
      </c>
    </row>
    <row r="27" spans="1:9" ht="15">
      <c r="A27" s="92">
        <v>19</v>
      </c>
      <c r="B27" s="378" t="s">
        <v>443</v>
      </c>
      <c r="C27" s="378" t="s">
        <v>428</v>
      </c>
      <c r="D27" s="378">
        <v>25001008857</v>
      </c>
      <c r="E27" s="92" t="s">
        <v>474</v>
      </c>
      <c r="F27" s="92" t="s">
        <v>283</v>
      </c>
      <c r="G27" s="4">
        <v>125</v>
      </c>
      <c r="H27" s="4">
        <v>125</v>
      </c>
      <c r="I27" s="4">
        <v>25</v>
      </c>
    </row>
    <row r="28" spans="1:9" ht="15">
      <c r="A28" s="92">
        <v>20</v>
      </c>
      <c r="B28" s="378" t="s">
        <v>445</v>
      </c>
      <c r="C28" s="378" t="s">
        <v>446</v>
      </c>
      <c r="D28" s="378">
        <v>59001072727</v>
      </c>
      <c r="E28" s="92" t="s">
        <v>474</v>
      </c>
      <c r="F28" s="92" t="s">
        <v>283</v>
      </c>
      <c r="G28" s="4">
        <v>125</v>
      </c>
      <c r="H28" s="4">
        <v>125</v>
      </c>
      <c r="I28" s="4">
        <v>25</v>
      </c>
    </row>
    <row r="29" spans="1:9" ht="15">
      <c r="A29" s="92">
        <v>21</v>
      </c>
      <c r="B29" s="378" t="s">
        <v>447</v>
      </c>
      <c r="C29" s="378" t="s">
        <v>448</v>
      </c>
      <c r="D29" s="378">
        <v>45001030682</v>
      </c>
      <c r="E29" s="92" t="s">
        <v>474</v>
      </c>
      <c r="F29" s="92" t="s">
        <v>283</v>
      </c>
      <c r="G29" s="4">
        <v>125</v>
      </c>
      <c r="H29" s="4">
        <v>125</v>
      </c>
      <c r="I29" s="4">
        <v>25</v>
      </c>
    </row>
    <row r="30" spans="1:9" ht="15">
      <c r="A30" s="92">
        <v>22</v>
      </c>
      <c r="B30" s="378" t="s">
        <v>449</v>
      </c>
      <c r="C30" s="378" t="s">
        <v>450</v>
      </c>
      <c r="D30" s="378">
        <v>45001003920</v>
      </c>
      <c r="E30" s="92" t="s">
        <v>474</v>
      </c>
      <c r="F30" s="92" t="s">
        <v>283</v>
      </c>
      <c r="G30" s="4">
        <v>125</v>
      </c>
      <c r="H30" s="4">
        <v>125</v>
      </c>
      <c r="I30" s="4">
        <v>25</v>
      </c>
    </row>
    <row r="31" spans="1:9" ht="15">
      <c r="A31" s="92">
        <v>23</v>
      </c>
      <c r="B31" s="378" t="s">
        <v>451</v>
      </c>
      <c r="C31" s="378" t="s">
        <v>452</v>
      </c>
      <c r="D31" s="378">
        <v>25001043953</v>
      </c>
      <c r="E31" s="92" t="s">
        <v>474</v>
      </c>
      <c r="F31" s="92" t="s">
        <v>283</v>
      </c>
      <c r="G31" s="4">
        <v>125</v>
      </c>
      <c r="H31" s="4">
        <v>125</v>
      </c>
      <c r="I31" s="4">
        <v>25</v>
      </c>
    </row>
    <row r="32" spans="1:9" ht="15">
      <c r="A32" s="92">
        <v>24</v>
      </c>
      <c r="B32" s="378" t="s">
        <v>453</v>
      </c>
      <c r="C32" s="378" t="s">
        <v>454</v>
      </c>
      <c r="D32" s="378">
        <v>45001034105</v>
      </c>
      <c r="E32" s="92" t="s">
        <v>474</v>
      </c>
      <c r="F32" s="92" t="s">
        <v>283</v>
      </c>
      <c r="G32" s="4">
        <v>125</v>
      </c>
      <c r="H32" s="4">
        <v>125</v>
      </c>
      <c r="I32" s="4">
        <v>25</v>
      </c>
    </row>
    <row r="33" spans="1:9" ht="15">
      <c r="A33" s="92">
        <v>25</v>
      </c>
      <c r="B33" s="378" t="s">
        <v>455</v>
      </c>
      <c r="C33" s="378" t="s">
        <v>456</v>
      </c>
      <c r="D33" s="378">
        <v>45001034402</v>
      </c>
      <c r="E33" s="92" t="s">
        <v>474</v>
      </c>
      <c r="F33" s="92" t="s">
        <v>283</v>
      </c>
      <c r="G33" s="4">
        <v>125</v>
      </c>
      <c r="H33" s="4">
        <v>125</v>
      </c>
      <c r="I33" s="4">
        <v>25</v>
      </c>
    </row>
    <row r="34" spans="1:9" ht="15">
      <c r="A34" s="92">
        <v>26</v>
      </c>
      <c r="B34" s="378" t="s">
        <v>457</v>
      </c>
      <c r="C34" s="378" t="s">
        <v>452</v>
      </c>
      <c r="D34" s="378">
        <v>25001044985</v>
      </c>
      <c r="E34" s="92" t="s">
        <v>474</v>
      </c>
      <c r="F34" s="92" t="s">
        <v>283</v>
      </c>
      <c r="G34" s="4">
        <v>125</v>
      </c>
      <c r="H34" s="4">
        <v>125</v>
      </c>
      <c r="I34" s="4">
        <v>25</v>
      </c>
    </row>
    <row r="35" spans="1:9" ht="15">
      <c r="A35" s="92">
        <v>27</v>
      </c>
      <c r="B35" s="378" t="s">
        <v>458</v>
      </c>
      <c r="C35" s="378" t="s">
        <v>459</v>
      </c>
      <c r="D35" s="378">
        <v>25001041431</v>
      </c>
      <c r="E35" s="92" t="s">
        <v>474</v>
      </c>
      <c r="F35" s="92" t="s">
        <v>283</v>
      </c>
      <c r="G35" s="4">
        <v>125</v>
      </c>
      <c r="H35" s="4">
        <v>125</v>
      </c>
      <c r="I35" s="4">
        <v>25</v>
      </c>
    </row>
    <row r="36" spans="1:9" ht="15">
      <c r="A36" s="92">
        <v>28</v>
      </c>
      <c r="B36" s="378" t="s">
        <v>460</v>
      </c>
      <c r="C36" s="378" t="s">
        <v>459</v>
      </c>
      <c r="D36" s="378">
        <v>25001045762</v>
      </c>
      <c r="E36" s="92" t="s">
        <v>474</v>
      </c>
      <c r="F36" s="92" t="s">
        <v>283</v>
      </c>
      <c r="G36" s="4">
        <v>125</v>
      </c>
      <c r="H36" s="4">
        <v>125</v>
      </c>
      <c r="I36" s="4">
        <v>25</v>
      </c>
    </row>
    <row r="37" spans="1:9" ht="15">
      <c r="A37" s="92">
        <v>29</v>
      </c>
      <c r="B37" s="378" t="s">
        <v>461</v>
      </c>
      <c r="C37" s="378" t="s">
        <v>459</v>
      </c>
      <c r="D37" s="378">
        <v>25001028887</v>
      </c>
      <c r="E37" s="92" t="s">
        <v>474</v>
      </c>
      <c r="F37" s="92" t="s">
        <v>283</v>
      </c>
      <c r="G37" s="4">
        <v>125</v>
      </c>
      <c r="H37" s="4">
        <v>125</v>
      </c>
      <c r="I37" s="4">
        <v>25</v>
      </c>
    </row>
    <row r="38" spans="1:9" ht="15">
      <c r="A38" s="92">
        <v>30</v>
      </c>
      <c r="B38" s="378" t="s">
        <v>462</v>
      </c>
      <c r="C38" s="378" t="s">
        <v>463</v>
      </c>
      <c r="D38" s="378">
        <v>25001047422</v>
      </c>
      <c r="E38" s="92" t="s">
        <v>474</v>
      </c>
      <c r="F38" s="92" t="s">
        <v>283</v>
      </c>
      <c r="G38" s="4">
        <v>125</v>
      </c>
      <c r="H38" s="4">
        <v>125</v>
      </c>
      <c r="I38" s="4">
        <v>25</v>
      </c>
    </row>
    <row r="39" spans="1:9" ht="15">
      <c r="A39" s="92">
        <v>31</v>
      </c>
      <c r="B39" s="378" t="s">
        <v>464</v>
      </c>
      <c r="C39" s="378" t="s">
        <v>465</v>
      </c>
      <c r="D39" s="378">
        <v>25001005598</v>
      </c>
      <c r="E39" s="92" t="s">
        <v>474</v>
      </c>
      <c r="F39" s="92" t="s">
        <v>283</v>
      </c>
      <c r="G39" s="4">
        <v>125</v>
      </c>
      <c r="H39" s="4">
        <v>125</v>
      </c>
      <c r="I39" s="4">
        <v>25</v>
      </c>
    </row>
    <row r="40" spans="1:9" ht="15">
      <c r="A40" s="92">
        <v>32</v>
      </c>
      <c r="B40" s="81"/>
      <c r="C40" s="81"/>
      <c r="D40" s="81"/>
      <c r="E40" s="81"/>
      <c r="F40" s="92"/>
      <c r="G40" s="4"/>
      <c r="H40" s="4"/>
      <c r="I40" s="4"/>
    </row>
    <row r="41" spans="1:9" ht="15">
      <c r="A41" s="92"/>
      <c r="B41" s="81"/>
      <c r="C41" s="81"/>
      <c r="D41" s="81"/>
      <c r="E41" s="81"/>
      <c r="F41" s="92"/>
      <c r="G41" s="4"/>
      <c r="H41" s="4"/>
      <c r="I41" s="4"/>
    </row>
    <row r="42" spans="1:9" ht="15">
      <c r="A42" s="81" t="s">
        <v>220</v>
      </c>
      <c r="B42" s="81"/>
      <c r="C42" s="81"/>
      <c r="D42" s="81"/>
      <c r="E42" s="81"/>
      <c r="F42" s="92"/>
      <c r="G42" s="4"/>
      <c r="H42" s="4"/>
      <c r="I42" s="4"/>
    </row>
    <row r="43" spans="1:9" ht="15">
      <c r="A43" s="81"/>
      <c r="B43" s="93"/>
      <c r="C43" s="93"/>
      <c r="D43" s="93"/>
      <c r="E43" s="93"/>
      <c r="F43" s="81" t="s">
        <v>357</v>
      </c>
      <c r="G43" s="80">
        <f>SUM(G9:G42)</f>
        <v>3875</v>
      </c>
      <c r="H43" s="80">
        <f>SUM(H9:H42)</f>
        <v>3875</v>
      </c>
      <c r="I43" s="80">
        <f>SUM(I9:I42)</f>
        <v>775</v>
      </c>
    </row>
    <row r="44" spans="1:9" ht="15">
      <c r="A44" s="210"/>
      <c r="B44" s="210"/>
      <c r="C44" s="210"/>
      <c r="D44" s="210"/>
      <c r="E44" s="210"/>
      <c r="F44" s="210"/>
      <c r="G44" s="210"/>
      <c r="H44" s="166"/>
      <c r="I44" s="166"/>
    </row>
    <row r="45" spans="1:9" ht="15">
      <c r="A45" s="211" t="s">
        <v>372</v>
      </c>
      <c r="B45" s="211"/>
      <c r="C45" s="210"/>
      <c r="D45" s="210"/>
      <c r="E45" s="210"/>
      <c r="F45" s="210"/>
      <c r="G45" s="210"/>
      <c r="H45" s="166"/>
      <c r="I45" s="166"/>
    </row>
    <row r="46" spans="1:9">
      <c r="A46" s="208"/>
      <c r="B46" s="208"/>
      <c r="C46" s="208"/>
      <c r="D46" s="208"/>
      <c r="E46" s="208"/>
      <c r="F46" s="208"/>
      <c r="G46" s="208"/>
      <c r="H46" s="208"/>
      <c r="I46" s="208"/>
    </row>
    <row r="47" spans="1:9" ht="15">
      <c r="A47" s="172" t="s">
        <v>96</v>
      </c>
      <c r="B47" s="172"/>
      <c r="C47" s="166"/>
      <c r="D47" s="166"/>
      <c r="E47" s="166"/>
      <c r="F47" s="166"/>
      <c r="G47" s="166"/>
      <c r="H47" s="166"/>
      <c r="I47" s="166"/>
    </row>
    <row r="48" spans="1:9" ht="15">
      <c r="A48" s="166"/>
      <c r="B48" s="166"/>
      <c r="C48" s="166"/>
      <c r="D48" s="166"/>
      <c r="E48" s="166"/>
      <c r="F48" s="166"/>
      <c r="G48" s="166"/>
      <c r="H48" s="166"/>
      <c r="I48" s="166"/>
    </row>
    <row r="49" spans="1:9" ht="15">
      <c r="A49" s="166"/>
      <c r="B49" s="166"/>
      <c r="C49" s="166"/>
      <c r="D49" s="166"/>
      <c r="E49" s="170"/>
      <c r="F49" s="170"/>
      <c r="G49" s="170"/>
      <c r="H49" s="166"/>
      <c r="I49" s="166"/>
    </row>
    <row r="50" spans="1:9" ht="15">
      <c r="A50" s="172"/>
      <c r="B50" s="172"/>
      <c r="C50" s="172" t="s">
        <v>324</v>
      </c>
      <c r="D50" s="172"/>
      <c r="E50" s="172"/>
      <c r="F50" s="172"/>
      <c r="G50" s="172"/>
      <c r="H50" s="166"/>
      <c r="I50" s="166"/>
    </row>
    <row r="51" spans="1:9" ht="15">
      <c r="A51" s="166"/>
      <c r="B51" s="166"/>
      <c r="C51" s="166" t="s">
        <v>323</v>
      </c>
      <c r="D51" s="166"/>
      <c r="E51" s="166"/>
      <c r="F51" s="166"/>
      <c r="G51" s="166"/>
      <c r="H51" s="166"/>
      <c r="I51" s="166"/>
    </row>
    <row r="52" spans="1:9">
      <c r="A52" s="174"/>
      <c r="B52" s="174"/>
      <c r="C52" s="174" t="s">
        <v>103</v>
      </c>
      <c r="D52" s="174"/>
      <c r="E52" s="174"/>
      <c r="F52" s="174"/>
      <c r="G52" s="174"/>
    </row>
  </sheetData>
  <mergeCells count="2">
    <mergeCell ref="I1:J1"/>
    <mergeCell ref="I2:J2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9" sqref="A9:A29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62" t="s">
        <v>97</v>
      </c>
      <c r="H1" s="362"/>
      <c r="I1" s="341"/>
    </row>
    <row r="2" spans="1:9" ht="15">
      <c r="A2" s="70" t="s">
        <v>104</v>
      </c>
      <c r="B2" s="71"/>
      <c r="C2" s="71"/>
      <c r="D2" s="71"/>
      <c r="E2" s="71"/>
      <c r="F2" s="71"/>
      <c r="G2" s="365"/>
      <c r="H2" s="365"/>
      <c r="I2" s="70"/>
    </row>
    <row r="3" spans="1:9" ht="15">
      <c r="A3" s="70"/>
      <c r="B3" s="70"/>
      <c r="C3" s="70"/>
      <c r="D3" s="70"/>
      <c r="E3" s="70"/>
      <c r="F3" s="70"/>
      <c r="G3" s="243"/>
      <c r="H3" s="243"/>
      <c r="I3" s="341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მერაბ ფერაძე პ/ნ 25001045549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42"/>
      <c r="B7" s="242"/>
      <c r="C7" s="242"/>
      <c r="D7" s="242"/>
      <c r="E7" s="242"/>
      <c r="F7" s="242"/>
      <c r="G7" s="72"/>
      <c r="H7" s="72"/>
      <c r="I7" s="341"/>
    </row>
    <row r="8" spans="1:9" ht="45">
      <c r="A8" s="337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8"/>
      <c r="B9" s="339"/>
      <c r="C9" s="92"/>
      <c r="D9" s="92"/>
      <c r="E9" s="92"/>
      <c r="F9" s="92"/>
      <c r="G9" s="92"/>
      <c r="H9" s="4"/>
      <c r="I9" s="4"/>
    </row>
    <row r="10" spans="1:9" ht="15">
      <c r="A10" s="338"/>
      <c r="B10" s="339"/>
      <c r="C10" s="92"/>
      <c r="D10" s="92"/>
      <c r="E10" s="92"/>
      <c r="F10" s="92"/>
      <c r="G10" s="92"/>
      <c r="H10" s="4"/>
      <c r="I10" s="4"/>
    </row>
    <row r="11" spans="1:9" ht="15">
      <c r="A11" s="338"/>
      <c r="B11" s="339"/>
      <c r="C11" s="81"/>
      <c r="D11" s="81"/>
      <c r="E11" s="81"/>
      <c r="F11" s="81"/>
      <c r="G11" s="81"/>
      <c r="H11" s="4"/>
      <c r="I11" s="4"/>
    </row>
    <row r="12" spans="1:9" ht="15">
      <c r="A12" s="338"/>
      <c r="B12" s="339"/>
      <c r="C12" s="81"/>
      <c r="D12" s="81"/>
      <c r="E12" s="81"/>
      <c r="F12" s="81"/>
      <c r="G12" s="81"/>
      <c r="H12" s="4"/>
      <c r="I12" s="4"/>
    </row>
    <row r="13" spans="1:9" ht="15">
      <c r="A13" s="338"/>
      <c r="B13" s="339"/>
      <c r="C13" s="81"/>
      <c r="D13" s="81"/>
      <c r="E13" s="81"/>
      <c r="F13" s="81"/>
      <c r="G13" s="81"/>
      <c r="H13" s="4"/>
      <c r="I13" s="4"/>
    </row>
    <row r="14" spans="1:9" ht="15">
      <c r="A14" s="338"/>
      <c r="B14" s="339"/>
      <c r="C14" s="81"/>
      <c r="D14" s="81"/>
      <c r="E14" s="81"/>
      <c r="F14" s="81"/>
      <c r="G14" s="81"/>
      <c r="H14" s="4"/>
      <c r="I14" s="4"/>
    </row>
    <row r="15" spans="1:9" ht="15">
      <c r="A15" s="338"/>
      <c r="B15" s="339"/>
      <c r="C15" s="81"/>
      <c r="D15" s="81"/>
      <c r="E15" s="81"/>
      <c r="F15" s="81"/>
      <c r="G15" s="81"/>
      <c r="H15" s="4"/>
      <c r="I15" s="4"/>
    </row>
    <row r="16" spans="1:9" ht="15">
      <c r="A16" s="338"/>
      <c r="B16" s="339"/>
      <c r="C16" s="81"/>
      <c r="D16" s="81"/>
      <c r="E16" s="81"/>
      <c r="F16" s="81"/>
      <c r="G16" s="81"/>
      <c r="H16" s="4"/>
      <c r="I16" s="4"/>
    </row>
    <row r="17" spans="1:9" ht="15">
      <c r="A17" s="338"/>
      <c r="B17" s="339"/>
      <c r="C17" s="81"/>
      <c r="D17" s="81"/>
      <c r="E17" s="81"/>
      <c r="F17" s="81"/>
      <c r="G17" s="81"/>
      <c r="H17" s="4"/>
      <c r="I17" s="4"/>
    </row>
    <row r="18" spans="1:9" ht="15">
      <c r="A18" s="338"/>
      <c r="B18" s="339"/>
      <c r="C18" s="81"/>
      <c r="D18" s="81"/>
      <c r="E18" s="81"/>
      <c r="F18" s="81"/>
      <c r="G18" s="81"/>
      <c r="H18" s="4"/>
      <c r="I18" s="4"/>
    </row>
    <row r="19" spans="1:9" ht="15">
      <c r="A19" s="338"/>
      <c r="B19" s="339"/>
      <c r="C19" s="81"/>
      <c r="D19" s="81"/>
      <c r="E19" s="81"/>
      <c r="F19" s="81"/>
      <c r="G19" s="81"/>
      <c r="H19" s="4"/>
      <c r="I19" s="4"/>
    </row>
    <row r="20" spans="1:9" ht="15">
      <c r="A20" s="338"/>
      <c r="B20" s="339"/>
      <c r="C20" s="81"/>
      <c r="D20" s="81"/>
      <c r="E20" s="81"/>
      <c r="F20" s="81"/>
      <c r="G20" s="81"/>
      <c r="H20" s="4"/>
      <c r="I20" s="4"/>
    </row>
    <row r="21" spans="1:9" ht="15">
      <c r="A21" s="338"/>
      <c r="B21" s="339"/>
      <c r="C21" s="81"/>
      <c r="D21" s="81"/>
      <c r="E21" s="81"/>
      <c r="F21" s="81"/>
      <c r="G21" s="81"/>
      <c r="H21" s="4"/>
      <c r="I21" s="4"/>
    </row>
    <row r="22" spans="1:9" ht="15">
      <c r="A22" s="338"/>
      <c r="B22" s="339"/>
      <c r="C22" s="81"/>
      <c r="D22" s="81"/>
      <c r="E22" s="81"/>
      <c r="F22" s="81"/>
      <c r="G22" s="81"/>
      <c r="H22" s="4"/>
      <c r="I22" s="4"/>
    </row>
    <row r="23" spans="1:9" ht="15">
      <c r="A23" s="338"/>
      <c r="B23" s="339"/>
      <c r="C23" s="81"/>
      <c r="D23" s="81"/>
      <c r="E23" s="81"/>
      <c r="F23" s="81"/>
      <c r="G23" s="81"/>
      <c r="H23" s="4"/>
      <c r="I23" s="4"/>
    </row>
    <row r="24" spans="1:9" ht="15">
      <c r="A24" s="338"/>
      <c r="B24" s="339"/>
      <c r="C24" s="81"/>
      <c r="D24" s="81"/>
      <c r="E24" s="81"/>
      <c r="F24" s="81"/>
      <c r="G24" s="81"/>
      <c r="H24" s="4"/>
      <c r="I24" s="4"/>
    </row>
    <row r="25" spans="1:9" ht="15">
      <c r="A25" s="338"/>
      <c r="B25" s="339"/>
      <c r="C25" s="81"/>
      <c r="D25" s="81"/>
      <c r="E25" s="81"/>
      <c r="F25" s="81"/>
      <c r="G25" s="81"/>
      <c r="H25" s="4"/>
      <c r="I25" s="4"/>
    </row>
    <row r="26" spans="1:9" ht="15">
      <c r="A26" s="338"/>
      <c r="B26" s="339"/>
      <c r="C26" s="81"/>
      <c r="D26" s="81"/>
      <c r="E26" s="81"/>
      <c r="F26" s="81"/>
      <c r="G26" s="81"/>
      <c r="H26" s="4"/>
      <c r="I26" s="4"/>
    </row>
    <row r="27" spans="1:9" ht="15">
      <c r="A27" s="338"/>
      <c r="B27" s="339"/>
      <c r="C27" s="81"/>
      <c r="D27" s="81"/>
      <c r="E27" s="81"/>
      <c r="F27" s="81"/>
      <c r="G27" s="81"/>
      <c r="H27" s="4"/>
      <c r="I27" s="4"/>
    </row>
    <row r="28" spans="1:9" ht="15">
      <c r="A28" s="338"/>
      <c r="B28" s="339"/>
      <c r="C28" s="81"/>
      <c r="D28" s="81"/>
      <c r="E28" s="81"/>
      <c r="F28" s="81"/>
      <c r="G28" s="81"/>
      <c r="H28" s="4"/>
      <c r="I28" s="4"/>
    </row>
    <row r="29" spans="1:9" ht="15">
      <c r="A29" s="338"/>
      <c r="B29" s="339"/>
      <c r="C29" s="81"/>
      <c r="D29" s="81"/>
      <c r="E29" s="81"/>
      <c r="F29" s="81"/>
      <c r="G29" s="81"/>
      <c r="H29" s="4"/>
      <c r="I29" s="4"/>
    </row>
    <row r="30" spans="1:9" ht="15">
      <c r="A30" s="338"/>
      <c r="B30" s="339"/>
      <c r="C30" s="81"/>
      <c r="D30" s="81"/>
      <c r="E30" s="81"/>
      <c r="F30" s="81"/>
      <c r="G30" s="81"/>
      <c r="H30" s="4"/>
      <c r="I30" s="4"/>
    </row>
    <row r="31" spans="1:9" ht="15">
      <c r="A31" s="338"/>
      <c r="B31" s="339"/>
      <c r="C31" s="81"/>
      <c r="D31" s="81"/>
      <c r="E31" s="81"/>
      <c r="F31" s="81"/>
      <c r="G31" s="81"/>
      <c r="H31" s="4"/>
      <c r="I31" s="4"/>
    </row>
    <row r="32" spans="1:9" ht="15">
      <c r="A32" s="338"/>
      <c r="B32" s="339"/>
      <c r="C32" s="81"/>
      <c r="D32" s="81"/>
      <c r="E32" s="81"/>
      <c r="F32" s="81"/>
      <c r="G32" s="81"/>
      <c r="H32" s="4"/>
      <c r="I32" s="4"/>
    </row>
    <row r="33" spans="1:9" ht="15">
      <c r="A33" s="338"/>
      <c r="B33" s="339"/>
      <c r="C33" s="81"/>
      <c r="D33" s="81"/>
      <c r="E33" s="81"/>
      <c r="F33" s="81"/>
      <c r="G33" s="81"/>
      <c r="H33" s="4"/>
      <c r="I33" s="4"/>
    </row>
    <row r="34" spans="1:9" ht="15">
      <c r="A34" s="338"/>
      <c r="B34" s="340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8"/>
      <c r="B37" s="43"/>
      <c r="C37" s="43"/>
      <c r="D37" s="43"/>
      <c r="E37" s="43"/>
      <c r="F37" s="43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8" t="s">
        <v>375</v>
      </c>
      <c r="B1" s="68"/>
      <c r="C1" s="71"/>
      <c r="D1" s="71"/>
      <c r="E1" s="71"/>
      <c r="F1" s="71"/>
      <c r="G1" s="362" t="s">
        <v>97</v>
      </c>
      <c r="H1" s="362"/>
    </row>
    <row r="2" spans="1:10" ht="15">
      <c r="A2" s="70" t="s">
        <v>104</v>
      </c>
      <c r="B2" s="68"/>
      <c r="C2" s="71"/>
      <c r="D2" s="71"/>
      <c r="E2" s="71"/>
      <c r="F2" s="71"/>
      <c r="G2" s="365"/>
      <c r="H2" s="365"/>
    </row>
    <row r="3" spans="1:10" ht="15">
      <c r="A3" s="70"/>
      <c r="B3" s="70"/>
      <c r="C3" s="70"/>
      <c r="D3" s="70"/>
      <c r="E3" s="70"/>
      <c r="F3" s="70"/>
      <c r="G3" s="243"/>
      <c r="H3" s="243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მერაბ ფერაძე პ/ნ 25001045549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42"/>
      <c r="B7" s="242"/>
      <c r="C7" s="242"/>
      <c r="D7" s="242"/>
      <c r="E7" s="242"/>
      <c r="F7" s="242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5"/>
  <sheetViews>
    <sheetView view="pageBreakPreview" zoomScale="80" zoomScaleSheetLayoutView="80" workbookViewId="0">
      <selection sqref="A1:L36"/>
    </sheetView>
  </sheetViews>
  <sheetFormatPr defaultRowHeight="12.75"/>
  <cols>
    <col min="1" max="1" width="5.42578125" style="167" customWidth="1"/>
    <col min="2" max="2" width="22.85546875" style="167" customWidth="1"/>
    <col min="3" max="3" width="15.5703125" style="167" customWidth="1"/>
    <col min="4" max="4" width="7.7109375" style="167" customWidth="1"/>
    <col min="5" max="5" width="16.42578125" style="167" customWidth="1"/>
    <col min="6" max="6" width="17" style="167" customWidth="1"/>
    <col min="7" max="7" width="6.85546875" style="167" customWidth="1"/>
    <col min="8" max="8" width="6.7109375" style="167" customWidth="1"/>
    <col min="9" max="9" width="9.85546875" style="167" customWidth="1"/>
    <col min="10" max="10" width="11" style="167" customWidth="1"/>
    <col min="11" max="11" width="12.5703125" style="167" customWidth="1"/>
    <col min="12" max="12" width="12.85546875" style="167" customWidth="1"/>
    <col min="13" max="16384" width="9.140625" style="167"/>
  </cols>
  <sheetData>
    <row r="2" spans="1:12" ht="15">
      <c r="A2" s="370" t="s">
        <v>377</v>
      </c>
      <c r="B2" s="370"/>
      <c r="C2" s="370"/>
      <c r="D2" s="370"/>
      <c r="E2" s="328"/>
      <c r="F2" s="71"/>
      <c r="G2" s="71"/>
      <c r="H2" s="71"/>
      <c r="I2" s="71"/>
      <c r="J2" s="243"/>
      <c r="K2" s="244"/>
      <c r="L2" s="244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65"/>
      <c r="L3" s="365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მერაბ ფერაძე პ/ნ 25001045549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48.75" customHeight="1">
      <c r="A10" s="92">
        <v>1</v>
      </c>
      <c r="B10" s="329" t="s">
        <v>467</v>
      </c>
      <c r="C10" s="92" t="s">
        <v>468</v>
      </c>
      <c r="D10" s="92"/>
      <c r="E10" s="92" t="s">
        <v>469</v>
      </c>
      <c r="F10" s="92">
        <v>2000</v>
      </c>
      <c r="G10" s="92"/>
      <c r="H10" s="92"/>
      <c r="I10" s="92"/>
      <c r="J10" s="4">
        <v>2.94</v>
      </c>
      <c r="K10" s="4">
        <v>5885</v>
      </c>
      <c r="L10" s="92"/>
    </row>
    <row r="11" spans="1:12" ht="15">
      <c r="A11" s="92">
        <v>2</v>
      </c>
      <c r="B11" s="329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29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9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18</v>
      </c>
      <c r="B14" s="329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19</v>
      </c>
      <c r="B15" s="329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20</v>
      </c>
      <c r="B16" s="329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21</v>
      </c>
      <c r="B17" s="329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22</v>
      </c>
      <c r="B18" s="329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23</v>
      </c>
      <c r="B19" s="329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24</v>
      </c>
      <c r="B20" s="329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81" t="s">
        <v>220</v>
      </c>
      <c r="B21" s="329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81"/>
      <c r="B22" s="329"/>
      <c r="C22" s="93"/>
      <c r="D22" s="93"/>
      <c r="E22" s="93"/>
      <c r="F22" s="93"/>
      <c r="G22" s="81"/>
      <c r="H22" s="81"/>
      <c r="I22" s="81"/>
      <c r="J22" s="81" t="s">
        <v>388</v>
      </c>
      <c r="K22" s="80">
        <f>SUM(K10:K21)</f>
        <v>5885</v>
      </c>
      <c r="L22" s="81"/>
    </row>
    <row r="23" spans="1:12" ht="15">
      <c r="A23" s="210"/>
      <c r="B23" s="210"/>
      <c r="C23" s="210"/>
      <c r="D23" s="210"/>
      <c r="E23" s="210"/>
      <c r="F23" s="210"/>
      <c r="G23" s="210"/>
      <c r="H23" s="210"/>
      <c r="I23" s="210"/>
      <c r="J23" s="210"/>
      <c r="K23" s="166"/>
    </row>
    <row r="24" spans="1:12" ht="15">
      <c r="A24" s="211" t="s">
        <v>389</v>
      </c>
      <c r="B24" s="211"/>
      <c r="C24" s="210"/>
      <c r="D24" s="210"/>
      <c r="E24" s="210"/>
      <c r="F24" s="210"/>
      <c r="G24" s="210"/>
      <c r="H24" s="210"/>
      <c r="I24" s="210"/>
      <c r="J24" s="210"/>
      <c r="K24" s="166"/>
    </row>
    <row r="25" spans="1:12" ht="15">
      <c r="A25" s="211" t="s">
        <v>390</v>
      </c>
      <c r="B25" s="211"/>
      <c r="C25" s="210"/>
      <c r="D25" s="210"/>
      <c r="E25" s="210"/>
      <c r="F25" s="210"/>
      <c r="G25" s="210"/>
      <c r="H25" s="210"/>
      <c r="I25" s="210"/>
      <c r="J25" s="210"/>
      <c r="K25" s="166"/>
    </row>
    <row r="26" spans="1:12" ht="15">
      <c r="A26" s="198" t="s">
        <v>391</v>
      </c>
      <c r="B26" s="211"/>
      <c r="C26" s="166"/>
      <c r="D26" s="166"/>
      <c r="E26" s="166"/>
      <c r="F26" s="166"/>
      <c r="G26" s="166"/>
      <c r="H26" s="166"/>
      <c r="I26" s="166"/>
      <c r="J26" s="166"/>
      <c r="K26" s="166"/>
    </row>
    <row r="27" spans="1:12" ht="15">
      <c r="A27" s="198" t="s">
        <v>392</v>
      </c>
      <c r="B27" s="211"/>
      <c r="C27" s="166"/>
      <c r="D27" s="166"/>
      <c r="E27" s="166"/>
      <c r="F27" s="166"/>
      <c r="G27" s="166"/>
      <c r="H27" s="166"/>
      <c r="I27" s="166"/>
      <c r="J27" s="166"/>
      <c r="K27" s="166"/>
    </row>
    <row r="28" spans="1:12" ht="15" customHeight="1">
      <c r="A28" s="375" t="s">
        <v>407</v>
      </c>
      <c r="B28" s="375"/>
      <c r="C28" s="375"/>
      <c r="D28" s="375"/>
      <c r="E28" s="375"/>
      <c r="F28" s="375"/>
      <c r="G28" s="375"/>
      <c r="H28" s="375"/>
      <c r="I28" s="375"/>
      <c r="J28" s="375"/>
      <c r="K28" s="375"/>
    </row>
    <row r="29" spans="1:12" ht="15" customHeight="1">
      <c r="A29" s="375"/>
      <c r="B29" s="375"/>
      <c r="C29" s="375"/>
      <c r="D29" s="375"/>
      <c r="E29" s="375"/>
      <c r="F29" s="375"/>
      <c r="G29" s="375"/>
      <c r="H29" s="375"/>
      <c r="I29" s="375"/>
      <c r="J29" s="375"/>
      <c r="K29" s="375"/>
    </row>
    <row r="30" spans="1:12" ht="12.75" customHeight="1">
      <c r="A30" s="353"/>
      <c r="B30" s="353"/>
      <c r="C30" s="353"/>
      <c r="D30" s="353"/>
      <c r="E30" s="353"/>
      <c r="F30" s="353"/>
      <c r="G30" s="353"/>
      <c r="H30" s="353"/>
      <c r="I30" s="353"/>
      <c r="J30" s="353"/>
      <c r="K30" s="353"/>
    </row>
    <row r="31" spans="1:12" ht="15">
      <c r="A31" s="371" t="s">
        <v>96</v>
      </c>
      <c r="B31" s="371"/>
      <c r="C31" s="330"/>
      <c r="D31" s="331"/>
      <c r="E31" s="331"/>
      <c r="F31" s="330"/>
      <c r="G31" s="330"/>
      <c r="H31" s="330"/>
      <c r="I31" s="330"/>
      <c r="J31" s="330"/>
      <c r="K31" s="166"/>
    </row>
    <row r="32" spans="1:12" ht="15">
      <c r="A32" s="330"/>
      <c r="B32" s="331"/>
      <c r="C32" s="330" t="s">
        <v>470</v>
      </c>
      <c r="D32" s="331"/>
      <c r="E32" s="331"/>
      <c r="F32" s="330"/>
      <c r="G32" s="330"/>
      <c r="H32" s="330"/>
      <c r="I32" s="330"/>
      <c r="J32" s="332"/>
      <c r="K32" s="166"/>
    </row>
    <row r="33" spans="1:11" ht="15" customHeight="1">
      <c r="A33" s="330"/>
      <c r="B33" s="331"/>
      <c r="C33" s="372" t="s">
        <v>212</v>
      </c>
      <c r="D33" s="372"/>
      <c r="E33" s="333"/>
      <c r="F33" s="334"/>
      <c r="G33" s="373" t="s">
        <v>393</v>
      </c>
      <c r="H33" s="373"/>
      <c r="I33" s="373"/>
      <c r="J33" s="335"/>
      <c r="K33" s="166"/>
    </row>
    <row r="34" spans="1:11" ht="15">
      <c r="A34" s="330"/>
      <c r="B34" s="331"/>
      <c r="C34" s="330"/>
      <c r="D34" s="331"/>
      <c r="E34" s="331"/>
      <c r="F34" s="330"/>
      <c r="G34" s="374"/>
      <c r="H34" s="374"/>
      <c r="I34" s="374"/>
      <c r="J34" s="335"/>
      <c r="K34" s="166"/>
    </row>
    <row r="35" spans="1:11" ht="15">
      <c r="A35" s="330"/>
      <c r="B35" s="331"/>
      <c r="C35" s="369" t="s">
        <v>103</v>
      </c>
      <c r="D35" s="369"/>
      <c r="E35" s="333"/>
      <c r="F35" s="334"/>
      <c r="G35" s="330"/>
      <c r="H35" s="330"/>
      <c r="I35" s="330"/>
      <c r="J35" s="330"/>
      <c r="K35" s="166"/>
    </row>
  </sheetData>
  <mergeCells count="7">
    <mergeCell ref="C35:D35"/>
    <mergeCell ref="A2:D2"/>
    <mergeCell ref="K3:L3"/>
    <mergeCell ref="A31:B31"/>
    <mergeCell ref="C33:D33"/>
    <mergeCell ref="G33:I34"/>
    <mergeCell ref="A28:K29"/>
  </mergeCells>
  <dataValidations count="1">
    <dataValidation type="list" allowBlank="1" showInputMessage="1" showErrorMessage="1" sqref="B10:B2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9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10" zoomScale="80" zoomScaleSheetLayoutView="80" workbookViewId="0">
      <selection activeCell="A5" sqref="A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76" t="s">
        <v>162</v>
      </c>
      <c r="D1" s="376"/>
      <c r="E1" s="98"/>
    </row>
    <row r="2" spans="1:5">
      <c r="A2" s="70" t="s">
        <v>104</v>
      </c>
      <c r="B2" s="112"/>
      <c r="C2" s="71"/>
      <c r="D2" s="207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მერაბ ფერაძე პ/ნ 25001045549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VAXO</cp:lastModifiedBy>
  <cp:lastPrinted>2016-09-23T12:54:33Z</cp:lastPrinted>
  <dcterms:created xsi:type="dcterms:W3CDTF">2011-12-27T13:20:18Z</dcterms:created>
  <dcterms:modified xsi:type="dcterms:W3CDTF">2016-09-23T12:54:42Z</dcterms:modified>
</cp:coreProperties>
</file>