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0" yWindow="0" windowWidth="20730" windowHeight="8085" tabRatio="954"/>
  </bookViews>
  <sheets>
    <sheet name="ფორმა N1" sheetId="74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72" r:id="rId7"/>
    <sheet name="ფორმა N5.3" sheetId="55" r:id="rId8"/>
    <sheet name="ფორმა 5.4" sheetId="45" r:id="rId9"/>
    <sheet name="ფორმა 5.5" sheetId="75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73" r:id="rId18"/>
    <sheet name="ფორმა 9.5" sheetId="71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'ფორმა N1'!$A$8:$L$102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5.4'!$A$1:$H$46</definedName>
    <definedName name="_xlnm.Print_Area" localSheetId="9">'ფორმა 5.5'!$A$1:$L$73</definedName>
    <definedName name="_xlnm.Print_Area" localSheetId="18">'ფორმა 9.5'!$A$1:$L$22</definedName>
    <definedName name="_xlnm.Print_Area" localSheetId="19">'ფორმა 9.6'!$A$1:$I$35</definedName>
    <definedName name="_xlnm.Print_Area" localSheetId="12">'ფორმა N 8.1'!$A$1:$H$25</definedName>
    <definedName name="_xlnm.Print_Area" localSheetId="20">'ფორმა N 9.7'!$A$1:$I$50</definedName>
    <definedName name="_xlnm.Print_Area" localSheetId="0">'ფორმა N1'!$A$1:$N$120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N9.7.1'!$A$1:$N$29</definedName>
  </definedNames>
  <calcPr calcId="125725"/>
</workbook>
</file>

<file path=xl/calcChain.xml><?xml version="1.0" encoding="utf-8"?>
<calcChain xmlns="http://schemas.openxmlformats.org/spreadsheetml/2006/main">
  <c r="K59" i="75"/>
  <c r="A4"/>
  <c r="C12" i="3" l="1"/>
  <c r="D12"/>
  <c r="A4" i="73" l="1"/>
  <c r="I11" i="72"/>
  <c r="H11"/>
  <c r="G11"/>
  <c r="A4" i="71" l="1"/>
  <c r="C20" i="27" l="1"/>
  <c r="I15" i="55" l="1"/>
  <c r="H15"/>
  <c r="D64" i="52" l="1"/>
  <c r="C64"/>
  <c r="D45"/>
  <c r="C45"/>
  <c r="D44"/>
  <c r="C44"/>
  <c r="D34"/>
  <c r="C34"/>
  <c r="D11"/>
  <c r="D10" s="1"/>
  <c r="C11"/>
  <c r="C10" s="1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F9" s="1"/>
  <c r="E10"/>
  <c r="D10"/>
  <c r="D9" s="1"/>
  <c r="C10"/>
  <c r="B10"/>
  <c r="B9"/>
  <c r="A4"/>
  <c r="J17" l="1"/>
  <c r="J14"/>
  <c r="C9"/>
  <c r="E9"/>
  <c r="G9"/>
  <c r="I9"/>
  <c r="J9" l="1"/>
  <c r="I10" i="9"/>
  <c r="D12" i="7"/>
  <c r="C12"/>
  <c r="I40" i="35" l="1"/>
  <c r="D31" i="7" l="1"/>
  <c r="C31"/>
  <c r="D27"/>
  <c r="C27"/>
  <c r="C26" s="1"/>
  <c r="D26"/>
  <c r="D19"/>
  <c r="C19"/>
  <c r="D16"/>
  <c r="D10" s="1"/>
  <c r="D9" s="1"/>
  <c r="C16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34" i="45"/>
  <c r="G34"/>
  <c r="D27" i="3" l="1"/>
  <c r="C27"/>
  <c r="M20" i="41" l="1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0" i="27" l="1"/>
  <c r="A5"/>
  <c r="G13" i="18" l="1"/>
  <c r="G12"/>
  <c r="G11"/>
  <c r="G10"/>
  <c r="A4"/>
  <c r="A4" i="9" l="1"/>
  <c r="A4" i="7"/>
  <c r="D19" i="3" l="1"/>
  <c r="C19"/>
  <c r="D16"/>
  <c r="C16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<sst xmlns="http://schemas.openxmlformats.org/spreadsheetml/2006/main" count="2641" uniqueCount="1550">
  <si>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</si>
  <si>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</si>
  <si>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</si>
  <si>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</si>
  <si>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</si>
  <si>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</si>
  <si>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</si>
  <si>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</si>
  <si>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</si>
  <si>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</si>
  <si>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</si>
  <si>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</si>
  <si>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</si>
  <si>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</si>
  <si>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</si>
  <si>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</si>
  <si>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</si>
  <si>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</si>
  <si>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</si>
  <si>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</si>
  <si>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</si>
  <si>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</si>
  <si>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</si>
  <si>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</si>
  <si>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</si>
  <si>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</si>
  <si>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</si>
  <si>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</si>
  <si>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</si>
  <si>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</si>
  <si>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</si>
  <si>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</si>
  <si>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</si>
  <si>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</si>
  <si>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</si>
  <si>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</si>
  <si>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</si>
  <si>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</si>
  <si>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</si>
  <si>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</si>
  <si>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</si>
  <si>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</si>
  <si>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</si>
  <si>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</si>
  <si>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</si>
  <si>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</si>
  <si>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</si>
  <si>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</si>
  <si>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</si>
  <si>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</si>
  <si>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</si>
  <si>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</si>
  <si>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</si>
  <si>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</si>
  <si>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</si>
  <si>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</si>
  <si>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</si>
  <si>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</si>
  <si>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</si>
  <si>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</si>
  <si>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</si>
  <si>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</si>
  <si>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</si>
  <si>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</si>
  <si>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</si>
  <si>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</si>
  <si>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</si>
  <si>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</si>
  <si>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</si>
  <si>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</si>
  <si>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</si>
  <si>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</si>
  <si>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</si>
  <si>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</si>
  <si>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</si>
  <si>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</si>
  <si>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</si>
  <si>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</si>
  <si>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</si>
  <si>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</si>
  <si>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</si>
  <si>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</si>
  <si>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</si>
  <si>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</si>
  <si>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</si>
  <si>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</si>
  <si>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</si>
  <si>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</si>
  <si>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</si>
  <si>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</si>
  <si>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</si>
  <si>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</si>
  <si>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</si>
  <si>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</si>
  <si>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</si>
  <si>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</si>
  <si>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</si>
  <si>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</si>
  <si>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</si>
  <si>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</si>
  <si>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</si>
  <si>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</si>
  <si>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</si>
  <si>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</si>
  <si>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</si>
  <si>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</si>
  <si>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</si>
  <si>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</si>
  <si>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</si>
  <si>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</si>
  <si>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</si>
  <si>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</si>
  <si>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</si>
  <si>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</si>
  <si>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</si>
  <si>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</si>
  <si>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</si>
  <si>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</si>
  <si>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</si>
  <si>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</si>
  <si>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</si>
  <si>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</si>
  <si>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</si>
  <si>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</si>
  <si>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</si>
  <si>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</si>
  <si>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</si>
  <si>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</si>
  <si>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</si>
  <si>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</si>
  <si>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</si>
  <si>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</si>
  <si>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</si>
  <si>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</si>
  <si>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</si>
  <si>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</si>
  <si>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</si>
  <si>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</si>
  <si>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</si>
  <si>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</si>
  <si>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</si>
  <si>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</si>
  <si>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</si>
  <si>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</si>
  <si>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</si>
  <si>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</si>
  <si>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</si>
  <si>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</si>
  <si>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</si>
  <si>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</si>
  <si>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</si>
  <si>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</si>
  <si>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</si>
  <si>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</si>
  <si>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</si>
  <si>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</si>
  <si>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</si>
  <si>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</si>
  <si>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</si>
  <si>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</si>
  <si>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</si>
  <si>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</si>
  <si>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</si>
  <si>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</si>
  <si>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</si>
  <si>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</si>
  <si>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</si>
  <si>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</si>
  <si>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</si>
  <si>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</si>
  <si>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</si>
  <si>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</si>
  <si>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</si>
  <si>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</si>
  <si>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</si>
  <si>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</si>
  <si>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</si>
  <si>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</si>
  <si>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</si>
  <si>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</si>
  <si>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</si>
  <si>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</si>
  <si>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</si>
  <si>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</si>
  <si>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</si>
  <si>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</si>
  <si>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</si>
  <si>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</si>
  <si>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</si>
  <si>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</si>
  <si>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</si>
  <si>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</si>
  <si>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</si>
  <si>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</si>
  <si>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</si>
  <si>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</si>
  <si>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</si>
  <si>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</si>
  <si>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</si>
  <si>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</si>
  <si>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</si>
  <si>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</si>
  <si>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</si>
  <si>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</si>
  <si>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</si>
  <si>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</si>
  <si>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</si>
  <si>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</si>
  <si>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</si>
  <si>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</si>
  <si>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</si>
  <si>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</si>
  <si>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</si>
  <si>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</si>
  <si>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</si>
  <si>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</si>
  <si>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</si>
  <si>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</si>
  <si>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</si>
  <si>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</si>
  <si>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</si>
  <si>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</si>
  <si>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</si>
  <si>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</si>
  <si>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</si>
  <si>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</si>
  <si>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</si>
  <si>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</si>
  <si>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</si>
  <si>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</si>
  <si>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</si>
  <si>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</si>
  <si>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</si>
  <si>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</si>
  <si>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</si>
  <si>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</si>
  <si>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</si>
  <si>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</si>
  <si>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</si>
  <si>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</si>
  <si>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</si>
  <si>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</si>
  <si>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</si>
  <si>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</si>
  <si>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</si>
  <si>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</si>
  <si>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</si>
  <si>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</si>
  <si>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</si>
  <si>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</si>
  <si>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</si>
  <si>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</si>
  <si>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</si>
  <si>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</si>
  <si>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</si>
  <si>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</si>
  <si>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</si>
  <si>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</si>
  <si>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</si>
  <si>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</si>
  <si>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</si>
  <si>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</si>
  <si>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</si>
  <si>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</si>
  <si>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</si>
  <si>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</si>
  <si>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</si>
  <si>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</si>
  <si>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</si>
  <si>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</si>
  <si>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</si>
  <si>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</si>
  <si>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</si>
  <si>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</si>
  <si>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</si>
  <si>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</si>
  <si>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</si>
  <si>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</si>
  <si>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</si>
  <si>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</si>
  <si>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</si>
  <si>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</si>
  <si>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</si>
  <si>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</si>
  <si>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</si>
  <si>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</si>
  <si>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</si>
  <si>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</si>
  <si>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</si>
  <si>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</si>
  <si>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</si>
  <si>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</si>
  <si>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</si>
  <si>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</si>
  <si>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</si>
  <si>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</si>
  <si>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</si>
  <si>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</si>
  <si>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</si>
  <si>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</si>
  <si>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</si>
  <si>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</si>
  <si>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</si>
  <si>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</si>
  <si>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</si>
  <si>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</si>
  <si>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</si>
  <si>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</si>
  <si>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</si>
  <si>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</si>
  <si>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</si>
  <si>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</si>
  <si>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</si>
  <si>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</si>
  <si>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</si>
  <si>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</si>
  <si>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</si>
  <si>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</si>
  <si>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</si>
  <si>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</si>
  <si>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</si>
  <si>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</si>
  <si>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</si>
  <si>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</si>
  <si>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</si>
  <si>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</si>
  <si>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</si>
  <si>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</si>
  <si>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</si>
  <si>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</si>
  <si>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</si>
  <si>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</si>
  <si>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</si>
  <si>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</si>
  <si>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</si>
  <si>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</si>
  <si>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</si>
  <si>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</si>
  <si>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</si>
  <si>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</si>
  <si>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</si>
  <si>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</si>
  <si>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</si>
  <si>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</si>
  <si>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</si>
  <si>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</si>
  <si>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</si>
  <si>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</si>
  <si>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</si>
  <si>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</si>
  <si>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</si>
  <si>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</si>
  <si>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</si>
  <si>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</si>
  <si>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</si>
  <si>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</si>
  <si>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</si>
  <si>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</si>
  <si>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</si>
  <si>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</si>
  <si>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</si>
  <si>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</si>
  <si>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</si>
  <si>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</si>
  <si>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</si>
  <si>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</si>
  <si>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</si>
  <si>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</si>
  <si>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</si>
  <si>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</si>
  <si>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</si>
  <si>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</si>
  <si>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</si>
  <si>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</si>
  <si>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</si>
  <si>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</si>
  <si>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</si>
  <si>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</si>
  <si>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</si>
  <si>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</si>
  <si>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</si>
  <si>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</si>
  <si>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</si>
  <si>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</si>
  <si>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</si>
  <si>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</si>
  <si>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</si>
  <si>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</si>
  <si>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</si>
  <si>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</si>
  <si>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</si>
  <si>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</si>
  <si>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</si>
  <si>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</si>
  <si>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</si>
  <si>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</si>
  <si>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</si>
  <si>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</si>
  <si>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</si>
  <si>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</si>
  <si>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</si>
  <si>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</si>
  <si>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</si>
  <si>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</si>
  <si>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</si>
  <si>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</si>
  <si>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</si>
  <si>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</si>
  <si>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</si>
  <si>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</si>
  <si>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</si>
  <si>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</si>
  <si>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</si>
  <si>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</si>
  <si>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</si>
  <si>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</si>
  <si>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</si>
  <si>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</si>
  <si>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</si>
  <si>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</si>
  <si>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</si>
  <si>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</si>
  <si>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</si>
  <si>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</si>
  <si>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</si>
  <si>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</si>
  <si>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</si>
  <si>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</si>
  <si>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</si>
  <si>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</si>
  <si>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</si>
  <si>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</si>
  <si>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</si>
  <si>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</si>
  <si>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</si>
  <si>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</si>
  <si>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</si>
  <si>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</si>
  <si>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</si>
  <si>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</si>
  <si>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</si>
  <si>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</si>
  <si>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</si>
  <si>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</si>
  <si>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</si>
  <si>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</si>
  <si>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</si>
  <si>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</si>
  <si>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</si>
  <si>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</si>
  <si>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</si>
  <si>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</si>
  <si>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</si>
  <si>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</si>
  <si>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</si>
  <si>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</si>
  <si>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</si>
  <si>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</si>
  <si>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</si>
  <si>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</si>
  <si>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</si>
  <si>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</si>
  <si>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</si>
  <si>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</si>
  <si>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</si>
  <si>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</si>
  <si>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</si>
  <si>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</si>
  <si>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</si>
  <si>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</si>
  <si>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</si>
  <si>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</si>
  <si>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</si>
  <si>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</si>
  <si>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</si>
  <si>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</si>
  <si>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</si>
  <si>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</si>
  <si>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1.2.15.3</t>
  </si>
  <si>
    <t>1.6.4.3</t>
  </si>
  <si>
    <t>მოქმედი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</si>
  <si>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</si>
  <si>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</si>
  <si>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</si>
  <si>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</si>
  <si>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</si>
  <si>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</si>
  <si>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</si>
  <si>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</si>
  <si>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</si>
  <si>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</si>
  <si>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</si>
  <si>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</si>
  <si>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</si>
  <si>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</si>
  <si>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</si>
  <si>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</si>
  <si>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</si>
  <si>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</si>
  <si>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</si>
  <si>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</si>
  <si>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</si>
  <si>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</si>
  <si>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</si>
  <si>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</si>
  <si>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</si>
  <si>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</si>
  <si>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</si>
  <si>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</si>
  <si>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</si>
  <si>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</si>
  <si>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</si>
  <si>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</si>
  <si>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</si>
  <si>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</si>
  <si>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</si>
  <si>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</si>
  <si>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</si>
  <si>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</si>
  <si>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</si>
  <si>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</si>
  <si>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</si>
  <si>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</si>
  <si>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</si>
  <si>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</si>
  <si>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</si>
  <si>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</si>
  <si>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</si>
  <si>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</si>
  <si>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</si>
  <si>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</si>
  <si>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</si>
  <si>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</si>
  <si>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</si>
  <si>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</si>
  <si>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</si>
  <si>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</si>
  <si>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</si>
  <si>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</si>
  <si>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01.06.2015 წ.</t>
  </si>
  <si>
    <t>05.01.2015 წ</t>
  </si>
  <si>
    <t>შპს "პანორამა"</t>
  </si>
  <si>
    <t>დაბეჭდილი ბანერი</t>
  </si>
  <si>
    <t>05.05.2015 წ.</t>
  </si>
  <si>
    <t>შპს "ტორი პლიუსი"</t>
  </si>
  <si>
    <t>01.01.2014 წ.</t>
  </si>
  <si>
    <t>შპს "ექსპოგრაფი"</t>
  </si>
  <si>
    <t>ავტოტექმომსახურება</t>
  </si>
  <si>
    <t>11.01.2013 წ.</t>
  </si>
  <si>
    <t>შპს "თეგეტა მოტორსი"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</si>
  <si>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</si>
  <si>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</si>
  <si>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</si>
  <si>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</si>
  <si>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</si>
  <si>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თიბისი</t>
  </si>
  <si>
    <t>ბაზისბანკი</t>
  </si>
  <si>
    <t>ელენე</t>
  </si>
  <si>
    <t>ბესიკი</t>
  </si>
  <si>
    <t>გიორგი</t>
  </si>
  <si>
    <t>მჟავანაძე</t>
  </si>
  <si>
    <t>01011021338</t>
  </si>
  <si>
    <t>ფიქრია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</si>
  <si>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</si>
  <si>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</si>
  <si>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</si>
  <si>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</si>
  <si>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</si>
  <si>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</si>
  <si>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</si>
  <si>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</si>
  <si>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</si>
  <si>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</si>
  <si>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</si>
  <si>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</si>
  <si>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</si>
  <si>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</si>
  <si>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</si>
  <si>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</si>
  <si>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</si>
  <si>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</si>
  <si>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</si>
  <si>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</si>
  <si>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</si>
  <si>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</si>
  <si>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</si>
  <si>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</si>
  <si>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</si>
  <si>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</si>
  <si>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</si>
  <si>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</si>
  <si>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</si>
  <si>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</si>
  <si>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</si>
  <si>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</si>
  <si>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</si>
  <si>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</si>
  <si>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</si>
  <si>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</si>
  <si>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</si>
  <si>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</si>
  <si>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</si>
  <si>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</si>
  <si>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</si>
  <si>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</si>
  <si>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</si>
  <si>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</si>
  <si>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</si>
  <si>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</si>
  <si>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</si>
  <si>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</si>
  <si>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</si>
  <si>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</si>
  <si>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</si>
  <si>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</si>
  <si>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</si>
  <si>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</si>
  <si>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</si>
  <si>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</si>
  <si>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</si>
  <si>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</si>
  <si>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</si>
  <si>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</si>
  <si>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</si>
  <si>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</si>
  <si>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</si>
  <si>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</si>
  <si>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</si>
  <si>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</si>
  <si>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</si>
  <si>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</si>
  <si>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</si>
  <si>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</si>
  <si>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</si>
  <si>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</si>
  <si>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60002014287</t>
  </si>
  <si>
    <t xml:space="preserve">თამარ </t>
  </si>
  <si>
    <t>კაშია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</si>
  <si>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</si>
  <si>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</si>
  <si>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</si>
  <si>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</si>
  <si>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</si>
  <si>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</si>
  <si>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</si>
  <si>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</si>
  <si>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</si>
  <si>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</si>
  <si>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</si>
  <si>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</si>
  <si>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</si>
  <si>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</si>
  <si>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</si>
  <si>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</si>
  <si>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</si>
  <si>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</si>
  <si>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</si>
  <si>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</si>
  <si>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</si>
  <si>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</si>
  <si>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</si>
  <si>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</si>
  <si>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</si>
  <si>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</si>
  <si>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</si>
  <si>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</si>
  <si>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</si>
  <si>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</si>
  <si>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</si>
  <si>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</si>
  <si>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</si>
  <si>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</si>
  <si>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</si>
  <si>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</si>
  <si>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</si>
  <si>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</si>
  <si>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</si>
  <si>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</si>
  <si>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</si>
  <si>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</si>
  <si>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</si>
  <si>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</si>
  <si>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</si>
  <si>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</si>
  <si>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</si>
  <si>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</si>
  <si>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</si>
  <si>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</si>
  <si>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</si>
  <si>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</si>
  <si>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</si>
  <si>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</si>
  <si>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</si>
  <si>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</si>
  <si>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</si>
  <si>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</si>
  <si>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</si>
  <si>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</si>
  <si>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</si>
  <si>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</si>
  <si>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</si>
  <si>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</si>
  <si>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</si>
  <si>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</si>
  <si>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</si>
  <si>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</si>
  <si>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</si>
  <si>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</si>
  <si>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</si>
  <si>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</si>
  <si>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</si>
  <si>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</si>
  <si>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</si>
  <si>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</si>
  <si>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</si>
  <si>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</si>
  <si>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</si>
  <si>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</si>
  <si>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</si>
  <si>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</si>
  <si>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</si>
  <si>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</si>
  <si>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</si>
  <si>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</si>
  <si>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</si>
  <si>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</si>
  <si>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</si>
  <si>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</si>
  <si>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</si>
  <si>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</si>
  <si>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</si>
  <si>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</si>
  <si>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</si>
  <si>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</si>
  <si>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</si>
  <si>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</si>
  <si>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</si>
  <si>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</si>
  <si>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</si>
  <si>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</si>
  <si>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</si>
  <si>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</si>
  <si>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</si>
  <si>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</si>
  <si>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</si>
  <si>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</si>
  <si>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</si>
  <si>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</si>
  <si>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</si>
  <si>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</si>
  <si>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</si>
  <si>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</si>
  <si>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</si>
  <si>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</si>
  <si>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</si>
  <si>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</si>
  <si>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</si>
  <si>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</si>
  <si>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</si>
  <si>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</si>
  <si>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</si>
  <si>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</si>
  <si>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</si>
  <si>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</si>
  <si>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</si>
  <si>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</si>
  <si>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</si>
  <si>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</si>
  <si>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</si>
  <si>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</si>
  <si>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</si>
  <si>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</si>
  <si>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</si>
  <si>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</si>
  <si>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</si>
  <si>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</si>
  <si>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</si>
  <si>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</si>
  <si>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</si>
  <si>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</si>
  <si>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</si>
  <si>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</si>
  <si>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</si>
  <si>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</si>
  <si>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</si>
  <si>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</si>
  <si>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</si>
  <si>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</si>
  <si>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</si>
  <si>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</si>
  <si>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</si>
  <si>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</si>
  <si>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</si>
  <si>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</si>
  <si>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</si>
  <si>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</si>
  <si>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</si>
  <si>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</si>
  <si>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</si>
  <si>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</si>
  <si>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</si>
  <si>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</si>
  <si>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</si>
  <si>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</si>
  <si>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</si>
  <si>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</si>
  <si>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</si>
  <si>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</si>
  <si>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</si>
  <si>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</si>
  <si>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</si>
  <si>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</si>
  <si>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</si>
  <si>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</si>
  <si>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</si>
  <si>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</si>
  <si>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</si>
  <si>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</si>
  <si>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</si>
  <si>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</si>
  <si>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</si>
  <si>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</si>
  <si>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</si>
  <si>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მპგ "ერთიანი ნაციონალური მოძრაობა"</t>
  </si>
  <si>
    <t>400106960</t>
  </si>
  <si>
    <t>204488081</t>
  </si>
  <si>
    <t>შპს "კაბადონი"</t>
  </si>
  <si>
    <t>202177205</t>
  </si>
  <si>
    <t>ბანკი რესპუბლიკა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</si>
  <si>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</si>
  <si>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</si>
  <si>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</si>
  <si>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</si>
  <si>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</si>
  <si>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</si>
  <si>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</si>
  <si>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</si>
  <si>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</si>
  <si>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</si>
  <si>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</si>
  <si>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</si>
  <si>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</si>
  <si>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</si>
  <si>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</si>
  <si>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</si>
  <si>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</si>
  <si>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01.07.2016 - 01.06.2017</t>
  </si>
  <si>
    <t>01028003384</t>
  </si>
  <si>
    <t>გურამ</t>
  </si>
  <si>
    <t>კავლელაშვილი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</si>
  <si>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</si>
  <si>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</si>
  <si>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</si>
  <si>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</si>
  <si>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</si>
  <si>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</si>
  <si>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</si>
  <si>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</si>
  <si>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</si>
  <si>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</si>
  <si>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</si>
  <si>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</si>
  <si>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</si>
  <si>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</si>
  <si>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</si>
  <si>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</si>
  <si>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</si>
  <si>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</si>
  <si>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</si>
  <si>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</si>
  <si>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</si>
  <si>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</si>
  <si>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კახა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</si>
  <si>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</si>
  <si>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</si>
  <si>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</si>
  <si>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</si>
  <si>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</si>
  <si>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</si>
  <si>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</si>
  <si>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</si>
  <si>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</si>
  <si>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</si>
  <si>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მარინე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</si>
  <si>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</si>
  <si>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</si>
  <si>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</si>
  <si>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</si>
  <si>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</si>
  <si>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</si>
  <si>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</si>
  <si>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</si>
  <si>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</si>
  <si>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სიღნაღი, წნორი, დ. აღმაშენებლის 15</t>
  </si>
  <si>
    <t>40001008452</t>
  </si>
  <si>
    <t>ია</t>
  </si>
  <si>
    <t>ჯალიაშვილი</t>
  </si>
  <si>
    <t>ლიბერთი</t>
  </si>
  <si>
    <t>GE03LB0123113007326003</t>
  </si>
  <si>
    <t>არაფულადი შემოწირულობა</t>
  </si>
  <si>
    <t>თხოვება</t>
  </si>
  <si>
    <t>ომარ მეგრელიძე</t>
  </si>
  <si>
    <t>61001008039</t>
  </si>
  <si>
    <t>დავით ბაქრაძე</t>
  </si>
  <si>
    <t>01005004806</t>
  </si>
  <si>
    <t>GE28TB0600000909179017</t>
  </si>
  <si>
    <t>პატარაია</t>
  </si>
  <si>
    <t>ქერეჭაშვილი</t>
  </si>
  <si>
    <t>01030005969</t>
  </si>
  <si>
    <t>მოწვეული სპეციალისტი</t>
  </si>
  <si>
    <t>ინტერნეტ-რეკლამს ხრჯი</t>
  </si>
  <si>
    <t>01.07.2016 - 01.07.2021</t>
  </si>
  <si>
    <t>სენაკი, დავით ვაჰანიას ქ. 2</t>
  </si>
  <si>
    <t>39001021387</t>
  </si>
  <si>
    <t>ვალერიანე</t>
  </si>
  <si>
    <t>კუჭავა</t>
  </si>
  <si>
    <t>თბილისი, ეროსი მანჯგალაძის 64</t>
  </si>
  <si>
    <t>25.07.2016 - 31.10.2016</t>
  </si>
  <si>
    <t>01019054654</t>
  </si>
  <si>
    <t xml:space="preserve">ჯეირან </t>
  </si>
  <si>
    <t>ირემაშვილი</t>
  </si>
  <si>
    <t>01.08.2016 - 01.11.2016</t>
  </si>
  <si>
    <t xml:space="preserve">თბილისი, ალ. ყაზბეგის 29ა, ბ. 98 </t>
  </si>
  <si>
    <t>04.08.2016 - 04.11.2016</t>
  </si>
  <si>
    <t>01011062248</t>
  </si>
  <si>
    <t>ჯოხაძე</t>
  </si>
  <si>
    <t>ბათუმი, მელიქიშვილის ქ. 30</t>
  </si>
  <si>
    <t>61001037543</t>
  </si>
  <si>
    <t>ნანა</t>
  </si>
  <si>
    <t>მიქელაძე</t>
  </si>
  <si>
    <t>გარდაბანი, ს. გამარჯვება</t>
  </si>
  <si>
    <t>08.08.2016 - 10.10.2016</t>
  </si>
  <si>
    <t>12001053624</t>
  </si>
  <si>
    <t xml:space="preserve">ქეთო </t>
  </si>
  <si>
    <t>ლობჯანიძე</t>
  </si>
  <si>
    <t>მარნეული, რუსთაველის ქუჩა</t>
  </si>
  <si>
    <t>01.07.2016 - 01.04.2016</t>
  </si>
  <si>
    <t>28001005818</t>
  </si>
  <si>
    <t xml:space="preserve">სულეიმან </t>
  </si>
  <si>
    <t>პირიევი</t>
  </si>
  <si>
    <t>ქუთაისი, ნიკეას ქ. N17ა-19ა</t>
  </si>
  <si>
    <t>22.07.2016 - 22.10.2016</t>
  </si>
  <si>
    <t>შპს "შაბათა"</t>
  </si>
  <si>
    <t>ქუთაისი, იოსელიანის ქ. 26/დ. აღმაშენებლის გამზ. 40</t>
  </si>
  <si>
    <t>60002008226</t>
  </si>
  <si>
    <t>პერანიძე</t>
  </si>
  <si>
    <t>ქუთაისი, რუსთაველის გამზ. 137</t>
  </si>
  <si>
    <t>60001075903</t>
  </si>
  <si>
    <t xml:space="preserve">რამაზ </t>
  </si>
  <si>
    <t>ქუთაისი, 26 მაისის ქ. 83/მიზანდარის ქ. 2</t>
  </si>
  <si>
    <t>60001061155</t>
  </si>
  <si>
    <t xml:space="preserve">ნანა </t>
  </si>
  <si>
    <t>გრძელიძე</t>
  </si>
  <si>
    <t>ქუთაისი, თამარ მეფის 33</t>
  </si>
  <si>
    <t>ხუციშვილი</t>
  </si>
  <si>
    <t>ქუთაისი, სულხან-საბას გამზ. 19</t>
  </si>
  <si>
    <t>05.08.2016 - 22.10.2016</t>
  </si>
  <si>
    <t>60001095296</t>
  </si>
  <si>
    <t xml:space="preserve">მაია </t>
  </si>
  <si>
    <t>ტაბეშაძე</t>
  </si>
  <si>
    <t>ზესტაფონი, ფარნავაზ მეფის 12</t>
  </si>
  <si>
    <t>21001014812</t>
  </si>
  <si>
    <t xml:space="preserve">ლამზირა </t>
  </si>
  <si>
    <t>ახალქალაქი, მ. მაშტოცის ქ. 100</t>
  </si>
  <si>
    <t>20.07.2016 - 20.10.2016</t>
  </si>
  <si>
    <t>07001004891</t>
  </si>
  <si>
    <t xml:space="preserve">სამველ </t>
  </si>
  <si>
    <t>გაბრიელიანი</t>
  </si>
  <si>
    <t>მსუბუქი</t>
  </si>
  <si>
    <t>NISSAN</t>
  </si>
  <si>
    <t>TIIDA LATIO</t>
  </si>
  <si>
    <t>QF165FQ</t>
  </si>
  <si>
    <t>SUZUKI</t>
  </si>
  <si>
    <t>SWIFT</t>
  </si>
  <si>
    <t>IEP777</t>
  </si>
  <si>
    <t>01015010055</t>
  </si>
  <si>
    <t xml:space="preserve">ილია </t>
  </si>
  <si>
    <t>BMW</t>
  </si>
  <si>
    <t>528i</t>
  </si>
  <si>
    <t>WTW528</t>
  </si>
  <si>
    <t>01015011532</t>
  </si>
  <si>
    <t xml:space="preserve">იადვიგა  </t>
  </si>
  <si>
    <t>მარინაშვილი</t>
  </si>
  <si>
    <t>MERCEDES</t>
  </si>
  <si>
    <t>BENZ</t>
  </si>
  <si>
    <t>GCG834</t>
  </si>
  <si>
    <t>20001007300</t>
  </si>
  <si>
    <t>ზურაბ</t>
  </si>
  <si>
    <t>მამალაშვილი</t>
  </si>
  <si>
    <t>პოლიგრაფიული ხარჯი (ფლაერები, ბუკლეტები)</t>
  </si>
  <si>
    <t>პოლიგრაფიული ხარჯი (სტიკერი, ფლაერი)</t>
  </si>
  <si>
    <t>15.09.2015 წ.</t>
  </si>
  <si>
    <t>შპს "თეგი"</t>
  </si>
  <si>
    <t>16.05.2014 წ.</t>
  </si>
  <si>
    <t>შპს "ასპ ჯორჯია"</t>
  </si>
  <si>
    <t>208215331</t>
  </si>
  <si>
    <t>01.09.2013 წ.</t>
  </si>
  <si>
    <t>შპს "კია მოტორს ჯორჯია"</t>
  </si>
  <si>
    <t>236096675</t>
  </si>
  <si>
    <t>01.06.2016 წ.</t>
  </si>
  <si>
    <t>შპს "ლაინ დიზაინი"</t>
  </si>
  <si>
    <t>მხატვრული მომსახურება</t>
  </si>
  <si>
    <t>შპს "ლაზერლენდი"</t>
  </si>
  <si>
    <t>საკანცელარიო საქონელი</t>
  </si>
  <si>
    <t>01.08.2016 წ.</t>
  </si>
  <si>
    <t>შპს "მარკა"</t>
  </si>
  <si>
    <t>27.07.2016 წ.</t>
  </si>
  <si>
    <t>შპს "დეიზი"</t>
  </si>
  <si>
    <t>10.02.2015 წ</t>
  </si>
  <si>
    <t>ი/მ მიხეილ შამოიან</t>
  </si>
  <si>
    <t>ნაგვის პარკები</t>
  </si>
  <si>
    <t>შპს "კლ კოფი კომპანი"</t>
  </si>
  <si>
    <t>წარმომადგენლობითი ხარჯი (ხსნადი ყავა, ყავა კლასიკი...)</t>
  </si>
  <si>
    <t>15.01.2014 წ</t>
  </si>
  <si>
    <t>შპს "ფრესკო რითეილ გრუპი"</t>
  </si>
  <si>
    <t>404383779</t>
  </si>
  <si>
    <t>წარმომადგენლობითი ხარჯი (შაქარი)</t>
  </si>
  <si>
    <t>09.11.2015 წ</t>
  </si>
  <si>
    <t>შპს "სუფთა წყალი"</t>
  </si>
  <si>
    <t>205150655</t>
  </si>
  <si>
    <t>წარმომადგენლობითი ხარჯი (წყალი ბინული)</t>
  </si>
  <si>
    <t>20.07.2016 წ.</t>
  </si>
  <si>
    <t>საარჩევნო ბლოკი „ერთიანი ნაციონალური მოძრაობა“</t>
  </si>
  <si>
    <t>პროკრედიტ ბანკი</t>
  </si>
  <si>
    <t>დავით იმედაშვილი</t>
  </si>
  <si>
    <t>01025006287</t>
  </si>
  <si>
    <t>GE65TB7454645064300002</t>
  </si>
  <si>
    <t>ლევან თარხნიშვილი</t>
  </si>
  <si>
    <t>01024010940</t>
  </si>
  <si>
    <t>GE80TB0600000032701019</t>
  </si>
  <si>
    <t>რომან გოცირიძე</t>
  </si>
  <si>
    <t>01024018191</t>
  </si>
  <si>
    <t>GE58TB0600000909179156</t>
  </si>
  <si>
    <t>თამარ</t>
  </si>
  <si>
    <t>გოგუაძე</t>
  </si>
  <si>
    <t>ხათუნა</t>
  </si>
  <si>
    <t>ბრენდირებული აქსესუარებით რკლამის ხარჯი</t>
  </si>
  <si>
    <t>ბილბორდი</t>
  </si>
  <si>
    <t>01.07.2015 - 01.06.2017</t>
  </si>
  <si>
    <t>01.09.2015 - 01.08.2017</t>
  </si>
  <si>
    <t>თბილისი, პ.იაშვილის ქ. 7</t>
  </si>
  <si>
    <t>01017011213</t>
  </si>
  <si>
    <t>აბულაშვილი</t>
  </si>
  <si>
    <t>27.01.2014 - 27.07.2017</t>
  </si>
  <si>
    <t>01.06.2015 - 01.06.2018</t>
  </si>
  <si>
    <t>01.06.2014 - 31.05.2018</t>
  </si>
  <si>
    <t>02.08.2012 - 02.08.2018</t>
  </si>
  <si>
    <t>სიღნაღი, ცოტნე დადიანის ქ. 21ა</t>
  </si>
  <si>
    <t>01.08.2016 - 30.12.2017</t>
  </si>
  <si>
    <t>01011046334</t>
  </si>
  <si>
    <t>ქეთევან</t>
  </si>
  <si>
    <t>მჭედლიშვილი</t>
  </si>
  <si>
    <t>თბილისი, ვაზისუბანი, ეშბის ქუჩის მიმდებარედ</t>
  </si>
  <si>
    <t>თბილისი, მუხიანი, მე-2 მ/რ კორ. 4</t>
  </si>
  <si>
    <t>15.08.2016 - 15.11.2016</t>
  </si>
  <si>
    <t>62006000299</t>
  </si>
  <si>
    <t>გორდიაშვილი</t>
  </si>
  <si>
    <t>თბილისი, დ/მ მე-3 კვარ. კორ. 6ვ-1</t>
  </si>
  <si>
    <t>18.08.2016 - 18.10.2016</t>
  </si>
  <si>
    <t>202207806</t>
  </si>
  <si>
    <t>შპს "იქს გრუპი"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</si>
  <si>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</si>
  <si>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</si>
  <si>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</si>
  <si>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</si>
  <si>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ბათუმი, გრიშაშვილის და კიკვიძის კვეთა</t>
  </si>
  <si>
    <t>61007004173</t>
  </si>
  <si>
    <t>დარეჯან</t>
  </si>
  <si>
    <t>ართმელაძე</t>
  </si>
  <si>
    <t>ბათუმი, ფატიმა გოგიტიძის ქუჩა 62-64</t>
  </si>
  <si>
    <t>61003002899</t>
  </si>
  <si>
    <t>ვაჟა</t>
  </si>
  <si>
    <t>ლომთათიძე</t>
  </si>
  <si>
    <t>ქობულეთი, დაბა ჩაქვი, თამარ მეფის 68</t>
  </si>
  <si>
    <t>61005002274</t>
  </si>
  <si>
    <t>ბეჟან</t>
  </si>
  <si>
    <t>გელაძე</t>
  </si>
  <si>
    <t>რუსთავი, XX მ/რ, კორ. 5 ბ. 56</t>
  </si>
  <si>
    <t>14.08.2016 - 14.10.2016</t>
  </si>
  <si>
    <t>35001033586</t>
  </si>
  <si>
    <t>კატუშა</t>
  </si>
  <si>
    <t>კეკელიშვილი</t>
  </si>
  <si>
    <t>თეთრიწყარო, მანგლისი, ყოფილი კურორტის N1</t>
  </si>
  <si>
    <t>17.08.2016 - 17.11.2016</t>
  </si>
  <si>
    <t>01014004525</t>
  </si>
  <si>
    <t>მარია</t>
  </si>
  <si>
    <t>ფომინა</t>
  </si>
  <si>
    <t>ზესტაფონი, დავით აღმაშენებლის 29</t>
  </si>
  <si>
    <t>01.09.2016 - 01.11.2016</t>
  </si>
  <si>
    <t>230030025</t>
  </si>
  <si>
    <t>შპს "ალიონი"</t>
  </si>
  <si>
    <t>ბაღდათი, წერეთლის ქ. 6ა</t>
  </si>
  <si>
    <t>05.08.2016 - 31.12.2016</t>
  </si>
  <si>
    <t>სოსო</t>
  </si>
  <si>
    <t>ყვარელი, ს. ჭიკაანი, მე-8 ქუჩა N74</t>
  </si>
  <si>
    <t>15.08.2016 - 15.10.2016</t>
  </si>
  <si>
    <t>45001028228</t>
  </si>
  <si>
    <t>ძინიყაშვილი</t>
  </si>
  <si>
    <t>18.05.2016 წ.</t>
  </si>
  <si>
    <t>შპს "AUTO PULSE"</t>
  </si>
  <si>
    <t>შპს "იბერია ავტოჰაუსი"</t>
  </si>
  <si>
    <t>08.10.2013 წ.</t>
  </si>
  <si>
    <t>შპს "ჰიუნდაი ავტო საქართველო"</t>
  </si>
  <si>
    <t>204478948</t>
  </si>
  <si>
    <t>ბანერი</t>
  </si>
  <si>
    <t>15.08.2016 წ.</t>
  </si>
  <si>
    <t>16.07.2016 წ.</t>
  </si>
  <si>
    <t>შპს "ომედია"</t>
  </si>
  <si>
    <t>შპს "ბრენდისი"</t>
  </si>
  <si>
    <t>ბანერი კონსტრუქციის მონტაჟი</t>
  </si>
  <si>
    <t>11.06.2013 წ.</t>
  </si>
  <si>
    <t>შპს "ენგადი"</t>
  </si>
  <si>
    <t>242005888</t>
  </si>
  <si>
    <t>შპს "ფოტო სამყარო"</t>
  </si>
  <si>
    <t>204435511</t>
  </si>
  <si>
    <t>ანაბეჭდი ქაფმუყაოზე</t>
  </si>
  <si>
    <t>15.09.2016 წ.</t>
  </si>
  <si>
    <t>შპს "ბი კრეატივ"</t>
  </si>
  <si>
    <t>შპს "2დუ სტუდიო"</t>
  </si>
  <si>
    <t>ვიდეორგოლების დამზადება</t>
  </si>
  <si>
    <t>შპს "ფორმულა პროესკო პროდაქშენი"</t>
  </si>
  <si>
    <t>ვებსაიტისათვის ახალი ფუნქციის შემუშავება</t>
  </si>
  <si>
    <t>19.09.2016 წ.</t>
  </si>
  <si>
    <t>შპს "ლიბო"</t>
  </si>
  <si>
    <t>29.08.2016 წ.</t>
  </si>
  <si>
    <t>ი/მ სოსო უგრეხელიძე</t>
  </si>
  <si>
    <t>62003008782</t>
  </si>
  <si>
    <t>სარეკლამო აბრის დამზადება</t>
  </si>
  <si>
    <t>შპს "ჰორეკა"</t>
  </si>
  <si>
    <t>204557452</t>
  </si>
  <si>
    <t>სელეკტ ეკო ზ/ზ პირსახოვი, ტ/ქ ჯამბო უნივერსალი</t>
  </si>
  <si>
    <t>31.08.2016 წ.</t>
  </si>
  <si>
    <t>შსს სსიპ-დაცვის პოლიციის დეპარტამენტი</t>
  </si>
  <si>
    <t>211350928</t>
  </si>
  <si>
    <t>დაცვითი-საგანგაშო სიგნალიზაციის სისტემის სამონტაჟო-საინსკალაციო სამუშაოების შესრულება</t>
  </si>
  <si>
    <t>09/20/2016</t>
  </si>
  <si>
    <t>08/31/2016-09/20/2016</t>
  </si>
  <si>
    <t>ბერძენიშვილი</t>
  </si>
  <si>
    <t>01025000207</t>
  </si>
  <si>
    <t>01.08.2014 - 31.12.2016</t>
  </si>
  <si>
    <t>თბილისი, პეკინის №34/ალ. ყაზბეგის გამზ. №2 (შენობა №1)</t>
  </si>
  <si>
    <t>01.09.2016 - 31.12.2016</t>
  </si>
  <si>
    <t>შპს ”ბიზნეს ცენტრი საბურთალო”</t>
  </si>
  <si>
    <t>თბილისი, მაზნიაშვილის ქ. 33</t>
  </si>
  <si>
    <t>01030007495</t>
  </si>
  <si>
    <t>ჭითავა</t>
  </si>
  <si>
    <t>თბილისი, აწყურის ქ. 70, 70ა, 72ა</t>
  </si>
  <si>
    <t>01011070233</t>
  </si>
  <si>
    <t>ზაურ</t>
  </si>
  <si>
    <t>დოხნაძე</t>
  </si>
  <si>
    <t>თბილისი, მირცხულავას ქ. 10</t>
  </si>
  <si>
    <t>01019014262</t>
  </si>
  <si>
    <t>ფურცხვანიძე</t>
  </si>
  <si>
    <t>თბილისი, გორგასლის ქ. 4ა, მე-2 სართული</t>
  </si>
  <si>
    <t>01.09.2016 - 31.10.2017</t>
  </si>
  <si>
    <t>შპს "ეი-თი უძრავი ქონება"</t>
  </si>
  <si>
    <t>ქედა, აღმაშენებლის ქ. 4</t>
  </si>
  <si>
    <t>61008004834</t>
  </si>
  <si>
    <t>თამილა</t>
  </si>
  <si>
    <t>თურმანიძე</t>
  </si>
  <si>
    <t>15.08.2016 - 10.08.2017</t>
  </si>
  <si>
    <t>ფოთი, აღმაშენებლის ქ. 19 ბ. 13</t>
  </si>
  <si>
    <t>01019003837</t>
  </si>
  <si>
    <t>პეტრე</t>
  </si>
  <si>
    <t>ქუთათელაძე</t>
  </si>
  <si>
    <t>მესტია, დაბა მესტია, სტალინის ქ. 116</t>
  </si>
  <si>
    <t>20.08.2016 - 20.06.2017</t>
  </si>
  <si>
    <t>62006055086</t>
  </si>
  <si>
    <t>სლავა</t>
  </si>
  <si>
    <t>რატიანი</t>
  </si>
  <si>
    <t>ახალციხე, ნათენაძის ქ. 2</t>
  </si>
  <si>
    <t>424066352</t>
  </si>
  <si>
    <t>შპს "მესხეთი პალასი"</t>
  </si>
  <si>
    <t>მარნეული, რუსთაველის 96</t>
  </si>
  <si>
    <t>28001033208</t>
  </si>
  <si>
    <t>აიატ</t>
  </si>
  <si>
    <t>სულეიმანოვი</t>
  </si>
  <si>
    <t>გარდაბანი, აღმაშენებლის ქ. 34</t>
  </si>
  <si>
    <t>12001001269</t>
  </si>
  <si>
    <t>გამბარ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</si>
  <si>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</si>
  <si>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</si>
  <si>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</si>
  <si>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</si>
  <si>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</si>
  <si>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22.08.2016 - 31.12.2016</t>
  </si>
  <si>
    <t>ციცინო კოხტაშვილი</t>
  </si>
  <si>
    <t>საგარეჯო, ს. კაკაბეთი</t>
  </si>
  <si>
    <t>36001005255</t>
  </si>
  <si>
    <t>თბილისი, ცოტნე დადიანის 313</t>
  </si>
  <si>
    <t>10.09.2016 - 10.10.2016</t>
  </si>
  <si>
    <t>61002002234</t>
  </si>
  <si>
    <t>თბილისი, ს. ტაბახმელა, კოჯრის გზატკეცილი XII ჩიხი N1</t>
  </si>
  <si>
    <t>12001031858</t>
  </si>
  <si>
    <t>შიოშვილი</t>
  </si>
  <si>
    <t>მცხეთა, ს. მუხრანი</t>
  </si>
  <si>
    <t>25.08.2016 - 25.10.2016</t>
  </si>
  <si>
    <t>01001032367</t>
  </si>
  <si>
    <t>ნონა</t>
  </si>
  <si>
    <t>ჩუბინიძე</t>
  </si>
  <si>
    <t>თიანეთი, რუსთაველის ქ. 4</t>
  </si>
  <si>
    <t>იარაჯული</t>
  </si>
  <si>
    <t>გარდაბანი, ს. კუმისი</t>
  </si>
  <si>
    <t>01.09.2016 - 10.10.2016</t>
  </si>
  <si>
    <t>12001046590</t>
  </si>
  <si>
    <t>სუხიაშვილი</t>
  </si>
  <si>
    <t>გარდაბანი, ს. აღთაკლია</t>
  </si>
  <si>
    <t>01.09.2016 - 12.10.2016</t>
  </si>
  <si>
    <t>12004000389</t>
  </si>
  <si>
    <t>ილგარ</t>
  </si>
  <si>
    <t>კულიევი</t>
  </si>
  <si>
    <t>გარდაბანი, ს. ახალი სამგორი</t>
  </si>
  <si>
    <t>02.09.2016 - 22.10.2016</t>
  </si>
  <si>
    <t>პაატა</t>
  </si>
  <si>
    <t>ქენქაძე</t>
  </si>
  <si>
    <t>თეთრიწყარო, ს.კოდა</t>
  </si>
  <si>
    <t>01.08.2016 - 31.10.2016</t>
  </si>
  <si>
    <t>ჯუმბერ</t>
  </si>
  <si>
    <t>მაღალაშვილი</t>
  </si>
  <si>
    <t>მარტვილი, თავისუფლების ქ. 14</t>
  </si>
  <si>
    <t>29001003960</t>
  </si>
  <si>
    <t>როზმარი</t>
  </si>
  <si>
    <t>გალდავა</t>
  </si>
  <si>
    <t>განჩინების საქმეზე გადასახდელი თანხა</t>
  </si>
  <si>
    <t>სახ. ბაზი ერთიანი ნაციონალური მოძრაობის კერძო საჩივრის განხილვისთვის</t>
  </si>
  <si>
    <t>სიტიპარკი ჯარიმა</t>
  </si>
  <si>
    <t>სისტემა კოდექსის განახლება</t>
  </si>
  <si>
    <t>მედიამონიტორინგი</t>
  </si>
  <si>
    <t>საინფარმაციო მომსახურება</t>
  </si>
  <si>
    <t>31.08.2016</t>
  </si>
  <si>
    <t>ნიკოლოზ ყიფშიძე</t>
  </si>
  <si>
    <t>65002004977</t>
  </si>
  <si>
    <t>GE33BR0000010719766548</t>
  </si>
  <si>
    <t>სერგო რატიანი</t>
  </si>
  <si>
    <t>01005003737</t>
  </si>
  <si>
    <t>GE45BR0000010859716089</t>
  </si>
  <si>
    <t>01.09.2016</t>
  </si>
  <si>
    <t>ხათუნა ჭალაგანიძე</t>
  </si>
  <si>
    <t>01024017756</t>
  </si>
  <si>
    <t>GE33LB0288870250475810</t>
  </si>
  <si>
    <t>ლაშა ზარქუა</t>
  </si>
  <si>
    <t>51001003111</t>
  </si>
  <si>
    <t>GE42LB0019004501000090</t>
  </si>
  <si>
    <t>ელგუჯა მესხია</t>
  </si>
  <si>
    <t>01021005473</t>
  </si>
  <si>
    <t>თამარ გერგედავა</t>
  </si>
  <si>
    <t>51001028965</t>
  </si>
  <si>
    <t>05.09.2016</t>
  </si>
  <si>
    <t>გიორგი ბედინეიშვილი</t>
  </si>
  <si>
    <t>01024003458</t>
  </si>
  <si>
    <t>GE89TB1100000119070265</t>
  </si>
  <si>
    <t>შპს "ბემისი"</t>
  </si>
  <si>
    <t>საოფისე ფართი, 220,10 კვ.მ, სამტრედია, ჭავჭავაძის ქ, 2</t>
  </si>
  <si>
    <t>პერიოდი 06.09.2016 - 06.11.2016 წწ.</t>
  </si>
  <si>
    <t>07.09.2016</t>
  </si>
  <si>
    <t>ეთერი მიქაძე</t>
  </si>
  <si>
    <t>24001006798</t>
  </si>
  <si>
    <t>შენობის ფასადი სარეკლამო ბილბორდის განთავსებისათვის, ფართობი 36 კვ.მ</t>
  </si>
  <si>
    <t>პერიოდი 07.09.2016 - 07.11.2016 წწ.</t>
  </si>
  <si>
    <t>ნინო ჩაჩუა</t>
  </si>
  <si>
    <t>01026002154</t>
  </si>
  <si>
    <t>GE56BS0000000064236241</t>
  </si>
  <si>
    <t>ცისანა გაბუნია</t>
  </si>
  <si>
    <t>01024018051</t>
  </si>
  <si>
    <t>GE66LB0080001005770000</t>
  </si>
  <si>
    <t>გიორგი რურუა</t>
  </si>
  <si>
    <t>01018000475</t>
  </si>
  <si>
    <t>GE32BG0000000458546200</t>
  </si>
  <si>
    <t>08.09.2016</t>
  </si>
  <si>
    <t>გურამ ხუციშვილი</t>
  </si>
  <si>
    <t>01017037050</t>
  </si>
  <si>
    <t>GE13BG0000000642324100</t>
  </si>
  <si>
    <t>ელგუჯა ბაგრატიონი</t>
  </si>
  <si>
    <t>61005003365</t>
  </si>
  <si>
    <t>GE79LB0711109945273440</t>
  </si>
  <si>
    <t>GE08LB0288870210077021</t>
  </si>
  <si>
    <t>გიორგი დიასამიძე</t>
  </si>
  <si>
    <t>61001005233</t>
  </si>
  <si>
    <t>GE20LB0288870250531237</t>
  </si>
  <si>
    <t>მირდატ ქამადაძე</t>
  </si>
  <si>
    <t>61003004717</t>
  </si>
  <si>
    <t>GE30PC0163600100004785</t>
  </si>
  <si>
    <t>ირაკლი ბარამიძე</t>
  </si>
  <si>
    <t>61002014367</t>
  </si>
  <si>
    <t>GE52LB0711101734482140</t>
  </si>
  <si>
    <t>09.09.2016</t>
  </si>
  <si>
    <t>პეტრე ზამბახიძე</t>
  </si>
  <si>
    <t>61001038871</t>
  </si>
  <si>
    <t>GE12LB0711173856080000</t>
  </si>
  <si>
    <t>ზაზა მაქაძე</t>
  </si>
  <si>
    <t>61001032864</t>
  </si>
  <si>
    <t>GE13LB0711174411482000</t>
  </si>
  <si>
    <t>ნიკოლოზ მუხიაშვილი</t>
  </si>
  <si>
    <t>01015018060</t>
  </si>
  <si>
    <t>ავტომანქანა, MERSEDES BENZ ML320, UOU050, გ/წ 1998</t>
  </si>
  <si>
    <t>პერიოდი 09.09.2016 - 09.09.2017 წწ.</t>
  </si>
  <si>
    <t>ქეთევან ჩარკვიანი</t>
  </si>
  <si>
    <t>01003005138</t>
  </si>
  <si>
    <t>ავტომანქანა, MERSEDES BENZ Viano, GG9581, გ/წ 2005</t>
  </si>
  <si>
    <t>პერიოდი 09.09.2016 - 31.10.2016 წწ.</t>
  </si>
  <si>
    <t>10.09.2016</t>
  </si>
  <si>
    <t>ალექსი გრიგალაშვილი</t>
  </si>
  <si>
    <t>57001054449</t>
  </si>
  <si>
    <t>შენობის აივანი სარეკლამო ბანერის განთავსებისათვის, ფართობი 4 კვ.მ</t>
  </si>
  <si>
    <t>პერიოდი 10.09.2016 - 22.10.2016 წწ.</t>
  </si>
  <si>
    <t>გიგა გელაშვილი</t>
  </si>
  <si>
    <t>57001027608</t>
  </si>
  <si>
    <t>თემურ გელაშვილი</t>
  </si>
  <si>
    <t>57001054504</t>
  </si>
  <si>
    <t>ირაკლი მექვაბიშვილი</t>
  </si>
  <si>
    <t>61001008783</t>
  </si>
  <si>
    <t>GE64LB0711173153827000</t>
  </si>
  <si>
    <t>12.09.2016</t>
  </si>
  <si>
    <t>ნათელა ტატანაშვილი</t>
  </si>
  <si>
    <t>01001056719</t>
  </si>
  <si>
    <t>GE46LB0002004501110090</t>
  </si>
  <si>
    <t>შირიმი ვეკუა</t>
  </si>
  <si>
    <t>58001006249</t>
  </si>
  <si>
    <t>GE73LB0711156930203000</t>
  </si>
  <si>
    <t>ლია ჯაყელი</t>
  </si>
  <si>
    <t>61005005809</t>
  </si>
  <si>
    <t>GE27LB0711180905255000</t>
  </si>
  <si>
    <t>მიშა ბოლქვაძე</t>
  </si>
  <si>
    <t>61006036578</t>
  </si>
  <si>
    <t>GE61LB0043004501550090</t>
  </si>
  <si>
    <t>ირინა გოცირიძე</t>
  </si>
  <si>
    <t>01005001496</t>
  </si>
  <si>
    <t>GE10TB7114645061100017</t>
  </si>
  <si>
    <t>ნიკოლაი კობზევ</t>
  </si>
  <si>
    <t>01011016195</t>
  </si>
  <si>
    <t>GE79TB7896645061100027</t>
  </si>
  <si>
    <t>ბესიკ ბაქრაძე</t>
  </si>
  <si>
    <t>35001114380</t>
  </si>
  <si>
    <t>GE35BG0000000791729700</t>
  </si>
  <si>
    <t>მირანდა ხარებავა</t>
  </si>
  <si>
    <t>01024041575</t>
  </si>
  <si>
    <t>GE02BG0000000868583200</t>
  </si>
  <si>
    <t>13.09.2016</t>
  </si>
  <si>
    <t>ზაზა ბიბილაშვილი</t>
  </si>
  <si>
    <t>01008004613</t>
  </si>
  <si>
    <t>GE56TB7001191365100039</t>
  </si>
  <si>
    <t>გურამ გიორგაძე</t>
  </si>
  <si>
    <t>59001002625</t>
  </si>
  <si>
    <t>GE20LB0112113228006000</t>
  </si>
  <si>
    <t>ვახტანგ ლეჟავა</t>
  </si>
  <si>
    <t>01024019706</t>
  </si>
  <si>
    <t>GE98BG0000000942332900</t>
  </si>
  <si>
    <t>ლევან ღვინჯილია</t>
  </si>
  <si>
    <t>62001038959</t>
  </si>
  <si>
    <t>GE378G0000000856596900</t>
  </si>
  <si>
    <t>გიორგი დეკანაძე</t>
  </si>
  <si>
    <t>61002006023</t>
  </si>
  <si>
    <t>GE65BG0000000295644000</t>
  </si>
  <si>
    <t>ლევან გაბულდანი</t>
  </si>
  <si>
    <t>01021008958</t>
  </si>
  <si>
    <t>GE23BG0000000639999800</t>
  </si>
  <si>
    <t>გოჩა გაბოძე</t>
  </si>
  <si>
    <t>01019060196</t>
  </si>
  <si>
    <t>GE21BG0000000781165100</t>
  </si>
  <si>
    <t>ნონა მოდებაძე</t>
  </si>
  <si>
    <t>01008043715</t>
  </si>
  <si>
    <t>GE67TB7353145061600002</t>
  </si>
  <si>
    <t>რაჟდენ გრიგოლია</t>
  </si>
  <si>
    <t>55001001201</t>
  </si>
  <si>
    <t>ავტომანქანა, MERSEDES BENZ Vito, GN017GN, გ/წ 1998</t>
  </si>
  <si>
    <t>პერიოდი 13.09.2016 - 31.10.2016 წწ.</t>
  </si>
  <si>
    <t>ნოდარ ყაველაშვილი</t>
  </si>
  <si>
    <t>53001001874</t>
  </si>
  <si>
    <t xml:space="preserve">ფართი სარეკლამო აბრის განთავსებისათვის, ფართობი 4,5 კვ.მ. წყალტუბო, ს. პატრიკეთი </t>
  </si>
  <si>
    <t>პერიოდი 13.09.2016 - 01.12.2016 წწ.</t>
  </si>
  <si>
    <t>ვახტანგ სირაძე</t>
  </si>
  <si>
    <t>53001036277</t>
  </si>
  <si>
    <t>ფართი სარეკლამო აბრის განთავსებისათვის, ფართობი 4,5 კვ.მ. წყალტუბო, ს.გეგუთი, თამარ მეფის 20</t>
  </si>
  <si>
    <t>დიმიტრი ქვარიანი</t>
  </si>
  <si>
    <t>53001000859</t>
  </si>
  <si>
    <t>ფართი სარეკლამო აბრის განთავსებისათვის, ფართობი 4,5 კვ.მ. წყალტუბო, გ.ტაბიძის 7 ბ. 4</t>
  </si>
  <si>
    <t>თამაზი ქუთათელაძე</t>
  </si>
  <si>
    <t>53001004419</t>
  </si>
  <si>
    <t>ფართი სარეკლამო აბრის განთავსებისათვის, ფართობი 4,5 კვ.მ. წყალტუბო, მე-14 ქუჩა N7</t>
  </si>
  <si>
    <t>ელგუჯა ტყაბლაძე</t>
  </si>
  <si>
    <t>53001008420</t>
  </si>
  <si>
    <t>ფართი სარეკლამო აბრის განთავსებისათვის, ფართობი 4,5 კვ.მ. წყალტუბო, ს. წყალტუბო</t>
  </si>
  <si>
    <t>ნიკოლოზ გაბუნია</t>
  </si>
  <si>
    <t>60001005555</t>
  </si>
  <si>
    <t>ფართი სარეკლამო აბრის განთავსებისათვის, ფართობი 4,5 კვ.მ. წყალტუბო, ს. გუმათი</t>
  </si>
  <si>
    <t>ნათელა რაზმაძე</t>
  </si>
  <si>
    <t>53001035414</t>
  </si>
  <si>
    <t>ფართი სარეკლამო აბრის განთავსებისათვის, ფართობი 4,5 კვ.მ. წყალტუბო, ავალიანის 10</t>
  </si>
  <si>
    <t>მანანო ქუთათელაძე</t>
  </si>
  <si>
    <t>53001021109</t>
  </si>
  <si>
    <t>ფართი სარეკლამო აბრის განთავსებისათვის, ფართობი 4,5 კვ.მ. წყალტუბო, დედა ენის 16</t>
  </si>
  <si>
    <t>თეიმურაზ გუბელაძე</t>
  </si>
  <si>
    <t>53001010422</t>
  </si>
  <si>
    <t>ფართი სარეკლამო აბრის განთავსებისათვის, ფართობი 4,5 კვ.მ. წყალტუბო, ს. ფარცხანაყანევი</t>
  </si>
  <si>
    <t>ინეზა საღარეიშვილი</t>
  </si>
  <si>
    <t>53001004811</t>
  </si>
  <si>
    <t>ფართი სარეკლამო აბრის განთავსებისათვის, ფართობი 4,5 კვ.მ. წყალტუბო, წერეთლის ქ. 1 შეს. 1</t>
  </si>
  <si>
    <t>ლიანა ხევსურიანი</t>
  </si>
  <si>
    <t>53301065054</t>
  </si>
  <si>
    <t>ფართი სარეკლამო აბრის განთავსებისათვის, ფართობი 4,5 კვ.მ. წყალტუბო, ტაბიძის ქ. მე-2 შეს. 2</t>
  </si>
  <si>
    <t>14.09.2016</t>
  </si>
  <si>
    <t>შალვა დოჭვირი</t>
  </si>
  <si>
    <t>01030024845</t>
  </si>
  <si>
    <t>GE43TB7509145064300001</t>
  </si>
  <si>
    <t>შორენა ცინცაძე</t>
  </si>
  <si>
    <t>61006008372</t>
  </si>
  <si>
    <t>GE55LB0057004501000090</t>
  </si>
  <si>
    <t>ზურაბ ღვინეფაძე</t>
  </si>
  <si>
    <t>01006003320</t>
  </si>
  <si>
    <t>GE69TB7152636010300013</t>
  </si>
  <si>
    <t>რევაზ ხარაზი</t>
  </si>
  <si>
    <t>61004010488</t>
  </si>
  <si>
    <t>GE54LB0711187701893000</t>
  </si>
  <si>
    <t>მამუკა გერმანიშვილი</t>
  </si>
  <si>
    <t>01005006037</t>
  </si>
  <si>
    <t>GE48KS0036010116970501</t>
  </si>
  <si>
    <t>კორსტანდარტ ბანკი</t>
  </si>
  <si>
    <t>სოსო გორგაძე</t>
  </si>
  <si>
    <t>33001007768</t>
  </si>
  <si>
    <t>GE37TB1856645069122334</t>
  </si>
  <si>
    <t>მანანა ინაიშვილი</t>
  </si>
  <si>
    <t>61001008063</t>
  </si>
  <si>
    <t>GE64TB1088145064822336</t>
  </si>
  <si>
    <t>ბორის მანაგაძე</t>
  </si>
  <si>
    <t>61001005798</t>
  </si>
  <si>
    <t>GE04TB7511045068100001</t>
  </si>
  <si>
    <t>ვახტანგ კალოიანი</t>
  </si>
  <si>
    <t>01010005815</t>
  </si>
  <si>
    <t>GE50TB7841145066300002</t>
  </si>
  <si>
    <t>ილია მარტაშვილი</t>
  </si>
  <si>
    <t>01009009571</t>
  </si>
  <si>
    <t>GE76TB1100000384200211</t>
  </si>
  <si>
    <t>ლაშა ვანკილიში</t>
  </si>
  <si>
    <t>61006008768</t>
  </si>
  <si>
    <t>GE54TB1061145063622521</t>
  </si>
  <si>
    <t>მერაბ გაბიძაშვილი</t>
  </si>
  <si>
    <t>01004001292</t>
  </si>
  <si>
    <t>GE64TB0600000336201697</t>
  </si>
  <si>
    <t>მარიამ შოთაძე</t>
  </si>
  <si>
    <t>01024020524</t>
  </si>
  <si>
    <t>GE25TB0600000157179490</t>
  </si>
  <si>
    <t>ბეჟანი გონაშვილი</t>
  </si>
  <si>
    <t>35001044608</t>
  </si>
  <si>
    <t>GE41BG0000000361890000</t>
  </si>
  <si>
    <t>ილია სალუქვაძე</t>
  </si>
  <si>
    <t>33001033077</t>
  </si>
  <si>
    <t>GE25BG0000000362539800</t>
  </si>
  <si>
    <t>15.09.2016</t>
  </si>
  <si>
    <t>თეიმურაზ ჯოხაძე</t>
  </si>
  <si>
    <t>60003000087</t>
  </si>
  <si>
    <t>GE10TB7885845061600001</t>
  </si>
  <si>
    <t>დავით რამიშვილი</t>
  </si>
  <si>
    <t>01018000934</t>
  </si>
  <si>
    <t>GE36TB7062445066300001</t>
  </si>
  <si>
    <t>გიორგი სულაშვილი</t>
  </si>
  <si>
    <t>01008010562</t>
  </si>
  <si>
    <t>GE75TB7326645063600062</t>
  </si>
  <si>
    <t>16.09.2016</t>
  </si>
  <si>
    <t>ლევანი მოსეშვილი</t>
  </si>
  <si>
    <t>15001009767</t>
  </si>
  <si>
    <t>GE58LB0711137071402000</t>
  </si>
  <si>
    <t>თამარ ჩერგოლეიშვილი</t>
  </si>
  <si>
    <t>01022000739</t>
  </si>
  <si>
    <t>GE89LB0711130508386001</t>
  </si>
  <si>
    <t>ირაკლი ქავთარაძე</t>
  </si>
  <si>
    <t>01006011789</t>
  </si>
  <si>
    <t>GE43LB0711185501959000</t>
  </si>
  <si>
    <t>ლევანი ქებურია</t>
  </si>
  <si>
    <t>01036001875</t>
  </si>
  <si>
    <t>GE61LB0711146090638001</t>
  </si>
  <si>
    <t>გიორგი ჩივიაშვილი</t>
  </si>
  <si>
    <t>01012014330</t>
  </si>
  <si>
    <t>GE08BG0000000646090700</t>
  </si>
  <si>
    <t>დავითი ივანიძე</t>
  </si>
  <si>
    <t>12001088254</t>
  </si>
  <si>
    <t>GE81TB7820545061100013</t>
  </si>
  <si>
    <t>ერეკლე ნათაძე</t>
  </si>
  <si>
    <t>01026008270</t>
  </si>
  <si>
    <t>GE69TB7260845064100003</t>
  </si>
  <si>
    <t>ქეთევან ჯინჯოლავა</t>
  </si>
  <si>
    <t>01008018981</t>
  </si>
  <si>
    <t>GE67BG0000000295536100</t>
  </si>
  <si>
    <t>17.09.2016</t>
  </si>
  <si>
    <t>ილია მაღალაშვილი</t>
  </si>
  <si>
    <t>01008016208</t>
  </si>
  <si>
    <t>GE40LB0006004501870090</t>
  </si>
  <si>
    <t>შპს "საავტომობილო სკოლა"</t>
  </si>
  <si>
    <t>ფართი სარეკლამო აბრის განთავსებისათვის, ფართობი 4,5 კვ.მ. წყალტუბო, 9 აპრილის ქ. 62</t>
  </si>
  <si>
    <t>19.09.2016</t>
  </si>
  <si>
    <t>რიზვან ეიუბოვი</t>
  </si>
  <si>
    <t>36001011020</t>
  </si>
  <si>
    <t xml:space="preserve">საოფისე ფართი, 134 კვ.მ, საგარეჯო, ს, თულარი 1-ლი, I ჩიხი 6 </t>
  </si>
  <si>
    <t>პერიოდი 19.09.2016-19.09.2017 წწ.</t>
  </si>
  <si>
    <t>იმედა ბალახაშვილი</t>
  </si>
  <si>
    <t>03001002909</t>
  </si>
  <si>
    <t>GE43BG0000000119796200</t>
  </si>
  <si>
    <t>ნუგზარ სვიანაძე</t>
  </si>
  <si>
    <t>18001009343</t>
  </si>
  <si>
    <t>GE65TB4076545063622388</t>
  </si>
  <si>
    <t>ზურაბ გოგალაძე</t>
  </si>
  <si>
    <t>01017040420</t>
  </si>
  <si>
    <t>GE56TB7653245061100001</t>
  </si>
  <si>
    <t>ნინო შუბლაძე</t>
  </si>
  <si>
    <t>01501125863</t>
  </si>
  <si>
    <t>GE05LB0080001005050000</t>
  </si>
  <si>
    <t>გიზო ტალახაძე</t>
  </si>
  <si>
    <t>31.08.2016 - 31.10.2016</t>
  </si>
  <si>
    <t>შპს "მვპ"</t>
  </si>
  <si>
    <t>Facebook</t>
  </si>
  <si>
    <t>შპს "ალმა"</t>
  </si>
  <si>
    <t>09.09.2016 - 08.10.2016</t>
  </si>
  <si>
    <t>შპს "თი ენდ ენ"</t>
  </si>
  <si>
    <t>08.09.2016 - 08.10.2016</t>
  </si>
  <si>
    <t>შპს "ტრივიჟენ"</t>
  </si>
  <si>
    <t>07.09.2016 - 08.10.2016</t>
  </si>
  <si>
    <t>შპს გაზეთი "მსოფლიო სპორტი"</t>
  </si>
  <si>
    <t>08.09.2016 - 07.10.2016</t>
  </si>
  <si>
    <t>445394430</t>
  </si>
  <si>
    <t>შპს "გურიის პრესკლუბი"</t>
  </si>
  <si>
    <t>17.09.2016 - 31.10.2016</t>
  </si>
  <si>
    <t>13.09.2016 - 08.10.2016</t>
  </si>
  <si>
    <t>შპს "რეგთაიმი"</t>
  </si>
  <si>
    <t>204891215</t>
  </si>
  <si>
    <t>შპს "დიჯითალ ედსი"</t>
  </si>
  <si>
    <t>13.09.2016 - 17.09.2016</t>
  </si>
  <si>
    <t>ანდრო ნიკოლაიშვილი</t>
  </si>
  <si>
    <t>15.09.2016 - 25.10.2016</t>
  </si>
  <si>
    <t>შპს "ბუსტი"</t>
  </si>
  <si>
    <t>405107904</t>
  </si>
  <si>
    <t>სატრანსპორტო საშუალებებზე განთავსებული რეკლამა</t>
  </si>
  <si>
    <t>შპს "Elephant"</t>
  </si>
  <si>
    <t>15.09.2016 - 10.10.2016</t>
  </si>
  <si>
    <t>შპს "აჯადი"</t>
  </si>
  <si>
    <t>15.09.2016 - 15.10.2016</t>
  </si>
  <si>
    <t>რადიო რეკლამა</t>
  </si>
  <si>
    <t>შპს "რადიოკომპანია პირველი რადიო"</t>
  </si>
  <si>
    <t>14.09.2016 - 14.10.2016</t>
  </si>
  <si>
    <t>ლაით ბოქსი</t>
  </si>
  <si>
    <t>შპს "ალმა ტრანსპორტი"</t>
  </si>
  <si>
    <t>18.09.2016 - 22.09.2016</t>
  </si>
  <si>
    <t>ბეჭდური რეკლამი ხარჯი</t>
  </si>
  <si>
    <t>12.09.2016 - 03.10.2016</t>
  </si>
  <si>
    <t>19.09.2016 - 10.10.2016</t>
  </si>
  <si>
    <t>კახაბერ კვარაცხელია</t>
  </si>
  <si>
    <t>19.09.2016 - 31.10.2016</t>
  </si>
  <si>
    <t>აკაკი შველიძე</t>
  </si>
  <si>
    <t>20.09.2016 - 07.10.2016</t>
  </si>
  <si>
    <t>დავით გერსამია</t>
  </si>
  <si>
    <t>01010008110</t>
  </si>
  <si>
    <t>GE69TB0800000451643044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</si>
</sst>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4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164" fontId="14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</cellStyleXfs>
  <cellXfs count="515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167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Protection="1"/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18" fillId="5" borderId="3" xfId="0" applyFont="1" applyFill="1" applyBorder="1" applyProtection="1"/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2" xfId="2" applyFont="1" applyFill="1" applyBorder="1" applyAlignment="1" applyProtection="1">
      <alignment horizontal="center" vertical="top" wrapText="1"/>
    </xf>
    <xf numFmtId="1" fontId="25" fillId="5" borderId="22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14" fontId="28" fillId="0" borderId="2" xfId="5" applyNumberFormat="1" applyFont="1" applyBorder="1" applyAlignment="1" applyProtection="1">
      <alignment wrapText="1"/>
      <protection locked="0"/>
    </xf>
    <xf numFmtId="0" fontId="25" fillId="0" borderId="23" xfId="2" applyFont="1" applyFill="1" applyBorder="1" applyAlignment="1" applyProtection="1">
      <alignment horizontal="center" vertical="top" wrapText="1"/>
      <protection locked="0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29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0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1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29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2" fillId="0" borderId="0" xfId="3" applyAlignment="1" applyProtection="1">
      <alignment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2" fontId="25" fillId="0" borderId="21" xfId="2" applyNumberFormat="1" applyFont="1" applyFill="1" applyBorder="1" applyAlignment="1" applyProtection="1">
      <alignment horizontal="left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3" applyFont="1" applyFill="1" applyBorder="1" applyProtection="1"/>
    <xf numFmtId="0" fontId="18" fillId="5" borderId="0" xfId="3" applyFont="1" applyFill="1" applyAlignment="1" applyProtection="1">
      <alignment horizontal="center" vertical="center"/>
    </xf>
    <xf numFmtId="0" fontId="18" fillId="0" borderId="0" xfId="3" applyFont="1" applyFill="1" applyBorder="1" applyProtection="1"/>
    <xf numFmtId="0" fontId="18" fillId="0" borderId="0" xfId="3" applyFont="1" applyFill="1" applyProtection="1"/>
    <xf numFmtId="0" fontId="18" fillId="0" borderId="0" xfId="3" applyFont="1" applyFill="1" applyAlignment="1" applyProtection="1">
      <alignment horizontal="center" vertical="center"/>
    </xf>
    <xf numFmtId="0" fontId="12" fillId="5" borderId="0" xfId="3" applyFont="1" applyFill="1" applyProtection="1"/>
    <xf numFmtId="0" fontId="20" fillId="5" borderId="1" xfId="15" applyFont="1" applyFill="1" applyBorder="1" applyAlignment="1" applyProtection="1">
      <alignment vertical="center" wrapText="1"/>
    </xf>
    <xf numFmtId="0" fontId="20" fillId="5" borderId="1" xfId="15" applyFont="1" applyFill="1" applyBorder="1" applyAlignment="1" applyProtection="1">
      <alignment horizontal="center" vertical="center" wrapText="1"/>
    </xf>
    <xf numFmtId="0" fontId="21" fillId="5" borderId="0" xfId="15" applyFont="1" applyFill="1" applyProtection="1">
      <protection locked="0"/>
    </xf>
    <xf numFmtId="0" fontId="21" fillId="0" borderId="0" xfId="15" applyFont="1" applyProtection="1">
      <protection locked="0"/>
    </xf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4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2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</xf>
    <xf numFmtId="0" fontId="20" fillId="0" borderId="1" xfId="15" applyFont="1" applyBorder="1" applyAlignment="1" applyProtection="1">
      <alignment vertical="center" wrapText="1"/>
      <protection locked="0"/>
    </xf>
    <xf numFmtId="2" fontId="20" fillId="0" borderId="1" xfId="15" applyNumberFormat="1" applyFont="1" applyBorder="1" applyAlignment="1" applyProtection="1">
      <alignment vertical="center" wrapText="1"/>
      <protection locked="0"/>
    </xf>
    <xf numFmtId="0" fontId="20" fillId="0" borderId="0" xfId="15" applyFont="1" applyAlignment="1" applyProtection="1">
      <alignment vertical="center" wrapText="1"/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0" borderId="0" xfId="3" applyBorder="1"/>
    <xf numFmtId="0" fontId="17" fillId="0" borderId="0" xfId="3" applyFont="1"/>
    <xf numFmtId="0" fontId="18" fillId="0" borderId="0" xfId="3" applyFont="1" applyAlignment="1" applyProtection="1">
      <alignment horizontal="right"/>
      <protection locked="0"/>
    </xf>
    <xf numFmtId="0" fontId="17" fillId="5" borderId="0" xfId="16" applyFont="1" applyFill="1" applyProtection="1"/>
    <xf numFmtId="0" fontId="12" fillId="5" borderId="0" xfId="16" applyFont="1" applyFill="1" applyProtection="1"/>
    <xf numFmtId="0" fontId="12" fillId="5" borderId="0" xfId="16" applyFont="1" applyFill="1" applyProtection="1">
      <protection locked="0"/>
    </xf>
    <xf numFmtId="0" fontId="12" fillId="0" borderId="0" xfId="16" applyFont="1" applyProtection="1">
      <protection locked="0"/>
    </xf>
    <xf numFmtId="0" fontId="18" fillId="5" borderId="0" xfId="16" applyFont="1" applyFill="1" applyProtection="1">
      <protection locked="0"/>
    </xf>
    <xf numFmtId="0" fontId="12" fillId="5" borderId="0" xfId="16" applyFont="1" applyFill="1" applyBorder="1" applyProtection="1">
      <protection locked="0"/>
    </xf>
    <xf numFmtId="0" fontId="18" fillId="5" borderId="0" xfId="16" applyFont="1" applyFill="1" applyProtection="1"/>
    <xf numFmtId="0" fontId="12" fillId="0" borderId="0" xfId="16" applyFont="1" applyBorder="1" applyProtection="1">
      <protection locked="0"/>
    </xf>
    <xf numFmtId="0" fontId="18" fillId="0" borderId="0" xfId="16" applyFont="1" applyProtection="1">
      <protection locked="0"/>
    </xf>
    <xf numFmtId="0" fontId="36" fillId="0" borderId="0" xfId="16" applyFont="1" applyFill="1" applyBorder="1" applyAlignment="1">
      <alignment vertical="center"/>
    </xf>
    <xf numFmtId="0" fontId="37" fillId="0" borderId="0" xfId="17" applyFont="1" applyFill="1" applyBorder="1" applyAlignment="1" applyProtection="1">
      <alignment vertical="center"/>
      <protection locked="0"/>
    </xf>
    <xf numFmtId="0" fontId="12" fillId="0" borderId="0" xfId="16" applyFont="1" applyFill="1" applyProtection="1"/>
    <xf numFmtId="0" fontId="18" fillId="0" borderId="0" xfId="16" applyFont="1" applyBorder="1" applyProtection="1">
      <protection locked="0"/>
    </xf>
    <xf numFmtId="0" fontId="22" fillId="5" borderId="5" xfId="18" applyFont="1" applyFill="1" applyBorder="1" applyAlignment="1" applyProtection="1">
      <alignment horizontal="center" vertical="center" wrapText="1"/>
    </xf>
    <xf numFmtId="0" fontId="22" fillId="5" borderId="1" xfId="18" applyFont="1" applyFill="1" applyBorder="1" applyAlignment="1" applyProtection="1">
      <alignment horizontal="center" vertical="center" wrapText="1"/>
    </xf>
    <xf numFmtId="0" fontId="21" fillId="0" borderId="0" xfId="18" applyFont="1" applyBorder="1" applyProtection="1">
      <protection locked="0"/>
    </xf>
    <xf numFmtId="0" fontId="21" fillId="0" borderId="0" xfId="18" applyFont="1" applyProtection="1">
      <protection locked="0"/>
    </xf>
    <xf numFmtId="0" fontId="20" fillId="0" borderId="1" xfId="18" applyFont="1" applyBorder="1" applyAlignment="1" applyProtection="1">
      <alignment horizontal="center" vertical="center" wrapText="1"/>
      <protection locked="0"/>
    </xf>
    <xf numFmtId="0" fontId="20" fillId="0" borderId="1" xfId="18" applyFont="1" applyBorder="1" applyAlignment="1" applyProtection="1">
      <alignment vertical="center" wrapText="1"/>
      <protection locked="0"/>
    </xf>
    <xf numFmtId="14" fontId="20" fillId="0" borderId="2" xfId="17" applyNumberFormat="1" applyFont="1" applyBorder="1" applyAlignment="1" applyProtection="1">
      <alignment wrapText="1"/>
      <protection locked="0"/>
    </xf>
    <xf numFmtId="0" fontId="23" fillId="0" borderId="0" xfId="16" applyFont="1" applyAlignment="1" applyProtection="1">
      <alignment horizontal="center"/>
      <protection locked="0"/>
    </xf>
    <xf numFmtId="0" fontId="18" fillId="0" borderId="0" xfId="16" applyFont="1" applyAlignment="1" applyProtection="1">
      <alignment horizontal="center" vertical="center"/>
      <protection locked="0"/>
    </xf>
    <xf numFmtId="0" fontId="18" fillId="0" borderId="3" xfId="16" applyFont="1" applyBorder="1" applyProtection="1">
      <protection locked="0"/>
    </xf>
    <xf numFmtId="0" fontId="12" fillId="0" borderId="3" xfId="16" applyFont="1" applyBorder="1"/>
    <xf numFmtId="0" fontId="12" fillId="0" borderId="0" xfId="16" applyFont="1"/>
    <xf numFmtId="0" fontId="23" fillId="0" borderId="0" xfId="16" applyFont="1" applyProtection="1">
      <protection locked="0"/>
    </xf>
    <xf numFmtId="0" fontId="12" fillId="0" borderId="0" xfId="16" applyFont="1" applyBorder="1"/>
    <xf numFmtId="0" fontId="17" fillId="0" borderId="0" xfId="16" applyFont="1"/>
    <xf numFmtId="0" fontId="12" fillId="5" borderId="0" xfId="16" applyFill="1" applyProtection="1"/>
    <xf numFmtId="0" fontId="12" fillId="5" borderId="0" xfId="16" applyFill="1" applyProtection="1">
      <protection locked="0"/>
    </xf>
    <xf numFmtId="0" fontId="12" fillId="0" borderId="0" xfId="16" applyProtection="1">
      <protection locked="0"/>
    </xf>
    <xf numFmtId="0" fontId="18" fillId="5" borderId="0" xfId="16" applyFont="1" applyFill="1" applyBorder="1" applyProtection="1"/>
    <xf numFmtId="0" fontId="12" fillId="5" borderId="0" xfId="16" applyFill="1" applyBorder="1" applyProtection="1"/>
    <xf numFmtId="0" fontId="18" fillId="5" borderId="0" xfId="16" applyFont="1" applyFill="1" applyBorder="1" applyProtection="1">
      <protection locked="0"/>
    </xf>
    <xf numFmtId="0" fontId="18" fillId="0" borderId="0" xfId="16" applyFont="1" applyFill="1" applyBorder="1" applyProtection="1"/>
    <xf numFmtId="0" fontId="12" fillId="0" borderId="0" xfId="16" applyFill="1" applyBorder="1" applyProtection="1"/>
    <xf numFmtId="0" fontId="12" fillId="0" borderId="0" xfId="16" applyFill="1" applyProtection="1"/>
    <xf numFmtId="0" fontId="12" fillId="5" borderId="0" xfId="16" applyFill="1" applyBorder="1" applyProtection="1">
      <protection locked="0"/>
    </xf>
    <xf numFmtId="0" fontId="22" fillId="5" borderId="5" xfId="15" applyFont="1" applyFill="1" applyBorder="1" applyAlignment="1" applyProtection="1">
      <alignment horizontal="left" vertical="center" wrapText="1"/>
    </xf>
    <xf numFmtId="0" fontId="21" fillId="5" borderId="0" xfId="15" applyFont="1" applyFill="1" applyBorder="1" applyProtection="1">
      <protection locked="0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170" fontId="20" fillId="0" borderId="2" xfId="19" applyNumberFormat="1" applyFont="1" applyBorder="1" applyAlignment="1" applyProtection="1">
      <alignment wrapText="1"/>
      <protection locked="0"/>
    </xf>
    <xf numFmtId="170" fontId="20" fillId="0" borderId="2" xfId="19" applyNumberFormat="1" applyFont="1" applyBorder="1" applyAlignment="1" applyProtection="1">
      <alignment horizontal="right" wrapText="1"/>
      <protection locked="0"/>
    </xf>
    <xf numFmtId="14" fontId="20" fillId="0" borderId="2" xfId="19" applyNumberFormat="1" applyFont="1" applyBorder="1" applyAlignment="1" applyProtection="1">
      <alignment horizontal="right" wrapText="1"/>
      <protection locked="0"/>
    </xf>
    <xf numFmtId="14" fontId="28" fillId="0" borderId="2" xfId="19" applyNumberFormat="1" applyFont="1" applyBorder="1" applyAlignment="1" applyProtection="1">
      <alignment wrapText="1"/>
      <protection locked="0"/>
    </xf>
    <xf numFmtId="0" fontId="12" fillId="0" borderId="0" xfId="16" applyBorder="1" applyProtection="1">
      <protection locked="0"/>
    </xf>
    <xf numFmtId="0" fontId="12" fillId="0" borderId="3" xfId="16" applyBorder="1"/>
    <xf numFmtId="0" fontId="12" fillId="0" borderId="0" xfId="16"/>
    <xf numFmtId="0" fontId="12" fillId="0" borderId="0" xfId="16" applyBorder="1"/>
    <xf numFmtId="0" fontId="21" fillId="0" borderId="0" xfId="15" applyFont="1" applyBorder="1" applyProtection="1">
      <protection locked="0"/>
    </xf>
    <xf numFmtId="0" fontId="23" fillId="5" borderId="0" xfId="16" applyFont="1" applyFill="1" applyProtection="1"/>
    <xf numFmtId="0" fontId="18" fillId="5" borderId="0" xfId="16" applyFont="1" applyFill="1" applyBorder="1" applyAlignment="1" applyProtection="1">
      <alignment horizontal="left" wrapText="1"/>
    </xf>
    <xf numFmtId="0" fontId="18" fillId="5" borderId="0" xfId="16" applyFont="1" applyFill="1" applyBorder="1" applyAlignment="1" applyProtection="1">
      <alignment horizontal="left"/>
    </xf>
    <xf numFmtId="0" fontId="18" fillId="5" borderId="0" xfId="16" applyFont="1" applyFill="1" applyAlignment="1" applyProtection="1">
      <alignment horizontal="center" vertical="center"/>
      <protection locked="0"/>
    </xf>
    <xf numFmtId="0" fontId="18" fillId="0" borderId="0" xfId="16" applyFont="1" applyFill="1" applyProtection="1"/>
    <xf numFmtId="0" fontId="18" fillId="5" borderId="3" xfId="16" applyFont="1" applyFill="1" applyBorder="1" applyAlignment="1" applyProtection="1">
      <alignment horizontal="left"/>
    </xf>
    <xf numFmtId="0" fontId="18" fillId="5" borderId="3" xfId="16" applyFont="1" applyFill="1" applyBorder="1" applyAlignment="1" applyProtection="1">
      <alignment horizontal="left" wrapText="1"/>
    </xf>
    <xf numFmtId="0" fontId="18" fillId="5" borderId="3" xfId="16" applyFont="1" applyFill="1" applyBorder="1" applyProtection="1"/>
    <xf numFmtId="0" fontId="23" fillId="5" borderId="3" xfId="16" applyFont="1" applyFill="1" applyBorder="1" applyAlignment="1" applyProtection="1">
      <alignment horizontal="center" vertical="center" wrapText="1"/>
    </xf>
    <xf numFmtId="0" fontId="23" fillId="0" borderId="0" xfId="16" applyFont="1" applyFill="1" applyBorder="1" applyAlignment="1" applyProtection="1">
      <alignment horizontal="center" wrapText="1"/>
    </xf>
    <xf numFmtId="0" fontId="23" fillId="0" borderId="0" xfId="16" applyFont="1" applyAlignment="1" applyProtection="1">
      <alignment horizontal="center" vertical="center" wrapText="1"/>
    </xf>
    <xf numFmtId="14" fontId="23" fillId="0" borderId="0" xfId="16" applyNumberFormat="1" applyFont="1" applyFill="1" applyBorder="1" applyAlignment="1" applyProtection="1">
      <alignment horizontal="center" vertical="center" wrapText="1"/>
    </xf>
    <xf numFmtId="0" fontId="23" fillId="0" borderId="1" xfId="16" applyFont="1" applyFill="1" applyBorder="1" applyAlignment="1" applyProtection="1">
      <alignment horizontal="left"/>
    </xf>
    <xf numFmtId="0" fontId="23" fillId="0" borderId="1" xfId="16" applyFont="1" applyBorder="1" applyAlignment="1" applyProtection="1">
      <alignment horizontal="center" vertical="center" wrapText="1"/>
    </xf>
    <xf numFmtId="0" fontId="23" fillId="5" borderId="1" xfId="16" applyFont="1" applyFill="1" applyBorder="1" applyAlignment="1" applyProtection="1">
      <alignment horizontal="right" vertical="center" wrapText="1"/>
    </xf>
    <xf numFmtId="0" fontId="23" fillId="0" borderId="1" xfId="16" applyFont="1" applyFill="1" applyBorder="1" applyAlignment="1" applyProtection="1">
      <alignment horizontal="left" indent="1"/>
    </xf>
    <xf numFmtId="0" fontId="18" fillId="0" borderId="1" xfId="16" applyFont="1" applyBorder="1" applyAlignment="1" applyProtection="1">
      <alignment wrapText="1"/>
    </xf>
    <xf numFmtId="0" fontId="23" fillId="5" borderId="1" xfId="16" applyFont="1" applyFill="1" applyBorder="1" applyProtection="1"/>
    <xf numFmtId="0" fontId="18" fillId="0" borderId="1" xfId="16" applyFont="1" applyFill="1" applyBorder="1" applyAlignment="1" applyProtection="1">
      <alignment horizontal="left" vertical="center"/>
    </xf>
    <xf numFmtId="0" fontId="18" fillId="0" borderId="1" xfId="16" applyFont="1" applyFill="1" applyBorder="1" applyAlignment="1" applyProtection="1">
      <alignment horizontal="left" wrapText="1"/>
    </xf>
    <xf numFmtId="0" fontId="18" fillId="0" borderId="1" xfId="16" applyFont="1" applyBorder="1" applyProtection="1">
      <protection locked="0"/>
    </xf>
    <xf numFmtId="0" fontId="23" fillId="0" borderId="0" xfId="16" applyFont="1" applyFill="1" applyBorder="1" applyAlignment="1" applyProtection="1">
      <alignment horizontal="left" indent="1"/>
      <protection locked="0"/>
    </xf>
    <xf numFmtId="0" fontId="18" fillId="0" borderId="0" xfId="16" applyFont="1" applyFill="1" applyBorder="1" applyAlignment="1" applyProtection="1">
      <alignment horizontal="left" wrapText="1"/>
      <protection locked="0"/>
    </xf>
    <xf numFmtId="0" fontId="23" fillId="0" borderId="1" xfId="16" applyFont="1" applyFill="1" applyBorder="1" applyAlignment="1" applyProtection="1">
      <alignment horizontal="left" vertical="center" indent="1"/>
    </xf>
    <xf numFmtId="0" fontId="23" fillId="0" borderId="0" xfId="16" applyFont="1" applyFill="1" applyBorder="1" applyAlignment="1" applyProtection="1">
      <alignment horizontal="left" vertical="center" indent="1"/>
      <protection locked="0"/>
    </xf>
    <xf numFmtId="0" fontId="23" fillId="0" borderId="1" xfId="16" applyFont="1" applyFill="1" applyBorder="1" applyAlignment="1" applyProtection="1">
      <alignment horizontal="left" vertical="center"/>
    </xf>
    <xf numFmtId="0" fontId="18" fillId="0" borderId="0" xfId="16" applyFont="1" applyFill="1" applyBorder="1" applyAlignment="1" applyProtection="1">
      <alignment horizontal="left" vertic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23" fillId="0" borderId="0" xfId="16" applyFont="1" applyBorder="1" applyProtection="1">
      <protection locked="0"/>
    </xf>
    <xf numFmtId="0" fontId="12" fillId="2" borderId="0" xfId="16" applyFill="1"/>
    <xf numFmtId="0" fontId="18" fillId="2" borderId="0" xfId="16" applyFont="1" applyFill="1" applyBorder="1" applyProtection="1"/>
    <xf numFmtId="0" fontId="18" fillId="2" borderId="0" xfId="16" applyFont="1" applyFill="1" applyProtection="1"/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16" applyFont="1" applyFill="1" applyBorder="1" applyProtection="1">
      <protection locked="0"/>
    </xf>
    <xf numFmtId="3" fontId="23" fillId="5" borderId="1" xfId="16" applyNumberFormat="1" applyFont="1" applyFill="1" applyBorder="1" applyProtection="1"/>
    <xf numFmtId="0" fontId="23" fillId="2" borderId="0" xfId="16" applyFont="1" applyFill="1" applyAlignment="1" applyProtection="1">
      <alignment horizontal="left"/>
      <protection locked="0"/>
    </xf>
    <xf numFmtId="0" fontId="18" fillId="2" borderId="0" xfId="16" applyFont="1" applyFill="1" applyProtection="1">
      <protection locked="0"/>
    </xf>
    <xf numFmtId="0" fontId="18" fillId="2" borderId="0" xfId="16" applyFont="1" applyFill="1" applyAlignment="1" applyProtection="1">
      <alignment horizontal="left"/>
      <protection locked="0"/>
    </xf>
    <xf numFmtId="0" fontId="12" fillId="2" borderId="0" xfId="16" applyFill="1" applyProtection="1">
      <protection locked="0"/>
    </xf>
    <xf numFmtId="4" fontId="24" fillId="0" borderId="0" xfId="1" applyNumberFormat="1" applyFont="1" applyAlignment="1" applyProtection="1">
      <alignment horizontal="center" vertical="center" wrapText="1"/>
      <protection locked="0"/>
    </xf>
    <xf numFmtId="0" fontId="17" fillId="5" borderId="1" xfId="16" applyFont="1" applyFill="1" applyBorder="1" applyAlignment="1">
      <alignment horizontal="center" vertical="center"/>
    </xf>
    <xf numFmtId="0" fontId="17" fillId="0" borderId="1" xfId="16" applyFont="1" applyFill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left" vertical="center" wrapText="1" indent="1"/>
    </xf>
    <xf numFmtId="0" fontId="12" fillId="0" borderId="0" xfId="16" applyFill="1"/>
    <xf numFmtId="0" fontId="17" fillId="5" borderId="1" xfId="16" applyFont="1" applyFill="1" applyBorder="1"/>
    <xf numFmtId="0" fontId="23" fillId="5" borderId="1" xfId="16" applyFont="1" applyFill="1" applyBorder="1" applyProtection="1">
      <protection locked="0"/>
    </xf>
    <xf numFmtId="0" fontId="23" fillId="0" borderId="0" xfId="16" applyFont="1" applyAlignment="1" applyProtection="1">
      <alignment horizontal="left"/>
      <protection locked="0"/>
    </xf>
    <xf numFmtId="0" fontId="18" fillId="0" borderId="0" xfId="16" applyFont="1" applyAlignment="1" applyProtection="1">
      <alignment horizontal="left"/>
      <protection locked="0"/>
    </xf>
    <xf numFmtId="0" fontId="23" fillId="0" borderId="0" xfId="0" applyFont="1" applyBorder="1" applyProtection="1">
      <protection locked="0"/>
    </xf>
    <xf numFmtId="171" fontId="24" fillId="0" borderId="0" xfId="1" applyNumberFormat="1" applyFont="1" applyAlignment="1" applyProtection="1">
      <alignment horizontal="center" vertical="center" wrapText="1"/>
      <protection locked="0"/>
    </xf>
    <xf numFmtId="3" fontId="18" fillId="0" borderId="0" xfId="3" applyNumberFormat="1" applyFont="1" applyProtection="1">
      <protection locked="0"/>
    </xf>
    <xf numFmtId="0" fontId="23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3" fillId="5" borderId="0" xfId="0" applyFont="1" applyFill="1" applyBorder="1" applyAlignment="1" applyProtection="1">
      <alignment vertical="center"/>
    </xf>
    <xf numFmtId="0" fontId="18" fillId="5" borderId="35" xfId="0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32" fillId="5" borderId="35" xfId="0" applyFont="1" applyFill="1" applyBorder="1" applyAlignment="1">
      <alignment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1" fontId="26" fillId="5" borderId="7" xfId="2" applyNumberFormat="1" applyFont="1" applyFill="1" applyBorder="1" applyAlignment="1" applyProtection="1">
      <alignment horizontal="center" vertical="top" wrapText="1"/>
      <protection locked="0"/>
    </xf>
    <xf numFmtId="0" fontId="20" fillId="5" borderId="0" xfId="311" applyFont="1" applyFill="1" applyBorder="1" applyAlignment="1" applyProtection="1">
      <alignment vertical="center"/>
    </xf>
    <xf numFmtId="0" fontId="20" fillId="5" borderId="0" xfId="311" applyFont="1" applyFill="1" applyBorder="1" applyAlignment="1" applyProtection="1">
      <alignment vertical="center"/>
      <protection locked="0"/>
    </xf>
    <xf numFmtId="0" fontId="20" fillId="5" borderId="34" xfId="311" applyFont="1" applyFill="1" applyBorder="1" applyAlignment="1" applyProtection="1">
      <alignment horizontal="right" vertical="center"/>
    </xf>
    <xf numFmtId="0" fontId="20" fillId="0" borderId="0" xfId="311" applyFont="1" applyAlignment="1" applyProtection="1">
      <alignment vertical="center"/>
      <protection locked="0"/>
    </xf>
    <xf numFmtId="0" fontId="20" fillId="5" borderId="35" xfId="311" applyFont="1" applyFill="1" applyBorder="1" applyAlignment="1" applyProtection="1">
      <alignment vertical="center"/>
    </xf>
    <xf numFmtId="0" fontId="22" fillId="5" borderId="0" xfId="311" applyFont="1" applyFill="1" applyBorder="1" applyAlignment="1" applyProtection="1">
      <alignment horizontal="right" vertical="center"/>
    </xf>
    <xf numFmtId="168" fontId="20" fillId="5" borderId="0" xfId="311" applyNumberFormat="1" applyFont="1" applyFill="1" applyBorder="1" applyAlignment="1" applyProtection="1">
      <alignment vertical="center"/>
    </xf>
    <xf numFmtId="14" fontId="20" fillId="5" borderId="0" xfId="311" applyNumberFormat="1" applyFont="1" applyFill="1" applyBorder="1" applyAlignment="1" applyProtection="1">
      <alignment vertical="center"/>
    </xf>
    <xf numFmtId="0" fontId="20" fillId="5" borderId="34" xfId="311" applyFont="1" applyFill="1" applyBorder="1" applyAlignment="1" applyProtection="1">
      <alignment vertical="center"/>
      <protection locked="0"/>
    </xf>
    <xf numFmtId="14" fontId="22" fillId="2" borderId="0" xfId="311" applyNumberFormat="1" applyFont="1" applyFill="1" applyBorder="1" applyAlignment="1" applyProtection="1">
      <alignment vertical="center"/>
    </xf>
    <xf numFmtId="49" fontId="20" fillId="2" borderId="0" xfId="311" applyNumberFormat="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vertical="center"/>
      <protection locked="0"/>
    </xf>
    <xf numFmtId="0" fontId="20" fillId="2" borderId="0" xfId="311" applyFont="1" applyFill="1" applyBorder="1" applyAlignment="1" applyProtection="1">
      <alignment horizontal="left" vertical="center"/>
    </xf>
    <xf numFmtId="0" fontId="20" fillId="2" borderId="0" xfId="311" applyFont="1" applyFill="1" applyBorder="1" applyAlignment="1" applyProtection="1">
      <alignment vertical="center"/>
    </xf>
    <xf numFmtId="0" fontId="20" fillId="2" borderId="34" xfId="311" applyFont="1" applyFill="1" applyBorder="1" applyAlignment="1" applyProtection="1">
      <alignment vertical="center"/>
      <protection locked="0"/>
    </xf>
    <xf numFmtId="0" fontId="22" fillId="5" borderId="0" xfId="311" applyFont="1" applyFill="1" applyBorder="1" applyAlignment="1" applyProtection="1">
      <alignment horizontal="right" vertical="center"/>
      <protection locked="0"/>
    </xf>
    <xf numFmtId="168" fontId="20" fillId="5" borderId="0" xfId="311" applyNumberFormat="1" applyFont="1" applyFill="1" applyBorder="1" applyAlignment="1" applyProtection="1">
      <alignment vertical="center"/>
      <protection locked="0"/>
    </xf>
    <xf numFmtId="49" fontId="20" fillId="5" borderId="0" xfId="311" applyNumberFormat="1" applyFont="1" applyFill="1" applyBorder="1" applyAlignment="1" applyProtection="1">
      <alignment vertical="center"/>
      <protection locked="0"/>
    </xf>
    <xf numFmtId="0" fontId="28" fillId="5" borderId="35" xfId="311" applyFont="1" applyFill="1" applyBorder="1" applyAlignment="1" applyProtection="1">
      <alignment vertical="center"/>
    </xf>
    <xf numFmtId="0" fontId="29" fillId="5" borderId="0" xfId="311" applyFont="1" applyFill="1" applyBorder="1" applyAlignment="1" applyProtection="1">
      <alignment vertical="center"/>
    </xf>
    <xf numFmtId="0" fontId="28" fillId="5" borderId="0" xfId="311" applyFont="1" applyFill="1" applyBorder="1" applyAlignment="1" applyProtection="1">
      <alignment vertical="center"/>
    </xf>
    <xf numFmtId="0" fontId="28" fillId="5" borderId="34" xfId="311" applyFont="1" applyFill="1" applyBorder="1" applyAlignment="1" applyProtection="1">
      <alignment vertical="center"/>
    </xf>
    <xf numFmtId="0" fontId="28" fillId="0" borderId="0" xfId="311" applyFont="1" applyAlignment="1" applyProtection="1">
      <alignment vertical="center"/>
      <protection locked="0"/>
    </xf>
    <xf numFmtId="0" fontId="30" fillId="5" borderId="12" xfId="311" applyFont="1" applyFill="1" applyBorder="1" applyAlignment="1" applyProtection="1">
      <alignment horizontal="center" vertical="center" wrapText="1"/>
    </xf>
    <xf numFmtId="0" fontId="30" fillId="5" borderId="13" xfId="311" applyFont="1" applyFill="1" applyBorder="1" applyAlignment="1" applyProtection="1">
      <alignment horizontal="center" vertical="center" wrapText="1"/>
    </xf>
    <xf numFmtId="0" fontId="30" fillId="5" borderId="14" xfId="311" applyFont="1" applyFill="1" applyBorder="1" applyAlignment="1" applyProtection="1">
      <alignment horizontal="center" vertical="center" wrapText="1"/>
    </xf>
    <xf numFmtId="0" fontId="30" fillId="3" borderId="9" xfId="311" applyFont="1" applyFill="1" applyBorder="1" applyAlignment="1" applyProtection="1">
      <alignment horizontal="center" vertical="center" wrapText="1"/>
    </xf>
    <xf numFmtId="49" fontId="30" fillId="3" borderId="13" xfId="311" applyNumberFormat="1" applyFont="1" applyFill="1" applyBorder="1" applyAlignment="1" applyProtection="1">
      <alignment horizontal="center" vertical="center" wrapText="1"/>
    </xf>
    <xf numFmtId="0" fontId="30" fillId="3" borderId="16" xfId="311" applyFont="1" applyFill="1" applyBorder="1" applyAlignment="1" applyProtection="1">
      <alignment horizontal="center" vertical="center" wrapText="1"/>
    </xf>
    <xf numFmtId="0" fontId="30" fillId="3" borderId="15" xfId="311" applyFont="1" applyFill="1" applyBorder="1" applyAlignment="1" applyProtection="1">
      <alignment horizontal="center" vertical="center" wrapText="1"/>
    </xf>
    <xf numFmtId="0" fontId="30" fillId="4" borderId="12" xfId="311" applyFont="1" applyFill="1" applyBorder="1" applyAlignment="1" applyProtection="1">
      <alignment horizontal="center" vertical="center" wrapText="1"/>
    </xf>
    <xf numFmtId="0" fontId="30" fillId="4" borderId="13" xfId="311" applyFont="1" applyFill="1" applyBorder="1" applyAlignment="1" applyProtection="1">
      <alignment horizontal="center" vertical="center" wrapText="1"/>
    </xf>
    <xf numFmtId="0" fontId="30" fillId="4" borderId="15" xfId="311" applyFont="1" applyFill="1" applyBorder="1" applyAlignment="1" applyProtection="1">
      <alignment horizontal="center" vertical="center" wrapText="1"/>
    </xf>
    <xf numFmtId="0" fontId="30" fillId="5" borderId="10" xfId="311" applyFont="1" applyFill="1" applyBorder="1" applyAlignment="1" applyProtection="1">
      <alignment horizontal="center" vertical="center" wrapText="1"/>
    </xf>
    <xf numFmtId="0" fontId="30" fillId="0" borderId="0" xfId="311" applyFont="1" applyAlignment="1" applyProtection="1">
      <alignment horizontal="center" vertical="center" wrapText="1"/>
      <protection locked="0"/>
    </xf>
    <xf numFmtId="0" fontId="30" fillId="5" borderId="12" xfId="311" applyFont="1" applyFill="1" applyBorder="1" applyAlignment="1" applyProtection="1">
      <alignment horizontal="center" vertical="center"/>
    </xf>
    <xf numFmtId="0" fontId="30" fillId="5" borderId="14" xfId="311" applyFont="1" applyFill="1" applyBorder="1" applyAlignment="1" applyProtection="1">
      <alignment horizontal="center" vertical="center"/>
    </xf>
    <xf numFmtId="0" fontId="30" fillId="5" borderId="13" xfId="311" applyFont="1" applyFill="1" applyBorder="1" applyAlignment="1" applyProtection="1">
      <alignment horizontal="center" vertical="center"/>
    </xf>
    <xf numFmtId="0" fontId="30" fillId="5" borderId="15" xfId="311" applyFont="1" applyFill="1" applyBorder="1" applyAlignment="1" applyProtection="1">
      <alignment horizontal="center" vertical="center"/>
    </xf>
    <xf numFmtId="0" fontId="30" fillId="5" borderId="11" xfId="311" applyFont="1" applyFill="1" applyBorder="1" applyAlignment="1" applyProtection="1">
      <alignment horizontal="center" vertical="center"/>
    </xf>
    <xf numFmtId="0" fontId="28" fillId="0" borderId="0" xfId="311" applyFont="1" applyAlignment="1" applyProtection="1">
      <alignment horizontal="center" vertical="center"/>
      <protection locked="0"/>
    </xf>
    <xf numFmtId="0" fontId="34" fillId="0" borderId="17" xfId="312" applyFont="1" applyFill="1" applyBorder="1" applyAlignment="1" applyProtection="1">
      <alignment horizontal="center" vertical="center"/>
      <protection locked="0"/>
    </xf>
    <xf numFmtId="14" fontId="34" fillId="0" borderId="2" xfId="312" applyNumberFormat="1" applyFont="1" applyFill="1" applyBorder="1" applyAlignment="1" applyProtection="1">
      <alignment vertical="center" wrapText="1"/>
      <protection locked="0"/>
    </xf>
    <xf numFmtId="0" fontId="34" fillId="0" borderId="2" xfId="312" applyFont="1" applyFill="1" applyBorder="1" applyAlignment="1" applyProtection="1">
      <alignment vertical="center" wrapText="1"/>
      <protection locked="0"/>
    </xf>
    <xf numFmtId="0" fontId="34" fillId="0" borderId="18" xfId="312" applyFont="1" applyFill="1" applyBorder="1" applyAlignment="1" applyProtection="1">
      <alignment horizontal="right" vertical="center"/>
      <protection locked="0"/>
    </xf>
    <xf numFmtId="0" fontId="34" fillId="0" borderId="17" xfId="312" applyFont="1" applyFill="1" applyBorder="1" applyAlignment="1" applyProtection="1">
      <alignment vertical="center" wrapText="1"/>
      <protection locked="0"/>
    </xf>
    <xf numFmtId="49" fontId="34" fillId="0" borderId="1" xfId="312" applyNumberFormat="1" applyFont="1" applyFill="1" applyBorder="1" applyAlignment="1" applyProtection="1">
      <alignment vertical="center"/>
      <protection locked="0"/>
    </xf>
    <xf numFmtId="49" fontId="34" fillId="0" borderId="2" xfId="312" applyNumberFormat="1" applyFont="1" applyFill="1" applyBorder="1" applyAlignment="1" applyProtection="1">
      <alignment vertical="center"/>
      <protection locked="0"/>
    </xf>
    <xf numFmtId="0" fontId="34" fillId="4" borderId="19" xfId="311" applyFont="1" applyFill="1" applyBorder="1" applyAlignment="1" applyProtection="1">
      <alignment vertical="center" wrapText="1"/>
      <protection locked="0"/>
    </xf>
    <xf numFmtId="0" fontId="34" fillId="4" borderId="1" xfId="311" applyFont="1" applyFill="1" applyBorder="1" applyAlignment="1" applyProtection="1">
      <alignment vertical="center" wrapText="1"/>
      <protection locked="0"/>
    </xf>
    <xf numFmtId="0" fontId="34" fillId="4" borderId="20" xfId="311" applyFont="1" applyFill="1" applyBorder="1" applyAlignment="1" applyProtection="1">
      <alignment vertical="center" wrapText="1"/>
      <protection locked="0"/>
    </xf>
    <xf numFmtId="0" fontId="34" fillId="0" borderId="33" xfId="312" applyFont="1" applyFill="1" applyBorder="1" applyAlignment="1" applyProtection="1">
      <alignment vertical="center" wrapText="1"/>
      <protection locked="0"/>
    </xf>
    <xf numFmtId="0" fontId="28" fillId="0" borderId="0" xfId="312" applyFont="1" applyFill="1" applyAlignment="1" applyProtection="1">
      <alignment vertical="center"/>
      <protection locked="0"/>
    </xf>
    <xf numFmtId="0" fontId="34" fillId="4" borderId="20" xfId="311" applyFont="1" applyFill="1" applyBorder="1" applyAlignment="1" applyProtection="1">
      <alignment vertical="center"/>
      <protection locked="0"/>
    </xf>
    <xf numFmtId="14" fontId="20" fillId="2" borderId="0" xfId="311" applyNumberFormat="1" applyFont="1" applyFill="1" applyBorder="1" applyAlignment="1" applyProtection="1">
      <alignment vertical="center"/>
    </xf>
    <xf numFmtId="14" fontId="20" fillId="2" borderId="3" xfId="311" applyNumberFormat="1" applyFont="1" applyFill="1" applyBorder="1" applyAlignment="1" applyProtection="1">
      <alignment vertical="center"/>
    </xf>
    <xf numFmtId="0" fontId="20" fillId="2" borderId="3" xfId="311" applyFont="1" applyFill="1" applyBorder="1" applyAlignment="1" applyProtection="1">
      <alignment vertical="center"/>
      <protection locked="0"/>
    </xf>
    <xf numFmtId="14" fontId="20" fillId="2" borderId="3" xfId="311" applyNumberFormat="1" applyFont="1" applyFill="1" applyBorder="1" applyAlignment="1" applyProtection="1">
      <alignment horizontal="center" vertical="center"/>
    </xf>
    <xf numFmtId="14" fontId="22" fillId="2" borderId="0" xfId="311" applyNumberFormat="1" applyFont="1" applyFill="1" applyBorder="1" applyAlignment="1" applyProtection="1">
      <alignment vertical="center" wrapText="1"/>
    </xf>
    <xf numFmtId="49" fontId="28" fillId="0" borderId="0" xfId="311" applyNumberFormat="1" applyFont="1" applyAlignment="1" applyProtection="1">
      <alignment vertical="center"/>
      <protection locked="0"/>
    </xf>
    <xf numFmtId="169" fontId="34" fillId="2" borderId="2" xfId="311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311" applyNumberFormat="1" applyFont="1" applyFill="1" applyBorder="1" applyAlignment="1" applyProtection="1">
      <alignment horizontal="center" vertical="center"/>
    </xf>
    <xf numFmtId="0" fontId="22" fillId="5" borderId="5" xfId="313" applyFont="1" applyFill="1" applyBorder="1" applyAlignment="1" applyProtection="1">
      <alignment horizontal="left" vertical="center" wrapText="1"/>
    </xf>
    <xf numFmtId="0" fontId="22" fillId="5" borderId="1" xfId="313" applyFont="1" applyFill="1" applyBorder="1" applyAlignment="1" applyProtection="1">
      <alignment horizontal="center" vertical="center" wrapText="1"/>
    </xf>
    <xf numFmtId="0" fontId="22" fillId="5" borderId="5" xfId="313" applyFont="1" applyFill="1" applyBorder="1" applyAlignment="1" applyProtection="1">
      <alignment horizontal="center" vertical="center" wrapText="1"/>
    </xf>
    <xf numFmtId="0" fontId="20" fillId="0" borderId="1" xfId="313" applyFont="1" applyBorder="1" applyAlignment="1" applyProtection="1">
      <alignment horizontal="center" vertical="center" wrapText="1"/>
      <protection locked="0"/>
    </xf>
    <xf numFmtId="0" fontId="20" fillId="0" borderId="1" xfId="313" applyFont="1" applyFill="1" applyBorder="1" applyAlignment="1" applyProtection="1">
      <alignment vertical="center" wrapText="1"/>
      <protection locked="0"/>
    </xf>
    <xf numFmtId="0" fontId="20" fillId="0" borderId="1" xfId="313" applyFont="1" applyBorder="1" applyAlignment="1" applyProtection="1">
      <alignment vertical="center" wrapText="1"/>
      <protection locked="0"/>
    </xf>
    <xf numFmtId="0" fontId="20" fillId="0" borderId="2" xfId="313" applyFont="1" applyBorder="1" applyAlignment="1" applyProtection="1">
      <alignment vertical="center" wrapText="1"/>
      <protection locked="0"/>
    </xf>
    <xf numFmtId="0" fontId="20" fillId="0" borderId="2" xfId="313" applyFont="1" applyFill="1" applyBorder="1" applyAlignment="1" applyProtection="1">
      <alignment vertical="center" wrapText="1"/>
      <protection locked="0"/>
    </xf>
    <xf numFmtId="49" fontId="20" fillId="0" borderId="1" xfId="313" applyNumberFormat="1" applyFont="1" applyFill="1" applyBorder="1" applyAlignment="1" applyProtection="1">
      <alignment vertical="center" wrapText="1"/>
      <protection locked="0"/>
    </xf>
    <xf numFmtId="0" fontId="20" fillId="0" borderId="1" xfId="313" applyFont="1" applyFill="1" applyBorder="1" applyAlignment="1" applyProtection="1">
      <alignment horizontal="center" vertical="center" wrapText="1"/>
      <protection locked="0"/>
    </xf>
    <xf numFmtId="0" fontId="21" fillId="0" borderId="0" xfId="313" applyFont="1" applyProtection="1">
      <protection locked="0"/>
    </xf>
    <xf numFmtId="0" fontId="21" fillId="2" borderId="0" xfId="313" applyFont="1" applyFill="1" applyProtection="1">
      <protection locked="0"/>
    </xf>
    <xf numFmtId="166" fontId="18" fillId="0" borderId="0" xfId="3" applyNumberFormat="1" applyFont="1" applyProtection="1">
      <protection locked="0"/>
    </xf>
    <xf numFmtId="4" fontId="18" fillId="0" borderId="0" xfId="3" applyNumberFormat="1" applyFont="1" applyProtection="1">
      <protection locked="0"/>
    </xf>
    <xf numFmtId="171" fontId="18" fillId="0" borderId="0" xfId="3" applyNumberFormat="1" applyFont="1" applyProtection="1">
      <protection locked="0"/>
    </xf>
    <xf numFmtId="0" fontId="18" fillId="5" borderId="0" xfId="1" applyFont="1" applyFill="1" applyAlignment="1" applyProtection="1">
      <alignment horizontal="right" vertical="center"/>
    </xf>
    <xf numFmtId="14" fontId="34" fillId="0" borderId="2" xfId="312" applyNumberFormat="1" applyFont="1" applyFill="1" applyBorder="1" applyAlignment="1" applyProtection="1">
      <alignment horizontal="left" vertical="center" wrapText="1"/>
      <protection locked="0"/>
    </xf>
    <xf numFmtId="2" fontId="18" fillId="0" borderId="1" xfId="2" applyNumberFormat="1" applyFont="1" applyFill="1" applyBorder="1" applyAlignment="1" applyProtection="1">
      <alignment horizontal="right" vertical="top"/>
      <protection locked="0"/>
    </xf>
    <xf numFmtId="2" fontId="18" fillId="0" borderId="0" xfId="1" applyNumberFormat="1" applyFont="1" applyAlignment="1" applyProtection="1">
      <alignment horizontal="center" vertical="center"/>
      <protection locked="0"/>
    </xf>
    <xf numFmtId="14" fontId="18" fillId="0" borderId="1" xfId="3" applyNumberFormat="1" applyFont="1" applyBorder="1" applyProtection="1">
      <protection locked="0"/>
    </xf>
    <xf numFmtId="0" fontId="18" fillId="0" borderId="0" xfId="2" applyFont="1"/>
    <xf numFmtId="0" fontId="18" fillId="2" borderId="0" xfId="0" applyFont="1" applyFill="1"/>
    <xf numFmtId="0" fontId="18" fillId="2" borderId="0" xfId="0" applyFont="1" applyFill="1" applyBorder="1"/>
    <xf numFmtId="0" fontId="23" fillId="2" borderId="0" xfId="0" applyFont="1" applyFill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14" fontId="22" fillId="2" borderId="0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16" applyFont="1" applyFill="1" applyAlignment="1" applyProtection="1">
      <alignment horizontal="left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2" fillId="2" borderId="0" xfId="16" applyFont="1" applyFill="1"/>
    <xf numFmtId="0" fontId="17" fillId="0" borderId="0" xfId="16" applyFont="1" applyFill="1"/>
    <xf numFmtId="0" fontId="40" fillId="0" borderId="0" xfId="16" applyFont="1" applyFill="1"/>
    <xf numFmtId="0" fontId="23" fillId="2" borderId="0" xfId="16" applyFont="1" applyFill="1" applyProtection="1">
      <protection locked="0"/>
    </xf>
    <xf numFmtId="0" fontId="18" fillId="2" borderId="3" xfId="16" applyFont="1" applyFill="1" applyBorder="1" applyProtection="1">
      <protection locked="0"/>
    </xf>
    <xf numFmtId="0" fontId="17" fillId="2" borderId="0" xfId="16" applyFont="1" applyFill="1"/>
    <xf numFmtId="0" fontId="12" fillId="2" borderId="0" xfId="16" applyFill="1" applyBorder="1" applyProtection="1"/>
    <xf numFmtId="0" fontId="12" fillId="2" borderId="0" xfId="16" applyFill="1" applyProtection="1"/>
    <xf numFmtId="0" fontId="41" fillId="0" borderId="1" xfId="16" applyFont="1" applyFill="1" applyBorder="1" applyAlignment="1">
      <alignment horizontal="left" vertical="center" wrapText="1"/>
    </xf>
    <xf numFmtId="0" fontId="12" fillId="7" borderId="0" xfId="16" applyFill="1"/>
    <xf numFmtId="0" fontId="42" fillId="0" borderId="1" xfId="16" applyFont="1" applyFill="1" applyBorder="1" applyAlignment="1">
      <alignment horizontal="left" vertical="center" wrapText="1"/>
    </xf>
    <xf numFmtId="169" fontId="34" fillId="0" borderId="2" xfId="311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</xf>
    <xf numFmtId="49" fontId="18" fillId="0" borderId="1" xfId="146" applyNumberFormat="1" applyFont="1" applyFill="1" applyBorder="1"/>
    <xf numFmtId="49" fontId="18" fillId="0" borderId="1" xfId="146" applyNumberFormat="1" applyFont="1" applyFill="1" applyBorder="1" applyAlignment="1">
      <alignment horizontal="center"/>
    </xf>
    <xf numFmtId="14" fontId="18" fillId="0" borderId="1" xfId="1" applyNumberFormat="1" applyFont="1" applyFill="1" applyBorder="1" applyAlignment="1" applyProtection="1">
      <alignment horizontal="left" vertical="center" wrapText="1" indent="1"/>
    </xf>
    <xf numFmtId="14" fontId="22" fillId="2" borderId="0" xfId="311" applyNumberFormat="1" applyFont="1" applyFill="1" applyBorder="1" applyAlignment="1" applyProtection="1">
      <alignment horizontal="left" vertical="center" wrapText="1"/>
    </xf>
    <xf numFmtId="14" fontId="22" fillId="2" borderId="0" xfId="311" applyNumberFormat="1" applyFont="1" applyFill="1" applyBorder="1" applyAlignment="1" applyProtection="1">
      <alignment horizontal="center" vertical="center"/>
    </xf>
    <xf numFmtId="14" fontId="22" fillId="2" borderId="32" xfId="311" applyNumberFormat="1" applyFont="1" applyFill="1" applyBorder="1" applyAlignment="1" applyProtection="1">
      <alignment horizontal="center" vertical="center" wrapText="1"/>
    </xf>
    <xf numFmtId="14" fontId="22" fillId="2" borderId="0" xfId="311" applyNumberFormat="1" applyFont="1" applyFill="1" applyBorder="1" applyAlignment="1" applyProtection="1">
      <alignment horizontal="center" vertical="center" wrapText="1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30" fillId="4" borderId="9" xfId="311" applyFont="1" applyFill="1" applyBorder="1" applyAlignment="1" applyProtection="1">
      <alignment horizontal="center" vertical="center"/>
    </xf>
    <xf numFmtId="0" fontId="30" fillId="4" borderId="11" xfId="311" applyFont="1" applyFill="1" applyBorder="1" applyAlignment="1" applyProtection="1">
      <alignment horizontal="center" vertical="center"/>
    </xf>
    <xf numFmtId="0" fontId="30" fillId="4" borderId="10" xfId="311" applyFont="1" applyFill="1" applyBorder="1" applyAlignment="1" applyProtection="1">
      <alignment horizontal="center" vertical="center"/>
    </xf>
    <xf numFmtId="0" fontId="20" fillId="2" borderId="0" xfId="311" applyFont="1" applyFill="1" applyBorder="1" applyAlignment="1" applyProtection="1">
      <alignment horizontal="left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0" fontId="23" fillId="5" borderId="0" xfId="16" applyFont="1" applyFill="1" applyAlignment="1" applyProtection="1">
      <alignment horizontal="left" vertical="center"/>
    </xf>
    <xf numFmtId="14" fontId="22" fillId="2" borderId="32" xfId="31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5" borderId="1" xfId="15" applyFont="1" applyFill="1" applyBorder="1" applyAlignment="1" applyProtection="1">
      <alignment horizontal="center" vertical="center" wrapText="1"/>
    </xf>
    <xf numFmtId="0" fontId="18" fillId="0" borderId="3" xfId="16" applyFont="1" applyBorder="1" applyAlignment="1" applyProtection="1">
      <alignment horizontal="center"/>
      <protection locked="0"/>
    </xf>
  </cellXfs>
  <cellStyles count="314">
    <cellStyle name="Comma 2" xfId="20"/>
    <cellStyle name="Normal" xfId="0" builtinId="0"/>
    <cellStyle name="Normal 10" xfId="21"/>
    <cellStyle name="Normal 11" xfId="22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3" xfId="3"/>
    <cellStyle name="Normal 4" xfId="4"/>
    <cellStyle name="Normal 4 10" xfId="15"/>
    <cellStyle name="Normal 4 10 2" xfId="313"/>
    <cellStyle name="Normal 4 11" xfId="170"/>
    <cellStyle name="Normal 4 12" xfId="171"/>
    <cellStyle name="Normal 4 13" xfId="172"/>
    <cellStyle name="Normal 4 14" xfId="173"/>
    <cellStyle name="Normal 4 15" xfId="174"/>
    <cellStyle name="Normal 4 16" xfId="175"/>
    <cellStyle name="Normal 4 17" xfId="176"/>
    <cellStyle name="Normal 4 18" xfId="177"/>
    <cellStyle name="Normal 4 19" xfId="178"/>
    <cellStyle name="Normal 4 2" xfId="18"/>
    <cellStyle name="Normal 4 2 2" xfId="179"/>
    <cellStyle name="Normal 4 2 2 2" xfId="180"/>
    <cellStyle name="Normal 4 2 2 3" xfId="181"/>
    <cellStyle name="Normal 4 2 2 4" xfId="182"/>
    <cellStyle name="Normal 4 2 2 5" xfId="183"/>
    <cellStyle name="Normal 4 2 2_ფორმა N5" xfId="184"/>
    <cellStyle name="Normal 4 2 3" xfId="185"/>
    <cellStyle name="Normal 4 2 4" xfId="186"/>
    <cellStyle name="Normal 4 2 5" xfId="187"/>
    <cellStyle name="Normal 4 2 6" xfId="188"/>
    <cellStyle name="Normal 4 2 7" xfId="189"/>
    <cellStyle name="Normal 4 2 8" xfId="190"/>
    <cellStyle name="Normal 4 2_ფორმა N5" xfId="191"/>
    <cellStyle name="Normal 4 20" xfId="192"/>
    <cellStyle name="Normal 4 21" xfId="193"/>
    <cellStyle name="Normal 4 22" xfId="194"/>
    <cellStyle name="Normal 4 23" xfId="195"/>
    <cellStyle name="Normal 4 24" xfId="196"/>
    <cellStyle name="Normal 4 25" xfId="197"/>
    <cellStyle name="Normal 4 3" xfId="198"/>
    <cellStyle name="Normal 4 3 2" xfId="199"/>
    <cellStyle name="Normal 4 3 3" xfId="200"/>
    <cellStyle name="Normal 4 3 4" xfId="201"/>
    <cellStyle name="Normal 4 3_ფორმა N5" xfId="202"/>
    <cellStyle name="Normal 4 4" xfId="203"/>
    <cellStyle name="Normal 4 4 2" xfId="204"/>
    <cellStyle name="Normal 4 4 2 2" xfId="205"/>
    <cellStyle name="Normal 4 4 2 3" xfId="206"/>
    <cellStyle name="Normal 4 4 2 4" xfId="207"/>
    <cellStyle name="Normal 4 4 2 5" xfId="208"/>
    <cellStyle name="Normal 4 4 2_ფორმა N5" xfId="209"/>
    <cellStyle name="Normal 4 4 3" xfId="210"/>
    <cellStyle name="Normal 4 4 4" xfId="211"/>
    <cellStyle name="Normal 4 4 5" xfId="212"/>
    <cellStyle name="Normal 4 4 6" xfId="213"/>
    <cellStyle name="Normal 4 4_ფორმა N5" xfId="214"/>
    <cellStyle name="Normal 4 5" xfId="215"/>
    <cellStyle name="Normal 4 5 2" xfId="216"/>
    <cellStyle name="Normal 4 5 3" xfId="217"/>
    <cellStyle name="Normal 4 5 4" xfId="218"/>
    <cellStyle name="Normal 4 5_ფორმა N5" xfId="219"/>
    <cellStyle name="Normal 4 6" xfId="220"/>
    <cellStyle name="Normal 4 7" xfId="221"/>
    <cellStyle name="Normal 4 8" xfId="222"/>
    <cellStyle name="Normal 4 9" xfId="223"/>
    <cellStyle name="Normal 4 9 2" xfId="224"/>
    <cellStyle name="Normal 4 9_ფორმა N5" xfId="225"/>
    <cellStyle name="Normal 4_ფორმა N 8.1" xfId="226"/>
    <cellStyle name="Normal 5" xfId="5"/>
    <cellStyle name="Normal 5 10" xfId="19"/>
    <cellStyle name="Normal 5 11" xfId="227"/>
    <cellStyle name="Normal 5 12" xfId="228"/>
    <cellStyle name="Normal 5 13" xfId="229"/>
    <cellStyle name="Normal 5 14" xfId="230"/>
    <cellStyle name="Normal 5 15" xfId="231"/>
    <cellStyle name="Normal 5 16" xfId="232"/>
    <cellStyle name="Normal 5 17" xfId="233"/>
    <cellStyle name="Normal 5 18" xfId="234"/>
    <cellStyle name="Normal 5 19" xfId="235"/>
    <cellStyle name="Normal 5 2" xfId="6"/>
    <cellStyle name="Normal 5 2 10" xfId="236"/>
    <cellStyle name="Normal 5 2 11" xfId="237"/>
    <cellStyle name="Normal 5 2 12" xfId="238"/>
    <cellStyle name="Normal 5 2 13" xfId="239"/>
    <cellStyle name="Normal 5 2 14" xfId="240"/>
    <cellStyle name="Normal 5 2 15" xfId="241"/>
    <cellStyle name="Normal 5 2 16" xfId="242"/>
    <cellStyle name="Normal 5 2 17" xfId="243"/>
    <cellStyle name="Normal 5 2 18" xfId="244"/>
    <cellStyle name="Normal 5 2 19" xfId="245"/>
    <cellStyle name="Normal 5 2 2" xfId="7"/>
    <cellStyle name="Normal 5 2 2 10" xfId="246"/>
    <cellStyle name="Normal 5 2 2 11" xfId="247"/>
    <cellStyle name="Normal 5 2 2 12" xfId="248"/>
    <cellStyle name="Normal 5 2 2 13" xfId="249"/>
    <cellStyle name="Normal 5 2 2 14" xfId="250"/>
    <cellStyle name="Normal 5 2 2 15" xfId="251"/>
    <cellStyle name="Normal 5 2 2 16" xfId="252"/>
    <cellStyle name="Normal 5 2 2 17" xfId="253"/>
    <cellStyle name="Normal 5 2 2 18" xfId="254"/>
    <cellStyle name="Normal 5 2 2 19" xfId="255"/>
    <cellStyle name="Normal 5 2 2 2" xfId="14"/>
    <cellStyle name="Normal 5 2 2 20" xfId="256"/>
    <cellStyle name="Normal 5 2 2 3" xfId="257"/>
    <cellStyle name="Normal 5 2 2 4" xfId="258"/>
    <cellStyle name="Normal 5 2 2 5" xfId="259"/>
    <cellStyle name="Normal 5 2 2 6" xfId="260"/>
    <cellStyle name="Normal 5 2 2 7" xfId="261"/>
    <cellStyle name="Normal 5 2 2 8" xfId="262"/>
    <cellStyle name="Normal 5 2 2 9" xfId="263"/>
    <cellStyle name="Normal 5 2 2_ფორმა N5" xfId="264"/>
    <cellStyle name="Normal 5 2 20" xfId="265"/>
    <cellStyle name="Normal 5 2 21" xfId="266"/>
    <cellStyle name="Normal 5 2 22" xfId="267"/>
    <cellStyle name="Normal 5 2 3" xfId="8"/>
    <cellStyle name="Normal 5 2 3 2" xfId="11"/>
    <cellStyle name="Normal 5 2 3 3" xfId="268"/>
    <cellStyle name="Normal 5 2 3 4" xfId="269"/>
    <cellStyle name="Normal 5 2 3_ფორმა N5" xfId="270"/>
    <cellStyle name="Normal 5 2 4" xfId="271"/>
    <cellStyle name="Normal 5 2 5" xfId="272"/>
    <cellStyle name="Normal 5 2 6" xfId="273"/>
    <cellStyle name="Normal 5 2 7" xfId="274"/>
    <cellStyle name="Normal 5 2 8" xfId="275"/>
    <cellStyle name="Normal 5 2 9" xfId="276"/>
    <cellStyle name="Normal 5 2_ფორმა N 8.1" xfId="277"/>
    <cellStyle name="Normal 5 20" xfId="278"/>
    <cellStyle name="Normal 5 21" xfId="279"/>
    <cellStyle name="Normal 5 22" xfId="280"/>
    <cellStyle name="Normal 5 23" xfId="281"/>
    <cellStyle name="Normal 5 24" xfId="282"/>
    <cellStyle name="Normal 5 25" xfId="283"/>
    <cellStyle name="Normal 5 26" xfId="284"/>
    <cellStyle name="Normal 5 3" xfId="9"/>
    <cellStyle name="Normal 5 3 2" xfId="10"/>
    <cellStyle name="Normal 5 3 2 2" xfId="285"/>
    <cellStyle name="Normal 5 3 2 2 2" xfId="311"/>
    <cellStyle name="Normal 5 3 3" xfId="17"/>
    <cellStyle name="Normal 5 3 3 2" xfId="312"/>
    <cellStyle name="Normal 5 3 4" xfId="286"/>
    <cellStyle name="Normal 5 3_ფორმა N5" xfId="287"/>
    <cellStyle name="Normal 5 4" xfId="288"/>
    <cellStyle name="Normal 5 4 2" xfId="289"/>
    <cellStyle name="Normal 5 4 3" xfId="290"/>
    <cellStyle name="Normal 5 4 4" xfId="291"/>
    <cellStyle name="Normal 5 4_ფორმა N5" xfId="292"/>
    <cellStyle name="Normal 5 5" xfId="293"/>
    <cellStyle name="Normal 5 6" xfId="294"/>
    <cellStyle name="Normal 5 7" xfId="295"/>
    <cellStyle name="Normal 5 8" xfId="296"/>
    <cellStyle name="Normal 5 9" xfId="297"/>
    <cellStyle name="Normal 5_ფორმა N 8.1" xfId="298"/>
    <cellStyle name="Normal 6" xfId="12"/>
    <cellStyle name="Normal 6 2" xfId="299"/>
    <cellStyle name="Normal 6 3" xfId="300"/>
    <cellStyle name="Normal 6 4" xfId="301"/>
    <cellStyle name="Normal 6 5" xfId="302"/>
    <cellStyle name="Normal 7" xfId="13"/>
    <cellStyle name="Normal 7 2" xfId="303"/>
    <cellStyle name="Normal 7 3" xfId="304"/>
    <cellStyle name="Normal 7 4" xfId="305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171450</xdr:rowOff>
    </xdr:from>
    <xdr:to>
      <xdr:col>2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4143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171450</xdr:rowOff>
    </xdr:from>
    <xdr:to>
      <xdr:col>1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23</xdr:row>
      <xdr:rowOff>180975</xdr:rowOff>
    </xdr:from>
    <xdr:to>
      <xdr:col>6</xdr:col>
      <xdr:colOff>219075</xdr:colOff>
      <xdr:row>23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%20%2031.08.2016-20.09.2016-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%20%2010.08.2016-30.08.2016-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5"/>
  <sheetViews>
    <sheetView showGridLines="0" tabSelected="1" view="pageBreakPreview" zoomScale="90" zoomScaleNormal="100" zoomScaleSheetLayoutView="90" workbookViewId="0">
      <selection activeCell="G98" sqref="G98"/>
    </sheetView>
  </sheetViews>
  <sheetFormatPr defaultRowHeight="15"/>
  <cols>
    <col min="1" max="1" width="6.28515625" style="409" bestFit="1" customWidth="1"/>
    <col min="2" max="2" width="13.140625" style="409" customWidth="1"/>
    <col min="3" max="3" width="17.85546875" style="409" customWidth="1"/>
    <col min="4" max="4" width="15.140625" style="409" customWidth="1"/>
    <col min="5" max="5" width="24.5703125" style="409" customWidth="1"/>
    <col min="6" max="6" width="19.140625" style="446" customWidth="1"/>
    <col min="7" max="7" width="22.42578125" style="446" customWidth="1"/>
    <col min="8" max="8" width="19.140625" style="446" customWidth="1"/>
    <col min="9" max="9" width="17.5703125" style="409" customWidth="1"/>
    <col min="10" max="10" width="17.42578125" style="409" customWidth="1"/>
    <col min="11" max="11" width="13.140625" style="409" customWidth="1"/>
    <col min="12" max="12" width="23.7109375" style="409" customWidth="1"/>
    <col min="13" max="13" width="2.28515625" style="409" customWidth="1"/>
    <col min="14" max="14" width="9.140625" style="409" customWidth="1"/>
    <col min="15" max="16384" width="9.140625" style="409"/>
  </cols>
  <sheetData>
    <row r="1" spans="1:13" s="390" customFormat="1">
      <c r="A1" s="378" t="s">
        <v>294</v>
      </c>
      <c r="B1" s="387"/>
      <c r="C1" s="387"/>
      <c r="D1" s="387"/>
      <c r="E1" s="388"/>
      <c r="F1" s="379"/>
      <c r="G1" s="388"/>
      <c r="H1" s="380"/>
      <c r="I1" s="387"/>
      <c r="J1" s="388"/>
      <c r="K1" s="388"/>
      <c r="L1" s="389" t="s">
        <v>97</v>
      </c>
    </row>
    <row r="2" spans="1:13" s="390" customFormat="1">
      <c r="A2" s="381" t="s">
        <v>128</v>
      </c>
      <c r="B2" s="387"/>
      <c r="C2" s="387"/>
      <c r="D2" s="387"/>
      <c r="E2" s="388"/>
      <c r="F2" s="379"/>
      <c r="G2" s="388"/>
      <c r="H2" s="382"/>
      <c r="I2" s="387"/>
      <c r="J2" s="388"/>
      <c r="K2" s="388"/>
      <c r="L2" s="500" t="s">
        <v>1136</v>
      </c>
      <c r="M2" s="501"/>
    </row>
    <row r="3" spans="1:13" s="390" customFormat="1">
      <c r="A3" s="391"/>
      <c r="B3" s="387"/>
      <c r="C3" s="392"/>
      <c r="D3" s="393"/>
      <c r="E3" s="388"/>
      <c r="F3" s="394"/>
      <c r="G3" s="388"/>
      <c r="H3" s="388"/>
      <c r="I3" s="379"/>
      <c r="J3" s="387"/>
      <c r="K3" s="387"/>
      <c r="L3" s="395"/>
    </row>
    <row r="4" spans="1:13" s="390" customFormat="1">
      <c r="A4" s="383" t="s">
        <v>261</v>
      </c>
      <c r="B4" s="379"/>
      <c r="C4" s="379"/>
      <c r="E4" s="396"/>
      <c r="F4" s="397"/>
      <c r="G4" s="398"/>
      <c r="H4" s="399"/>
      <c r="I4" s="396"/>
      <c r="J4" s="400"/>
      <c r="K4" s="398"/>
      <c r="L4" s="401"/>
    </row>
    <row r="5" spans="1:13" s="390" customFormat="1" ht="15.75" thickBot="1">
      <c r="A5" s="375" t="s">
        <v>1022</v>
      </c>
      <c r="B5" s="388"/>
      <c r="C5" s="402"/>
      <c r="D5" s="403"/>
      <c r="E5" s="388"/>
      <c r="F5" s="404"/>
      <c r="G5" s="404"/>
      <c r="H5" s="404"/>
      <c r="I5" s="388"/>
      <c r="J5" s="387"/>
      <c r="K5" s="387"/>
      <c r="L5" s="395"/>
    </row>
    <row r="6" spans="1:13" ht="15.75" thickBot="1">
      <c r="A6" s="405"/>
      <c r="B6" s="406"/>
      <c r="C6" s="407"/>
      <c r="D6" s="407"/>
      <c r="E6" s="407"/>
      <c r="F6" s="379"/>
      <c r="G6" s="379"/>
      <c r="H6" s="379"/>
      <c r="I6" s="502" t="s">
        <v>441</v>
      </c>
      <c r="J6" s="503"/>
      <c r="K6" s="504"/>
      <c r="L6" s="408"/>
    </row>
    <row r="7" spans="1:13" s="421" customFormat="1" ht="51.75" thickBot="1">
      <c r="A7" s="410" t="s">
        <v>64</v>
      </c>
      <c r="B7" s="411" t="s">
        <v>129</v>
      </c>
      <c r="C7" s="411" t="s">
        <v>440</v>
      </c>
      <c r="D7" s="412" t="s">
        <v>267</v>
      </c>
      <c r="E7" s="413" t="s">
        <v>439</v>
      </c>
      <c r="F7" s="414" t="s">
        <v>438</v>
      </c>
      <c r="G7" s="415" t="s">
        <v>216</v>
      </c>
      <c r="H7" s="416" t="s">
        <v>213</v>
      </c>
      <c r="I7" s="417" t="s">
        <v>437</v>
      </c>
      <c r="J7" s="418" t="s">
        <v>264</v>
      </c>
      <c r="K7" s="419" t="s">
        <v>217</v>
      </c>
      <c r="L7" s="420" t="s">
        <v>218</v>
      </c>
    </row>
    <row r="8" spans="1:13" s="427" customFormat="1" ht="15.75" thickBot="1">
      <c r="A8" s="422">
        <v>1</v>
      </c>
      <c r="B8" s="423">
        <v>2</v>
      </c>
      <c r="C8" s="424">
        <v>3</v>
      </c>
      <c r="D8" s="424">
        <v>4</v>
      </c>
      <c r="E8" s="422">
        <v>5</v>
      </c>
      <c r="F8" s="423">
        <v>6</v>
      </c>
      <c r="G8" s="424">
        <v>7</v>
      </c>
      <c r="H8" s="423">
        <v>8</v>
      </c>
      <c r="I8" s="422">
        <v>9</v>
      </c>
      <c r="J8" s="423">
        <v>10</v>
      </c>
      <c r="K8" s="425">
        <v>11</v>
      </c>
      <c r="L8" s="426">
        <v>12</v>
      </c>
    </row>
    <row r="9" spans="1:13" s="439" customFormat="1" ht="25.5">
      <c r="A9" s="428">
        <v>1</v>
      </c>
      <c r="B9" s="429" t="s">
        <v>1229</v>
      </c>
      <c r="C9" s="430" t="s">
        <v>550</v>
      </c>
      <c r="D9" s="431">
        <v>100</v>
      </c>
      <c r="E9" s="432" t="s">
        <v>1230</v>
      </c>
      <c r="F9" s="433" t="s">
        <v>1231</v>
      </c>
      <c r="G9" s="434" t="s">
        <v>1232</v>
      </c>
      <c r="H9" s="434" t="s">
        <v>828</v>
      </c>
      <c r="I9" s="435"/>
      <c r="J9" s="436"/>
      <c r="K9" s="437"/>
      <c r="L9" s="438"/>
    </row>
    <row r="10" spans="1:13" s="439" customFormat="1" ht="25.5">
      <c r="A10" s="428">
        <v>2</v>
      </c>
      <c r="B10" s="429" t="s">
        <v>1229</v>
      </c>
      <c r="C10" s="430" t="s">
        <v>550</v>
      </c>
      <c r="D10" s="431">
        <v>100</v>
      </c>
      <c r="E10" s="432" t="s">
        <v>1233</v>
      </c>
      <c r="F10" s="433" t="s">
        <v>1234</v>
      </c>
      <c r="G10" s="434" t="s">
        <v>1235</v>
      </c>
      <c r="H10" s="434" t="s">
        <v>828</v>
      </c>
      <c r="I10" s="435"/>
      <c r="J10" s="436"/>
      <c r="K10" s="437"/>
      <c r="L10" s="438"/>
    </row>
    <row r="11" spans="1:13" s="439" customFormat="1" ht="25.5">
      <c r="A11" s="428">
        <v>3</v>
      </c>
      <c r="B11" s="429" t="s">
        <v>1236</v>
      </c>
      <c r="C11" s="430" t="s">
        <v>550</v>
      </c>
      <c r="D11" s="431">
        <v>3000</v>
      </c>
      <c r="E11" s="432" t="s">
        <v>1237</v>
      </c>
      <c r="F11" s="433" t="s">
        <v>1238</v>
      </c>
      <c r="G11" s="434" t="s">
        <v>1239</v>
      </c>
      <c r="H11" s="434" t="s">
        <v>897</v>
      </c>
      <c r="I11" s="435"/>
      <c r="J11" s="436"/>
      <c r="K11" s="437"/>
      <c r="L11" s="438"/>
    </row>
    <row r="12" spans="1:13" s="439" customFormat="1" ht="25.5">
      <c r="A12" s="428">
        <v>4</v>
      </c>
      <c r="B12" s="429" t="s">
        <v>1236</v>
      </c>
      <c r="C12" s="430" t="s">
        <v>550</v>
      </c>
      <c r="D12" s="431">
        <v>1055</v>
      </c>
      <c r="E12" s="432" t="s">
        <v>1240</v>
      </c>
      <c r="F12" s="433" t="s">
        <v>1241</v>
      </c>
      <c r="G12" s="434" t="s">
        <v>1242</v>
      </c>
      <c r="H12" s="434" t="s">
        <v>897</v>
      </c>
      <c r="I12" s="435"/>
      <c r="J12" s="436"/>
      <c r="K12" s="437"/>
      <c r="L12" s="438"/>
    </row>
    <row r="13" spans="1:13" s="439" customFormat="1" ht="25.5">
      <c r="A13" s="428">
        <v>5</v>
      </c>
      <c r="B13" s="429" t="s">
        <v>1236</v>
      </c>
      <c r="C13" s="430" t="s">
        <v>550</v>
      </c>
      <c r="D13" s="431">
        <v>1055</v>
      </c>
      <c r="E13" s="432" t="s">
        <v>1243</v>
      </c>
      <c r="F13" s="433" t="s">
        <v>1244</v>
      </c>
      <c r="G13" s="434" t="s">
        <v>1242</v>
      </c>
      <c r="H13" s="434" t="s">
        <v>897</v>
      </c>
      <c r="I13" s="435"/>
      <c r="J13" s="436"/>
      <c r="K13" s="437"/>
      <c r="L13" s="438"/>
    </row>
    <row r="14" spans="1:13" s="439" customFormat="1" ht="25.5">
      <c r="A14" s="428">
        <v>6</v>
      </c>
      <c r="B14" s="429" t="s">
        <v>1236</v>
      </c>
      <c r="C14" s="430" t="s">
        <v>550</v>
      </c>
      <c r="D14" s="431">
        <v>555</v>
      </c>
      <c r="E14" s="432" t="s">
        <v>1245</v>
      </c>
      <c r="F14" s="433" t="s">
        <v>1246</v>
      </c>
      <c r="G14" s="434" t="s">
        <v>1242</v>
      </c>
      <c r="H14" s="434" t="s">
        <v>897</v>
      </c>
      <c r="I14" s="435"/>
      <c r="J14" s="436"/>
      <c r="K14" s="437"/>
      <c r="L14" s="438"/>
    </row>
    <row r="15" spans="1:13" s="439" customFormat="1" ht="25.5">
      <c r="A15" s="428">
        <v>7</v>
      </c>
      <c r="B15" s="429" t="s">
        <v>1247</v>
      </c>
      <c r="C15" s="430" t="s">
        <v>550</v>
      </c>
      <c r="D15" s="431">
        <v>55555.55</v>
      </c>
      <c r="E15" s="432" t="s">
        <v>1248</v>
      </c>
      <c r="F15" s="433" t="s">
        <v>1249</v>
      </c>
      <c r="G15" s="434" t="s">
        <v>1250</v>
      </c>
      <c r="H15" s="434" t="s">
        <v>555</v>
      </c>
      <c r="I15" s="435"/>
      <c r="J15" s="436"/>
      <c r="K15" s="437"/>
      <c r="L15" s="438"/>
    </row>
    <row r="16" spans="1:13" s="439" customFormat="1" ht="62.25" customHeight="1">
      <c r="A16" s="428">
        <v>8</v>
      </c>
      <c r="B16" s="465">
        <v>42620</v>
      </c>
      <c r="C16" s="430" t="s">
        <v>899</v>
      </c>
      <c r="D16" s="431">
        <v>4400</v>
      </c>
      <c r="E16" s="432" t="s">
        <v>1251</v>
      </c>
      <c r="F16" s="433">
        <v>238740092</v>
      </c>
      <c r="G16" s="434"/>
      <c r="H16" s="434"/>
      <c r="I16" s="435" t="s">
        <v>1252</v>
      </c>
      <c r="J16" s="436" t="s">
        <v>900</v>
      </c>
      <c r="K16" s="437" t="s">
        <v>1253</v>
      </c>
      <c r="L16" s="438"/>
    </row>
    <row r="17" spans="1:12" s="439" customFormat="1" ht="63.75">
      <c r="A17" s="428">
        <v>9</v>
      </c>
      <c r="B17" s="429" t="s">
        <v>1254</v>
      </c>
      <c r="C17" s="430" t="s">
        <v>899</v>
      </c>
      <c r="D17" s="431">
        <v>360</v>
      </c>
      <c r="E17" s="432" t="s">
        <v>1255</v>
      </c>
      <c r="F17" s="433" t="s">
        <v>1256</v>
      </c>
      <c r="G17" s="434"/>
      <c r="H17" s="434"/>
      <c r="I17" s="435" t="s">
        <v>1257</v>
      </c>
      <c r="J17" s="436" t="s">
        <v>900</v>
      </c>
      <c r="K17" s="437" t="s">
        <v>1258</v>
      </c>
      <c r="L17" s="438"/>
    </row>
    <row r="18" spans="1:12" s="439" customFormat="1" ht="25.5">
      <c r="A18" s="428">
        <v>10</v>
      </c>
      <c r="B18" s="429" t="s">
        <v>1254</v>
      </c>
      <c r="C18" s="430" t="s">
        <v>550</v>
      </c>
      <c r="D18" s="431">
        <v>1000</v>
      </c>
      <c r="E18" s="432" t="s">
        <v>1259</v>
      </c>
      <c r="F18" s="433" t="s">
        <v>1260</v>
      </c>
      <c r="G18" s="434" t="s">
        <v>1261</v>
      </c>
      <c r="H18" s="434" t="s">
        <v>556</v>
      </c>
      <c r="I18" s="435"/>
      <c r="J18" s="436"/>
      <c r="K18" s="437"/>
      <c r="L18" s="438"/>
    </row>
    <row r="19" spans="1:12" s="439" customFormat="1" ht="25.5">
      <c r="A19" s="428">
        <v>11</v>
      </c>
      <c r="B19" s="429" t="s">
        <v>1254</v>
      </c>
      <c r="C19" s="430" t="s">
        <v>550</v>
      </c>
      <c r="D19" s="431">
        <v>2000</v>
      </c>
      <c r="E19" s="432" t="s">
        <v>1262</v>
      </c>
      <c r="F19" s="433" t="s">
        <v>1263</v>
      </c>
      <c r="G19" s="434" t="s">
        <v>1264</v>
      </c>
      <c r="H19" s="434" t="s">
        <v>897</v>
      </c>
      <c r="I19" s="435"/>
      <c r="J19" s="436"/>
      <c r="K19" s="437"/>
      <c r="L19" s="438"/>
    </row>
    <row r="20" spans="1:12" s="439" customFormat="1" ht="25.5">
      <c r="A20" s="428">
        <v>12</v>
      </c>
      <c r="B20" s="429" t="s">
        <v>1254</v>
      </c>
      <c r="C20" s="430" t="s">
        <v>550</v>
      </c>
      <c r="D20" s="431">
        <v>3823</v>
      </c>
      <c r="E20" s="432" t="s">
        <v>1265</v>
      </c>
      <c r="F20" s="433" t="s">
        <v>1266</v>
      </c>
      <c r="G20" s="434" t="s">
        <v>1267</v>
      </c>
      <c r="H20" s="434" t="s">
        <v>554</v>
      </c>
      <c r="I20" s="435"/>
      <c r="J20" s="436"/>
      <c r="K20" s="437"/>
      <c r="L20" s="438"/>
    </row>
    <row r="21" spans="1:12" s="439" customFormat="1" ht="25.5">
      <c r="A21" s="428">
        <v>13</v>
      </c>
      <c r="B21" s="429" t="s">
        <v>1268</v>
      </c>
      <c r="C21" s="430" t="s">
        <v>550</v>
      </c>
      <c r="D21" s="431">
        <v>100</v>
      </c>
      <c r="E21" s="432" t="s">
        <v>551</v>
      </c>
      <c r="F21" s="433" t="s">
        <v>552</v>
      </c>
      <c r="G21" s="434" t="s">
        <v>553</v>
      </c>
      <c r="H21" s="434" t="s">
        <v>554</v>
      </c>
      <c r="I21" s="435"/>
      <c r="J21" s="436"/>
      <c r="K21" s="437"/>
      <c r="L21" s="438"/>
    </row>
    <row r="22" spans="1:12" s="439" customFormat="1" ht="25.5">
      <c r="A22" s="428">
        <v>14</v>
      </c>
      <c r="B22" s="429" t="s">
        <v>1268</v>
      </c>
      <c r="C22" s="430" t="s">
        <v>550</v>
      </c>
      <c r="D22" s="431">
        <v>1000</v>
      </c>
      <c r="E22" s="432" t="s">
        <v>1269</v>
      </c>
      <c r="F22" s="433" t="s">
        <v>1270</v>
      </c>
      <c r="G22" s="434" t="s">
        <v>1271</v>
      </c>
      <c r="H22" s="434" t="s">
        <v>554</v>
      </c>
      <c r="I22" s="435"/>
      <c r="J22" s="436"/>
      <c r="K22" s="437"/>
      <c r="L22" s="438"/>
    </row>
    <row r="23" spans="1:12" s="439" customFormat="1" ht="25.5">
      <c r="A23" s="428">
        <v>15</v>
      </c>
      <c r="B23" s="429" t="s">
        <v>1268</v>
      </c>
      <c r="C23" s="430" t="s">
        <v>550</v>
      </c>
      <c r="D23" s="431">
        <v>5000</v>
      </c>
      <c r="E23" s="432" t="s">
        <v>1272</v>
      </c>
      <c r="F23" s="433" t="s">
        <v>1273</v>
      </c>
      <c r="G23" s="434" t="s">
        <v>1274</v>
      </c>
      <c r="H23" s="434" t="s">
        <v>897</v>
      </c>
      <c r="I23" s="435"/>
      <c r="J23" s="436"/>
      <c r="K23" s="437"/>
      <c r="L23" s="438"/>
    </row>
    <row r="24" spans="1:12" s="439" customFormat="1" ht="25.5">
      <c r="A24" s="428">
        <v>16</v>
      </c>
      <c r="B24" s="429" t="s">
        <v>1268</v>
      </c>
      <c r="C24" s="430" t="s">
        <v>550</v>
      </c>
      <c r="D24" s="431">
        <v>5005</v>
      </c>
      <c r="E24" s="432" t="s">
        <v>901</v>
      </c>
      <c r="F24" s="433" t="s">
        <v>902</v>
      </c>
      <c r="G24" s="434" t="s">
        <v>1275</v>
      </c>
      <c r="H24" s="434" t="s">
        <v>897</v>
      </c>
      <c r="I24" s="435"/>
      <c r="J24" s="436"/>
      <c r="K24" s="437"/>
      <c r="L24" s="438"/>
    </row>
    <row r="25" spans="1:12" s="439" customFormat="1" ht="25.5">
      <c r="A25" s="428">
        <v>17</v>
      </c>
      <c r="B25" s="429" t="s">
        <v>1268</v>
      </c>
      <c r="C25" s="430" t="s">
        <v>550</v>
      </c>
      <c r="D25" s="431">
        <v>5000</v>
      </c>
      <c r="E25" s="432" t="s">
        <v>1276</v>
      </c>
      <c r="F25" s="433" t="s">
        <v>1277</v>
      </c>
      <c r="G25" s="434" t="s">
        <v>1278</v>
      </c>
      <c r="H25" s="434" t="s">
        <v>897</v>
      </c>
      <c r="I25" s="435"/>
      <c r="J25" s="436"/>
      <c r="K25" s="437"/>
      <c r="L25" s="438"/>
    </row>
    <row r="26" spans="1:12" s="439" customFormat="1" ht="25.5">
      <c r="A26" s="428">
        <v>18</v>
      </c>
      <c r="B26" s="429" t="s">
        <v>1268</v>
      </c>
      <c r="C26" s="430" t="s">
        <v>550</v>
      </c>
      <c r="D26" s="431">
        <v>5000</v>
      </c>
      <c r="E26" s="432" t="s">
        <v>1279</v>
      </c>
      <c r="F26" s="433" t="s">
        <v>1280</v>
      </c>
      <c r="G26" s="434" t="s">
        <v>1281</v>
      </c>
      <c r="H26" s="434" t="s">
        <v>1023</v>
      </c>
      <c r="I26" s="435"/>
      <c r="J26" s="436"/>
      <c r="K26" s="437"/>
      <c r="L26" s="438"/>
    </row>
    <row r="27" spans="1:12" s="439" customFormat="1" ht="25.5">
      <c r="A27" s="428">
        <v>19</v>
      </c>
      <c r="B27" s="429" t="s">
        <v>1268</v>
      </c>
      <c r="C27" s="430" t="s">
        <v>550</v>
      </c>
      <c r="D27" s="431">
        <v>5000</v>
      </c>
      <c r="E27" s="432" t="s">
        <v>1282</v>
      </c>
      <c r="F27" s="433" t="s">
        <v>1283</v>
      </c>
      <c r="G27" s="434" t="s">
        <v>1284</v>
      </c>
      <c r="H27" s="434" t="s">
        <v>897</v>
      </c>
      <c r="I27" s="435"/>
      <c r="J27" s="436"/>
      <c r="K27" s="437"/>
      <c r="L27" s="438"/>
    </row>
    <row r="28" spans="1:12" s="439" customFormat="1" ht="25.5">
      <c r="A28" s="428">
        <v>20</v>
      </c>
      <c r="B28" s="429" t="s">
        <v>1285</v>
      </c>
      <c r="C28" s="430" t="s">
        <v>550</v>
      </c>
      <c r="D28" s="431">
        <v>2000</v>
      </c>
      <c r="E28" s="432" t="s">
        <v>903</v>
      </c>
      <c r="F28" s="433" t="s">
        <v>904</v>
      </c>
      <c r="G28" s="434" t="s">
        <v>905</v>
      </c>
      <c r="H28" s="434" t="s">
        <v>555</v>
      </c>
      <c r="I28" s="435"/>
      <c r="J28" s="436"/>
      <c r="K28" s="437"/>
      <c r="L28" s="438"/>
    </row>
    <row r="29" spans="1:12" s="439" customFormat="1" ht="25.5">
      <c r="A29" s="428">
        <v>21</v>
      </c>
      <c r="B29" s="429" t="s">
        <v>1285</v>
      </c>
      <c r="C29" s="430" t="s">
        <v>550</v>
      </c>
      <c r="D29" s="431">
        <v>1250</v>
      </c>
      <c r="E29" s="432" t="s">
        <v>1286</v>
      </c>
      <c r="F29" s="433" t="s">
        <v>1287</v>
      </c>
      <c r="G29" s="434" t="s">
        <v>1288</v>
      </c>
      <c r="H29" s="434" t="s">
        <v>897</v>
      </c>
      <c r="I29" s="435"/>
      <c r="J29" s="436"/>
      <c r="K29" s="437"/>
      <c r="L29" s="438"/>
    </row>
    <row r="30" spans="1:12" s="439" customFormat="1" ht="25.5">
      <c r="A30" s="428">
        <v>22</v>
      </c>
      <c r="B30" s="429" t="s">
        <v>1285</v>
      </c>
      <c r="C30" s="430" t="s">
        <v>550</v>
      </c>
      <c r="D30" s="431">
        <v>1250</v>
      </c>
      <c r="E30" s="432" t="s">
        <v>1286</v>
      </c>
      <c r="F30" s="433" t="s">
        <v>1287</v>
      </c>
      <c r="G30" s="434" t="s">
        <v>1288</v>
      </c>
      <c r="H30" s="434" t="s">
        <v>897</v>
      </c>
      <c r="I30" s="435"/>
      <c r="J30" s="436"/>
      <c r="K30" s="437"/>
      <c r="L30" s="438"/>
    </row>
    <row r="31" spans="1:12" s="439" customFormat="1" ht="25.5">
      <c r="A31" s="428">
        <v>23</v>
      </c>
      <c r="B31" s="429" t="s">
        <v>1285</v>
      </c>
      <c r="C31" s="430" t="s">
        <v>550</v>
      </c>
      <c r="D31" s="431">
        <v>3000</v>
      </c>
      <c r="E31" s="432" t="s">
        <v>1289</v>
      </c>
      <c r="F31" s="433" t="s">
        <v>1290</v>
      </c>
      <c r="G31" s="434" t="s">
        <v>1291</v>
      </c>
      <c r="H31" s="434" t="s">
        <v>897</v>
      </c>
      <c r="I31" s="435"/>
      <c r="J31" s="436"/>
      <c r="K31" s="437"/>
      <c r="L31" s="438"/>
    </row>
    <row r="32" spans="1:12" s="439" customFormat="1" ht="51">
      <c r="A32" s="428">
        <v>24</v>
      </c>
      <c r="B32" s="429" t="s">
        <v>1285</v>
      </c>
      <c r="C32" s="430" t="s">
        <v>899</v>
      </c>
      <c r="D32" s="431">
        <v>10800</v>
      </c>
      <c r="E32" s="432" t="s">
        <v>1292</v>
      </c>
      <c r="F32" s="433" t="s">
        <v>1293</v>
      </c>
      <c r="G32" s="434"/>
      <c r="H32" s="434"/>
      <c r="I32" s="435" t="s">
        <v>1294</v>
      </c>
      <c r="J32" s="436" t="s">
        <v>900</v>
      </c>
      <c r="K32" s="437" t="s">
        <v>1295</v>
      </c>
      <c r="L32" s="438"/>
    </row>
    <row r="33" spans="1:12" s="439" customFormat="1" ht="51">
      <c r="A33" s="428">
        <v>25</v>
      </c>
      <c r="B33" s="429" t="s">
        <v>1285</v>
      </c>
      <c r="C33" s="430" t="s">
        <v>899</v>
      </c>
      <c r="D33" s="431">
        <v>1590</v>
      </c>
      <c r="E33" s="432" t="s">
        <v>1296</v>
      </c>
      <c r="F33" s="433" t="s">
        <v>1297</v>
      </c>
      <c r="G33" s="434"/>
      <c r="H33" s="434"/>
      <c r="I33" s="435" t="s">
        <v>1298</v>
      </c>
      <c r="J33" s="436" t="s">
        <v>900</v>
      </c>
      <c r="K33" s="437" t="s">
        <v>1299</v>
      </c>
      <c r="L33" s="438"/>
    </row>
    <row r="34" spans="1:12" s="439" customFormat="1" ht="51">
      <c r="A34" s="428">
        <v>26</v>
      </c>
      <c r="B34" s="429" t="s">
        <v>1300</v>
      </c>
      <c r="C34" s="430" t="s">
        <v>899</v>
      </c>
      <c r="D34" s="431">
        <v>33.33</v>
      </c>
      <c r="E34" s="432" t="s">
        <v>1301</v>
      </c>
      <c r="F34" s="433" t="s">
        <v>1302</v>
      </c>
      <c r="G34" s="434"/>
      <c r="H34" s="434"/>
      <c r="I34" s="435" t="s">
        <v>1303</v>
      </c>
      <c r="J34" s="436" t="s">
        <v>900</v>
      </c>
      <c r="K34" s="437" t="s">
        <v>1304</v>
      </c>
      <c r="L34" s="438"/>
    </row>
    <row r="35" spans="1:12" s="439" customFormat="1" ht="51">
      <c r="A35" s="428">
        <v>27</v>
      </c>
      <c r="B35" s="429" t="s">
        <v>1300</v>
      </c>
      <c r="C35" s="430" t="s">
        <v>899</v>
      </c>
      <c r="D35" s="431">
        <v>33.33</v>
      </c>
      <c r="E35" s="432" t="s">
        <v>1305</v>
      </c>
      <c r="F35" s="433" t="s">
        <v>1306</v>
      </c>
      <c r="G35" s="434"/>
      <c r="H35" s="434"/>
      <c r="I35" s="435" t="s">
        <v>1303</v>
      </c>
      <c r="J35" s="436" t="s">
        <v>900</v>
      </c>
      <c r="K35" s="437" t="s">
        <v>1304</v>
      </c>
      <c r="L35" s="438"/>
    </row>
    <row r="36" spans="1:12" s="439" customFormat="1" ht="51">
      <c r="A36" s="428">
        <v>28</v>
      </c>
      <c r="B36" s="465" t="s">
        <v>1300</v>
      </c>
      <c r="C36" s="430" t="s">
        <v>899</v>
      </c>
      <c r="D36" s="431">
        <v>33.33</v>
      </c>
      <c r="E36" s="432" t="s">
        <v>1307</v>
      </c>
      <c r="F36" s="433" t="s">
        <v>1308</v>
      </c>
      <c r="G36" s="434"/>
      <c r="H36" s="434"/>
      <c r="I36" s="435" t="s">
        <v>1303</v>
      </c>
      <c r="J36" s="436" t="s">
        <v>900</v>
      </c>
      <c r="K36" s="437" t="s">
        <v>1304</v>
      </c>
      <c r="L36" s="438"/>
    </row>
    <row r="37" spans="1:12" s="439" customFormat="1" ht="25.5">
      <c r="A37" s="428">
        <v>29</v>
      </c>
      <c r="B37" s="429" t="s">
        <v>1300</v>
      </c>
      <c r="C37" s="430" t="s">
        <v>550</v>
      </c>
      <c r="D37" s="431">
        <v>1500</v>
      </c>
      <c r="E37" s="432" t="s">
        <v>1309</v>
      </c>
      <c r="F37" s="433" t="s">
        <v>1310</v>
      </c>
      <c r="G37" s="434" t="s">
        <v>1311</v>
      </c>
      <c r="H37" s="434" t="s">
        <v>897</v>
      </c>
      <c r="I37" s="435"/>
      <c r="J37" s="436"/>
      <c r="K37" s="437"/>
      <c r="L37" s="438"/>
    </row>
    <row r="38" spans="1:12" s="439" customFormat="1" ht="25.5">
      <c r="A38" s="428">
        <v>30</v>
      </c>
      <c r="B38" s="429" t="s">
        <v>1312</v>
      </c>
      <c r="C38" s="430" t="s">
        <v>550</v>
      </c>
      <c r="D38" s="431">
        <v>50</v>
      </c>
      <c r="E38" s="432" t="s">
        <v>1313</v>
      </c>
      <c r="F38" s="433" t="s">
        <v>1314</v>
      </c>
      <c r="G38" s="434" t="s">
        <v>1315</v>
      </c>
      <c r="H38" s="434" t="s">
        <v>897</v>
      </c>
      <c r="I38" s="435"/>
      <c r="J38" s="436"/>
      <c r="K38" s="437"/>
      <c r="L38" s="438"/>
    </row>
    <row r="39" spans="1:12" s="439" customFormat="1" ht="25.5">
      <c r="A39" s="428">
        <v>31</v>
      </c>
      <c r="B39" s="429" t="s">
        <v>1312</v>
      </c>
      <c r="C39" s="430" t="s">
        <v>550</v>
      </c>
      <c r="D39" s="431">
        <v>3460</v>
      </c>
      <c r="E39" s="432" t="s">
        <v>1316</v>
      </c>
      <c r="F39" s="433" t="s">
        <v>1317</v>
      </c>
      <c r="G39" s="434" t="s">
        <v>1318</v>
      </c>
      <c r="H39" s="434" t="s">
        <v>897</v>
      </c>
      <c r="I39" s="435"/>
      <c r="J39" s="436"/>
      <c r="K39" s="437"/>
      <c r="L39" s="438"/>
    </row>
    <row r="40" spans="1:12" s="439" customFormat="1" ht="25.5">
      <c r="A40" s="428">
        <v>32</v>
      </c>
      <c r="B40" s="429" t="s">
        <v>1312</v>
      </c>
      <c r="C40" s="430" t="s">
        <v>550</v>
      </c>
      <c r="D40" s="431">
        <v>500</v>
      </c>
      <c r="E40" s="432" t="s">
        <v>1319</v>
      </c>
      <c r="F40" s="433" t="s">
        <v>1320</v>
      </c>
      <c r="G40" s="434" t="s">
        <v>1321</v>
      </c>
      <c r="H40" s="434" t="s">
        <v>897</v>
      </c>
      <c r="I40" s="435"/>
      <c r="J40" s="436"/>
      <c r="K40" s="437"/>
      <c r="L40" s="438"/>
    </row>
    <row r="41" spans="1:12" s="439" customFormat="1" ht="25.5">
      <c r="A41" s="428">
        <v>33</v>
      </c>
      <c r="B41" s="429" t="s">
        <v>1312</v>
      </c>
      <c r="C41" s="430" t="s">
        <v>550</v>
      </c>
      <c r="D41" s="431">
        <v>1800</v>
      </c>
      <c r="E41" s="432" t="s">
        <v>1322</v>
      </c>
      <c r="F41" s="433" t="s">
        <v>1323</v>
      </c>
      <c r="G41" s="434" t="s">
        <v>1324</v>
      </c>
      <c r="H41" s="434" t="s">
        <v>897</v>
      </c>
      <c r="I41" s="435"/>
      <c r="J41" s="436"/>
      <c r="K41" s="437"/>
      <c r="L41" s="438"/>
    </row>
    <row r="42" spans="1:12" s="439" customFormat="1" ht="25.5">
      <c r="A42" s="428">
        <v>34</v>
      </c>
      <c r="B42" s="429" t="s">
        <v>1312</v>
      </c>
      <c r="C42" s="430" t="s">
        <v>550</v>
      </c>
      <c r="D42" s="431">
        <v>19.600000000000001</v>
      </c>
      <c r="E42" s="432" t="s">
        <v>1325</v>
      </c>
      <c r="F42" s="433" t="s">
        <v>1326</v>
      </c>
      <c r="G42" s="434" t="s">
        <v>1327</v>
      </c>
      <c r="H42" s="434" t="s">
        <v>555</v>
      </c>
      <c r="I42" s="435"/>
      <c r="J42" s="436"/>
      <c r="K42" s="437"/>
      <c r="L42" s="438"/>
    </row>
    <row r="43" spans="1:12" s="439" customFormat="1" ht="25.5">
      <c r="A43" s="428">
        <v>35</v>
      </c>
      <c r="B43" s="429" t="s">
        <v>1312</v>
      </c>
      <c r="C43" s="430" t="s">
        <v>550</v>
      </c>
      <c r="D43" s="431">
        <v>29.4</v>
      </c>
      <c r="E43" s="432" t="s">
        <v>1328</v>
      </c>
      <c r="F43" s="433" t="s">
        <v>1329</v>
      </c>
      <c r="G43" s="434" t="s">
        <v>1330</v>
      </c>
      <c r="H43" s="434" t="s">
        <v>555</v>
      </c>
      <c r="I43" s="435"/>
      <c r="J43" s="436"/>
      <c r="K43" s="437"/>
      <c r="L43" s="438"/>
    </row>
    <row r="44" spans="1:12" s="439" customFormat="1" ht="25.5">
      <c r="A44" s="428">
        <v>36</v>
      </c>
      <c r="B44" s="429" t="s">
        <v>1312</v>
      </c>
      <c r="C44" s="430" t="s">
        <v>550</v>
      </c>
      <c r="D44" s="431">
        <v>0.98</v>
      </c>
      <c r="E44" s="432" t="s">
        <v>1331</v>
      </c>
      <c r="F44" s="433" t="s">
        <v>1332</v>
      </c>
      <c r="G44" s="434" t="s">
        <v>1333</v>
      </c>
      <c r="H44" s="434" t="s">
        <v>554</v>
      </c>
      <c r="I44" s="435"/>
      <c r="J44" s="436"/>
      <c r="K44" s="437"/>
      <c r="L44" s="438"/>
    </row>
    <row r="45" spans="1:12" s="439" customFormat="1" ht="25.5">
      <c r="A45" s="428">
        <v>37</v>
      </c>
      <c r="B45" s="429" t="s">
        <v>1312</v>
      </c>
      <c r="C45" s="430" t="s">
        <v>550</v>
      </c>
      <c r="D45" s="431">
        <v>4.92</v>
      </c>
      <c r="E45" s="432" t="s">
        <v>1334</v>
      </c>
      <c r="F45" s="433" t="s">
        <v>1335</v>
      </c>
      <c r="G45" s="434" t="s">
        <v>1336</v>
      </c>
      <c r="H45" s="434" t="s">
        <v>554</v>
      </c>
      <c r="I45" s="435"/>
      <c r="J45" s="436"/>
      <c r="K45" s="437"/>
      <c r="L45" s="438"/>
    </row>
    <row r="46" spans="1:12" s="439" customFormat="1" ht="25.5">
      <c r="A46" s="428">
        <v>38</v>
      </c>
      <c r="B46" s="429" t="s">
        <v>1337</v>
      </c>
      <c r="C46" s="430" t="s">
        <v>550</v>
      </c>
      <c r="D46" s="431">
        <v>60000</v>
      </c>
      <c r="E46" s="432" t="s">
        <v>1338</v>
      </c>
      <c r="F46" s="433" t="s">
        <v>1339</v>
      </c>
      <c r="G46" s="434" t="s">
        <v>1340</v>
      </c>
      <c r="H46" s="434" t="s">
        <v>555</v>
      </c>
      <c r="I46" s="435"/>
      <c r="J46" s="436"/>
      <c r="K46" s="437"/>
      <c r="L46" s="438"/>
    </row>
    <row r="47" spans="1:12" s="439" customFormat="1" ht="25.5">
      <c r="A47" s="428">
        <v>39</v>
      </c>
      <c r="B47" s="429" t="s">
        <v>1337</v>
      </c>
      <c r="C47" s="430" t="s">
        <v>550</v>
      </c>
      <c r="D47" s="431">
        <v>100</v>
      </c>
      <c r="E47" s="432" t="s">
        <v>1341</v>
      </c>
      <c r="F47" s="433" t="s">
        <v>1342</v>
      </c>
      <c r="G47" s="434" t="s">
        <v>1343</v>
      </c>
      <c r="H47" s="434" t="s">
        <v>897</v>
      </c>
      <c r="I47" s="435"/>
      <c r="J47" s="436"/>
      <c r="K47" s="437"/>
      <c r="L47" s="438"/>
    </row>
    <row r="48" spans="1:12" s="439" customFormat="1" ht="25.5">
      <c r="A48" s="428">
        <v>40</v>
      </c>
      <c r="B48" s="429" t="s">
        <v>1337</v>
      </c>
      <c r="C48" s="430" t="s">
        <v>550</v>
      </c>
      <c r="D48" s="431">
        <v>17000</v>
      </c>
      <c r="E48" s="432" t="s">
        <v>1344</v>
      </c>
      <c r="F48" s="433" t="s">
        <v>1345</v>
      </c>
      <c r="G48" s="434" t="s">
        <v>1346</v>
      </c>
      <c r="H48" s="434" t="s">
        <v>554</v>
      </c>
      <c r="I48" s="435"/>
      <c r="J48" s="436"/>
      <c r="K48" s="437"/>
      <c r="L48" s="438"/>
    </row>
    <row r="49" spans="1:12" s="439" customFormat="1" ht="25.5">
      <c r="A49" s="428">
        <v>41</v>
      </c>
      <c r="B49" s="429" t="s">
        <v>1337</v>
      </c>
      <c r="C49" s="430" t="s">
        <v>550</v>
      </c>
      <c r="D49" s="431">
        <v>0.98</v>
      </c>
      <c r="E49" s="432" t="s">
        <v>1347</v>
      </c>
      <c r="F49" s="433" t="s">
        <v>1348</v>
      </c>
      <c r="G49" s="434" t="s">
        <v>1349</v>
      </c>
      <c r="H49" s="434" t="s">
        <v>554</v>
      </c>
      <c r="I49" s="435"/>
      <c r="J49" s="436"/>
      <c r="K49" s="437"/>
      <c r="L49" s="438"/>
    </row>
    <row r="50" spans="1:12" s="439" customFormat="1" ht="25.5">
      <c r="A50" s="428">
        <v>42</v>
      </c>
      <c r="B50" s="429" t="s">
        <v>1337</v>
      </c>
      <c r="C50" s="430" t="s">
        <v>550</v>
      </c>
      <c r="D50" s="431">
        <v>19.7</v>
      </c>
      <c r="E50" s="432" t="s">
        <v>1350</v>
      </c>
      <c r="F50" s="433" t="s">
        <v>1351</v>
      </c>
      <c r="G50" s="434" t="s">
        <v>1352</v>
      </c>
      <c r="H50" s="434" t="s">
        <v>554</v>
      </c>
      <c r="I50" s="435"/>
      <c r="J50" s="436"/>
      <c r="K50" s="437"/>
      <c r="L50" s="438"/>
    </row>
    <row r="51" spans="1:12" s="439" customFormat="1" ht="25.5">
      <c r="A51" s="428">
        <v>43</v>
      </c>
      <c r="B51" s="429" t="s">
        <v>1337</v>
      </c>
      <c r="C51" s="430" t="s">
        <v>550</v>
      </c>
      <c r="D51" s="431">
        <v>98.5</v>
      </c>
      <c r="E51" s="432" t="s">
        <v>1353</v>
      </c>
      <c r="F51" s="433" t="s">
        <v>1354</v>
      </c>
      <c r="G51" s="434" t="s">
        <v>1355</v>
      </c>
      <c r="H51" s="434" t="s">
        <v>554</v>
      </c>
      <c r="I51" s="435"/>
      <c r="J51" s="436"/>
      <c r="K51" s="437"/>
      <c r="L51" s="438"/>
    </row>
    <row r="52" spans="1:12" s="439" customFormat="1" ht="25.5">
      <c r="A52" s="428">
        <v>44</v>
      </c>
      <c r="B52" s="429" t="s">
        <v>1337</v>
      </c>
      <c r="C52" s="430" t="s">
        <v>550</v>
      </c>
      <c r="D52" s="431">
        <v>19.7</v>
      </c>
      <c r="E52" s="432" t="s">
        <v>1356</v>
      </c>
      <c r="F52" s="433" t="s">
        <v>1357</v>
      </c>
      <c r="G52" s="434" t="s">
        <v>1358</v>
      </c>
      <c r="H52" s="434" t="s">
        <v>554</v>
      </c>
      <c r="I52" s="435"/>
      <c r="J52" s="436"/>
      <c r="K52" s="437"/>
      <c r="L52" s="438"/>
    </row>
    <row r="53" spans="1:12" s="439" customFormat="1" ht="25.5">
      <c r="A53" s="428">
        <v>45</v>
      </c>
      <c r="B53" s="429" t="s">
        <v>1337</v>
      </c>
      <c r="C53" s="430" t="s">
        <v>550</v>
      </c>
      <c r="D53" s="431">
        <v>19.600000000000001</v>
      </c>
      <c r="E53" s="432" t="s">
        <v>1359</v>
      </c>
      <c r="F53" s="433" t="s">
        <v>1360</v>
      </c>
      <c r="G53" s="434" t="s">
        <v>1361</v>
      </c>
      <c r="H53" s="434" t="s">
        <v>555</v>
      </c>
      <c r="I53" s="435"/>
      <c r="J53" s="436"/>
      <c r="K53" s="437"/>
      <c r="L53" s="438"/>
    </row>
    <row r="54" spans="1:12" s="439" customFormat="1" ht="51">
      <c r="A54" s="428">
        <v>46</v>
      </c>
      <c r="B54" s="429" t="s">
        <v>1337</v>
      </c>
      <c r="C54" s="430" t="s">
        <v>899</v>
      </c>
      <c r="D54" s="431">
        <v>1440</v>
      </c>
      <c r="E54" s="432" t="s">
        <v>1362</v>
      </c>
      <c r="F54" s="433" t="s">
        <v>1363</v>
      </c>
      <c r="G54" s="434"/>
      <c r="H54" s="434"/>
      <c r="I54" s="435" t="s">
        <v>1364</v>
      </c>
      <c r="J54" s="436" t="s">
        <v>900</v>
      </c>
      <c r="K54" s="437" t="s">
        <v>1365</v>
      </c>
      <c r="L54" s="438"/>
    </row>
    <row r="55" spans="1:12" s="439" customFormat="1" ht="76.5">
      <c r="A55" s="428">
        <v>47</v>
      </c>
      <c r="B55" s="429" t="s">
        <v>1337</v>
      </c>
      <c r="C55" s="430" t="s">
        <v>899</v>
      </c>
      <c r="D55" s="431">
        <v>1440</v>
      </c>
      <c r="E55" s="432" t="s">
        <v>1366</v>
      </c>
      <c r="F55" s="433" t="s">
        <v>1367</v>
      </c>
      <c r="G55" s="434"/>
      <c r="H55" s="434"/>
      <c r="I55" s="435" t="s">
        <v>1368</v>
      </c>
      <c r="J55" s="436" t="s">
        <v>900</v>
      </c>
      <c r="K55" s="437" t="s">
        <v>1369</v>
      </c>
      <c r="L55" s="438"/>
    </row>
    <row r="56" spans="1:12" s="439" customFormat="1" ht="89.25">
      <c r="A56" s="428">
        <v>48</v>
      </c>
      <c r="B56" s="429" t="s">
        <v>1337</v>
      </c>
      <c r="C56" s="430" t="s">
        <v>899</v>
      </c>
      <c r="D56" s="431">
        <v>1440</v>
      </c>
      <c r="E56" s="432" t="s">
        <v>1370</v>
      </c>
      <c r="F56" s="433" t="s">
        <v>1371</v>
      </c>
      <c r="G56" s="434"/>
      <c r="H56" s="434"/>
      <c r="I56" s="435" t="s">
        <v>1372</v>
      </c>
      <c r="J56" s="436" t="s">
        <v>900</v>
      </c>
      <c r="K56" s="437" t="s">
        <v>1369</v>
      </c>
      <c r="L56" s="438"/>
    </row>
    <row r="57" spans="1:12" s="439" customFormat="1" ht="76.5">
      <c r="A57" s="428">
        <v>49</v>
      </c>
      <c r="B57" s="429" t="s">
        <v>1337</v>
      </c>
      <c r="C57" s="430" t="s">
        <v>899</v>
      </c>
      <c r="D57" s="431">
        <v>1440</v>
      </c>
      <c r="E57" s="432" t="s">
        <v>1373</v>
      </c>
      <c r="F57" s="433" t="s">
        <v>1374</v>
      </c>
      <c r="G57" s="434"/>
      <c r="H57" s="434"/>
      <c r="I57" s="435" t="s">
        <v>1375</v>
      </c>
      <c r="J57" s="436" t="s">
        <v>900</v>
      </c>
      <c r="K57" s="437" t="s">
        <v>1369</v>
      </c>
      <c r="L57" s="438"/>
    </row>
    <row r="58" spans="1:12" s="439" customFormat="1" ht="76.5">
      <c r="A58" s="428">
        <v>50</v>
      </c>
      <c r="B58" s="429" t="s">
        <v>1337</v>
      </c>
      <c r="C58" s="430" t="s">
        <v>899</v>
      </c>
      <c r="D58" s="431">
        <v>1440</v>
      </c>
      <c r="E58" s="432" t="s">
        <v>1376</v>
      </c>
      <c r="F58" s="433" t="s">
        <v>1377</v>
      </c>
      <c r="G58" s="434"/>
      <c r="H58" s="434"/>
      <c r="I58" s="435" t="s">
        <v>1378</v>
      </c>
      <c r="J58" s="436" t="s">
        <v>900</v>
      </c>
      <c r="K58" s="437" t="s">
        <v>1369</v>
      </c>
      <c r="L58" s="438"/>
    </row>
    <row r="59" spans="1:12" s="439" customFormat="1" ht="76.5">
      <c r="A59" s="428">
        <v>51</v>
      </c>
      <c r="B59" s="429" t="s">
        <v>1337</v>
      </c>
      <c r="C59" s="430" t="s">
        <v>899</v>
      </c>
      <c r="D59" s="431">
        <v>1440</v>
      </c>
      <c r="E59" s="432" t="s">
        <v>1379</v>
      </c>
      <c r="F59" s="433" t="s">
        <v>1380</v>
      </c>
      <c r="G59" s="434"/>
      <c r="H59" s="434"/>
      <c r="I59" s="435" t="s">
        <v>1381</v>
      </c>
      <c r="J59" s="436" t="s">
        <v>900</v>
      </c>
      <c r="K59" s="437" t="s">
        <v>1369</v>
      </c>
      <c r="L59" s="438"/>
    </row>
    <row r="60" spans="1:12" s="439" customFormat="1" ht="76.5">
      <c r="A60" s="428">
        <v>52</v>
      </c>
      <c r="B60" s="429" t="s">
        <v>1337</v>
      </c>
      <c r="C60" s="430" t="s">
        <v>899</v>
      </c>
      <c r="D60" s="431">
        <v>1440</v>
      </c>
      <c r="E60" s="432" t="s">
        <v>1382</v>
      </c>
      <c r="F60" s="433" t="s">
        <v>1383</v>
      </c>
      <c r="G60" s="434"/>
      <c r="H60" s="434"/>
      <c r="I60" s="435" t="s">
        <v>1384</v>
      </c>
      <c r="J60" s="436" t="s">
        <v>900</v>
      </c>
      <c r="K60" s="437" t="s">
        <v>1369</v>
      </c>
      <c r="L60" s="438"/>
    </row>
    <row r="61" spans="1:12" s="439" customFormat="1" ht="76.5">
      <c r="A61" s="428">
        <v>53</v>
      </c>
      <c r="B61" s="429" t="s">
        <v>1337</v>
      </c>
      <c r="C61" s="430" t="s">
        <v>899</v>
      </c>
      <c r="D61" s="431">
        <v>1440</v>
      </c>
      <c r="E61" s="432" t="s">
        <v>1385</v>
      </c>
      <c r="F61" s="433" t="s">
        <v>1386</v>
      </c>
      <c r="G61" s="434"/>
      <c r="H61" s="434"/>
      <c r="I61" s="435" t="s">
        <v>1387</v>
      </c>
      <c r="J61" s="436" t="s">
        <v>900</v>
      </c>
      <c r="K61" s="437" t="s">
        <v>1369</v>
      </c>
      <c r="L61" s="438"/>
    </row>
    <row r="62" spans="1:12" s="439" customFormat="1" ht="76.5">
      <c r="A62" s="428">
        <v>54</v>
      </c>
      <c r="B62" s="429" t="s">
        <v>1337</v>
      </c>
      <c r="C62" s="430" t="s">
        <v>899</v>
      </c>
      <c r="D62" s="431">
        <v>1440</v>
      </c>
      <c r="E62" s="432" t="s">
        <v>1388</v>
      </c>
      <c r="F62" s="433" t="s">
        <v>1389</v>
      </c>
      <c r="G62" s="434"/>
      <c r="H62" s="434"/>
      <c r="I62" s="435" t="s">
        <v>1390</v>
      </c>
      <c r="J62" s="436" t="s">
        <v>900</v>
      </c>
      <c r="K62" s="437" t="s">
        <v>1369</v>
      </c>
      <c r="L62" s="438"/>
    </row>
    <row r="63" spans="1:12" s="439" customFormat="1" ht="76.5">
      <c r="A63" s="428">
        <v>55</v>
      </c>
      <c r="B63" s="429" t="s">
        <v>1337</v>
      </c>
      <c r="C63" s="430" t="s">
        <v>899</v>
      </c>
      <c r="D63" s="431">
        <v>1440</v>
      </c>
      <c r="E63" s="432" t="s">
        <v>1391</v>
      </c>
      <c r="F63" s="433" t="s">
        <v>1392</v>
      </c>
      <c r="G63" s="434"/>
      <c r="H63" s="434"/>
      <c r="I63" s="435" t="s">
        <v>1393</v>
      </c>
      <c r="J63" s="436" t="s">
        <v>900</v>
      </c>
      <c r="K63" s="437" t="s">
        <v>1369</v>
      </c>
      <c r="L63" s="438"/>
    </row>
    <row r="64" spans="1:12" s="439" customFormat="1" ht="76.5">
      <c r="A64" s="428">
        <v>56</v>
      </c>
      <c r="B64" s="429" t="s">
        <v>1337</v>
      </c>
      <c r="C64" s="430" t="s">
        <v>899</v>
      </c>
      <c r="D64" s="431">
        <v>1440</v>
      </c>
      <c r="E64" s="432" t="s">
        <v>1394</v>
      </c>
      <c r="F64" s="433" t="s">
        <v>1395</v>
      </c>
      <c r="G64" s="434"/>
      <c r="H64" s="434"/>
      <c r="I64" s="435" t="s">
        <v>1396</v>
      </c>
      <c r="J64" s="436" t="s">
        <v>900</v>
      </c>
      <c r="K64" s="437" t="s">
        <v>1369</v>
      </c>
      <c r="L64" s="438"/>
    </row>
    <row r="65" spans="1:12" s="439" customFormat="1" ht="76.5">
      <c r="A65" s="428">
        <v>57</v>
      </c>
      <c r="B65" s="429" t="s">
        <v>1337</v>
      </c>
      <c r="C65" s="430" t="s">
        <v>899</v>
      </c>
      <c r="D65" s="431">
        <v>1440</v>
      </c>
      <c r="E65" s="432" t="s">
        <v>1397</v>
      </c>
      <c r="F65" s="433" t="s">
        <v>1398</v>
      </c>
      <c r="G65" s="434"/>
      <c r="H65" s="434"/>
      <c r="I65" s="435" t="s">
        <v>1399</v>
      </c>
      <c r="J65" s="436" t="s">
        <v>900</v>
      </c>
      <c r="K65" s="437" t="s">
        <v>1369</v>
      </c>
      <c r="L65" s="438"/>
    </row>
    <row r="66" spans="1:12" s="439" customFormat="1" ht="25.5">
      <c r="A66" s="428">
        <v>58</v>
      </c>
      <c r="B66" s="429" t="s">
        <v>1400</v>
      </c>
      <c r="C66" s="429" t="s">
        <v>550</v>
      </c>
      <c r="D66" s="431">
        <v>100</v>
      </c>
      <c r="E66" s="432" t="s">
        <v>1401</v>
      </c>
      <c r="F66" s="433" t="s">
        <v>1402</v>
      </c>
      <c r="G66" s="434" t="s">
        <v>1403</v>
      </c>
      <c r="H66" s="434" t="s">
        <v>555</v>
      </c>
      <c r="I66" s="435"/>
      <c r="J66" s="436"/>
      <c r="K66" s="437"/>
      <c r="L66" s="438"/>
    </row>
    <row r="67" spans="1:12" s="439" customFormat="1" ht="25.5">
      <c r="A67" s="428">
        <v>59</v>
      </c>
      <c r="B67" s="429" t="s">
        <v>1400</v>
      </c>
      <c r="C67" s="429" t="s">
        <v>550</v>
      </c>
      <c r="D67" s="431">
        <v>700</v>
      </c>
      <c r="E67" s="432" t="s">
        <v>1404</v>
      </c>
      <c r="F67" s="433" t="s">
        <v>1405</v>
      </c>
      <c r="G67" s="434" t="s">
        <v>1406</v>
      </c>
      <c r="H67" s="434" t="s">
        <v>897</v>
      </c>
      <c r="I67" s="435"/>
      <c r="J67" s="436"/>
      <c r="K67" s="437"/>
      <c r="L67" s="438"/>
    </row>
    <row r="68" spans="1:12" s="439" customFormat="1" ht="25.5">
      <c r="A68" s="428">
        <v>60</v>
      </c>
      <c r="B68" s="429" t="s">
        <v>1400</v>
      </c>
      <c r="C68" s="429" t="s">
        <v>550</v>
      </c>
      <c r="D68" s="431">
        <v>20</v>
      </c>
      <c r="E68" s="432" t="s">
        <v>1407</v>
      </c>
      <c r="F68" s="433" t="s">
        <v>1408</v>
      </c>
      <c r="G68" s="434" t="s">
        <v>1409</v>
      </c>
      <c r="H68" s="434" t="s">
        <v>555</v>
      </c>
      <c r="I68" s="435"/>
      <c r="J68" s="436"/>
      <c r="K68" s="437"/>
      <c r="L68" s="438"/>
    </row>
    <row r="69" spans="1:12" s="439" customFormat="1" ht="25.5">
      <c r="A69" s="428">
        <v>61</v>
      </c>
      <c r="B69" s="429" t="s">
        <v>1400</v>
      </c>
      <c r="C69" s="429" t="s">
        <v>550</v>
      </c>
      <c r="D69" s="431">
        <v>15000</v>
      </c>
      <c r="E69" s="432" t="s">
        <v>1027</v>
      </c>
      <c r="F69" s="433" t="s">
        <v>1028</v>
      </c>
      <c r="G69" s="434" t="s">
        <v>1029</v>
      </c>
      <c r="H69" s="434" t="s">
        <v>555</v>
      </c>
      <c r="I69" s="435"/>
      <c r="J69" s="436"/>
      <c r="K69" s="437"/>
      <c r="L69" s="438"/>
    </row>
    <row r="70" spans="1:12" s="439" customFormat="1" ht="25.5">
      <c r="A70" s="428">
        <v>62</v>
      </c>
      <c r="B70" s="429" t="s">
        <v>1400</v>
      </c>
      <c r="C70" s="429" t="s">
        <v>550</v>
      </c>
      <c r="D70" s="431">
        <v>4140</v>
      </c>
      <c r="E70" s="432" t="s">
        <v>1410</v>
      </c>
      <c r="F70" s="433" t="s">
        <v>1411</v>
      </c>
      <c r="G70" s="434" t="s">
        <v>1412</v>
      </c>
      <c r="H70" s="434" t="s">
        <v>897</v>
      </c>
      <c r="I70" s="435"/>
      <c r="J70" s="436"/>
      <c r="K70" s="437"/>
      <c r="L70" s="438"/>
    </row>
    <row r="71" spans="1:12" s="439" customFormat="1" ht="25.5">
      <c r="A71" s="428">
        <v>63</v>
      </c>
      <c r="B71" s="429" t="s">
        <v>1400</v>
      </c>
      <c r="C71" s="429" t="s">
        <v>550</v>
      </c>
      <c r="D71" s="431">
        <v>4996.5</v>
      </c>
      <c r="E71" s="432" t="s">
        <v>1413</v>
      </c>
      <c r="F71" s="433" t="s">
        <v>1414</v>
      </c>
      <c r="G71" s="434" t="s">
        <v>1415</v>
      </c>
      <c r="H71" s="434" t="s">
        <v>1416</v>
      </c>
      <c r="I71" s="435"/>
      <c r="J71" s="436"/>
      <c r="K71" s="437"/>
      <c r="L71" s="438"/>
    </row>
    <row r="72" spans="1:12" s="439" customFormat="1" ht="25.5">
      <c r="A72" s="428">
        <v>64</v>
      </c>
      <c r="B72" s="429" t="s">
        <v>1400</v>
      </c>
      <c r="C72" s="429" t="s">
        <v>550</v>
      </c>
      <c r="D72" s="431">
        <v>19.600000000000001</v>
      </c>
      <c r="E72" s="432" t="s">
        <v>1024</v>
      </c>
      <c r="F72" s="433" t="s">
        <v>1025</v>
      </c>
      <c r="G72" s="434" t="s">
        <v>1026</v>
      </c>
      <c r="H72" s="434" t="s">
        <v>555</v>
      </c>
      <c r="I72" s="435"/>
      <c r="J72" s="436"/>
      <c r="K72" s="437"/>
      <c r="L72" s="438"/>
    </row>
    <row r="73" spans="1:12" s="439" customFormat="1" ht="25.5">
      <c r="A73" s="428">
        <v>65</v>
      </c>
      <c r="B73" s="429" t="s">
        <v>1400</v>
      </c>
      <c r="C73" s="429" t="s">
        <v>550</v>
      </c>
      <c r="D73" s="431">
        <v>19.600000000000001</v>
      </c>
      <c r="E73" s="432" t="s">
        <v>1030</v>
      </c>
      <c r="F73" s="433" t="s">
        <v>1031</v>
      </c>
      <c r="G73" s="434" t="s">
        <v>1032</v>
      </c>
      <c r="H73" s="434" t="s">
        <v>555</v>
      </c>
      <c r="I73" s="435"/>
      <c r="J73" s="436"/>
      <c r="K73" s="437"/>
      <c r="L73" s="438"/>
    </row>
    <row r="74" spans="1:12" s="439" customFormat="1" ht="25.5">
      <c r="A74" s="428">
        <v>66</v>
      </c>
      <c r="B74" s="429" t="s">
        <v>1400</v>
      </c>
      <c r="C74" s="429" t="s">
        <v>550</v>
      </c>
      <c r="D74" s="431">
        <v>9.8000000000000007</v>
      </c>
      <c r="E74" s="432" t="s">
        <v>1417</v>
      </c>
      <c r="F74" s="433" t="s">
        <v>1418</v>
      </c>
      <c r="G74" s="434" t="s">
        <v>1419</v>
      </c>
      <c r="H74" s="434" t="s">
        <v>555</v>
      </c>
      <c r="I74" s="435"/>
      <c r="J74" s="436"/>
      <c r="K74" s="437"/>
      <c r="L74" s="438"/>
    </row>
    <row r="75" spans="1:12" s="439" customFormat="1" ht="25.5">
      <c r="A75" s="428">
        <v>67</v>
      </c>
      <c r="B75" s="429" t="s">
        <v>1400</v>
      </c>
      <c r="C75" s="429" t="s">
        <v>550</v>
      </c>
      <c r="D75" s="431">
        <v>49</v>
      </c>
      <c r="E75" s="432" t="s">
        <v>1420</v>
      </c>
      <c r="F75" s="433" t="s">
        <v>1421</v>
      </c>
      <c r="G75" s="434" t="s">
        <v>1422</v>
      </c>
      <c r="H75" s="434" t="s">
        <v>555</v>
      </c>
      <c r="I75" s="435"/>
      <c r="J75" s="436"/>
      <c r="K75" s="437"/>
      <c r="L75" s="438"/>
    </row>
    <row r="76" spans="1:12" s="439" customFormat="1" ht="25.5">
      <c r="A76" s="428">
        <v>68</v>
      </c>
      <c r="B76" s="429" t="s">
        <v>1400</v>
      </c>
      <c r="C76" s="429" t="s">
        <v>550</v>
      </c>
      <c r="D76" s="431">
        <v>19.600000000000001</v>
      </c>
      <c r="E76" s="432" t="s">
        <v>1423</v>
      </c>
      <c r="F76" s="433" t="s">
        <v>1424</v>
      </c>
      <c r="G76" s="434" t="s">
        <v>1425</v>
      </c>
      <c r="H76" s="434" t="s">
        <v>555</v>
      </c>
      <c r="I76" s="435"/>
      <c r="J76" s="436"/>
      <c r="K76" s="437"/>
      <c r="L76" s="438"/>
    </row>
    <row r="77" spans="1:12" s="439" customFormat="1" ht="25.5">
      <c r="A77" s="428">
        <v>69</v>
      </c>
      <c r="B77" s="429" t="s">
        <v>1400</v>
      </c>
      <c r="C77" s="429" t="s">
        <v>550</v>
      </c>
      <c r="D77" s="431">
        <v>196</v>
      </c>
      <c r="E77" s="432" t="s">
        <v>1426</v>
      </c>
      <c r="F77" s="433" t="s">
        <v>1427</v>
      </c>
      <c r="G77" s="434" t="s">
        <v>1428</v>
      </c>
      <c r="H77" s="434" t="s">
        <v>555</v>
      </c>
      <c r="I77" s="435"/>
      <c r="J77" s="436"/>
      <c r="K77" s="437"/>
      <c r="L77" s="438"/>
    </row>
    <row r="78" spans="1:12" s="439" customFormat="1" ht="25.5">
      <c r="A78" s="428">
        <v>70</v>
      </c>
      <c r="B78" s="429" t="s">
        <v>1400</v>
      </c>
      <c r="C78" s="429" t="s">
        <v>550</v>
      </c>
      <c r="D78" s="431">
        <v>24.5</v>
      </c>
      <c r="E78" s="432" t="s">
        <v>1429</v>
      </c>
      <c r="F78" s="433" t="s">
        <v>1430</v>
      </c>
      <c r="G78" s="434" t="s">
        <v>1431</v>
      </c>
      <c r="H78" s="434" t="s">
        <v>555</v>
      </c>
      <c r="I78" s="435"/>
      <c r="J78" s="436"/>
      <c r="K78" s="437"/>
      <c r="L78" s="438"/>
    </row>
    <row r="79" spans="1:12" s="439" customFormat="1" ht="25.5">
      <c r="A79" s="428">
        <v>71</v>
      </c>
      <c r="B79" s="429" t="s">
        <v>1400</v>
      </c>
      <c r="C79" s="429" t="s">
        <v>550</v>
      </c>
      <c r="D79" s="431">
        <v>19.600000000000001</v>
      </c>
      <c r="E79" s="432" t="s">
        <v>1432</v>
      </c>
      <c r="F79" s="433" t="s">
        <v>1433</v>
      </c>
      <c r="G79" s="434" t="s">
        <v>1434</v>
      </c>
      <c r="H79" s="434" t="s">
        <v>555</v>
      </c>
      <c r="I79" s="435"/>
      <c r="J79" s="436"/>
      <c r="K79" s="437"/>
      <c r="L79" s="438"/>
    </row>
    <row r="80" spans="1:12" s="439" customFormat="1" ht="25.5">
      <c r="A80" s="428">
        <v>72</v>
      </c>
      <c r="B80" s="429" t="s">
        <v>1400</v>
      </c>
      <c r="C80" s="429" t="s">
        <v>550</v>
      </c>
      <c r="D80" s="431">
        <v>19.600000000000001</v>
      </c>
      <c r="E80" s="432" t="s">
        <v>1435</v>
      </c>
      <c r="F80" s="433" t="s">
        <v>1436</v>
      </c>
      <c r="G80" s="434" t="s">
        <v>1437</v>
      </c>
      <c r="H80" s="434" t="s">
        <v>555</v>
      </c>
      <c r="I80" s="435"/>
      <c r="J80" s="436"/>
      <c r="K80" s="437"/>
      <c r="L80" s="438"/>
    </row>
    <row r="81" spans="1:12" s="439" customFormat="1" ht="25.5">
      <c r="A81" s="428">
        <v>73</v>
      </c>
      <c r="B81" s="429" t="s">
        <v>1400</v>
      </c>
      <c r="C81" s="429" t="s">
        <v>550</v>
      </c>
      <c r="D81" s="431">
        <v>49</v>
      </c>
      <c r="E81" s="432" t="s">
        <v>1438</v>
      </c>
      <c r="F81" s="433" t="s">
        <v>1439</v>
      </c>
      <c r="G81" s="434" t="s">
        <v>1440</v>
      </c>
      <c r="H81" s="434" t="s">
        <v>555</v>
      </c>
      <c r="I81" s="435"/>
      <c r="J81" s="436"/>
      <c r="K81" s="437"/>
      <c r="L81" s="438"/>
    </row>
    <row r="82" spans="1:12" s="439" customFormat="1" ht="25.5">
      <c r="A82" s="428">
        <v>74</v>
      </c>
      <c r="B82" s="429" t="s">
        <v>1400</v>
      </c>
      <c r="C82" s="429" t="s">
        <v>550</v>
      </c>
      <c r="D82" s="431">
        <v>4.92</v>
      </c>
      <c r="E82" s="432" t="s">
        <v>1441</v>
      </c>
      <c r="F82" s="433" t="s">
        <v>1442</v>
      </c>
      <c r="G82" s="434" t="s">
        <v>1443</v>
      </c>
      <c r="H82" s="434" t="s">
        <v>554</v>
      </c>
      <c r="I82" s="435"/>
      <c r="J82" s="436"/>
      <c r="K82" s="437"/>
      <c r="L82" s="438"/>
    </row>
    <row r="83" spans="1:12" s="439" customFormat="1" ht="25.5">
      <c r="A83" s="428">
        <v>75</v>
      </c>
      <c r="B83" s="429" t="s">
        <v>1400</v>
      </c>
      <c r="C83" s="429" t="s">
        <v>550</v>
      </c>
      <c r="D83" s="431">
        <v>0.98</v>
      </c>
      <c r="E83" s="432" t="s">
        <v>1444</v>
      </c>
      <c r="F83" s="433" t="s">
        <v>1445</v>
      </c>
      <c r="G83" s="434" t="s">
        <v>1446</v>
      </c>
      <c r="H83" s="434" t="s">
        <v>554</v>
      </c>
      <c r="I83" s="435"/>
      <c r="J83" s="436"/>
      <c r="K83" s="437"/>
      <c r="L83" s="438"/>
    </row>
    <row r="84" spans="1:12" s="439" customFormat="1" ht="25.5">
      <c r="A84" s="428">
        <v>76</v>
      </c>
      <c r="B84" s="429" t="s">
        <v>1447</v>
      </c>
      <c r="C84" s="429" t="s">
        <v>550</v>
      </c>
      <c r="D84" s="431">
        <v>19.600000000000001</v>
      </c>
      <c r="E84" s="432" t="s">
        <v>1448</v>
      </c>
      <c r="F84" s="433" t="s">
        <v>1449</v>
      </c>
      <c r="G84" s="434" t="s">
        <v>1450</v>
      </c>
      <c r="H84" s="434" t="s">
        <v>555</v>
      </c>
      <c r="I84" s="435"/>
      <c r="J84" s="436"/>
      <c r="K84" s="437"/>
      <c r="L84" s="438"/>
    </row>
    <row r="85" spans="1:12" s="439" customFormat="1" ht="25.5">
      <c r="A85" s="428">
        <v>77</v>
      </c>
      <c r="B85" s="429" t="s">
        <v>1447</v>
      </c>
      <c r="C85" s="429" t="s">
        <v>550</v>
      </c>
      <c r="D85" s="431">
        <v>98</v>
      </c>
      <c r="E85" s="432" t="s">
        <v>1451</v>
      </c>
      <c r="F85" s="433" t="s">
        <v>1452</v>
      </c>
      <c r="G85" s="434" t="s">
        <v>1453</v>
      </c>
      <c r="H85" s="434" t="s">
        <v>555</v>
      </c>
      <c r="I85" s="435"/>
      <c r="J85" s="436"/>
      <c r="K85" s="437"/>
      <c r="L85" s="438"/>
    </row>
    <row r="86" spans="1:12" s="439" customFormat="1" ht="25.5">
      <c r="A86" s="428">
        <v>78</v>
      </c>
      <c r="B86" s="429" t="s">
        <v>1447</v>
      </c>
      <c r="C86" s="429" t="s">
        <v>550</v>
      </c>
      <c r="D86" s="431">
        <v>25000</v>
      </c>
      <c r="E86" s="432" t="s">
        <v>1454</v>
      </c>
      <c r="F86" s="433" t="s">
        <v>1455</v>
      </c>
      <c r="G86" s="434" t="s">
        <v>1456</v>
      </c>
      <c r="H86" s="434" t="s">
        <v>555</v>
      </c>
      <c r="I86" s="435"/>
      <c r="J86" s="436"/>
      <c r="K86" s="437"/>
      <c r="L86" s="438"/>
    </row>
    <row r="87" spans="1:12" s="439" customFormat="1" ht="25.5">
      <c r="A87" s="428">
        <v>79</v>
      </c>
      <c r="B87" s="429" t="s">
        <v>1457</v>
      </c>
      <c r="C87" s="429" t="s">
        <v>550</v>
      </c>
      <c r="D87" s="431">
        <v>9.4</v>
      </c>
      <c r="E87" s="432" t="s">
        <v>1458</v>
      </c>
      <c r="F87" s="433" t="s">
        <v>1459</v>
      </c>
      <c r="G87" s="434" t="s">
        <v>1460</v>
      </c>
      <c r="H87" s="434" t="s">
        <v>897</v>
      </c>
      <c r="I87" s="435"/>
      <c r="J87" s="436"/>
      <c r="K87" s="437"/>
      <c r="L87" s="438"/>
    </row>
    <row r="88" spans="1:12" s="439" customFormat="1" ht="25.5">
      <c r="A88" s="428">
        <v>80</v>
      </c>
      <c r="B88" s="429" t="s">
        <v>1457</v>
      </c>
      <c r="C88" s="429" t="s">
        <v>550</v>
      </c>
      <c r="D88" s="431">
        <v>18.8</v>
      </c>
      <c r="E88" s="432" t="s">
        <v>1461</v>
      </c>
      <c r="F88" s="433" t="s">
        <v>1462</v>
      </c>
      <c r="G88" s="434" t="s">
        <v>1463</v>
      </c>
      <c r="H88" s="434" t="s">
        <v>897</v>
      </c>
      <c r="I88" s="435"/>
      <c r="J88" s="436"/>
      <c r="K88" s="437"/>
      <c r="L88" s="438"/>
    </row>
    <row r="89" spans="1:12" s="439" customFormat="1" ht="25.5">
      <c r="A89" s="428">
        <v>81</v>
      </c>
      <c r="B89" s="429" t="s">
        <v>1457</v>
      </c>
      <c r="C89" s="429" t="s">
        <v>550</v>
      </c>
      <c r="D89" s="431">
        <v>47</v>
      </c>
      <c r="E89" s="432" t="s">
        <v>1464</v>
      </c>
      <c r="F89" s="433" t="s">
        <v>1465</v>
      </c>
      <c r="G89" s="434" t="s">
        <v>1466</v>
      </c>
      <c r="H89" s="434" t="s">
        <v>897</v>
      </c>
      <c r="I89" s="435"/>
      <c r="J89" s="436"/>
      <c r="K89" s="437"/>
      <c r="L89" s="438"/>
    </row>
    <row r="90" spans="1:12" s="439" customFormat="1" ht="25.5">
      <c r="A90" s="428">
        <v>82</v>
      </c>
      <c r="B90" s="429" t="s">
        <v>1457</v>
      </c>
      <c r="C90" s="429" t="s">
        <v>550</v>
      </c>
      <c r="D90" s="431">
        <v>9.4</v>
      </c>
      <c r="E90" s="432" t="s">
        <v>1467</v>
      </c>
      <c r="F90" s="433" t="s">
        <v>1468</v>
      </c>
      <c r="G90" s="434" t="s">
        <v>1469</v>
      </c>
      <c r="H90" s="434" t="s">
        <v>897</v>
      </c>
      <c r="I90" s="435"/>
      <c r="J90" s="436"/>
      <c r="K90" s="437"/>
      <c r="L90" s="438"/>
    </row>
    <row r="91" spans="1:12" s="439" customFormat="1" ht="25.5">
      <c r="A91" s="428">
        <v>83</v>
      </c>
      <c r="B91" s="429" t="s">
        <v>1457</v>
      </c>
      <c r="C91" s="429" t="s">
        <v>550</v>
      </c>
      <c r="D91" s="431">
        <v>5000</v>
      </c>
      <c r="E91" s="432" t="s">
        <v>1470</v>
      </c>
      <c r="F91" s="433" t="s">
        <v>1471</v>
      </c>
      <c r="G91" s="434" t="s">
        <v>1472</v>
      </c>
      <c r="H91" s="434" t="s">
        <v>554</v>
      </c>
      <c r="I91" s="435"/>
      <c r="J91" s="436"/>
      <c r="K91" s="437"/>
      <c r="L91" s="438"/>
    </row>
    <row r="92" spans="1:12" s="439" customFormat="1" ht="25.5">
      <c r="A92" s="428">
        <v>84</v>
      </c>
      <c r="B92" s="429" t="s">
        <v>1457</v>
      </c>
      <c r="C92" s="429" t="s">
        <v>550</v>
      </c>
      <c r="D92" s="431">
        <v>19.600000000000001</v>
      </c>
      <c r="E92" s="432" t="s">
        <v>1473</v>
      </c>
      <c r="F92" s="433" t="s">
        <v>1474</v>
      </c>
      <c r="G92" s="434" t="s">
        <v>1475</v>
      </c>
      <c r="H92" s="434" t="s">
        <v>555</v>
      </c>
      <c r="I92" s="435"/>
      <c r="J92" s="436"/>
      <c r="K92" s="437"/>
      <c r="L92" s="438"/>
    </row>
    <row r="93" spans="1:12" s="439" customFormat="1" ht="25.5">
      <c r="A93" s="428">
        <v>85</v>
      </c>
      <c r="B93" s="429" t="s">
        <v>1457</v>
      </c>
      <c r="C93" s="429" t="s">
        <v>550</v>
      </c>
      <c r="D93" s="431">
        <v>490</v>
      </c>
      <c r="E93" s="432" t="s">
        <v>1476</v>
      </c>
      <c r="F93" s="433" t="s">
        <v>1477</v>
      </c>
      <c r="G93" s="434" t="s">
        <v>1478</v>
      </c>
      <c r="H93" s="434" t="s">
        <v>555</v>
      </c>
      <c r="I93" s="435"/>
      <c r="J93" s="436"/>
      <c r="K93" s="437"/>
      <c r="L93" s="438"/>
    </row>
    <row r="94" spans="1:12" s="439" customFormat="1" ht="25.5">
      <c r="A94" s="428">
        <v>86</v>
      </c>
      <c r="B94" s="429" t="s">
        <v>1457</v>
      </c>
      <c r="C94" s="429" t="s">
        <v>550</v>
      </c>
      <c r="D94" s="431">
        <v>19.7</v>
      </c>
      <c r="E94" s="432" t="s">
        <v>1479</v>
      </c>
      <c r="F94" s="433" t="s">
        <v>1480</v>
      </c>
      <c r="G94" s="434" t="s">
        <v>1481</v>
      </c>
      <c r="H94" s="434" t="s">
        <v>554</v>
      </c>
      <c r="I94" s="435"/>
      <c r="J94" s="436"/>
      <c r="K94" s="437"/>
      <c r="L94" s="438"/>
    </row>
    <row r="95" spans="1:12" s="439" customFormat="1" ht="25.5">
      <c r="A95" s="428">
        <v>87</v>
      </c>
      <c r="B95" s="429" t="s">
        <v>1482</v>
      </c>
      <c r="C95" s="429" t="s">
        <v>550</v>
      </c>
      <c r="D95" s="431">
        <v>430</v>
      </c>
      <c r="E95" s="432" t="s">
        <v>1483</v>
      </c>
      <c r="F95" s="433" t="s">
        <v>1484</v>
      </c>
      <c r="G95" s="434" t="s">
        <v>1485</v>
      </c>
      <c r="H95" s="434" t="s">
        <v>897</v>
      </c>
      <c r="I95" s="435"/>
      <c r="J95" s="436"/>
      <c r="K95" s="437"/>
      <c r="L95" s="438"/>
    </row>
    <row r="96" spans="1:12" s="439" customFormat="1" ht="90" customHeight="1">
      <c r="A96" s="428">
        <v>88</v>
      </c>
      <c r="B96" s="465">
        <v>42632</v>
      </c>
      <c r="C96" s="430" t="s">
        <v>899</v>
      </c>
      <c r="D96" s="431">
        <v>1440</v>
      </c>
      <c r="E96" s="432" t="s">
        <v>1486</v>
      </c>
      <c r="F96" s="433">
        <v>221299645</v>
      </c>
      <c r="G96" s="434"/>
      <c r="H96" s="434"/>
      <c r="I96" s="435" t="s">
        <v>1487</v>
      </c>
      <c r="J96" s="436" t="s">
        <v>900</v>
      </c>
      <c r="K96" s="437" t="s">
        <v>1369</v>
      </c>
      <c r="L96" s="438"/>
    </row>
    <row r="97" spans="1:12" s="439" customFormat="1" ht="51">
      <c r="A97" s="428">
        <v>89</v>
      </c>
      <c r="B97" s="429" t="s">
        <v>1488</v>
      </c>
      <c r="C97" s="429" t="s">
        <v>899</v>
      </c>
      <c r="D97" s="431">
        <v>4800</v>
      </c>
      <c r="E97" s="432" t="s">
        <v>1489</v>
      </c>
      <c r="F97" s="433" t="s">
        <v>1490</v>
      </c>
      <c r="G97" s="434"/>
      <c r="H97" s="434"/>
      <c r="I97" s="435" t="s">
        <v>1491</v>
      </c>
      <c r="J97" s="436" t="s">
        <v>900</v>
      </c>
      <c r="K97" s="437" t="s">
        <v>1492</v>
      </c>
      <c r="L97" s="438"/>
    </row>
    <row r="98" spans="1:12" s="439" customFormat="1" ht="32.25" customHeight="1">
      <c r="A98" s="428">
        <v>90</v>
      </c>
      <c r="B98" s="429" t="s">
        <v>1488</v>
      </c>
      <c r="C98" s="430" t="s">
        <v>550</v>
      </c>
      <c r="D98" s="431">
        <v>49</v>
      </c>
      <c r="E98" s="432" t="s">
        <v>1547</v>
      </c>
      <c r="F98" s="433" t="s">
        <v>1548</v>
      </c>
      <c r="G98" s="434" t="s">
        <v>1549</v>
      </c>
      <c r="H98" s="434" t="s">
        <v>555</v>
      </c>
      <c r="I98" s="435"/>
      <c r="J98" s="436"/>
      <c r="K98" s="437"/>
      <c r="L98" s="438"/>
    </row>
    <row r="99" spans="1:12" s="439" customFormat="1" ht="32.25" customHeight="1">
      <c r="A99" s="428">
        <v>91</v>
      </c>
      <c r="B99" s="429" t="s">
        <v>1488</v>
      </c>
      <c r="C99" s="430" t="s">
        <v>550</v>
      </c>
      <c r="D99" s="431">
        <v>19.7</v>
      </c>
      <c r="E99" s="432" t="s">
        <v>1493</v>
      </c>
      <c r="F99" s="433" t="s">
        <v>1494</v>
      </c>
      <c r="G99" s="434" t="s">
        <v>1495</v>
      </c>
      <c r="H99" s="434" t="s">
        <v>554</v>
      </c>
      <c r="I99" s="435"/>
      <c r="J99" s="436"/>
      <c r="K99" s="440"/>
      <c r="L99" s="438"/>
    </row>
    <row r="100" spans="1:12" s="439" customFormat="1" ht="32.25" customHeight="1">
      <c r="A100" s="428">
        <v>92</v>
      </c>
      <c r="B100" s="429" t="s">
        <v>1488</v>
      </c>
      <c r="C100" s="430" t="s">
        <v>550</v>
      </c>
      <c r="D100" s="431">
        <v>19.7</v>
      </c>
      <c r="E100" s="432" t="s">
        <v>1496</v>
      </c>
      <c r="F100" s="433" t="s">
        <v>1497</v>
      </c>
      <c r="G100" s="434" t="s">
        <v>1498</v>
      </c>
      <c r="H100" s="434" t="s">
        <v>555</v>
      </c>
      <c r="I100" s="435"/>
      <c r="J100" s="436"/>
      <c r="K100" s="440"/>
      <c r="L100" s="438"/>
    </row>
    <row r="101" spans="1:12" s="439" customFormat="1" ht="25.5">
      <c r="A101" s="428">
        <v>93</v>
      </c>
      <c r="B101" s="429" t="s">
        <v>1488</v>
      </c>
      <c r="C101" s="430" t="s">
        <v>550</v>
      </c>
      <c r="D101" s="431">
        <v>224</v>
      </c>
      <c r="E101" s="432" t="s">
        <v>1499</v>
      </c>
      <c r="F101" s="433" t="s">
        <v>1500</v>
      </c>
      <c r="G101" s="434" t="s">
        <v>1501</v>
      </c>
      <c r="H101" s="434" t="s">
        <v>555</v>
      </c>
      <c r="I101" s="435"/>
      <c r="J101" s="436"/>
      <c r="K101" s="437"/>
      <c r="L101" s="438"/>
    </row>
    <row r="102" spans="1:12" s="439" customFormat="1" ht="25.5">
      <c r="A102" s="428">
        <v>94</v>
      </c>
      <c r="B102" s="429" t="s">
        <v>1488</v>
      </c>
      <c r="C102" s="430" t="s">
        <v>550</v>
      </c>
      <c r="D102" s="431">
        <v>20</v>
      </c>
      <c r="E102" s="432" t="s">
        <v>1502</v>
      </c>
      <c r="F102" s="433" t="s">
        <v>1503</v>
      </c>
      <c r="G102" s="434" t="s">
        <v>1504</v>
      </c>
      <c r="H102" s="434" t="s">
        <v>897</v>
      </c>
      <c r="I102" s="435"/>
      <c r="J102" s="436"/>
      <c r="K102" s="437"/>
      <c r="L102" s="438"/>
    </row>
    <row r="103" spans="1:12" s="439" customFormat="1" ht="32.25" customHeight="1">
      <c r="A103" s="428" t="s">
        <v>263</v>
      </c>
      <c r="B103" s="429"/>
      <c r="C103" s="430"/>
      <c r="D103" s="431"/>
      <c r="E103" s="432"/>
      <c r="F103" s="433"/>
      <c r="G103" s="434"/>
      <c r="H103" s="434"/>
      <c r="I103" s="435"/>
      <c r="J103" s="436"/>
      <c r="K103" s="440"/>
      <c r="L103" s="438"/>
    </row>
    <row r="104" spans="1:12">
      <c r="A104" s="398"/>
      <c r="B104" s="441"/>
      <c r="C104" s="398"/>
      <c r="D104" s="441"/>
      <c r="E104" s="398"/>
      <c r="F104" s="441"/>
      <c r="G104" s="398"/>
      <c r="H104" s="441"/>
      <c r="I104" s="398"/>
      <c r="J104" s="441"/>
      <c r="K104" s="398"/>
      <c r="L104" s="441"/>
    </row>
    <row r="105" spans="1:12">
      <c r="A105" s="398"/>
      <c r="B105" s="397"/>
      <c r="C105" s="398"/>
      <c r="D105" s="397"/>
      <c r="E105" s="398"/>
      <c r="F105" s="397"/>
      <c r="G105" s="398"/>
      <c r="H105" s="397"/>
      <c r="I105" s="398"/>
      <c r="J105" s="397"/>
      <c r="K105" s="398"/>
      <c r="L105" s="397"/>
    </row>
    <row r="106" spans="1:12" s="390" customFormat="1">
      <c r="A106" s="505" t="s">
        <v>408</v>
      </c>
      <c r="B106" s="505"/>
      <c r="C106" s="505"/>
      <c r="D106" s="505"/>
      <c r="E106" s="505"/>
      <c r="F106" s="505"/>
      <c r="G106" s="505"/>
      <c r="H106" s="505"/>
      <c r="I106" s="505"/>
      <c r="J106" s="505"/>
      <c r="K106" s="505"/>
      <c r="L106" s="505"/>
    </row>
    <row r="107" spans="1:12" s="243" customFormat="1" ht="12.75">
      <c r="A107" s="505" t="s">
        <v>436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</row>
    <row r="108" spans="1:12" s="243" customFormat="1" ht="12.75">
      <c r="A108" s="505"/>
      <c r="B108" s="505"/>
      <c r="C108" s="505"/>
      <c r="D108" s="505"/>
      <c r="E108" s="505"/>
      <c r="F108" s="505"/>
      <c r="G108" s="505"/>
      <c r="H108" s="505"/>
      <c r="I108" s="505"/>
      <c r="J108" s="505"/>
      <c r="K108" s="505"/>
      <c r="L108" s="505"/>
    </row>
    <row r="109" spans="1:12" s="390" customFormat="1">
      <c r="A109" s="505" t="s">
        <v>435</v>
      </c>
      <c r="B109" s="505"/>
      <c r="C109" s="505"/>
      <c r="D109" s="505"/>
      <c r="E109" s="505"/>
      <c r="F109" s="505"/>
      <c r="G109" s="505"/>
      <c r="H109" s="505"/>
      <c r="I109" s="505"/>
      <c r="J109" s="505"/>
      <c r="K109" s="505"/>
      <c r="L109" s="505"/>
    </row>
    <row r="110" spans="1:12" s="390" customFormat="1">
      <c r="A110" s="505"/>
      <c r="B110" s="505"/>
      <c r="C110" s="505"/>
      <c r="D110" s="505"/>
      <c r="E110" s="505"/>
      <c r="F110" s="505"/>
      <c r="G110" s="505"/>
      <c r="H110" s="505"/>
      <c r="I110" s="505"/>
      <c r="J110" s="505"/>
      <c r="K110" s="505"/>
      <c r="L110" s="505"/>
    </row>
    <row r="111" spans="1:12" s="390" customFormat="1">
      <c r="A111" s="505" t="s">
        <v>434</v>
      </c>
      <c r="B111" s="505"/>
      <c r="C111" s="505"/>
      <c r="D111" s="505"/>
      <c r="E111" s="505"/>
      <c r="F111" s="505"/>
      <c r="G111" s="505"/>
      <c r="H111" s="505"/>
      <c r="I111" s="505"/>
      <c r="J111" s="505"/>
      <c r="K111" s="505"/>
      <c r="L111" s="505"/>
    </row>
    <row r="112" spans="1:12" s="390" customFormat="1">
      <c r="A112" s="398"/>
      <c r="B112" s="441"/>
      <c r="C112" s="398"/>
      <c r="D112" s="441"/>
      <c r="E112" s="398"/>
      <c r="F112" s="441"/>
      <c r="G112" s="398"/>
      <c r="H112" s="441"/>
      <c r="I112" s="398"/>
      <c r="J112" s="441"/>
      <c r="K112" s="398"/>
      <c r="L112" s="441"/>
    </row>
    <row r="113" spans="1:12" s="390" customFormat="1">
      <c r="A113" s="398"/>
      <c r="B113" s="397"/>
      <c r="C113" s="398"/>
      <c r="D113" s="397"/>
      <c r="E113" s="398"/>
      <c r="F113" s="397"/>
      <c r="G113" s="398"/>
      <c r="H113" s="397"/>
      <c r="I113" s="398"/>
      <c r="J113" s="397"/>
      <c r="K113" s="398"/>
      <c r="L113" s="397"/>
    </row>
    <row r="114" spans="1:12" s="390" customFormat="1">
      <c r="A114" s="398"/>
      <c r="B114" s="441"/>
      <c r="C114" s="398"/>
      <c r="D114" s="441"/>
      <c r="E114" s="398"/>
      <c r="F114" s="441"/>
      <c r="G114" s="398"/>
      <c r="H114" s="441"/>
      <c r="I114" s="398"/>
      <c r="J114" s="441"/>
      <c r="K114" s="398"/>
      <c r="L114" s="441"/>
    </row>
    <row r="115" spans="1:12">
      <c r="A115" s="398"/>
      <c r="B115" s="397"/>
      <c r="C115" s="398"/>
      <c r="D115" s="397"/>
      <c r="E115" s="398"/>
      <c r="F115" s="397"/>
      <c r="G115" s="398"/>
      <c r="H115" s="397"/>
      <c r="I115" s="398"/>
      <c r="J115" s="397"/>
      <c r="K115" s="398"/>
      <c r="L115" s="397"/>
    </row>
    <row r="116" spans="1:12" s="384" customFormat="1">
      <c r="A116" s="496" t="s">
        <v>96</v>
      </c>
      <c r="B116" s="496"/>
      <c r="C116" s="441"/>
      <c r="D116" s="398"/>
      <c r="E116" s="441"/>
      <c r="F116" s="441"/>
      <c r="G116" s="398"/>
      <c r="H116" s="441"/>
      <c r="I116" s="441"/>
      <c r="J116" s="398"/>
      <c r="K116" s="441"/>
      <c r="L116" s="398"/>
    </row>
    <row r="117" spans="1:12" s="384" customFormat="1">
      <c r="A117" s="441"/>
      <c r="B117" s="398"/>
      <c r="C117" s="442"/>
      <c r="D117" s="443"/>
      <c r="E117" s="442"/>
      <c r="F117" s="441"/>
      <c r="G117" s="398"/>
      <c r="H117" s="444"/>
      <c r="I117" s="441"/>
      <c r="J117" s="398"/>
      <c r="K117" s="441"/>
      <c r="L117" s="398"/>
    </row>
    <row r="118" spans="1:12" s="384" customFormat="1" ht="15" customHeight="1">
      <c r="A118" s="441"/>
      <c r="B118" s="398"/>
      <c r="C118" s="497" t="s">
        <v>255</v>
      </c>
      <c r="D118" s="497"/>
      <c r="E118" s="497"/>
      <c r="F118" s="441"/>
      <c r="G118" s="398"/>
      <c r="H118" s="498" t="s">
        <v>433</v>
      </c>
      <c r="I118" s="445"/>
      <c r="J118" s="398"/>
      <c r="K118" s="441"/>
      <c r="L118" s="398"/>
    </row>
    <row r="119" spans="1:12" s="384" customFormat="1">
      <c r="A119" s="441"/>
      <c r="B119" s="398"/>
      <c r="C119" s="441"/>
      <c r="D119" s="398"/>
      <c r="E119" s="441"/>
      <c r="F119" s="441"/>
      <c r="G119" s="398"/>
      <c r="H119" s="499"/>
      <c r="I119" s="445"/>
      <c r="J119" s="398"/>
      <c r="K119" s="441"/>
      <c r="L119" s="398"/>
    </row>
    <row r="120" spans="1:12" s="385" customFormat="1">
      <c r="A120" s="441"/>
      <c r="B120" s="398"/>
      <c r="C120" s="497" t="s">
        <v>127</v>
      </c>
      <c r="D120" s="497"/>
      <c r="E120" s="497"/>
      <c r="F120" s="441"/>
      <c r="G120" s="398"/>
      <c r="H120" s="441"/>
      <c r="I120" s="441"/>
      <c r="J120" s="398"/>
      <c r="K120" s="441"/>
      <c r="L120" s="398"/>
    </row>
    <row r="121" spans="1:12" s="385" customFormat="1">
      <c r="E121" s="409"/>
    </row>
    <row r="122" spans="1:12" s="385" customFormat="1">
      <c r="E122" s="409"/>
    </row>
    <row r="123" spans="1:12" s="385" customFormat="1">
      <c r="E123" s="409"/>
    </row>
    <row r="124" spans="1:12" s="385" customFormat="1">
      <c r="E124" s="409"/>
    </row>
    <row r="125" spans="1:12" s="385" customFormat="1"/>
  </sheetData>
  <mergeCells count="10">
    <mergeCell ref="A116:B116"/>
    <mergeCell ref="C118:E118"/>
    <mergeCell ref="H118:H119"/>
    <mergeCell ref="C120:E120"/>
    <mergeCell ref="L2:M2"/>
    <mergeCell ref="I6:K6"/>
    <mergeCell ref="A106:L106"/>
    <mergeCell ref="A107:L108"/>
    <mergeCell ref="A109:L110"/>
    <mergeCell ref="A111:L11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3 F9:H102">
      <formula1>11</formula1>
    </dataValidation>
    <dataValidation allowBlank="1" showInputMessage="1" showErrorMessage="1" error="თვე/დღე/წელი" prompt="თვე/დღე/წელი" sqref="B9:B103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03">
      <formula1>"ფულადი შემოწირულობა, არაფულადი შემოწირულობა, საწევრო"</formula1>
    </dataValidation>
  </dataValidations>
  <pageMargins left="0.11810804899387577" right="0.11810804899387577" top="0.354329615048119" bottom="0.354329615048119" header="0.31496062992125984" footer="0.31496062992125984"/>
  <pageSetup scale="60" fitToHeight="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2"/>
  <sheetViews>
    <sheetView zoomScale="90" zoomScaleNormal="90" zoomScaleSheetLayoutView="85" workbookViewId="0">
      <selection activeCell="G58" sqref="G58"/>
    </sheetView>
  </sheetViews>
  <sheetFormatPr defaultRowHeight="12.75"/>
  <cols>
    <col min="1" max="1" width="5.42578125" style="356" customWidth="1"/>
    <col min="2" max="2" width="27.5703125" style="356" customWidth="1"/>
    <col min="3" max="3" width="19.28515625" style="356" customWidth="1"/>
    <col min="4" max="4" width="16.85546875" style="356" customWidth="1"/>
    <col min="5" max="5" width="37.7109375" style="356" customWidth="1"/>
    <col min="6" max="6" width="20.140625" style="356" customWidth="1"/>
    <col min="7" max="7" width="13.7109375" style="356" customWidth="1"/>
    <col min="8" max="8" width="14.85546875" style="356" customWidth="1"/>
    <col min="9" max="9" width="18.5703125" style="356" customWidth="1"/>
    <col min="10" max="10" width="16.7109375" style="356" customWidth="1"/>
    <col min="11" max="11" width="17.7109375" style="356" customWidth="1"/>
    <col min="12" max="12" width="12.85546875" style="356" customWidth="1"/>
    <col min="13" max="16384" width="9.140625" style="356"/>
  </cols>
  <sheetData>
    <row r="1" spans="1:12" ht="15">
      <c r="A1" s="509" t="s">
        <v>448</v>
      </c>
      <c r="B1" s="509"/>
      <c r="C1" s="509"/>
      <c r="D1" s="509"/>
      <c r="E1" s="477"/>
      <c r="F1" s="308"/>
      <c r="G1" s="308"/>
      <c r="H1" s="308"/>
      <c r="I1" s="308"/>
      <c r="J1" s="479"/>
      <c r="K1" s="478"/>
      <c r="L1" s="478" t="s">
        <v>97</v>
      </c>
    </row>
    <row r="2" spans="1:12" ht="15">
      <c r="A2" s="283" t="s">
        <v>128</v>
      </c>
      <c r="B2" s="327"/>
      <c r="C2" s="308"/>
      <c r="D2" s="308"/>
      <c r="E2" s="308"/>
      <c r="F2" s="308"/>
      <c r="G2" s="308"/>
      <c r="H2" s="308"/>
      <c r="I2" s="308"/>
      <c r="J2" s="479"/>
      <c r="K2" s="500" t="s">
        <v>1136</v>
      </c>
      <c r="L2" s="501"/>
    </row>
    <row r="3" spans="1:12" ht="15">
      <c r="A3" s="283"/>
      <c r="B3" s="283"/>
      <c r="C3" s="327"/>
      <c r="D3" s="327"/>
      <c r="E3" s="327"/>
      <c r="F3" s="327"/>
      <c r="G3" s="327"/>
      <c r="H3" s="327"/>
      <c r="I3" s="327"/>
      <c r="J3" s="479"/>
      <c r="K3" s="479"/>
      <c r="L3" s="479"/>
    </row>
    <row r="4" spans="1:12" ht="15">
      <c r="A4" s="55" t="str">
        <f>'[2]ფორმა N2'!A4</f>
        <v>ანგარიშვალდებული პირის დასახელება:</v>
      </c>
      <c r="B4" s="308"/>
      <c r="C4" s="308"/>
      <c r="D4" s="308"/>
      <c r="E4" s="308"/>
      <c r="F4" s="308"/>
      <c r="G4" s="308"/>
      <c r="H4" s="308"/>
      <c r="I4" s="308"/>
      <c r="J4" s="283"/>
      <c r="K4" s="283"/>
      <c r="L4" s="283"/>
    </row>
    <row r="5" spans="1:12" ht="15">
      <c r="A5" s="375" t="s">
        <v>1022</v>
      </c>
      <c r="B5" s="357"/>
      <c r="C5" s="357"/>
      <c r="D5" s="357"/>
      <c r="E5" s="357"/>
      <c r="F5" s="357"/>
      <c r="G5" s="357"/>
      <c r="H5" s="357"/>
      <c r="I5" s="357"/>
      <c r="J5" s="358"/>
      <c r="K5" s="358"/>
    </row>
    <row r="6" spans="1:12" ht="15">
      <c r="A6" s="308"/>
      <c r="B6" s="308"/>
      <c r="C6" s="308"/>
      <c r="D6" s="308"/>
      <c r="E6" s="308"/>
      <c r="F6" s="308"/>
      <c r="G6" s="308"/>
      <c r="H6" s="308"/>
      <c r="I6" s="308"/>
      <c r="J6" s="283"/>
      <c r="K6" s="283"/>
      <c r="L6" s="283"/>
    </row>
    <row r="7" spans="1:12" ht="15">
      <c r="A7" s="476"/>
      <c r="B7" s="476"/>
      <c r="C7" s="476"/>
      <c r="D7" s="476"/>
      <c r="E7" s="476"/>
      <c r="F7" s="476"/>
      <c r="G7" s="476"/>
      <c r="H7" s="476"/>
      <c r="I7" s="476"/>
      <c r="J7" s="56"/>
      <c r="K7" s="56"/>
      <c r="L7" s="56"/>
    </row>
    <row r="8" spans="1:12" ht="45">
      <c r="A8" s="68" t="s">
        <v>64</v>
      </c>
      <c r="B8" s="68" t="s">
        <v>449</v>
      </c>
      <c r="C8" s="68" t="s">
        <v>450</v>
      </c>
      <c r="D8" s="68" t="s">
        <v>451</v>
      </c>
      <c r="E8" s="68" t="s">
        <v>452</v>
      </c>
      <c r="F8" s="68" t="s">
        <v>453</v>
      </c>
      <c r="G8" s="68" t="s">
        <v>454</v>
      </c>
      <c r="H8" s="68" t="s">
        <v>455</v>
      </c>
      <c r="I8" s="68" t="s">
        <v>456</v>
      </c>
      <c r="J8" s="68" t="s">
        <v>457</v>
      </c>
      <c r="K8" s="68" t="s">
        <v>458</v>
      </c>
      <c r="L8" s="68" t="s">
        <v>305</v>
      </c>
    </row>
    <row r="9" spans="1:12" s="370" customFormat="1" ht="30">
      <c r="A9" s="76">
        <v>1</v>
      </c>
      <c r="B9" s="491" t="s">
        <v>342</v>
      </c>
      <c r="C9" s="492" t="s">
        <v>1505</v>
      </c>
      <c r="D9" s="76">
        <v>57001002490</v>
      </c>
      <c r="E9" s="76" t="s">
        <v>823</v>
      </c>
      <c r="F9" s="76" t="s">
        <v>1506</v>
      </c>
      <c r="G9" s="76"/>
      <c r="H9" s="76"/>
      <c r="I9" s="76"/>
      <c r="J9" s="359"/>
      <c r="K9" s="359">
        <v>1500</v>
      </c>
      <c r="L9" s="493"/>
    </row>
    <row r="10" spans="1:12" s="370" customFormat="1" ht="30">
      <c r="A10" s="76">
        <v>2</v>
      </c>
      <c r="B10" s="491" t="s">
        <v>342</v>
      </c>
      <c r="C10" s="492" t="s">
        <v>1507</v>
      </c>
      <c r="D10" s="76">
        <v>204465131</v>
      </c>
      <c r="E10" s="76" t="s">
        <v>823</v>
      </c>
      <c r="F10" s="76"/>
      <c r="G10" s="76"/>
      <c r="H10" s="76"/>
      <c r="I10" s="76"/>
      <c r="J10" s="359"/>
      <c r="K10" s="359">
        <v>450</v>
      </c>
      <c r="L10" s="493"/>
    </row>
    <row r="11" spans="1:12" s="370" customFormat="1" ht="30">
      <c r="A11" s="76">
        <v>3</v>
      </c>
      <c r="B11" s="491" t="s">
        <v>910</v>
      </c>
      <c r="C11" s="492" t="s">
        <v>1508</v>
      </c>
      <c r="D11" s="76"/>
      <c r="E11" s="76" t="s">
        <v>823</v>
      </c>
      <c r="F11" s="76"/>
      <c r="G11" s="76"/>
      <c r="H11" s="76"/>
      <c r="I11" s="76"/>
      <c r="J11" s="359"/>
      <c r="K11" s="359">
        <v>1747.78</v>
      </c>
      <c r="L11" s="493"/>
    </row>
    <row r="12" spans="1:12" s="370" customFormat="1" ht="30">
      <c r="A12" s="76">
        <v>4</v>
      </c>
      <c r="B12" s="491" t="s">
        <v>910</v>
      </c>
      <c r="C12" s="492" t="s">
        <v>1508</v>
      </c>
      <c r="D12" s="76"/>
      <c r="E12" s="76" t="s">
        <v>823</v>
      </c>
      <c r="F12" s="76"/>
      <c r="G12" s="76"/>
      <c r="H12" s="76"/>
      <c r="I12" s="76"/>
      <c r="J12" s="359"/>
      <c r="K12" s="359">
        <v>17.510000000000002</v>
      </c>
      <c r="L12" s="493"/>
    </row>
    <row r="13" spans="1:12" s="370" customFormat="1" ht="30">
      <c r="A13" s="76">
        <v>5</v>
      </c>
      <c r="B13" s="491" t="s">
        <v>342</v>
      </c>
      <c r="C13" s="492" t="s">
        <v>992</v>
      </c>
      <c r="D13" s="76">
        <v>402017526</v>
      </c>
      <c r="E13" s="76" t="s">
        <v>823</v>
      </c>
      <c r="F13" s="76"/>
      <c r="G13" s="76"/>
      <c r="H13" s="76"/>
      <c r="I13" s="76"/>
      <c r="J13" s="359"/>
      <c r="K13" s="359">
        <v>1117.32</v>
      </c>
      <c r="L13" s="493"/>
    </row>
    <row r="14" spans="1:12" s="370" customFormat="1" ht="30">
      <c r="A14" s="76">
        <v>6</v>
      </c>
      <c r="B14" s="491" t="s">
        <v>1037</v>
      </c>
      <c r="C14" s="494" t="s">
        <v>1509</v>
      </c>
      <c r="D14" s="76">
        <v>204873388</v>
      </c>
      <c r="E14" s="76" t="s">
        <v>823</v>
      </c>
      <c r="F14" s="76" t="s">
        <v>1510</v>
      </c>
      <c r="G14" s="76"/>
      <c r="H14" s="76"/>
      <c r="I14" s="76"/>
      <c r="J14" s="359"/>
      <c r="K14" s="359">
        <v>14614.26</v>
      </c>
      <c r="L14" s="493"/>
    </row>
    <row r="15" spans="1:12" s="370" customFormat="1" ht="30">
      <c r="A15" s="76">
        <v>7</v>
      </c>
      <c r="B15" s="491" t="s">
        <v>342</v>
      </c>
      <c r="C15" s="492" t="s">
        <v>1511</v>
      </c>
      <c r="D15" s="76">
        <v>211390172</v>
      </c>
      <c r="E15" s="76" t="s">
        <v>823</v>
      </c>
      <c r="F15" s="76" t="s">
        <v>1512</v>
      </c>
      <c r="G15" s="76"/>
      <c r="H15" s="76"/>
      <c r="I15" s="76"/>
      <c r="J15" s="359"/>
      <c r="K15" s="359">
        <v>3899</v>
      </c>
      <c r="L15" s="76"/>
    </row>
    <row r="16" spans="1:12" s="370" customFormat="1" ht="30">
      <c r="A16" s="76">
        <v>8</v>
      </c>
      <c r="B16" s="491" t="s">
        <v>342</v>
      </c>
      <c r="C16" s="492" t="s">
        <v>1513</v>
      </c>
      <c r="D16" s="76">
        <v>412683939</v>
      </c>
      <c r="E16" s="76" t="s">
        <v>823</v>
      </c>
      <c r="F16" s="76" t="s">
        <v>1514</v>
      </c>
      <c r="G16" s="76"/>
      <c r="H16" s="76"/>
      <c r="I16" s="76"/>
      <c r="J16" s="359"/>
      <c r="K16" s="359">
        <v>550</v>
      </c>
      <c r="L16" s="76"/>
    </row>
    <row r="17" spans="1:12" s="370" customFormat="1" ht="30">
      <c r="A17" s="76">
        <v>9</v>
      </c>
      <c r="B17" s="491" t="s">
        <v>910</v>
      </c>
      <c r="C17" s="492" t="s">
        <v>1515</v>
      </c>
      <c r="D17" s="76">
        <v>200095823</v>
      </c>
      <c r="E17" s="76" t="s">
        <v>823</v>
      </c>
      <c r="F17" s="76" t="s">
        <v>1516</v>
      </c>
      <c r="G17" s="76"/>
      <c r="H17" s="76"/>
      <c r="I17" s="76"/>
      <c r="J17" s="359"/>
      <c r="K17" s="359">
        <v>900</v>
      </c>
      <c r="L17" s="76"/>
    </row>
    <row r="18" spans="1:12" s="370" customFormat="1" ht="30">
      <c r="A18" s="76">
        <v>10</v>
      </c>
      <c r="B18" s="491" t="s">
        <v>342</v>
      </c>
      <c r="C18" s="492" t="s">
        <v>1005</v>
      </c>
      <c r="D18" s="76" t="s">
        <v>1517</v>
      </c>
      <c r="E18" s="76" t="s">
        <v>823</v>
      </c>
      <c r="F18" s="76"/>
      <c r="G18" s="76"/>
      <c r="H18" s="76"/>
      <c r="I18" s="76"/>
      <c r="J18" s="359"/>
      <c r="K18" s="359">
        <v>3010</v>
      </c>
      <c r="L18" s="76"/>
    </row>
    <row r="19" spans="1:12" s="370" customFormat="1" ht="30">
      <c r="A19" s="76">
        <v>11</v>
      </c>
      <c r="B19" s="491" t="s">
        <v>342</v>
      </c>
      <c r="C19" s="492" t="s">
        <v>1108</v>
      </c>
      <c r="D19" s="76">
        <v>406173732</v>
      </c>
      <c r="E19" s="76" t="s">
        <v>823</v>
      </c>
      <c r="F19" s="76"/>
      <c r="G19" s="76"/>
      <c r="H19" s="76"/>
      <c r="I19" s="76"/>
      <c r="J19" s="359"/>
      <c r="K19" s="359">
        <v>1017.5</v>
      </c>
      <c r="L19" s="76"/>
    </row>
    <row r="20" spans="1:12" s="370" customFormat="1" ht="30">
      <c r="A20" s="76">
        <v>12</v>
      </c>
      <c r="B20" s="491" t="s">
        <v>342</v>
      </c>
      <c r="C20" s="492" t="s">
        <v>1108</v>
      </c>
      <c r="D20" s="76">
        <v>406173732</v>
      </c>
      <c r="E20" s="76" t="s">
        <v>823</v>
      </c>
      <c r="F20" s="76"/>
      <c r="G20" s="76"/>
      <c r="H20" s="76"/>
      <c r="I20" s="76"/>
      <c r="J20" s="359"/>
      <c r="K20" s="359">
        <v>1333.6</v>
      </c>
      <c r="L20" s="76"/>
    </row>
    <row r="21" spans="1:12" s="370" customFormat="1" ht="30">
      <c r="A21" s="76">
        <v>13</v>
      </c>
      <c r="B21" s="491" t="s">
        <v>342</v>
      </c>
      <c r="C21" s="492" t="s">
        <v>1108</v>
      </c>
      <c r="D21" s="76">
        <v>406173732</v>
      </c>
      <c r="E21" s="76" t="s">
        <v>823</v>
      </c>
      <c r="F21" s="76"/>
      <c r="G21" s="76"/>
      <c r="H21" s="76"/>
      <c r="I21" s="76"/>
      <c r="J21" s="359"/>
      <c r="K21" s="359">
        <v>993.9</v>
      </c>
      <c r="L21" s="76"/>
    </row>
    <row r="22" spans="1:12" s="370" customFormat="1" ht="30">
      <c r="A22" s="76">
        <v>14</v>
      </c>
      <c r="B22" s="491" t="s">
        <v>342</v>
      </c>
      <c r="C22" s="492" t="s">
        <v>1108</v>
      </c>
      <c r="D22" s="76">
        <v>406173732</v>
      </c>
      <c r="E22" s="76" t="s">
        <v>823</v>
      </c>
      <c r="F22" s="76"/>
      <c r="G22" s="76"/>
      <c r="H22" s="76"/>
      <c r="I22" s="76"/>
      <c r="J22" s="359"/>
      <c r="K22" s="359">
        <v>214.38</v>
      </c>
      <c r="L22" s="76"/>
    </row>
    <row r="23" spans="1:12" s="370" customFormat="1" ht="30">
      <c r="A23" s="76">
        <v>15</v>
      </c>
      <c r="B23" s="491" t="s">
        <v>342</v>
      </c>
      <c r="C23" s="492" t="s">
        <v>1007</v>
      </c>
      <c r="D23" s="76">
        <v>249271167</v>
      </c>
      <c r="E23" s="76" t="s">
        <v>823</v>
      </c>
      <c r="F23" s="76"/>
      <c r="G23" s="76"/>
      <c r="H23" s="76"/>
      <c r="I23" s="76"/>
      <c r="J23" s="359"/>
      <c r="K23" s="359">
        <v>738</v>
      </c>
      <c r="L23" s="76"/>
    </row>
    <row r="24" spans="1:12" s="370" customFormat="1" ht="30">
      <c r="A24" s="76">
        <v>16</v>
      </c>
      <c r="B24" s="491" t="s">
        <v>342</v>
      </c>
      <c r="C24" s="492" t="s">
        <v>1007</v>
      </c>
      <c r="D24" s="76">
        <v>249271167</v>
      </c>
      <c r="E24" s="76" t="s">
        <v>823</v>
      </c>
      <c r="F24" s="76"/>
      <c r="G24" s="76"/>
      <c r="H24" s="76"/>
      <c r="I24" s="76"/>
      <c r="J24" s="359"/>
      <c r="K24" s="359">
        <v>297</v>
      </c>
      <c r="L24" s="76"/>
    </row>
    <row r="25" spans="1:12" s="370" customFormat="1" ht="30">
      <c r="A25" s="76">
        <v>17</v>
      </c>
      <c r="B25" s="491" t="s">
        <v>910</v>
      </c>
      <c r="C25" s="492" t="s">
        <v>1508</v>
      </c>
      <c r="D25" s="76"/>
      <c r="E25" s="76" t="s">
        <v>823</v>
      </c>
      <c r="F25" s="76"/>
      <c r="G25" s="76"/>
      <c r="H25" s="76"/>
      <c r="I25" s="76"/>
      <c r="J25" s="359"/>
      <c r="K25" s="359">
        <v>1765.22</v>
      </c>
      <c r="L25" s="495"/>
    </row>
    <row r="26" spans="1:12" s="370" customFormat="1" ht="30">
      <c r="A26" s="76">
        <v>18</v>
      </c>
      <c r="B26" s="491" t="s">
        <v>342</v>
      </c>
      <c r="C26" s="492" t="s">
        <v>1518</v>
      </c>
      <c r="D26" s="76">
        <v>437059415</v>
      </c>
      <c r="E26" s="76" t="s">
        <v>823</v>
      </c>
      <c r="F26" s="76" t="s">
        <v>1519</v>
      </c>
      <c r="G26" s="76"/>
      <c r="H26" s="76"/>
      <c r="I26" s="76"/>
      <c r="J26" s="359"/>
      <c r="K26" s="359">
        <v>1500</v>
      </c>
      <c r="L26" s="76"/>
    </row>
    <row r="27" spans="1:12" s="370" customFormat="1" ht="30">
      <c r="A27" s="76">
        <v>19</v>
      </c>
      <c r="B27" s="491" t="s">
        <v>342</v>
      </c>
      <c r="C27" s="492" t="s">
        <v>1511</v>
      </c>
      <c r="D27" s="76">
        <v>211390172</v>
      </c>
      <c r="E27" s="76" t="s">
        <v>823</v>
      </c>
      <c r="F27" s="76" t="s">
        <v>1520</v>
      </c>
      <c r="G27" s="76"/>
      <c r="H27" s="76"/>
      <c r="I27" s="76"/>
      <c r="J27" s="359"/>
      <c r="K27" s="359">
        <v>3008.33</v>
      </c>
      <c r="L27" s="76"/>
    </row>
    <row r="28" spans="1:12" s="370" customFormat="1" ht="30">
      <c r="A28" s="76">
        <v>20</v>
      </c>
      <c r="B28" s="491" t="s">
        <v>342</v>
      </c>
      <c r="C28" s="492" t="s">
        <v>546</v>
      </c>
      <c r="D28" s="76">
        <v>204488081</v>
      </c>
      <c r="E28" s="76" t="s">
        <v>823</v>
      </c>
      <c r="F28" s="76"/>
      <c r="G28" s="76"/>
      <c r="H28" s="76"/>
      <c r="I28" s="76"/>
      <c r="J28" s="359"/>
      <c r="K28" s="359">
        <v>8150</v>
      </c>
      <c r="L28" s="76"/>
    </row>
    <row r="29" spans="1:12" s="370" customFormat="1" ht="30">
      <c r="A29" s="76">
        <v>21</v>
      </c>
      <c r="B29" s="491" t="s">
        <v>1036</v>
      </c>
      <c r="C29" s="492" t="s">
        <v>1521</v>
      </c>
      <c r="D29" s="76" t="s">
        <v>1522</v>
      </c>
      <c r="E29" s="76" t="s">
        <v>823</v>
      </c>
      <c r="F29" s="76"/>
      <c r="G29" s="76"/>
      <c r="H29" s="76"/>
      <c r="I29" s="76"/>
      <c r="J29" s="359"/>
      <c r="K29" s="359">
        <v>425</v>
      </c>
      <c r="L29" s="76"/>
    </row>
    <row r="30" spans="1:12" s="370" customFormat="1" ht="30">
      <c r="A30" s="76">
        <v>22</v>
      </c>
      <c r="B30" s="491" t="s">
        <v>342</v>
      </c>
      <c r="C30" s="492" t="s">
        <v>1108</v>
      </c>
      <c r="D30" s="76">
        <v>406173732</v>
      </c>
      <c r="E30" s="76" t="s">
        <v>823</v>
      </c>
      <c r="F30" s="76"/>
      <c r="G30" s="76"/>
      <c r="H30" s="76"/>
      <c r="I30" s="76"/>
      <c r="J30" s="359"/>
      <c r="K30" s="359">
        <v>798.15</v>
      </c>
      <c r="L30" s="76"/>
    </row>
    <row r="31" spans="1:12" s="370" customFormat="1" ht="30">
      <c r="A31" s="76">
        <v>23</v>
      </c>
      <c r="B31" s="491" t="s">
        <v>342</v>
      </c>
      <c r="C31" s="492" t="s">
        <v>1108</v>
      </c>
      <c r="D31" s="76">
        <v>406173732</v>
      </c>
      <c r="E31" s="76" t="s">
        <v>823</v>
      </c>
      <c r="F31" s="76"/>
      <c r="G31" s="76"/>
      <c r="H31" s="76"/>
      <c r="I31" s="76"/>
      <c r="J31" s="359"/>
      <c r="K31" s="359">
        <v>564.79999999999995</v>
      </c>
      <c r="L31" s="76"/>
    </row>
    <row r="32" spans="1:12" s="370" customFormat="1" ht="30">
      <c r="A32" s="76">
        <v>24</v>
      </c>
      <c r="B32" s="491" t="s">
        <v>342</v>
      </c>
      <c r="C32" s="492" t="s">
        <v>1108</v>
      </c>
      <c r="D32" s="76">
        <v>406173732</v>
      </c>
      <c r="E32" s="76" t="s">
        <v>823</v>
      </c>
      <c r="F32" s="76"/>
      <c r="G32" s="76"/>
      <c r="H32" s="76"/>
      <c r="I32" s="76"/>
      <c r="J32" s="359"/>
      <c r="K32" s="359">
        <v>929.6</v>
      </c>
      <c r="L32" s="76"/>
    </row>
    <row r="33" spans="1:12" s="370" customFormat="1" ht="30">
      <c r="A33" s="76">
        <v>25</v>
      </c>
      <c r="B33" s="491" t="s">
        <v>342</v>
      </c>
      <c r="C33" s="492" t="s">
        <v>1108</v>
      </c>
      <c r="D33" s="76">
        <v>406173732</v>
      </c>
      <c r="E33" s="76" t="s">
        <v>823</v>
      </c>
      <c r="F33" s="76"/>
      <c r="G33" s="76"/>
      <c r="H33" s="76"/>
      <c r="I33" s="76"/>
      <c r="J33" s="359"/>
      <c r="K33" s="359">
        <v>330.6</v>
      </c>
      <c r="L33" s="76"/>
    </row>
    <row r="34" spans="1:12" s="370" customFormat="1" ht="30">
      <c r="A34" s="76">
        <v>26</v>
      </c>
      <c r="B34" s="491" t="s">
        <v>342</v>
      </c>
      <c r="C34" s="492" t="s">
        <v>1108</v>
      </c>
      <c r="D34" s="76">
        <v>406173732</v>
      </c>
      <c r="E34" s="76" t="s">
        <v>823</v>
      </c>
      <c r="F34" s="76"/>
      <c r="G34" s="76"/>
      <c r="H34" s="76"/>
      <c r="I34" s="76"/>
      <c r="J34" s="359"/>
      <c r="K34" s="359">
        <v>306.02999999999997</v>
      </c>
      <c r="L34" s="76"/>
    </row>
    <row r="35" spans="1:12" s="370" customFormat="1" ht="30">
      <c r="A35" s="76">
        <v>27</v>
      </c>
      <c r="B35" s="491" t="s">
        <v>342</v>
      </c>
      <c r="C35" s="492" t="s">
        <v>1108</v>
      </c>
      <c r="D35" s="76">
        <v>406173732</v>
      </c>
      <c r="E35" s="76" t="s">
        <v>823</v>
      </c>
      <c r="F35" s="76"/>
      <c r="G35" s="76"/>
      <c r="H35" s="76"/>
      <c r="I35" s="76"/>
      <c r="J35" s="359"/>
      <c r="K35" s="359">
        <v>3012</v>
      </c>
      <c r="L35" s="76"/>
    </row>
    <row r="36" spans="1:12" s="370" customFormat="1" ht="30">
      <c r="A36" s="76">
        <v>28</v>
      </c>
      <c r="B36" s="491" t="s">
        <v>910</v>
      </c>
      <c r="C36" s="492" t="s">
        <v>1523</v>
      </c>
      <c r="D36" s="76">
        <v>404963955</v>
      </c>
      <c r="E36" s="76" t="s">
        <v>823</v>
      </c>
      <c r="F36" s="76" t="s">
        <v>1524</v>
      </c>
      <c r="G36" s="76"/>
      <c r="H36" s="76"/>
      <c r="I36" s="76"/>
      <c r="J36" s="359"/>
      <c r="K36" s="359">
        <v>9256.4</v>
      </c>
      <c r="L36" s="76"/>
    </row>
    <row r="37" spans="1:12" s="370" customFormat="1" ht="30">
      <c r="A37" s="76">
        <v>29</v>
      </c>
      <c r="B37" s="491" t="s">
        <v>342</v>
      </c>
      <c r="C37" s="492" t="s">
        <v>1525</v>
      </c>
      <c r="D37" s="76">
        <v>37001013946</v>
      </c>
      <c r="E37" s="76" t="s">
        <v>823</v>
      </c>
      <c r="F37" s="76" t="s">
        <v>1526</v>
      </c>
      <c r="G37" s="76"/>
      <c r="H37" s="76"/>
      <c r="I37" s="76"/>
      <c r="J37" s="359"/>
      <c r="K37" s="359">
        <v>300</v>
      </c>
      <c r="L37" s="76"/>
    </row>
    <row r="38" spans="1:12" s="370" customFormat="1" ht="30">
      <c r="A38" s="76">
        <v>30</v>
      </c>
      <c r="B38" s="491" t="s">
        <v>1036</v>
      </c>
      <c r="C38" s="492" t="s">
        <v>1527</v>
      </c>
      <c r="D38" s="76" t="s">
        <v>1528</v>
      </c>
      <c r="E38" s="76" t="s">
        <v>823</v>
      </c>
      <c r="F38" s="76"/>
      <c r="G38" s="76"/>
      <c r="H38" s="76"/>
      <c r="I38" s="76"/>
      <c r="J38" s="359"/>
      <c r="K38" s="359">
        <v>4140</v>
      </c>
      <c r="L38" s="76"/>
    </row>
    <row r="39" spans="1:12" s="370" customFormat="1" ht="30">
      <c r="A39" s="76">
        <v>31</v>
      </c>
      <c r="B39" s="491" t="s">
        <v>342</v>
      </c>
      <c r="C39" s="492" t="s">
        <v>1007</v>
      </c>
      <c r="D39" s="76">
        <v>249271167</v>
      </c>
      <c r="E39" s="76" t="s">
        <v>823</v>
      </c>
      <c r="F39" s="76"/>
      <c r="G39" s="76"/>
      <c r="H39" s="76"/>
      <c r="I39" s="76"/>
      <c r="J39" s="359"/>
      <c r="K39" s="359">
        <v>350</v>
      </c>
      <c r="L39" s="76"/>
    </row>
    <row r="40" spans="1:12" s="370" customFormat="1" ht="30">
      <c r="A40" s="76">
        <v>32</v>
      </c>
      <c r="B40" s="491" t="s">
        <v>342</v>
      </c>
      <c r="C40" s="492" t="s">
        <v>1007</v>
      </c>
      <c r="D40" s="76">
        <v>249271167</v>
      </c>
      <c r="E40" s="76" t="s">
        <v>823</v>
      </c>
      <c r="F40" s="76"/>
      <c r="G40" s="76"/>
      <c r="H40" s="76"/>
      <c r="I40" s="76"/>
      <c r="J40" s="359"/>
      <c r="K40" s="359">
        <v>646.53</v>
      </c>
      <c r="L40" s="76"/>
    </row>
    <row r="41" spans="1:12" s="370" customFormat="1" ht="30">
      <c r="A41" s="76">
        <v>33</v>
      </c>
      <c r="B41" s="491" t="s">
        <v>342</v>
      </c>
      <c r="C41" s="492" t="s">
        <v>1007</v>
      </c>
      <c r="D41" s="76">
        <v>249271167</v>
      </c>
      <c r="E41" s="76" t="s">
        <v>823</v>
      </c>
      <c r="F41" s="76"/>
      <c r="G41" s="76"/>
      <c r="H41" s="76"/>
      <c r="I41" s="76"/>
      <c r="J41" s="359"/>
      <c r="K41" s="359">
        <v>90</v>
      </c>
      <c r="L41" s="76"/>
    </row>
    <row r="42" spans="1:12" s="370" customFormat="1" ht="30">
      <c r="A42" s="76">
        <v>34</v>
      </c>
      <c r="B42" s="491" t="s">
        <v>342</v>
      </c>
      <c r="C42" s="492" t="s">
        <v>1007</v>
      </c>
      <c r="D42" s="76">
        <v>249271167</v>
      </c>
      <c r="E42" s="76" t="s">
        <v>823</v>
      </c>
      <c r="F42" s="76"/>
      <c r="G42" s="76"/>
      <c r="H42" s="76"/>
      <c r="I42" s="76"/>
      <c r="J42" s="359"/>
      <c r="K42" s="359">
        <v>288</v>
      </c>
      <c r="L42" s="76"/>
    </row>
    <row r="43" spans="1:12" s="370" customFormat="1" ht="30">
      <c r="A43" s="76">
        <v>35</v>
      </c>
      <c r="B43" s="491" t="s">
        <v>342</v>
      </c>
      <c r="C43" s="492" t="s">
        <v>1007</v>
      </c>
      <c r="D43" s="76">
        <v>249271167</v>
      </c>
      <c r="E43" s="76" t="s">
        <v>823</v>
      </c>
      <c r="F43" s="76"/>
      <c r="G43" s="76"/>
      <c r="H43" s="76"/>
      <c r="I43" s="76"/>
      <c r="J43" s="359"/>
      <c r="K43" s="359">
        <v>99</v>
      </c>
      <c r="L43" s="76"/>
    </row>
    <row r="44" spans="1:12" s="370" customFormat="1" ht="30">
      <c r="A44" s="76">
        <v>36</v>
      </c>
      <c r="B44" s="491" t="s">
        <v>342</v>
      </c>
      <c r="C44" s="492" t="s">
        <v>1007</v>
      </c>
      <c r="D44" s="76">
        <v>249271167</v>
      </c>
      <c r="E44" s="76" t="s">
        <v>823</v>
      </c>
      <c r="F44" s="76"/>
      <c r="G44" s="76"/>
      <c r="H44" s="76"/>
      <c r="I44" s="76"/>
      <c r="J44" s="359"/>
      <c r="K44" s="359">
        <v>72.900000000000006</v>
      </c>
      <c r="L44" s="76"/>
    </row>
    <row r="45" spans="1:12" s="370" customFormat="1" ht="30">
      <c r="A45" s="76">
        <v>37</v>
      </c>
      <c r="B45" s="491" t="s">
        <v>342</v>
      </c>
      <c r="C45" s="492" t="s">
        <v>1007</v>
      </c>
      <c r="D45" s="76">
        <v>249271167</v>
      </c>
      <c r="E45" s="76" t="s">
        <v>823</v>
      </c>
      <c r="F45" s="76"/>
      <c r="G45" s="76"/>
      <c r="H45" s="76"/>
      <c r="I45" s="76"/>
      <c r="J45" s="359"/>
      <c r="K45" s="359">
        <v>74</v>
      </c>
      <c r="L45" s="76"/>
    </row>
    <row r="46" spans="1:12" s="370" customFormat="1" ht="30">
      <c r="A46" s="76">
        <v>38</v>
      </c>
      <c r="B46" s="491" t="s">
        <v>1529</v>
      </c>
      <c r="C46" s="494" t="s">
        <v>1530</v>
      </c>
      <c r="D46" s="76">
        <v>401959323</v>
      </c>
      <c r="E46" s="76" t="s">
        <v>823</v>
      </c>
      <c r="F46" s="76" t="s">
        <v>1531</v>
      </c>
      <c r="G46" s="76"/>
      <c r="H46" s="76"/>
      <c r="I46" s="76"/>
      <c r="J46" s="359"/>
      <c r="K46" s="359">
        <v>6000</v>
      </c>
      <c r="L46" s="76"/>
    </row>
    <row r="47" spans="1:12" s="370" customFormat="1" ht="30">
      <c r="A47" s="76">
        <v>39</v>
      </c>
      <c r="B47" s="491" t="s">
        <v>1037</v>
      </c>
      <c r="C47" s="492" t="s">
        <v>1532</v>
      </c>
      <c r="D47" s="76">
        <v>246958056</v>
      </c>
      <c r="E47" s="76" t="s">
        <v>823</v>
      </c>
      <c r="F47" s="76" t="s">
        <v>1533</v>
      </c>
      <c r="G47" s="76"/>
      <c r="H47" s="76"/>
      <c r="I47" s="76"/>
      <c r="J47" s="359"/>
      <c r="K47" s="359">
        <v>5887.72</v>
      </c>
      <c r="L47" s="76"/>
    </row>
    <row r="48" spans="1:12" s="370" customFormat="1" ht="30">
      <c r="A48" s="76">
        <v>40</v>
      </c>
      <c r="B48" s="491" t="s">
        <v>1534</v>
      </c>
      <c r="C48" s="492" t="s">
        <v>1535</v>
      </c>
      <c r="D48" s="76">
        <v>211323735</v>
      </c>
      <c r="E48" s="76" t="s">
        <v>823</v>
      </c>
      <c r="F48" s="76" t="s">
        <v>1536</v>
      </c>
      <c r="G48" s="76"/>
      <c r="H48" s="76"/>
      <c r="I48" s="76"/>
      <c r="J48" s="359"/>
      <c r="K48" s="359">
        <v>1500</v>
      </c>
      <c r="L48" s="76"/>
    </row>
    <row r="49" spans="1:12" s="370" customFormat="1" ht="30">
      <c r="A49" s="76">
        <v>41</v>
      </c>
      <c r="B49" s="491" t="s">
        <v>342</v>
      </c>
      <c r="C49" s="494" t="s">
        <v>1509</v>
      </c>
      <c r="D49" s="76">
        <v>204873388</v>
      </c>
      <c r="E49" s="76" t="s">
        <v>823</v>
      </c>
      <c r="F49" s="76"/>
      <c r="G49" s="76"/>
      <c r="H49" s="76"/>
      <c r="I49" s="76"/>
      <c r="J49" s="359"/>
      <c r="K49" s="359">
        <v>2100.25</v>
      </c>
      <c r="L49" s="76"/>
    </row>
    <row r="50" spans="1:12" s="370" customFormat="1" ht="30">
      <c r="A50" s="76">
        <v>42</v>
      </c>
      <c r="B50" s="491" t="s">
        <v>1537</v>
      </c>
      <c r="C50" s="492" t="s">
        <v>1538</v>
      </c>
      <c r="D50" s="76">
        <v>405142821</v>
      </c>
      <c r="E50" s="76" t="s">
        <v>823</v>
      </c>
      <c r="F50" s="76"/>
      <c r="G50" s="76"/>
      <c r="H50" s="76"/>
      <c r="I50" s="76"/>
      <c r="J50" s="359"/>
      <c r="K50" s="359">
        <v>7633.89</v>
      </c>
      <c r="L50" s="76"/>
    </row>
    <row r="51" spans="1:12" s="370" customFormat="1" ht="30">
      <c r="A51" s="76">
        <v>43</v>
      </c>
      <c r="B51" s="491" t="s">
        <v>910</v>
      </c>
      <c r="C51" s="492" t="s">
        <v>1523</v>
      </c>
      <c r="D51" s="76">
        <v>404963955</v>
      </c>
      <c r="E51" s="76" t="s">
        <v>823</v>
      </c>
      <c r="F51" s="76" t="s">
        <v>1539</v>
      </c>
      <c r="G51" s="76"/>
      <c r="H51" s="76"/>
      <c r="I51" s="76"/>
      <c r="J51" s="359"/>
      <c r="K51" s="359">
        <v>9242</v>
      </c>
      <c r="L51" s="76"/>
    </row>
    <row r="52" spans="1:12" s="370" customFormat="1" ht="30">
      <c r="A52" s="76">
        <v>44</v>
      </c>
      <c r="B52" s="491" t="s">
        <v>1540</v>
      </c>
      <c r="C52" s="492" t="s">
        <v>1518</v>
      </c>
      <c r="D52" s="76">
        <v>437059415</v>
      </c>
      <c r="E52" s="76" t="s">
        <v>823</v>
      </c>
      <c r="F52" s="76" t="s">
        <v>1541</v>
      </c>
      <c r="G52" s="76"/>
      <c r="H52" s="76"/>
      <c r="I52" s="76"/>
      <c r="J52" s="359"/>
      <c r="K52" s="359">
        <v>3750</v>
      </c>
      <c r="L52" s="76"/>
    </row>
    <row r="53" spans="1:12" s="370" customFormat="1" ht="30">
      <c r="A53" s="76">
        <v>45</v>
      </c>
      <c r="B53" s="491" t="s">
        <v>1529</v>
      </c>
      <c r="C53" s="494" t="s">
        <v>1530</v>
      </c>
      <c r="D53" s="76">
        <v>401959323</v>
      </c>
      <c r="E53" s="76" t="s">
        <v>823</v>
      </c>
      <c r="F53" s="76" t="s">
        <v>1542</v>
      </c>
      <c r="G53" s="76"/>
      <c r="H53" s="76"/>
      <c r="I53" s="76"/>
      <c r="J53" s="359"/>
      <c r="K53" s="359">
        <v>10140</v>
      </c>
      <c r="L53" s="76"/>
    </row>
    <row r="54" spans="1:12" s="370" customFormat="1" ht="30">
      <c r="A54" s="76">
        <v>46</v>
      </c>
      <c r="B54" s="491" t="s">
        <v>1037</v>
      </c>
      <c r="C54" s="492" t="s">
        <v>1543</v>
      </c>
      <c r="D54" s="76">
        <v>51001003676</v>
      </c>
      <c r="E54" s="76" t="s">
        <v>823</v>
      </c>
      <c r="F54" s="495" t="s">
        <v>1544</v>
      </c>
      <c r="G54" s="76"/>
      <c r="H54" s="76"/>
      <c r="I54" s="76"/>
      <c r="J54" s="359"/>
      <c r="K54" s="359">
        <v>400</v>
      </c>
      <c r="L54" s="76"/>
    </row>
    <row r="55" spans="1:12" s="370" customFormat="1" ht="30">
      <c r="A55" s="76">
        <v>47</v>
      </c>
      <c r="B55" s="491" t="s">
        <v>342</v>
      </c>
      <c r="C55" s="492" t="s">
        <v>1543</v>
      </c>
      <c r="D55" s="76">
        <v>51001003676</v>
      </c>
      <c r="E55" s="76" t="s">
        <v>823</v>
      </c>
      <c r="F55" s="495"/>
      <c r="G55" s="76"/>
      <c r="H55" s="76"/>
      <c r="I55" s="76"/>
      <c r="J55" s="359"/>
      <c r="K55" s="359">
        <v>550</v>
      </c>
      <c r="L55" s="76"/>
    </row>
    <row r="56" spans="1:12" s="370" customFormat="1" ht="30">
      <c r="A56" s="76">
        <v>48</v>
      </c>
      <c r="B56" s="491" t="s">
        <v>910</v>
      </c>
      <c r="C56" s="492" t="s">
        <v>1508</v>
      </c>
      <c r="D56" s="76"/>
      <c r="E56" s="76" t="s">
        <v>823</v>
      </c>
      <c r="F56" s="76"/>
      <c r="G56" s="76"/>
      <c r="H56" s="76"/>
      <c r="I56" s="76"/>
      <c r="J56" s="359"/>
      <c r="K56" s="359">
        <v>1765.25</v>
      </c>
      <c r="L56" s="76"/>
    </row>
    <row r="57" spans="1:12" s="370" customFormat="1" ht="30">
      <c r="A57" s="76">
        <v>49</v>
      </c>
      <c r="B57" s="491" t="s">
        <v>1534</v>
      </c>
      <c r="C57" s="492" t="s">
        <v>1545</v>
      </c>
      <c r="D57" s="76">
        <v>18001042429</v>
      </c>
      <c r="E57" s="76" t="s">
        <v>823</v>
      </c>
      <c r="F57" s="76" t="s">
        <v>1546</v>
      </c>
      <c r="G57" s="76"/>
      <c r="H57" s="76"/>
      <c r="I57" s="76"/>
      <c r="J57" s="359"/>
      <c r="K57" s="359">
        <v>300</v>
      </c>
      <c r="L57" s="76"/>
    </row>
    <row r="58" spans="1:12" ht="15">
      <c r="A58" s="65" t="s">
        <v>263</v>
      </c>
      <c r="B58" s="447"/>
      <c r="C58" s="65"/>
      <c r="D58" s="65"/>
      <c r="E58" s="65"/>
      <c r="F58" s="65"/>
      <c r="G58" s="65"/>
      <c r="H58" s="65"/>
      <c r="I58" s="65"/>
      <c r="J58" s="4"/>
      <c r="K58" s="4"/>
      <c r="L58" s="65"/>
    </row>
    <row r="59" spans="1:12" ht="15">
      <c r="A59" s="65"/>
      <c r="B59" s="447"/>
      <c r="C59" s="360"/>
      <c r="D59" s="360"/>
      <c r="E59" s="360"/>
      <c r="F59" s="360"/>
      <c r="G59" s="65"/>
      <c r="H59" s="65"/>
      <c r="I59" s="65"/>
      <c r="J59" s="65" t="s">
        <v>459</v>
      </c>
      <c r="K59" s="361">
        <f>SUM(K9:K58)</f>
        <v>117775.92</v>
      </c>
      <c r="L59" s="65"/>
    </row>
    <row r="60" spans="1:12" ht="15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3"/>
    </row>
    <row r="61" spans="1:12" ht="15">
      <c r="A61" s="364" t="s">
        <v>460</v>
      </c>
      <c r="B61" s="364"/>
      <c r="C61" s="362"/>
      <c r="D61" s="362"/>
      <c r="E61" s="362"/>
      <c r="F61" s="362"/>
      <c r="G61" s="362"/>
      <c r="H61" s="362"/>
      <c r="I61" s="362"/>
      <c r="J61" s="362"/>
      <c r="K61" s="363"/>
    </row>
    <row r="62" spans="1:12" ht="15">
      <c r="A62" s="364" t="s">
        <v>461</v>
      </c>
      <c r="B62" s="364"/>
      <c r="C62" s="362"/>
      <c r="D62" s="362"/>
      <c r="E62" s="362"/>
      <c r="F62" s="362"/>
      <c r="G62" s="362"/>
      <c r="H62" s="362"/>
      <c r="I62" s="362"/>
      <c r="J62" s="362"/>
      <c r="K62" s="363"/>
    </row>
    <row r="63" spans="1:12" ht="15">
      <c r="A63" s="374" t="s">
        <v>462</v>
      </c>
      <c r="B63" s="364"/>
      <c r="C63" s="363"/>
      <c r="D63" s="363"/>
      <c r="E63" s="363"/>
      <c r="F63" s="363"/>
      <c r="G63" s="363"/>
      <c r="H63" s="363"/>
      <c r="I63" s="363"/>
      <c r="J63" s="363"/>
      <c r="K63" s="363"/>
    </row>
    <row r="64" spans="1:12" ht="15">
      <c r="A64" s="374" t="s">
        <v>463</v>
      </c>
      <c r="B64" s="364"/>
      <c r="C64" s="363"/>
      <c r="D64" s="363"/>
      <c r="E64" s="363"/>
      <c r="F64" s="363"/>
      <c r="G64" s="363"/>
      <c r="H64" s="363"/>
      <c r="I64" s="363"/>
      <c r="J64" s="363"/>
      <c r="K64" s="363"/>
    </row>
    <row r="65" spans="1:11" ht="15">
      <c r="A65" s="374"/>
      <c r="B65" s="364"/>
      <c r="C65" s="363"/>
      <c r="D65" s="363"/>
      <c r="E65" s="363"/>
      <c r="F65" s="363"/>
      <c r="G65" s="363"/>
      <c r="H65" s="363"/>
      <c r="I65" s="363"/>
      <c r="J65" s="363"/>
      <c r="K65" s="363"/>
    </row>
    <row r="66" spans="1:11" ht="15">
      <c r="A66" s="374"/>
      <c r="B66" s="364"/>
      <c r="C66" s="363"/>
      <c r="D66" s="363"/>
      <c r="E66" s="363"/>
      <c r="F66" s="363"/>
      <c r="G66" s="363"/>
      <c r="H66" s="363"/>
      <c r="I66" s="363"/>
      <c r="J66" s="363"/>
      <c r="K66" s="363"/>
    </row>
    <row r="67" spans="1:11">
      <c r="A67" s="365"/>
      <c r="B67" s="365"/>
      <c r="C67" s="365"/>
      <c r="D67" s="365"/>
      <c r="E67" s="365"/>
      <c r="F67" s="365"/>
      <c r="G67" s="365"/>
      <c r="H67" s="365"/>
      <c r="I67" s="365"/>
      <c r="J67" s="365"/>
      <c r="K67" s="365"/>
    </row>
    <row r="68" spans="1:11" ht="15">
      <c r="A68" s="496" t="s">
        <v>96</v>
      </c>
      <c r="B68" s="496"/>
      <c r="C68" s="441"/>
      <c r="D68" s="398"/>
      <c r="E68" s="398"/>
      <c r="F68" s="441"/>
      <c r="G68" s="441"/>
      <c r="H68" s="441"/>
      <c r="I68" s="441"/>
      <c r="J68" s="441"/>
      <c r="K68" s="363"/>
    </row>
    <row r="69" spans="1:11" ht="15">
      <c r="A69" s="441"/>
      <c r="B69" s="398"/>
      <c r="C69" s="441"/>
      <c r="D69" s="398"/>
      <c r="E69" s="398"/>
      <c r="F69" s="441"/>
      <c r="G69" s="441"/>
      <c r="H69" s="441"/>
      <c r="I69" s="441"/>
      <c r="J69" s="448"/>
      <c r="K69" s="363"/>
    </row>
    <row r="70" spans="1:11" ht="15" customHeight="1">
      <c r="A70" s="441"/>
      <c r="B70" s="398"/>
      <c r="C70" s="510" t="s">
        <v>255</v>
      </c>
      <c r="D70" s="510"/>
      <c r="E70" s="475"/>
      <c r="F70" s="396"/>
      <c r="G70" s="498" t="s">
        <v>464</v>
      </c>
      <c r="H70" s="498"/>
      <c r="I70" s="498"/>
      <c r="J70" s="445"/>
      <c r="K70" s="363"/>
    </row>
    <row r="71" spans="1:11" ht="15">
      <c r="A71" s="441"/>
      <c r="B71" s="398"/>
      <c r="C71" s="441"/>
      <c r="D71" s="398"/>
      <c r="E71" s="398"/>
      <c r="F71" s="441"/>
      <c r="G71" s="499"/>
      <c r="H71" s="499"/>
      <c r="I71" s="499"/>
      <c r="J71" s="445"/>
      <c r="K71" s="363"/>
    </row>
    <row r="72" spans="1:11" ht="15">
      <c r="A72" s="441"/>
      <c r="B72" s="398"/>
      <c r="C72" s="497" t="s">
        <v>127</v>
      </c>
      <c r="D72" s="497"/>
      <c r="E72" s="475"/>
      <c r="F72" s="396"/>
      <c r="G72" s="441"/>
      <c r="H72" s="441"/>
      <c r="I72" s="441"/>
      <c r="J72" s="441"/>
      <c r="K72" s="363"/>
    </row>
  </sheetData>
  <mergeCells count="6">
    <mergeCell ref="C72:D72"/>
    <mergeCell ref="A1:D1"/>
    <mergeCell ref="K2:L2"/>
    <mergeCell ref="A68:B68"/>
    <mergeCell ref="C70:D70"/>
    <mergeCell ref="G70:I71"/>
  </mergeCells>
  <dataValidations count="1">
    <dataValidation type="list" allowBlank="1" showInputMessage="1" showErrorMessage="1" sqref="B9:B5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topLeftCell="A76" zoomScaleSheetLayoutView="70" workbookViewId="0">
      <selection activeCell="A5" sqref="A5"/>
    </sheetView>
  </sheetViews>
  <sheetFormatPr defaultRowHeight="15"/>
  <cols>
    <col min="1" max="1" width="12.85546875" style="354" customWidth="1"/>
    <col min="2" max="2" width="65.5703125" style="349" customWidth="1"/>
    <col min="3" max="4" width="14.85546875" style="285" customWidth="1"/>
    <col min="5" max="5" width="0.85546875" style="285" customWidth="1"/>
    <col min="6" max="256" width="9.140625" style="285"/>
    <col min="257" max="257" width="12.85546875" style="285" customWidth="1"/>
    <col min="258" max="258" width="65.5703125" style="285" customWidth="1"/>
    <col min="259" max="260" width="14.85546875" style="285" customWidth="1"/>
    <col min="261" max="261" width="0.85546875" style="285" customWidth="1"/>
    <col min="262" max="512" width="9.140625" style="285"/>
    <col min="513" max="513" width="12.85546875" style="285" customWidth="1"/>
    <col min="514" max="514" width="65.5703125" style="285" customWidth="1"/>
    <col min="515" max="516" width="14.85546875" style="285" customWidth="1"/>
    <col min="517" max="517" width="0.85546875" style="285" customWidth="1"/>
    <col min="518" max="768" width="9.140625" style="285"/>
    <col min="769" max="769" width="12.85546875" style="285" customWidth="1"/>
    <col min="770" max="770" width="65.5703125" style="285" customWidth="1"/>
    <col min="771" max="772" width="14.85546875" style="285" customWidth="1"/>
    <col min="773" max="773" width="0.85546875" style="285" customWidth="1"/>
    <col min="774" max="1024" width="9.140625" style="285"/>
    <col min="1025" max="1025" width="12.85546875" style="285" customWidth="1"/>
    <col min="1026" max="1026" width="65.5703125" style="285" customWidth="1"/>
    <col min="1027" max="1028" width="14.85546875" style="285" customWidth="1"/>
    <col min="1029" max="1029" width="0.85546875" style="285" customWidth="1"/>
    <col min="1030" max="1280" width="9.140625" style="285"/>
    <col min="1281" max="1281" width="12.85546875" style="285" customWidth="1"/>
    <col min="1282" max="1282" width="65.5703125" style="285" customWidth="1"/>
    <col min="1283" max="1284" width="14.85546875" style="285" customWidth="1"/>
    <col min="1285" max="1285" width="0.85546875" style="285" customWidth="1"/>
    <col min="1286" max="1536" width="9.140625" style="285"/>
    <col min="1537" max="1537" width="12.85546875" style="285" customWidth="1"/>
    <col min="1538" max="1538" width="65.5703125" style="285" customWidth="1"/>
    <col min="1539" max="1540" width="14.85546875" style="285" customWidth="1"/>
    <col min="1541" max="1541" width="0.85546875" style="285" customWidth="1"/>
    <col min="1542" max="1792" width="9.140625" style="285"/>
    <col min="1793" max="1793" width="12.85546875" style="285" customWidth="1"/>
    <col min="1794" max="1794" width="65.5703125" style="285" customWidth="1"/>
    <col min="1795" max="1796" width="14.85546875" style="285" customWidth="1"/>
    <col min="1797" max="1797" width="0.85546875" style="285" customWidth="1"/>
    <col min="1798" max="2048" width="9.140625" style="285"/>
    <col min="2049" max="2049" width="12.85546875" style="285" customWidth="1"/>
    <col min="2050" max="2050" width="65.5703125" style="285" customWidth="1"/>
    <col min="2051" max="2052" width="14.85546875" style="285" customWidth="1"/>
    <col min="2053" max="2053" width="0.85546875" style="285" customWidth="1"/>
    <col min="2054" max="2304" width="9.140625" style="285"/>
    <col min="2305" max="2305" width="12.85546875" style="285" customWidth="1"/>
    <col min="2306" max="2306" width="65.5703125" style="285" customWidth="1"/>
    <col min="2307" max="2308" width="14.85546875" style="285" customWidth="1"/>
    <col min="2309" max="2309" width="0.85546875" style="285" customWidth="1"/>
    <col min="2310" max="2560" width="9.140625" style="285"/>
    <col min="2561" max="2561" width="12.85546875" style="285" customWidth="1"/>
    <col min="2562" max="2562" width="65.5703125" style="285" customWidth="1"/>
    <col min="2563" max="2564" width="14.85546875" style="285" customWidth="1"/>
    <col min="2565" max="2565" width="0.85546875" style="285" customWidth="1"/>
    <col min="2566" max="2816" width="9.140625" style="285"/>
    <col min="2817" max="2817" width="12.85546875" style="285" customWidth="1"/>
    <col min="2818" max="2818" width="65.5703125" style="285" customWidth="1"/>
    <col min="2819" max="2820" width="14.85546875" style="285" customWidth="1"/>
    <col min="2821" max="2821" width="0.85546875" style="285" customWidth="1"/>
    <col min="2822" max="3072" width="9.140625" style="285"/>
    <col min="3073" max="3073" width="12.85546875" style="285" customWidth="1"/>
    <col min="3074" max="3074" width="65.5703125" style="285" customWidth="1"/>
    <col min="3075" max="3076" width="14.85546875" style="285" customWidth="1"/>
    <col min="3077" max="3077" width="0.85546875" style="285" customWidth="1"/>
    <col min="3078" max="3328" width="9.140625" style="285"/>
    <col min="3329" max="3329" width="12.85546875" style="285" customWidth="1"/>
    <col min="3330" max="3330" width="65.5703125" style="285" customWidth="1"/>
    <col min="3331" max="3332" width="14.85546875" style="285" customWidth="1"/>
    <col min="3333" max="3333" width="0.85546875" style="285" customWidth="1"/>
    <col min="3334" max="3584" width="9.140625" style="285"/>
    <col min="3585" max="3585" width="12.85546875" style="285" customWidth="1"/>
    <col min="3586" max="3586" width="65.5703125" style="285" customWidth="1"/>
    <col min="3587" max="3588" width="14.85546875" style="285" customWidth="1"/>
    <col min="3589" max="3589" width="0.85546875" style="285" customWidth="1"/>
    <col min="3590" max="3840" width="9.140625" style="285"/>
    <col min="3841" max="3841" width="12.85546875" style="285" customWidth="1"/>
    <col min="3842" max="3842" width="65.5703125" style="285" customWidth="1"/>
    <col min="3843" max="3844" width="14.85546875" style="285" customWidth="1"/>
    <col min="3845" max="3845" width="0.85546875" style="285" customWidth="1"/>
    <col min="3846" max="4096" width="9.140625" style="285"/>
    <col min="4097" max="4097" width="12.85546875" style="285" customWidth="1"/>
    <col min="4098" max="4098" width="65.5703125" style="285" customWidth="1"/>
    <col min="4099" max="4100" width="14.85546875" style="285" customWidth="1"/>
    <col min="4101" max="4101" width="0.85546875" style="285" customWidth="1"/>
    <col min="4102" max="4352" width="9.140625" style="285"/>
    <col min="4353" max="4353" width="12.85546875" style="285" customWidth="1"/>
    <col min="4354" max="4354" width="65.5703125" style="285" customWidth="1"/>
    <col min="4355" max="4356" width="14.85546875" style="285" customWidth="1"/>
    <col min="4357" max="4357" width="0.85546875" style="285" customWidth="1"/>
    <col min="4358" max="4608" width="9.140625" style="285"/>
    <col min="4609" max="4609" width="12.85546875" style="285" customWidth="1"/>
    <col min="4610" max="4610" width="65.5703125" style="285" customWidth="1"/>
    <col min="4611" max="4612" width="14.85546875" style="285" customWidth="1"/>
    <col min="4613" max="4613" width="0.85546875" style="285" customWidth="1"/>
    <col min="4614" max="4864" width="9.140625" style="285"/>
    <col min="4865" max="4865" width="12.85546875" style="285" customWidth="1"/>
    <col min="4866" max="4866" width="65.5703125" style="285" customWidth="1"/>
    <col min="4867" max="4868" width="14.85546875" style="285" customWidth="1"/>
    <col min="4869" max="4869" width="0.85546875" style="285" customWidth="1"/>
    <col min="4870" max="5120" width="9.140625" style="285"/>
    <col min="5121" max="5121" width="12.85546875" style="285" customWidth="1"/>
    <col min="5122" max="5122" width="65.5703125" style="285" customWidth="1"/>
    <col min="5123" max="5124" width="14.85546875" style="285" customWidth="1"/>
    <col min="5125" max="5125" width="0.85546875" style="285" customWidth="1"/>
    <col min="5126" max="5376" width="9.140625" style="285"/>
    <col min="5377" max="5377" width="12.85546875" style="285" customWidth="1"/>
    <col min="5378" max="5378" width="65.5703125" style="285" customWidth="1"/>
    <col min="5379" max="5380" width="14.85546875" style="285" customWidth="1"/>
    <col min="5381" max="5381" width="0.85546875" style="285" customWidth="1"/>
    <col min="5382" max="5632" width="9.140625" style="285"/>
    <col min="5633" max="5633" width="12.85546875" style="285" customWidth="1"/>
    <col min="5634" max="5634" width="65.5703125" style="285" customWidth="1"/>
    <col min="5635" max="5636" width="14.85546875" style="285" customWidth="1"/>
    <col min="5637" max="5637" width="0.85546875" style="285" customWidth="1"/>
    <col min="5638" max="5888" width="9.140625" style="285"/>
    <col min="5889" max="5889" width="12.85546875" style="285" customWidth="1"/>
    <col min="5890" max="5890" width="65.5703125" style="285" customWidth="1"/>
    <col min="5891" max="5892" width="14.85546875" style="285" customWidth="1"/>
    <col min="5893" max="5893" width="0.85546875" style="285" customWidth="1"/>
    <col min="5894" max="6144" width="9.140625" style="285"/>
    <col min="6145" max="6145" width="12.85546875" style="285" customWidth="1"/>
    <col min="6146" max="6146" width="65.5703125" style="285" customWidth="1"/>
    <col min="6147" max="6148" width="14.85546875" style="285" customWidth="1"/>
    <col min="6149" max="6149" width="0.85546875" style="285" customWidth="1"/>
    <col min="6150" max="6400" width="9.140625" style="285"/>
    <col min="6401" max="6401" width="12.85546875" style="285" customWidth="1"/>
    <col min="6402" max="6402" width="65.5703125" style="285" customWidth="1"/>
    <col min="6403" max="6404" width="14.85546875" style="285" customWidth="1"/>
    <col min="6405" max="6405" width="0.85546875" style="285" customWidth="1"/>
    <col min="6406" max="6656" width="9.140625" style="285"/>
    <col min="6657" max="6657" width="12.85546875" style="285" customWidth="1"/>
    <col min="6658" max="6658" width="65.5703125" style="285" customWidth="1"/>
    <col min="6659" max="6660" width="14.85546875" style="285" customWidth="1"/>
    <col min="6661" max="6661" width="0.85546875" style="285" customWidth="1"/>
    <col min="6662" max="6912" width="9.140625" style="285"/>
    <col min="6913" max="6913" width="12.85546875" style="285" customWidth="1"/>
    <col min="6914" max="6914" width="65.5703125" style="285" customWidth="1"/>
    <col min="6915" max="6916" width="14.85546875" style="285" customWidth="1"/>
    <col min="6917" max="6917" width="0.85546875" style="285" customWidth="1"/>
    <col min="6918" max="7168" width="9.140625" style="285"/>
    <col min="7169" max="7169" width="12.85546875" style="285" customWidth="1"/>
    <col min="7170" max="7170" width="65.5703125" style="285" customWidth="1"/>
    <col min="7171" max="7172" width="14.85546875" style="285" customWidth="1"/>
    <col min="7173" max="7173" width="0.85546875" style="285" customWidth="1"/>
    <col min="7174" max="7424" width="9.140625" style="285"/>
    <col min="7425" max="7425" width="12.85546875" style="285" customWidth="1"/>
    <col min="7426" max="7426" width="65.5703125" style="285" customWidth="1"/>
    <col min="7427" max="7428" width="14.85546875" style="285" customWidth="1"/>
    <col min="7429" max="7429" width="0.85546875" style="285" customWidth="1"/>
    <col min="7430" max="7680" width="9.140625" style="285"/>
    <col min="7681" max="7681" width="12.85546875" style="285" customWidth="1"/>
    <col min="7682" max="7682" width="65.5703125" style="285" customWidth="1"/>
    <col min="7683" max="7684" width="14.85546875" style="285" customWidth="1"/>
    <col min="7685" max="7685" width="0.85546875" style="285" customWidth="1"/>
    <col min="7686" max="7936" width="9.140625" style="285"/>
    <col min="7937" max="7937" width="12.85546875" style="285" customWidth="1"/>
    <col min="7938" max="7938" width="65.5703125" style="285" customWidth="1"/>
    <col min="7939" max="7940" width="14.85546875" style="285" customWidth="1"/>
    <col min="7941" max="7941" width="0.85546875" style="285" customWidth="1"/>
    <col min="7942" max="8192" width="9.140625" style="285"/>
    <col min="8193" max="8193" width="12.85546875" style="285" customWidth="1"/>
    <col min="8194" max="8194" width="65.5703125" style="285" customWidth="1"/>
    <col min="8195" max="8196" width="14.85546875" style="285" customWidth="1"/>
    <col min="8197" max="8197" width="0.85546875" style="285" customWidth="1"/>
    <col min="8198" max="8448" width="9.140625" style="285"/>
    <col min="8449" max="8449" width="12.85546875" style="285" customWidth="1"/>
    <col min="8450" max="8450" width="65.5703125" style="285" customWidth="1"/>
    <col min="8451" max="8452" width="14.85546875" style="285" customWidth="1"/>
    <col min="8453" max="8453" width="0.85546875" style="285" customWidth="1"/>
    <col min="8454" max="8704" width="9.140625" style="285"/>
    <col min="8705" max="8705" width="12.85546875" style="285" customWidth="1"/>
    <col min="8706" max="8706" width="65.5703125" style="285" customWidth="1"/>
    <col min="8707" max="8708" width="14.85546875" style="285" customWidth="1"/>
    <col min="8709" max="8709" width="0.85546875" style="285" customWidth="1"/>
    <col min="8710" max="8960" width="9.140625" style="285"/>
    <col min="8961" max="8961" width="12.85546875" style="285" customWidth="1"/>
    <col min="8962" max="8962" width="65.5703125" style="285" customWidth="1"/>
    <col min="8963" max="8964" width="14.85546875" style="285" customWidth="1"/>
    <col min="8965" max="8965" width="0.85546875" style="285" customWidth="1"/>
    <col min="8966" max="9216" width="9.140625" style="285"/>
    <col min="9217" max="9217" width="12.85546875" style="285" customWidth="1"/>
    <col min="9218" max="9218" width="65.5703125" style="285" customWidth="1"/>
    <col min="9219" max="9220" width="14.85546875" style="285" customWidth="1"/>
    <col min="9221" max="9221" width="0.85546875" style="285" customWidth="1"/>
    <col min="9222" max="9472" width="9.140625" style="285"/>
    <col min="9473" max="9473" width="12.85546875" style="285" customWidth="1"/>
    <col min="9474" max="9474" width="65.5703125" style="285" customWidth="1"/>
    <col min="9475" max="9476" width="14.85546875" style="285" customWidth="1"/>
    <col min="9477" max="9477" width="0.85546875" style="285" customWidth="1"/>
    <col min="9478" max="9728" width="9.140625" style="285"/>
    <col min="9729" max="9729" width="12.85546875" style="285" customWidth="1"/>
    <col min="9730" max="9730" width="65.5703125" style="285" customWidth="1"/>
    <col min="9731" max="9732" width="14.85546875" style="285" customWidth="1"/>
    <col min="9733" max="9733" width="0.85546875" style="285" customWidth="1"/>
    <col min="9734" max="9984" width="9.140625" style="285"/>
    <col min="9985" max="9985" width="12.85546875" style="285" customWidth="1"/>
    <col min="9986" max="9986" width="65.5703125" style="285" customWidth="1"/>
    <col min="9987" max="9988" width="14.85546875" style="285" customWidth="1"/>
    <col min="9989" max="9989" width="0.85546875" style="285" customWidth="1"/>
    <col min="9990" max="10240" width="9.140625" style="285"/>
    <col min="10241" max="10241" width="12.85546875" style="285" customWidth="1"/>
    <col min="10242" max="10242" width="65.5703125" style="285" customWidth="1"/>
    <col min="10243" max="10244" width="14.85546875" style="285" customWidth="1"/>
    <col min="10245" max="10245" width="0.85546875" style="285" customWidth="1"/>
    <col min="10246" max="10496" width="9.140625" style="285"/>
    <col min="10497" max="10497" width="12.85546875" style="285" customWidth="1"/>
    <col min="10498" max="10498" width="65.5703125" style="285" customWidth="1"/>
    <col min="10499" max="10500" width="14.85546875" style="285" customWidth="1"/>
    <col min="10501" max="10501" width="0.85546875" style="285" customWidth="1"/>
    <col min="10502" max="10752" width="9.140625" style="285"/>
    <col min="10753" max="10753" width="12.85546875" style="285" customWidth="1"/>
    <col min="10754" max="10754" width="65.5703125" style="285" customWidth="1"/>
    <col min="10755" max="10756" width="14.85546875" style="285" customWidth="1"/>
    <col min="10757" max="10757" width="0.85546875" style="285" customWidth="1"/>
    <col min="10758" max="11008" width="9.140625" style="285"/>
    <col min="11009" max="11009" width="12.85546875" style="285" customWidth="1"/>
    <col min="11010" max="11010" width="65.5703125" style="285" customWidth="1"/>
    <col min="11011" max="11012" width="14.85546875" style="285" customWidth="1"/>
    <col min="11013" max="11013" width="0.85546875" style="285" customWidth="1"/>
    <col min="11014" max="11264" width="9.140625" style="285"/>
    <col min="11265" max="11265" width="12.85546875" style="285" customWidth="1"/>
    <col min="11266" max="11266" width="65.5703125" style="285" customWidth="1"/>
    <col min="11267" max="11268" width="14.85546875" style="285" customWidth="1"/>
    <col min="11269" max="11269" width="0.85546875" style="285" customWidth="1"/>
    <col min="11270" max="11520" width="9.140625" style="285"/>
    <col min="11521" max="11521" width="12.85546875" style="285" customWidth="1"/>
    <col min="11522" max="11522" width="65.5703125" style="285" customWidth="1"/>
    <col min="11523" max="11524" width="14.85546875" style="285" customWidth="1"/>
    <col min="11525" max="11525" width="0.85546875" style="285" customWidth="1"/>
    <col min="11526" max="11776" width="9.140625" style="285"/>
    <col min="11777" max="11777" width="12.85546875" style="285" customWidth="1"/>
    <col min="11778" max="11778" width="65.5703125" style="285" customWidth="1"/>
    <col min="11779" max="11780" width="14.85546875" style="285" customWidth="1"/>
    <col min="11781" max="11781" width="0.85546875" style="285" customWidth="1"/>
    <col min="11782" max="12032" width="9.140625" style="285"/>
    <col min="12033" max="12033" width="12.85546875" style="285" customWidth="1"/>
    <col min="12034" max="12034" width="65.5703125" style="285" customWidth="1"/>
    <col min="12035" max="12036" width="14.85546875" style="285" customWidth="1"/>
    <col min="12037" max="12037" width="0.85546875" style="285" customWidth="1"/>
    <col min="12038" max="12288" width="9.140625" style="285"/>
    <col min="12289" max="12289" width="12.85546875" style="285" customWidth="1"/>
    <col min="12290" max="12290" width="65.5703125" style="285" customWidth="1"/>
    <col min="12291" max="12292" width="14.85546875" style="285" customWidth="1"/>
    <col min="12293" max="12293" width="0.85546875" style="285" customWidth="1"/>
    <col min="12294" max="12544" width="9.140625" style="285"/>
    <col min="12545" max="12545" width="12.85546875" style="285" customWidth="1"/>
    <col min="12546" max="12546" width="65.5703125" style="285" customWidth="1"/>
    <col min="12547" max="12548" width="14.85546875" style="285" customWidth="1"/>
    <col min="12549" max="12549" width="0.85546875" style="285" customWidth="1"/>
    <col min="12550" max="12800" width="9.140625" style="285"/>
    <col min="12801" max="12801" width="12.85546875" style="285" customWidth="1"/>
    <col min="12802" max="12802" width="65.5703125" style="285" customWidth="1"/>
    <col min="12803" max="12804" width="14.85546875" style="285" customWidth="1"/>
    <col min="12805" max="12805" width="0.85546875" style="285" customWidth="1"/>
    <col min="12806" max="13056" width="9.140625" style="285"/>
    <col min="13057" max="13057" width="12.85546875" style="285" customWidth="1"/>
    <col min="13058" max="13058" width="65.5703125" style="285" customWidth="1"/>
    <col min="13059" max="13060" width="14.85546875" style="285" customWidth="1"/>
    <col min="13061" max="13061" width="0.85546875" style="285" customWidth="1"/>
    <col min="13062" max="13312" width="9.140625" style="285"/>
    <col min="13313" max="13313" width="12.85546875" style="285" customWidth="1"/>
    <col min="13314" max="13314" width="65.5703125" style="285" customWidth="1"/>
    <col min="13315" max="13316" width="14.85546875" style="285" customWidth="1"/>
    <col min="13317" max="13317" width="0.85546875" style="285" customWidth="1"/>
    <col min="13318" max="13568" width="9.140625" style="285"/>
    <col min="13569" max="13569" width="12.85546875" style="285" customWidth="1"/>
    <col min="13570" max="13570" width="65.5703125" style="285" customWidth="1"/>
    <col min="13571" max="13572" width="14.85546875" style="285" customWidth="1"/>
    <col min="13573" max="13573" width="0.85546875" style="285" customWidth="1"/>
    <col min="13574" max="13824" width="9.140625" style="285"/>
    <col min="13825" max="13825" width="12.85546875" style="285" customWidth="1"/>
    <col min="13826" max="13826" width="65.5703125" style="285" customWidth="1"/>
    <col min="13827" max="13828" width="14.85546875" style="285" customWidth="1"/>
    <col min="13829" max="13829" width="0.85546875" style="285" customWidth="1"/>
    <col min="13830" max="14080" width="9.140625" style="285"/>
    <col min="14081" max="14081" width="12.85546875" style="285" customWidth="1"/>
    <col min="14082" max="14082" width="65.5703125" style="285" customWidth="1"/>
    <col min="14083" max="14084" width="14.85546875" style="285" customWidth="1"/>
    <col min="14085" max="14085" width="0.85546875" style="285" customWidth="1"/>
    <col min="14086" max="14336" width="9.140625" style="285"/>
    <col min="14337" max="14337" width="12.85546875" style="285" customWidth="1"/>
    <col min="14338" max="14338" width="65.5703125" style="285" customWidth="1"/>
    <col min="14339" max="14340" width="14.85546875" style="285" customWidth="1"/>
    <col min="14341" max="14341" width="0.85546875" style="285" customWidth="1"/>
    <col min="14342" max="14592" width="9.140625" style="285"/>
    <col min="14593" max="14593" width="12.85546875" style="285" customWidth="1"/>
    <col min="14594" max="14594" width="65.5703125" style="285" customWidth="1"/>
    <col min="14595" max="14596" width="14.85546875" style="285" customWidth="1"/>
    <col min="14597" max="14597" width="0.85546875" style="285" customWidth="1"/>
    <col min="14598" max="14848" width="9.140625" style="285"/>
    <col min="14849" max="14849" width="12.85546875" style="285" customWidth="1"/>
    <col min="14850" max="14850" width="65.5703125" style="285" customWidth="1"/>
    <col min="14851" max="14852" width="14.85546875" style="285" customWidth="1"/>
    <col min="14853" max="14853" width="0.85546875" style="285" customWidth="1"/>
    <col min="14854" max="15104" width="9.140625" style="285"/>
    <col min="15105" max="15105" width="12.85546875" style="285" customWidth="1"/>
    <col min="15106" max="15106" width="65.5703125" style="285" customWidth="1"/>
    <col min="15107" max="15108" width="14.85546875" style="285" customWidth="1"/>
    <col min="15109" max="15109" width="0.85546875" style="285" customWidth="1"/>
    <col min="15110" max="15360" width="9.140625" style="285"/>
    <col min="15361" max="15361" width="12.85546875" style="285" customWidth="1"/>
    <col min="15362" max="15362" width="65.5703125" style="285" customWidth="1"/>
    <col min="15363" max="15364" width="14.85546875" style="285" customWidth="1"/>
    <col min="15365" max="15365" width="0.85546875" style="285" customWidth="1"/>
    <col min="15366" max="15616" width="9.140625" style="285"/>
    <col min="15617" max="15617" width="12.85546875" style="285" customWidth="1"/>
    <col min="15618" max="15618" width="65.5703125" style="285" customWidth="1"/>
    <col min="15619" max="15620" width="14.85546875" style="285" customWidth="1"/>
    <col min="15621" max="15621" width="0.85546875" style="285" customWidth="1"/>
    <col min="15622" max="15872" width="9.140625" style="285"/>
    <col min="15873" max="15873" width="12.85546875" style="285" customWidth="1"/>
    <col min="15874" max="15874" width="65.5703125" style="285" customWidth="1"/>
    <col min="15875" max="15876" width="14.85546875" style="285" customWidth="1"/>
    <col min="15877" max="15877" width="0.85546875" style="285" customWidth="1"/>
    <col min="15878" max="16128" width="9.140625" style="285"/>
    <col min="16129" max="16129" width="12.85546875" style="285" customWidth="1"/>
    <col min="16130" max="16130" width="65.5703125" style="285" customWidth="1"/>
    <col min="16131" max="16132" width="14.85546875" style="285" customWidth="1"/>
    <col min="16133" max="16133" width="0.85546875" style="285" customWidth="1"/>
    <col min="16134" max="16384" width="9.140625" style="285"/>
  </cols>
  <sheetData>
    <row r="1" spans="1:5">
      <c r="A1" s="327" t="s">
        <v>212</v>
      </c>
      <c r="B1" s="328"/>
      <c r="C1" s="511" t="s">
        <v>186</v>
      </c>
      <c r="D1" s="511"/>
      <c r="E1" s="281"/>
    </row>
    <row r="2" spans="1:5">
      <c r="A2" s="283" t="s">
        <v>128</v>
      </c>
      <c r="B2" s="328"/>
      <c r="C2" s="500" t="s">
        <v>1135</v>
      </c>
      <c r="D2" s="501"/>
      <c r="E2" s="281"/>
    </row>
    <row r="3" spans="1:5">
      <c r="A3" s="329"/>
      <c r="B3" s="328"/>
      <c r="C3" s="308"/>
      <c r="D3" s="308"/>
      <c r="E3" s="281"/>
    </row>
    <row r="4" spans="1:5">
      <c r="A4" s="283" t="str">
        <f>'[3]ფორმა N2'!A4</f>
        <v>ანგარიშვალდებული პირის დასახელება:</v>
      </c>
      <c r="B4" s="283"/>
      <c r="C4" s="283"/>
      <c r="D4" s="283"/>
      <c r="E4" s="330"/>
    </row>
    <row r="5" spans="1:5">
      <c r="A5" s="355" t="s">
        <v>1022</v>
      </c>
      <c r="B5" s="311"/>
      <c r="C5" s="311"/>
      <c r="D5" s="331"/>
      <c r="E5" s="330"/>
    </row>
    <row r="6" spans="1:5">
      <c r="A6" s="308"/>
      <c r="B6" s="283"/>
      <c r="C6" s="283"/>
      <c r="D6" s="283"/>
      <c r="E6" s="330"/>
    </row>
    <row r="7" spans="1:5">
      <c r="A7" s="332"/>
      <c r="B7" s="333"/>
      <c r="C7" s="334"/>
      <c r="D7" s="334"/>
      <c r="E7" s="281"/>
    </row>
    <row r="8" spans="1:5" ht="45">
      <c r="A8" s="335" t="s">
        <v>101</v>
      </c>
      <c r="B8" s="335" t="s">
        <v>178</v>
      </c>
      <c r="C8" s="335" t="s">
        <v>290</v>
      </c>
      <c r="D8" s="335" t="s">
        <v>244</v>
      </c>
      <c r="E8" s="281"/>
    </row>
    <row r="9" spans="1:5">
      <c r="A9" s="336"/>
      <c r="B9" s="337"/>
      <c r="C9" s="338"/>
      <c r="D9" s="338"/>
      <c r="E9" s="281"/>
    </row>
    <row r="10" spans="1:5">
      <c r="A10" s="339" t="s">
        <v>179</v>
      </c>
      <c r="B10" s="340"/>
      <c r="C10" s="341">
        <f>SUM(C11,C34)</f>
        <v>5008755.87</v>
      </c>
      <c r="D10" s="341">
        <f>SUM(D11,D34)</f>
        <v>5037407.8</v>
      </c>
      <c r="E10" s="281"/>
    </row>
    <row r="11" spans="1:5">
      <c r="A11" s="342" t="s">
        <v>180</v>
      </c>
      <c r="B11" s="343"/>
      <c r="C11" s="344">
        <f>SUM(C12:C32)</f>
        <v>121340.69999999997</v>
      </c>
      <c r="D11" s="344">
        <f>SUM(D12:D32)</f>
        <v>149992.63</v>
      </c>
      <c r="E11" s="281"/>
    </row>
    <row r="12" spans="1:5">
      <c r="A12" s="345">
        <v>1110</v>
      </c>
      <c r="B12" s="346" t="s">
        <v>130</v>
      </c>
      <c r="C12" s="347">
        <v>31.95</v>
      </c>
      <c r="D12" s="347">
        <v>31.95</v>
      </c>
      <c r="E12" s="281"/>
    </row>
    <row r="13" spans="1:5">
      <c r="A13" s="345">
        <v>1120</v>
      </c>
      <c r="B13" s="346" t="s">
        <v>131</v>
      </c>
      <c r="C13" s="347"/>
      <c r="D13" s="347"/>
      <c r="E13" s="281"/>
    </row>
    <row r="14" spans="1:5">
      <c r="A14" s="345">
        <v>1211</v>
      </c>
      <c r="B14" s="346" t="s">
        <v>132</v>
      </c>
      <c r="C14" s="347">
        <v>11956.589999999967</v>
      </c>
      <c r="D14" s="347">
        <v>28678.060000000009</v>
      </c>
      <c r="E14" s="281"/>
    </row>
    <row r="15" spans="1:5">
      <c r="A15" s="345">
        <v>1212</v>
      </c>
      <c r="B15" s="346" t="s">
        <v>133</v>
      </c>
      <c r="C15" s="347"/>
      <c r="D15" s="347"/>
      <c r="E15" s="281"/>
    </row>
    <row r="16" spans="1:5">
      <c r="A16" s="345">
        <v>1213</v>
      </c>
      <c r="B16" s="346" t="s">
        <v>134</v>
      </c>
      <c r="C16" s="347"/>
      <c r="D16" s="347"/>
      <c r="E16" s="281"/>
    </row>
    <row r="17" spans="1:5">
      <c r="A17" s="345">
        <v>1214</v>
      </c>
      <c r="B17" s="346" t="s">
        <v>135</v>
      </c>
      <c r="C17" s="347"/>
      <c r="D17" s="347"/>
      <c r="E17" s="281"/>
    </row>
    <row r="18" spans="1:5">
      <c r="A18" s="345">
        <v>1215</v>
      </c>
      <c r="B18" s="346" t="s">
        <v>136</v>
      </c>
      <c r="C18" s="347"/>
      <c r="D18" s="347"/>
      <c r="E18" s="281"/>
    </row>
    <row r="19" spans="1:5">
      <c r="A19" s="345">
        <v>1300</v>
      </c>
      <c r="B19" s="346" t="s">
        <v>137</v>
      </c>
      <c r="C19" s="347"/>
      <c r="D19" s="347"/>
      <c r="E19" s="281"/>
    </row>
    <row r="20" spans="1:5">
      <c r="A20" s="345">
        <v>1410</v>
      </c>
      <c r="B20" s="346" t="s">
        <v>138</v>
      </c>
      <c r="C20" s="347"/>
      <c r="D20" s="347"/>
      <c r="E20" s="281"/>
    </row>
    <row r="21" spans="1:5">
      <c r="A21" s="345">
        <v>1421</v>
      </c>
      <c r="B21" s="346" t="s">
        <v>139</v>
      </c>
      <c r="C21" s="347"/>
      <c r="D21" s="347"/>
      <c r="E21" s="281"/>
    </row>
    <row r="22" spans="1:5">
      <c r="A22" s="345">
        <v>1422</v>
      </c>
      <c r="B22" s="346" t="s">
        <v>140</v>
      </c>
      <c r="C22" s="347"/>
      <c r="D22" s="347"/>
      <c r="E22" s="281"/>
    </row>
    <row r="23" spans="1:5">
      <c r="A23" s="345">
        <v>1423</v>
      </c>
      <c r="B23" s="346" t="s">
        <v>141</v>
      </c>
      <c r="C23" s="347"/>
      <c r="D23" s="347"/>
      <c r="E23" s="281"/>
    </row>
    <row r="24" spans="1:5">
      <c r="A24" s="345">
        <v>1431</v>
      </c>
      <c r="B24" s="346" t="s">
        <v>142</v>
      </c>
      <c r="C24" s="347"/>
      <c r="D24" s="347"/>
      <c r="E24" s="281"/>
    </row>
    <row r="25" spans="1:5">
      <c r="A25" s="345">
        <v>1432</v>
      </c>
      <c r="B25" s="346" t="s">
        <v>143</v>
      </c>
      <c r="C25" s="347"/>
      <c r="D25" s="347"/>
      <c r="E25" s="281"/>
    </row>
    <row r="26" spans="1:5">
      <c r="A26" s="345">
        <v>1433</v>
      </c>
      <c r="B26" s="346" t="s">
        <v>144</v>
      </c>
      <c r="C26" s="347"/>
      <c r="D26" s="347"/>
      <c r="E26" s="281"/>
    </row>
    <row r="27" spans="1:5">
      <c r="A27" s="345">
        <v>1441</v>
      </c>
      <c r="B27" s="346" t="s">
        <v>145</v>
      </c>
      <c r="C27" s="347"/>
      <c r="D27" s="347"/>
      <c r="E27" s="281"/>
    </row>
    <row r="28" spans="1:5">
      <c r="A28" s="345">
        <v>1442</v>
      </c>
      <c r="B28" s="346" t="s">
        <v>146</v>
      </c>
      <c r="C28" s="347">
        <v>109352.16</v>
      </c>
      <c r="D28" s="347">
        <v>121282.62</v>
      </c>
      <c r="E28" s="281"/>
    </row>
    <row r="29" spans="1:5">
      <c r="A29" s="345">
        <v>1443</v>
      </c>
      <c r="B29" s="346" t="s">
        <v>147</v>
      </c>
      <c r="C29" s="347"/>
      <c r="D29" s="347"/>
      <c r="E29" s="281"/>
    </row>
    <row r="30" spans="1:5">
      <c r="A30" s="345">
        <v>1444</v>
      </c>
      <c r="B30" s="346" t="s">
        <v>148</v>
      </c>
      <c r="C30" s="347"/>
      <c r="D30" s="347"/>
      <c r="E30" s="281"/>
    </row>
    <row r="31" spans="1:5">
      <c r="A31" s="345">
        <v>1445</v>
      </c>
      <c r="B31" s="346" t="s">
        <v>149</v>
      </c>
      <c r="C31" s="347"/>
      <c r="D31" s="347"/>
      <c r="E31" s="281"/>
    </row>
    <row r="32" spans="1:5">
      <c r="A32" s="345">
        <v>1446</v>
      </c>
      <c r="B32" s="346" t="s">
        <v>150</v>
      </c>
      <c r="C32" s="347"/>
      <c r="D32" s="347"/>
      <c r="E32" s="281"/>
    </row>
    <row r="33" spans="1:5">
      <c r="A33" s="348"/>
      <c r="E33" s="281"/>
    </row>
    <row r="34" spans="1:5">
      <c r="A34" s="350" t="s">
        <v>181</v>
      </c>
      <c r="B34" s="346"/>
      <c r="C34" s="344">
        <f>SUM(C35:C42)</f>
        <v>4887415.17</v>
      </c>
      <c r="D34" s="344">
        <f>SUM(D35:D42)</f>
        <v>4887415.17</v>
      </c>
      <c r="E34" s="281"/>
    </row>
    <row r="35" spans="1:5">
      <c r="A35" s="345">
        <v>2110</v>
      </c>
      <c r="B35" s="346" t="s">
        <v>89</v>
      </c>
      <c r="C35" s="347">
        <v>3360057.04</v>
      </c>
      <c r="D35" s="347">
        <v>3360057.04</v>
      </c>
      <c r="E35" s="281"/>
    </row>
    <row r="36" spans="1:5">
      <c r="A36" s="345">
        <v>2120</v>
      </c>
      <c r="B36" s="346" t="s">
        <v>151</v>
      </c>
      <c r="C36" s="347">
        <v>353887.86</v>
      </c>
      <c r="D36" s="347">
        <v>353887.86</v>
      </c>
      <c r="E36" s="281"/>
    </row>
    <row r="37" spans="1:5">
      <c r="A37" s="345">
        <v>2130</v>
      </c>
      <c r="B37" s="346" t="s">
        <v>90</v>
      </c>
      <c r="C37" s="347">
        <v>1144465.27</v>
      </c>
      <c r="D37" s="347">
        <v>1144465.27</v>
      </c>
      <c r="E37" s="281"/>
    </row>
    <row r="38" spans="1:5">
      <c r="A38" s="345">
        <v>2140</v>
      </c>
      <c r="B38" s="346" t="s">
        <v>388</v>
      </c>
      <c r="C38" s="347"/>
      <c r="D38" s="347"/>
      <c r="E38" s="281"/>
    </row>
    <row r="39" spans="1:5">
      <c r="A39" s="345">
        <v>2150</v>
      </c>
      <c r="B39" s="346" t="s">
        <v>391</v>
      </c>
      <c r="C39" s="347">
        <v>29005</v>
      </c>
      <c r="D39" s="347">
        <v>29005</v>
      </c>
      <c r="E39" s="281"/>
    </row>
    <row r="40" spans="1:5">
      <c r="A40" s="345">
        <v>2220</v>
      </c>
      <c r="B40" s="346" t="s">
        <v>91</v>
      </c>
      <c r="C40" s="347"/>
      <c r="D40" s="347"/>
      <c r="E40" s="281"/>
    </row>
    <row r="41" spans="1:5">
      <c r="A41" s="345">
        <v>2300</v>
      </c>
      <c r="B41" s="346" t="s">
        <v>152</v>
      </c>
      <c r="C41" s="347"/>
      <c r="D41" s="347"/>
      <c r="E41" s="281"/>
    </row>
    <row r="42" spans="1:5">
      <c r="A42" s="345">
        <v>2400</v>
      </c>
      <c r="B42" s="346" t="s">
        <v>153</v>
      </c>
      <c r="C42" s="347"/>
      <c r="D42" s="347"/>
      <c r="E42" s="281"/>
    </row>
    <row r="43" spans="1:5">
      <c r="A43" s="351"/>
      <c r="E43" s="281"/>
    </row>
    <row r="44" spans="1:5">
      <c r="A44" s="352" t="s">
        <v>185</v>
      </c>
      <c r="B44" s="346"/>
      <c r="C44" s="344">
        <f>SUM(C45,C64)</f>
        <v>5008755.87</v>
      </c>
      <c r="D44" s="344">
        <f>SUM(D45,D64)</f>
        <v>5037407.8</v>
      </c>
      <c r="E44" s="281"/>
    </row>
    <row r="45" spans="1:5">
      <c r="A45" s="350" t="s">
        <v>182</v>
      </c>
      <c r="B45" s="346"/>
      <c r="C45" s="344">
        <f>SUM(C46:C61)</f>
        <v>71898.319999999992</v>
      </c>
      <c r="D45" s="344">
        <f>SUM(D46:D61)</f>
        <v>129343.58</v>
      </c>
      <c r="E45" s="281"/>
    </row>
    <row r="46" spans="1:5">
      <c r="A46" s="345">
        <v>3100</v>
      </c>
      <c r="B46" s="346" t="s">
        <v>154</v>
      </c>
      <c r="C46" s="347"/>
      <c r="D46" s="347"/>
      <c r="E46" s="281"/>
    </row>
    <row r="47" spans="1:5">
      <c r="A47" s="345">
        <v>3210</v>
      </c>
      <c r="B47" s="346" t="s">
        <v>155</v>
      </c>
      <c r="C47" s="347">
        <v>71898.319999999992</v>
      </c>
      <c r="D47" s="347">
        <v>129343.58</v>
      </c>
      <c r="E47" s="281"/>
    </row>
    <row r="48" spans="1:5">
      <c r="A48" s="345">
        <v>3221</v>
      </c>
      <c r="B48" s="346" t="s">
        <v>156</v>
      </c>
      <c r="C48" s="347"/>
      <c r="D48" s="347"/>
      <c r="E48" s="281"/>
    </row>
    <row r="49" spans="1:5">
      <c r="A49" s="345">
        <v>3222</v>
      </c>
      <c r="B49" s="346" t="s">
        <v>157</v>
      </c>
      <c r="C49" s="347"/>
      <c r="D49" s="347"/>
      <c r="E49" s="281"/>
    </row>
    <row r="50" spans="1:5">
      <c r="A50" s="345">
        <v>3223</v>
      </c>
      <c r="B50" s="346" t="s">
        <v>158</v>
      </c>
      <c r="C50" s="347"/>
      <c r="D50" s="347"/>
      <c r="E50" s="281"/>
    </row>
    <row r="51" spans="1:5">
      <c r="A51" s="345">
        <v>3224</v>
      </c>
      <c r="B51" s="346" t="s">
        <v>159</v>
      </c>
      <c r="C51" s="347"/>
      <c r="D51" s="347"/>
      <c r="E51" s="281"/>
    </row>
    <row r="52" spans="1:5">
      <c r="A52" s="345">
        <v>3231</v>
      </c>
      <c r="B52" s="346" t="s">
        <v>160</v>
      </c>
      <c r="C52" s="347"/>
      <c r="D52" s="347"/>
      <c r="E52" s="281"/>
    </row>
    <row r="53" spans="1:5">
      <c r="A53" s="345">
        <v>3232</v>
      </c>
      <c r="B53" s="346" t="s">
        <v>161</v>
      </c>
      <c r="C53" s="347"/>
      <c r="D53" s="347"/>
      <c r="E53" s="281"/>
    </row>
    <row r="54" spans="1:5">
      <c r="A54" s="345">
        <v>3234</v>
      </c>
      <c r="B54" s="346" t="s">
        <v>162</v>
      </c>
      <c r="C54" s="347"/>
      <c r="D54" s="347"/>
      <c r="E54" s="281"/>
    </row>
    <row r="55" spans="1:5" ht="30">
      <c r="A55" s="345">
        <v>3236</v>
      </c>
      <c r="B55" s="346" t="s">
        <v>177</v>
      </c>
      <c r="C55" s="347"/>
      <c r="D55" s="347"/>
      <c r="E55" s="281"/>
    </row>
    <row r="56" spans="1:5" ht="45">
      <c r="A56" s="345">
        <v>3237</v>
      </c>
      <c r="B56" s="346" t="s">
        <v>163</v>
      </c>
      <c r="C56" s="347"/>
      <c r="D56" s="347"/>
      <c r="E56" s="281"/>
    </row>
    <row r="57" spans="1:5">
      <c r="A57" s="345">
        <v>3241</v>
      </c>
      <c r="B57" s="346" t="s">
        <v>164</v>
      </c>
      <c r="C57" s="347"/>
      <c r="D57" s="347"/>
      <c r="E57" s="281"/>
    </row>
    <row r="58" spans="1:5">
      <c r="A58" s="345">
        <v>3242</v>
      </c>
      <c r="B58" s="346" t="s">
        <v>165</v>
      </c>
      <c r="C58" s="347"/>
      <c r="D58" s="347"/>
      <c r="E58" s="281"/>
    </row>
    <row r="59" spans="1:5">
      <c r="A59" s="345">
        <v>3243</v>
      </c>
      <c r="B59" s="346" t="s">
        <v>166</v>
      </c>
      <c r="C59" s="347"/>
      <c r="D59" s="347"/>
      <c r="E59" s="281"/>
    </row>
    <row r="60" spans="1:5">
      <c r="A60" s="345">
        <v>3245</v>
      </c>
      <c r="B60" s="346" t="s">
        <v>167</v>
      </c>
      <c r="C60" s="347"/>
      <c r="D60" s="347"/>
      <c r="E60" s="281"/>
    </row>
    <row r="61" spans="1:5">
      <c r="A61" s="345">
        <v>3246</v>
      </c>
      <c r="B61" s="346" t="s">
        <v>168</v>
      </c>
      <c r="C61" s="347"/>
      <c r="D61" s="347"/>
      <c r="E61" s="281"/>
    </row>
    <row r="62" spans="1:5">
      <c r="A62" s="351"/>
      <c r="E62" s="281"/>
    </row>
    <row r="63" spans="1:5">
      <c r="A63" s="353"/>
      <c r="E63" s="281"/>
    </row>
    <row r="64" spans="1:5">
      <c r="A64" s="350" t="s">
        <v>183</v>
      </c>
      <c r="B64" s="346"/>
      <c r="C64" s="344">
        <f>SUM(C65:C67)</f>
        <v>4936857.55</v>
      </c>
      <c r="D64" s="344">
        <f>SUM(D65:D67)</f>
        <v>4908064.22</v>
      </c>
      <c r="E64" s="281"/>
    </row>
    <row r="65" spans="1:5">
      <c r="A65" s="345">
        <v>5100</v>
      </c>
      <c r="B65" s="346" t="s">
        <v>242</v>
      </c>
      <c r="C65" s="347"/>
      <c r="D65" s="347"/>
      <c r="E65" s="281"/>
    </row>
    <row r="66" spans="1:5">
      <c r="A66" s="345">
        <v>5220</v>
      </c>
      <c r="B66" s="346" t="s">
        <v>411</v>
      </c>
      <c r="C66" s="347">
        <v>4936857.55</v>
      </c>
      <c r="D66" s="347">
        <v>4908064.22</v>
      </c>
      <c r="E66" s="281"/>
    </row>
    <row r="67" spans="1:5">
      <c r="A67" s="345">
        <v>5230</v>
      </c>
      <c r="B67" s="346" t="s">
        <v>412</v>
      </c>
      <c r="C67" s="347"/>
      <c r="D67" s="347"/>
      <c r="E67" s="281"/>
    </row>
    <row r="68" spans="1:5">
      <c r="A68" s="351"/>
      <c r="E68" s="281"/>
    </row>
    <row r="69" spans="1:5">
      <c r="A69" s="285"/>
      <c r="E69" s="281"/>
    </row>
    <row r="70" spans="1:5">
      <c r="A70" s="352" t="s">
        <v>184</v>
      </c>
      <c r="B70" s="346"/>
      <c r="C70" s="347"/>
      <c r="D70" s="347"/>
      <c r="E70" s="281"/>
    </row>
    <row r="71" spans="1:5" ht="30">
      <c r="A71" s="345">
        <v>1</v>
      </c>
      <c r="B71" s="346" t="s">
        <v>169</v>
      </c>
      <c r="C71" s="347"/>
      <c r="D71" s="347"/>
      <c r="E71" s="281"/>
    </row>
    <row r="72" spans="1:5">
      <c r="A72" s="345">
        <v>2</v>
      </c>
      <c r="B72" s="346" t="s">
        <v>170</v>
      </c>
      <c r="C72" s="347"/>
      <c r="D72" s="347"/>
      <c r="E72" s="281"/>
    </row>
    <row r="73" spans="1:5">
      <c r="A73" s="345">
        <v>3</v>
      </c>
      <c r="B73" s="346" t="s">
        <v>171</v>
      </c>
      <c r="C73" s="347"/>
      <c r="D73" s="347"/>
      <c r="E73" s="281"/>
    </row>
    <row r="74" spans="1:5">
      <c r="A74" s="345">
        <v>4</v>
      </c>
      <c r="B74" s="346" t="s">
        <v>347</v>
      </c>
      <c r="C74" s="347"/>
      <c r="D74" s="347"/>
      <c r="E74" s="281"/>
    </row>
    <row r="75" spans="1:5">
      <c r="A75" s="345">
        <v>5</v>
      </c>
      <c r="B75" s="346" t="s">
        <v>172</v>
      </c>
      <c r="C75" s="347"/>
      <c r="D75" s="347"/>
      <c r="E75" s="281"/>
    </row>
    <row r="76" spans="1:5">
      <c r="A76" s="345">
        <v>6</v>
      </c>
      <c r="B76" s="346" t="s">
        <v>173</v>
      </c>
      <c r="C76" s="347"/>
      <c r="D76" s="347"/>
      <c r="E76" s="281"/>
    </row>
    <row r="77" spans="1:5">
      <c r="A77" s="345">
        <v>7</v>
      </c>
      <c r="B77" s="346" t="s">
        <v>174</v>
      </c>
      <c r="C77" s="347"/>
      <c r="D77" s="347"/>
      <c r="E77" s="281"/>
    </row>
    <row r="78" spans="1:5">
      <c r="A78" s="345">
        <v>8</v>
      </c>
      <c r="B78" s="346" t="s">
        <v>175</v>
      </c>
      <c r="C78" s="347"/>
      <c r="D78" s="347"/>
      <c r="E78" s="281"/>
    </row>
    <row r="79" spans="1:5">
      <c r="A79" s="345">
        <v>9</v>
      </c>
      <c r="B79" s="346" t="s">
        <v>176</v>
      </c>
      <c r="C79" s="347"/>
      <c r="D79" s="347"/>
      <c r="E79" s="281"/>
    </row>
    <row r="83" spans="1:9">
      <c r="A83" s="285"/>
      <c r="B83" s="285"/>
    </row>
    <row r="84" spans="1:9">
      <c r="A84" s="302" t="s">
        <v>96</v>
      </c>
      <c r="B84" s="285"/>
      <c r="E84" s="298"/>
    </row>
    <row r="85" spans="1:9">
      <c r="A85" s="285"/>
      <c r="B85" s="285"/>
      <c r="E85" s="324"/>
      <c r="F85" s="324"/>
      <c r="G85" s="324"/>
      <c r="H85" s="324"/>
      <c r="I85" s="324"/>
    </row>
    <row r="86" spans="1:9">
      <c r="A86" s="285"/>
      <c r="B86" s="285"/>
      <c r="D86" s="289"/>
      <c r="E86" s="324"/>
      <c r="F86" s="324"/>
      <c r="G86" s="324"/>
      <c r="H86" s="324"/>
      <c r="I86" s="324"/>
    </row>
    <row r="87" spans="1:9">
      <c r="A87" s="324"/>
      <c r="B87" s="302" t="s">
        <v>419</v>
      </c>
      <c r="D87" s="289"/>
      <c r="E87" s="324"/>
      <c r="F87" s="324"/>
      <c r="G87" s="324"/>
      <c r="H87" s="324"/>
      <c r="I87" s="324"/>
    </row>
    <row r="88" spans="1:9">
      <c r="A88" s="324"/>
      <c r="B88" s="285" t="s">
        <v>420</v>
      </c>
      <c r="D88" s="289"/>
      <c r="E88" s="324"/>
      <c r="F88" s="324"/>
      <c r="G88" s="324"/>
      <c r="H88" s="324"/>
      <c r="I88" s="324"/>
    </row>
    <row r="89" spans="1:9" s="324" customFormat="1" ht="12.75">
      <c r="B89" s="304" t="s">
        <v>127</v>
      </c>
    </row>
    <row r="90" spans="1:9" s="324" customFormat="1" ht="12.75"/>
    <row r="91" spans="1:9" s="324" customFormat="1" ht="12.75"/>
    <row r="92" spans="1:9" s="324" customFormat="1" ht="12.75"/>
    <row r="93" spans="1:9" s="324" customFormat="1" ht="12.75"/>
  </sheetData>
  <mergeCells count="2">
    <mergeCell ref="C1:D1"/>
    <mergeCell ref="C2:D2"/>
  </mergeCells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17.42578125" style="2" customWidth="1"/>
    <col min="3" max="3" width="2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2" t="s">
        <v>425</v>
      </c>
      <c r="B1" s="54"/>
      <c r="C1" s="54"/>
      <c r="D1" s="54"/>
      <c r="E1" s="54"/>
      <c r="F1" s="54"/>
      <c r="G1" s="54"/>
      <c r="H1" s="54"/>
      <c r="I1" s="506" t="s">
        <v>97</v>
      </c>
      <c r="J1" s="506"/>
      <c r="K1" s="83"/>
    </row>
    <row r="2" spans="1:11">
      <c r="A2" s="54" t="s">
        <v>128</v>
      </c>
      <c r="B2" s="54"/>
      <c r="C2" s="54"/>
      <c r="D2" s="54"/>
      <c r="E2" s="54"/>
      <c r="F2" s="54"/>
      <c r="G2" s="54"/>
      <c r="H2" s="54"/>
      <c r="I2" s="500" t="s">
        <v>1136</v>
      </c>
      <c r="J2" s="501"/>
      <c r="K2" s="83"/>
    </row>
    <row r="3" spans="1:11">
      <c r="A3" s="54"/>
      <c r="B3" s="54"/>
      <c r="C3" s="54"/>
      <c r="D3" s="54"/>
      <c r="E3" s="54"/>
      <c r="F3" s="54"/>
      <c r="G3" s="54"/>
      <c r="H3" s="54"/>
      <c r="I3" s="53"/>
      <c r="J3" s="53"/>
      <c r="K3" s="83"/>
    </row>
    <row r="4" spans="1:11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96"/>
      <c r="G4" s="54"/>
      <c r="H4" s="54"/>
      <c r="I4" s="54"/>
      <c r="J4" s="54"/>
      <c r="K4" s="83"/>
    </row>
    <row r="5" spans="1:11">
      <c r="A5" s="355" t="s">
        <v>1022</v>
      </c>
      <c r="B5" s="249"/>
      <c r="C5" s="249"/>
      <c r="D5" s="249"/>
      <c r="E5" s="249"/>
      <c r="F5" s="250"/>
      <c r="G5" s="249"/>
      <c r="H5" s="249"/>
      <c r="I5" s="249"/>
      <c r="J5" s="249"/>
      <c r="K5" s="83"/>
    </row>
    <row r="6" spans="1:11">
      <c r="A6" s="55"/>
      <c r="B6" s="55"/>
      <c r="C6" s="54"/>
      <c r="D6" s="54"/>
      <c r="E6" s="54"/>
      <c r="F6" s="96"/>
      <c r="G6" s="54"/>
      <c r="H6" s="54"/>
      <c r="I6" s="54"/>
      <c r="J6" s="54"/>
      <c r="K6" s="83"/>
    </row>
    <row r="7" spans="1:11">
      <c r="A7" s="97"/>
      <c r="B7" s="95"/>
      <c r="C7" s="95"/>
      <c r="D7" s="95"/>
      <c r="E7" s="95"/>
      <c r="F7" s="95"/>
      <c r="G7" s="95"/>
      <c r="H7" s="95"/>
      <c r="I7" s="95"/>
      <c r="J7" s="95"/>
      <c r="K7" s="83"/>
    </row>
    <row r="8" spans="1:11" s="25" customFormat="1" ht="45">
      <c r="A8" s="99" t="s">
        <v>64</v>
      </c>
      <c r="B8" s="99" t="s">
        <v>99</v>
      </c>
      <c r="C8" s="100" t="s">
        <v>101</v>
      </c>
      <c r="D8" s="100" t="s">
        <v>262</v>
      </c>
      <c r="E8" s="100" t="s">
        <v>100</v>
      </c>
      <c r="F8" s="98" t="s">
        <v>243</v>
      </c>
      <c r="G8" s="98" t="s">
        <v>281</v>
      </c>
      <c r="H8" s="98" t="s">
        <v>282</v>
      </c>
      <c r="I8" s="98" t="s">
        <v>244</v>
      </c>
      <c r="J8" s="101" t="s">
        <v>102</v>
      </c>
      <c r="K8" s="83"/>
    </row>
    <row r="9" spans="1:11" s="25" customFormat="1">
      <c r="A9" s="122">
        <v>1</v>
      </c>
      <c r="B9" s="122">
        <v>2</v>
      </c>
      <c r="C9" s="123">
        <v>3</v>
      </c>
      <c r="D9" s="123">
        <v>4</v>
      </c>
      <c r="E9" s="123">
        <v>5</v>
      </c>
      <c r="F9" s="123">
        <v>6</v>
      </c>
      <c r="G9" s="123">
        <v>7</v>
      </c>
      <c r="H9" s="123">
        <v>8</v>
      </c>
      <c r="I9" s="123">
        <v>9</v>
      </c>
      <c r="J9" s="123">
        <v>10</v>
      </c>
      <c r="K9" s="83"/>
    </row>
    <row r="10" spans="1:11" s="25" customFormat="1" ht="15.75">
      <c r="A10" s="119">
        <v>1</v>
      </c>
      <c r="B10" s="45" t="s">
        <v>897</v>
      </c>
      <c r="C10" s="120" t="s">
        <v>898</v>
      </c>
      <c r="D10" s="121" t="s">
        <v>209</v>
      </c>
      <c r="E10" s="118"/>
      <c r="F10" s="26">
        <v>11956.589999999967</v>
      </c>
      <c r="G10" s="26">
        <v>423690.16</v>
      </c>
      <c r="H10" s="26">
        <v>408338.43</v>
      </c>
      <c r="I10" s="26">
        <f>F10+G10-H10</f>
        <v>27308.319999999949</v>
      </c>
      <c r="J10" s="26" t="s">
        <v>480</v>
      </c>
      <c r="K10" s="83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</row>
    <row r="15" spans="1:11">
      <c r="A15" s="82"/>
      <c r="B15" s="190" t="s">
        <v>96</v>
      </c>
      <c r="C15" s="82"/>
      <c r="D15" s="82"/>
      <c r="E15" s="82"/>
      <c r="F15" s="191"/>
      <c r="G15" s="82"/>
      <c r="H15" s="82"/>
      <c r="I15" s="82"/>
      <c r="J15" s="82"/>
    </row>
    <row r="16" spans="1:11">
      <c r="A16" s="82"/>
      <c r="B16" s="82"/>
      <c r="C16" s="82"/>
      <c r="D16" s="82"/>
      <c r="E16" s="82"/>
      <c r="F16" s="79"/>
      <c r="G16" s="79"/>
      <c r="H16" s="79"/>
      <c r="I16" s="79"/>
      <c r="J16" s="79"/>
    </row>
    <row r="17" spans="1:10">
      <c r="A17" s="82"/>
      <c r="B17" s="82"/>
      <c r="C17" s="239"/>
      <c r="D17" s="82"/>
      <c r="E17" s="82"/>
      <c r="F17" s="239"/>
      <c r="G17" s="240"/>
      <c r="H17" s="240"/>
      <c r="I17" s="79"/>
      <c r="J17" s="79"/>
    </row>
    <row r="18" spans="1:10">
      <c r="A18" s="79"/>
      <c r="B18" s="82"/>
      <c r="C18" s="192" t="s">
        <v>255</v>
      </c>
      <c r="D18" s="192"/>
      <c r="E18" s="82"/>
      <c r="F18" s="82" t="s">
        <v>260</v>
      </c>
      <c r="G18" s="79"/>
      <c r="H18" s="79"/>
      <c r="I18" s="79"/>
      <c r="J18" s="79"/>
    </row>
    <row r="19" spans="1:10">
      <c r="A19" s="79"/>
      <c r="B19" s="82"/>
      <c r="C19" s="193" t="s">
        <v>127</v>
      </c>
      <c r="D19" s="82"/>
      <c r="E19" s="82"/>
      <c r="F19" s="82" t="s">
        <v>256</v>
      </c>
      <c r="G19" s="79"/>
      <c r="H19" s="79"/>
      <c r="I19" s="79"/>
      <c r="J19" s="79"/>
    </row>
    <row r="20" spans="1:10" customFormat="1">
      <c r="A20" s="79"/>
      <c r="B20" s="82"/>
      <c r="C20" s="82"/>
      <c r="D20" s="193"/>
      <c r="E20" s="79"/>
      <c r="F20" s="79"/>
      <c r="G20" s="79"/>
      <c r="H20" s="79"/>
      <c r="I20" s="79"/>
      <c r="J20" s="79"/>
    </row>
    <row r="21" spans="1:10" customFormat="1" ht="12.75">
      <c r="A21" s="79"/>
      <c r="B21" s="79"/>
      <c r="C21" s="79"/>
      <c r="D21" s="79"/>
      <c r="E21" s="79"/>
      <c r="F21" s="79"/>
      <c r="G21" s="79"/>
      <c r="H21" s="79"/>
      <c r="I21" s="79"/>
      <c r="J21" s="7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zoomScaleNormal="100" zoomScaleSheetLayoutView="80" workbookViewId="0">
      <selection activeCell="A5" sqref="A5"/>
    </sheetView>
  </sheetViews>
  <sheetFormatPr defaultRowHeight="15"/>
  <cols>
    <col min="1" max="1" width="12" style="145" customWidth="1"/>
    <col min="2" max="2" width="13.28515625" style="145" customWidth="1"/>
    <col min="3" max="3" width="21.42578125" style="145" customWidth="1"/>
    <col min="4" max="4" width="17.85546875" style="145" customWidth="1"/>
    <col min="5" max="5" width="12.7109375" style="145" customWidth="1"/>
    <col min="6" max="6" width="36.85546875" style="145" customWidth="1"/>
    <col min="7" max="7" width="22.28515625" style="145" customWidth="1"/>
    <col min="8" max="8" width="0.5703125" style="145" customWidth="1"/>
    <col min="9" max="16384" width="9.140625" style="145"/>
  </cols>
  <sheetData>
    <row r="1" spans="1:8">
      <c r="A1" s="52" t="s">
        <v>350</v>
      </c>
      <c r="B1" s="54"/>
      <c r="C1" s="54"/>
      <c r="D1" s="54"/>
      <c r="E1" s="54"/>
      <c r="F1" s="54"/>
      <c r="G1" s="126" t="s">
        <v>97</v>
      </c>
      <c r="H1" s="127"/>
    </row>
    <row r="2" spans="1:8">
      <c r="A2" s="54" t="s">
        <v>128</v>
      </c>
      <c r="B2" s="54"/>
      <c r="C2" s="54"/>
      <c r="D2" s="54"/>
      <c r="E2" s="54"/>
      <c r="F2" s="54"/>
      <c r="G2" s="500" t="s">
        <v>1136</v>
      </c>
      <c r="H2" s="501"/>
    </row>
    <row r="3" spans="1:8">
      <c r="A3" s="54"/>
      <c r="B3" s="54"/>
      <c r="C3" s="54"/>
      <c r="D3" s="54"/>
      <c r="E3" s="54"/>
      <c r="F3" s="54"/>
      <c r="G3" s="80"/>
      <c r="H3" s="127"/>
    </row>
    <row r="4" spans="1:8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82"/>
    </row>
    <row r="5" spans="1:8">
      <c r="A5" s="355" t="s">
        <v>1022</v>
      </c>
      <c r="B5" s="180"/>
      <c r="C5" s="180"/>
      <c r="D5" s="180"/>
      <c r="E5" s="180"/>
      <c r="F5" s="180"/>
      <c r="G5" s="180"/>
      <c r="H5" s="82"/>
    </row>
    <row r="6" spans="1:8">
      <c r="A6" s="55"/>
      <c r="B6" s="54"/>
      <c r="C6" s="54"/>
      <c r="D6" s="54"/>
      <c r="E6" s="54"/>
      <c r="F6" s="54"/>
      <c r="G6" s="54"/>
      <c r="H6" s="82"/>
    </row>
    <row r="7" spans="1:8">
      <c r="A7" s="54"/>
      <c r="B7" s="54"/>
      <c r="C7" s="54"/>
      <c r="D7" s="54"/>
      <c r="E7" s="54"/>
      <c r="F7" s="54"/>
      <c r="G7" s="54"/>
      <c r="H7" s="83"/>
    </row>
    <row r="8" spans="1:8" ht="45.75" customHeight="1">
      <c r="A8" s="128" t="s">
        <v>300</v>
      </c>
      <c r="B8" s="128" t="s">
        <v>129</v>
      </c>
      <c r="C8" s="129" t="s">
        <v>348</v>
      </c>
      <c r="D8" s="129" t="s">
        <v>349</v>
      </c>
      <c r="E8" s="129" t="s">
        <v>262</v>
      </c>
      <c r="F8" s="128" t="s">
        <v>307</v>
      </c>
      <c r="G8" s="129" t="s">
        <v>301</v>
      </c>
      <c r="H8" s="83"/>
    </row>
    <row r="9" spans="1:8">
      <c r="A9" s="130" t="s">
        <v>302</v>
      </c>
      <c r="B9" s="131"/>
      <c r="C9" s="132"/>
      <c r="D9" s="133"/>
      <c r="E9" s="133"/>
      <c r="F9" s="133"/>
      <c r="G9" s="134">
        <v>31.95</v>
      </c>
      <c r="H9" s="83"/>
    </row>
    <row r="10" spans="1:8" ht="15.75">
      <c r="A10" s="131">
        <v>1</v>
      </c>
      <c r="B10" s="118"/>
      <c r="C10" s="135"/>
      <c r="D10" s="136"/>
      <c r="E10" s="136"/>
      <c r="F10" s="136"/>
      <c r="G10" s="137" t="str">
        <f>IF(ISBLANK(B10),"",G9+C10-D10)</f>
        <v/>
      </c>
      <c r="H10" s="83"/>
    </row>
    <row r="11" spans="1:8" ht="15.75">
      <c r="A11" s="131">
        <v>2</v>
      </c>
      <c r="B11" s="118"/>
      <c r="C11" s="135"/>
      <c r="D11" s="136"/>
      <c r="E11" s="136"/>
      <c r="F11" s="136"/>
      <c r="G11" s="137" t="str">
        <f t="shared" ref="G11:G12" si="0">IF(ISBLANK(B11),"",G10+C11-D11)</f>
        <v/>
      </c>
      <c r="H11" s="83"/>
    </row>
    <row r="12" spans="1:8" ht="15.75">
      <c r="A12" s="131">
        <v>3</v>
      </c>
      <c r="B12" s="118"/>
      <c r="C12" s="135"/>
      <c r="D12" s="136"/>
      <c r="E12" s="136"/>
      <c r="F12" s="136"/>
      <c r="G12" s="137" t="str">
        <f t="shared" si="0"/>
        <v/>
      </c>
      <c r="H12" s="83"/>
    </row>
    <row r="13" spans="1:8" ht="15.75">
      <c r="A13" s="131" t="s">
        <v>265</v>
      </c>
      <c r="B13" s="118"/>
      <c r="C13" s="138"/>
      <c r="D13" s="139"/>
      <c r="E13" s="139"/>
      <c r="F13" s="139"/>
      <c r="G13" s="137" t="str">
        <f>IF(ISBLANK(B13),"",#REF!+C13-D13)</f>
        <v/>
      </c>
      <c r="H13" s="83"/>
    </row>
    <row r="14" spans="1:8">
      <c r="A14" s="140" t="s">
        <v>303</v>
      </c>
      <c r="B14" s="141"/>
      <c r="C14" s="142"/>
      <c r="D14" s="143"/>
      <c r="E14" s="143"/>
      <c r="F14" s="144"/>
      <c r="G14" s="386">
        <v>31.95</v>
      </c>
      <c r="H14" s="83"/>
    </row>
    <row r="18" spans="1:10">
      <c r="B18" s="147" t="s">
        <v>96</v>
      </c>
      <c r="F18" s="148"/>
    </row>
    <row r="19" spans="1:10">
      <c r="F19" s="146"/>
      <c r="G19" s="146"/>
      <c r="H19" s="146"/>
      <c r="I19" s="146"/>
      <c r="J19" s="146"/>
    </row>
    <row r="20" spans="1:10">
      <c r="C20" s="149"/>
      <c r="F20" s="149"/>
      <c r="G20" s="150"/>
      <c r="H20" s="146"/>
      <c r="I20" s="146"/>
      <c r="J20" s="146"/>
    </row>
    <row r="21" spans="1:10">
      <c r="A21" s="146"/>
      <c r="C21" s="151" t="s">
        <v>255</v>
      </c>
      <c r="F21" s="152" t="s">
        <v>260</v>
      </c>
      <c r="G21" s="150"/>
      <c r="H21" s="146"/>
      <c r="I21" s="146"/>
      <c r="J21" s="146"/>
    </row>
    <row r="22" spans="1:10">
      <c r="A22" s="146"/>
      <c r="C22" s="153" t="s">
        <v>127</v>
      </c>
      <c r="F22" s="145" t="s">
        <v>256</v>
      </c>
      <c r="G22" s="146"/>
      <c r="H22" s="146"/>
      <c r="I22" s="146"/>
      <c r="J22" s="146"/>
    </row>
    <row r="23" spans="1:10" s="146" customFormat="1">
      <c r="B23" s="145"/>
    </row>
    <row r="24" spans="1:10" s="146" customFormat="1" ht="12.75"/>
    <row r="25" spans="1:10" s="146" customFormat="1" ht="12.75"/>
    <row r="26" spans="1:10" s="146" customFormat="1" ht="12.75"/>
    <row r="27" spans="1:10" s="146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A5" sqref="A5"/>
    </sheetView>
  </sheetViews>
  <sheetFormatPr defaultRowHeight="12.75"/>
  <cols>
    <col min="1" max="1" width="53.5703125" style="263" customWidth="1"/>
    <col min="2" max="2" width="10.7109375" style="263" customWidth="1"/>
    <col min="3" max="3" width="12.42578125" style="263" customWidth="1"/>
    <col min="4" max="4" width="10.42578125" style="263" customWidth="1"/>
    <col min="5" max="5" width="13.140625" style="263" customWidth="1"/>
    <col min="6" max="6" width="10.42578125" style="263" customWidth="1"/>
    <col min="7" max="8" width="10.5703125" style="263" customWidth="1"/>
    <col min="9" max="9" width="9.85546875" style="263" customWidth="1"/>
    <col min="10" max="10" width="12.7109375" style="263" customWidth="1"/>
    <col min="11" max="11" width="0.7109375" style="263" customWidth="1"/>
    <col min="12" max="256" width="9.140625" style="263"/>
    <col min="257" max="257" width="53.5703125" style="263" customWidth="1"/>
    <col min="258" max="258" width="10.7109375" style="263" customWidth="1"/>
    <col min="259" max="259" width="12.42578125" style="263" customWidth="1"/>
    <col min="260" max="260" width="10.42578125" style="263" customWidth="1"/>
    <col min="261" max="261" width="13.140625" style="263" customWidth="1"/>
    <col min="262" max="262" width="10.42578125" style="263" customWidth="1"/>
    <col min="263" max="264" width="10.5703125" style="263" customWidth="1"/>
    <col min="265" max="265" width="9.85546875" style="263" customWidth="1"/>
    <col min="266" max="266" width="12.7109375" style="263" customWidth="1"/>
    <col min="267" max="267" width="0.7109375" style="263" customWidth="1"/>
    <col min="268" max="512" width="9.140625" style="263"/>
    <col min="513" max="513" width="53.5703125" style="263" customWidth="1"/>
    <col min="514" max="514" width="10.7109375" style="263" customWidth="1"/>
    <col min="515" max="515" width="12.42578125" style="263" customWidth="1"/>
    <col min="516" max="516" width="10.42578125" style="263" customWidth="1"/>
    <col min="517" max="517" width="13.140625" style="263" customWidth="1"/>
    <col min="518" max="518" width="10.42578125" style="263" customWidth="1"/>
    <col min="519" max="520" width="10.5703125" style="263" customWidth="1"/>
    <col min="521" max="521" width="9.85546875" style="263" customWidth="1"/>
    <col min="522" max="522" width="12.7109375" style="263" customWidth="1"/>
    <col min="523" max="523" width="0.7109375" style="263" customWidth="1"/>
    <col min="524" max="768" width="9.140625" style="263"/>
    <col min="769" max="769" width="53.5703125" style="263" customWidth="1"/>
    <col min="770" max="770" width="10.7109375" style="263" customWidth="1"/>
    <col min="771" max="771" width="12.42578125" style="263" customWidth="1"/>
    <col min="772" max="772" width="10.42578125" style="263" customWidth="1"/>
    <col min="773" max="773" width="13.140625" style="263" customWidth="1"/>
    <col min="774" max="774" width="10.42578125" style="263" customWidth="1"/>
    <col min="775" max="776" width="10.5703125" style="263" customWidth="1"/>
    <col min="777" max="777" width="9.85546875" style="263" customWidth="1"/>
    <col min="778" max="778" width="12.7109375" style="263" customWidth="1"/>
    <col min="779" max="779" width="0.7109375" style="263" customWidth="1"/>
    <col min="780" max="1024" width="9.140625" style="263"/>
    <col min="1025" max="1025" width="53.5703125" style="263" customWidth="1"/>
    <col min="1026" max="1026" width="10.7109375" style="263" customWidth="1"/>
    <col min="1027" max="1027" width="12.42578125" style="263" customWidth="1"/>
    <col min="1028" max="1028" width="10.42578125" style="263" customWidth="1"/>
    <col min="1029" max="1029" width="13.140625" style="263" customWidth="1"/>
    <col min="1030" max="1030" width="10.42578125" style="263" customWidth="1"/>
    <col min="1031" max="1032" width="10.5703125" style="263" customWidth="1"/>
    <col min="1033" max="1033" width="9.85546875" style="263" customWidth="1"/>
    <col min="1034" max="1034" width="12.7109375" style="263" customWidth="1"/>
    <col min="1035" max="1035" width="0.7109375" style="263" customWidth="1"/>
    <col min="1036" max="1280" width="9.140625" style="263"/>
    <col min="1281" max="1281" width="53.5703125" style="263" customWidth="1"/>
    <col min="1282" max="1282" width="10.7109375" style="263" customWidth="1"/>
    <col min="1283" max="1283" width="12.42578125" style="263" customWidth="1"/>
    <col min="1284" max="1284" width="10.42578125" style="263" customWidth="1"/>
    <col min="1285" max="1285" width="13.140625" style="263" customWidth="1"/>
    <col min="1286" max="1286" width="10.42578125" style="263" customWidth="1"/>
    <col min="1287" max="1288" width="10.5703125" style="263" customWidth="1"/>
    <col min="1289" max="1289" width="9.85546875" style="263" customWidth="1"/>
    <col min="1290" max="1290" width="12.7109375" style="263" customWidth="1"/>
    <col min="1291" max="1291" width="0.7109375" style="263" customWidth="1"/>
    <col min="1292" max="1536" width="9.140625" style="263"/>
    <col min="1537" max="1537" width="53.5703125" style="263" customWidth="1"/>
    <col min="1538" max="1538" width="10.7109375" style="263" customWidth="1"/>
    <col min="1539" max="1539" width="12.42578125" style="263" customWidth="1"/>
    <col min="1540" max="1540" width="10.42578125" style="263" customWidth="1"/>
    <col min="1541" max="1541" width="13.140625" style="263" customWidth="1"/>
    <col min="1542" max="1542" width="10.42578125" style="263" customWidth="1"/>
    <col min="1543" max="1544" width="10.5703125" style="263" customWidth="1"/>
    <col min="1545" max="1545" width="9.85546875" style="263" customWidth="1"/>
    <col min="1546" max="1546" width="12.7109375" style="263" customWidth="1"/>
    <col min="1547" max="1547" width="0.7109375" style="263" customWidth="1"/>
    <col min="1548" max="1792" width="9.140625" style="263"/>
    <col min="1793" max="1793" width="53.5703125" style="263" customWidth="1"/>
    <col min="1794" max="1794" width="10.7109375" style="263" customWidth="1"/>
    <col min="1795" max="1795" width="12.42578125" style="263" customWidth="1"/>
    <col min="1796" max="1796" width="10.42578125" style="263" customWidth="1"/>
    <col min="1797" max="1797" width="13.140625" style="263" customWidth="1"/>
    <col min="1798" max="1798" width="10.42578125" style="263" customWidth="1"/>
    <col min="1799" max="1800" width="10.5703125" style="263" customWidth="1"/>
    <col min="1801" max="1801" width="9.85546875" style="263" customWidth="1"/>
    <col min="1802" max="1802" width="12.7109375" style="263" customWidth="1"/>
    <col min="1803" max="1803" width="0.7109375" style="263" customWidth="1"/>
    <col min="1804" max="2048" width="9.140625" style="263"/>
    <col min="2049" max="2049" width="53.5703125" style="263" customWidth="1"/>
    <col min="2050" max="2050" width="10.7109375" style="263" customWidth="1"/>
    <col min="2051" max="2051" width="12.42578125" style="263" customWidth="1"/>
    <col min="2052" max="2052" width="10.42578125" style="263" customWidth="1"/>
    <col min="2053" max="2053" width="13.140625" style="263" customWidth="1"/>
    <col min="2054" max="2054" width="10.42578125" style="263" customWidth="1"/>
    <col min="2055" max="2056" width="10.5703125" style="263" customWidth="1"/>
    <col min="2057" max="2057" width="9.85546875" style="263" customWidth="1"/>
    <col min="2058" max="2058" width="12.7109375" style="263" customWidth="1"/>
    <col min="2059" max="2059" width="0.7109375" style="263" customWidth="1"/>
    <col min="2060" max="2304" width="9.140625" style="263"/>
    <col min="2305" max="2305" width="53.5703125" style="263" customWidth="1"/>
    <col min="2306" max="2306" width="10.7109375" style="263" customWidth="1"/>
    <col min="2307" max="2307" width="12.42578125" style="263" customWidth="1"/>
    <col min="2308" max="2308" width="10.42578125" style="263" customWidth="1"/>
    <col min="2309" max="2309" width="13.140625" style="263" customWidth="1"/>
    <col min="2310" max="2310" width="10.42578125" style="263" customWidth="1"/>
    <col min="2311" max="2312" width="10.5703125" style="263" customWidth="1"/>
    <col min="2313" max="2313" width="9.85546875" style="263" customWidth="1"/>
    <col min="2314" max="2314" width="12.7109375" style="263" customWidth="1"/>
    <col min="2315" max="2315" width="0.7109375" style="263" customWidth="1"/>
    <col min="2316" max="2560" width="9.140625" style="263"/>
    <col min="2561" max="2561" width="53.5703125" style="263" customWidth="1"/>
    <col min="2562" max="2562" width="10.7109375" style="263" customWidth="1"/>
    <col min="2563" max="2563" width="12.42578125" style="263" customWidth="1"/>
    <col min="2564" max="2564" width="10.42578125" style="263" customWidth="1"/>
    <col min="2565" max="2565" width="13.140625" style="263" customWidth="1"/>
    <col min="2566" max="2566" width="10.42578125" style="263" customWidth="1"/>
    <col min="2567" max="2568" width="10.5703125" style="263" customWidth="1"/>
    <col min="2569" max="2569" width="9.85546875" style="263" customWidth="1"/>
    <col min="2570" max="2570" width="12.7109375" style="263" customWidth="1"/>
    <col min="2571" max="2571" width="0.7109375" style="263" customWidth="1"/>
    <col min="2572" max="2816" width="9.140625" style="263"/>
    <col min="2817" max="2817" width="53.5703125" style="263" customWidth="1"/>
    <col min="2818" max="2818" width="10.7109375" style="263" customWidth="1"/>
    <col min="2819" max="2819" width="12.42578125" style="263" customWidth="1"/>
    <col min="2820" max="2820" width="10.42578125" style="263" customWidth="1"/>
    <col min="2821" max="2821" width="13.140625" style="263" customWidth="1"/>
    <col min="2822" max="2822" width="10.42578125" style="263" customWidth="1"/>
    <col min="2823" max="2824" width="10.5703125" style="263" customWidth="1"/>
    <col min="2825" max="2825" width="9.85546875" style="263" customWidth="1"/>
    <col min="2826" max="2826" width="12.7109375" style="263" customWidth="1"/>
    <col min="2827" max="2827" width="0.7109375" style="263" customWidth="1"/>
    <col min="2828" max="3072" width="9.140625" style="263"/>
    <col min="3073" max="3073" width="53.5703125" style="263" customWidth="1"/>
    <col min="3074" max="3074" width="10.7109375" style="263" customWidth="1"/>
    <col min="3075" max="3075" width="12.42578125" style="263" customWidth="1"/>
    <col min="3076" max="3076" width="10.42578125" style="263" customWidth="1"/>
    <col min="3077" max="3077" width="13.140625" style="263" customWidth="1"/>
    <col min="3078" max="3078" width="10.42578125" style="263" customWidth="1"/>
    <col min="3079" max="3080" width="10.5703125" style="263" customWidth="1"/>
    <col min="3081" max="3081" width="9.85546875" style="263" customWidth="1"/>
    <col min="3082" max="3082" width="12.7109375" style="263" customWidth="1"/>
    <col min="3083" max="3083" width="0.7109375" style="263" customWidth="1"/>
    <col min="3084" max="3328" width="9.140625" style="263"/>
    <col min="3329" max="3329" width="53.5703125" style="263" customWidth="1"/>
    <col min="3330" max="3330" width="10.7109375" style="263" customWidth="1"/>
    <col min="3331" max="3331" width="12.42578125" style="263" customWidth="1"/>
    <col min="3332" max="3332" width="10.42578125" style="263" customWidth="1"/>
    <col min="3333" max="3333" width="13.140625" style="263" customWidth="1"/>
    <col min="3334" max="3334" width="10.42578125" style="263" customWidth="1"/>
    <col min="3335" max="3336" width="10.5703125" style="263" customWidth="1"/>
    <col min="3337" max="3337" width="9.85546875" style="263" customWidth="1"/>
    <col min="3338" max="3338" width="12.7109375" style="263" customWidth="1"/>
    <col min="3339" max="3339" width="0.7109375" style="263" customWidth="1"/>
    <col min="3340" max="3584" width="9.140625" style="263"/>
    <col min="3585" max="3585" width="53.5703125" style="263" customWidth="1"/>
    <col min="3586" max="3586" width="10.7109375" style="263" customWidth="1"/>
    <col min="3587" max="3587" width="12.42578125" style="263" customWidth="1"/>
    <col min="3588" max="3588" width="10.42578125" style="263" customWidth="1"/>
    <col min="3589" max="3589" width="13.140625" style="263" customWidth="1"/>
    <col min="3590" max="3590" width="10.42578125" style="263" customWidth="1"/>
    <col min="3591" max="3592" width="10.5703125" style="263" customWidth="1"/>
    <col min="3593" max="3593" width="9.85546875" style="263" customWidth="1"/>
    <col min="3594" max="3594" width="12.7109375" style="263" customWidth="1"/>
    <col min="3595" max="3595" width="0.7109375" style="263" customWidth="1"/>
    <col min="3596" max="3840" width="9.140625" style="263"/>
    <col min="3841" max="3841" width="53.5703125" style="263" customWidth="1"/>
    <col min="3842" max="3842" width="10.7109375" style="263" customWidth="1"/>
    <col min="3843" max="3843" width="12.42578125" style="263" customWidth="1"/>
    <col min="3844" max="3844" width="10.42578125" style="263" customWidth="1"/>
    <col min="3845" max="3845" width="13.140625" style="263" customWidth="1"/>
    <col min="3846" max="3846" width="10.42578125" style="263" customWidth="1"/>
    <col min="3847" max="3848" width="10.5703125" style="263" customWidth="1"/>
    <col min="3849" max="3849" width="9.85546875" style="263" customWidth="1"/>
    <col min="3850" max="3850" width="12.7109375" style="263" customWidth="1"/>
    <col min="3851" max="3851" width="0.7109375" style="263" customWidth="1"/>
    <col min="3852" max="4096" width="9.140625" style="263"/>
    <col min="4097" max="4097" width="53.5703125" style="263" customWidth="1"/>
    <col min="4098" max="4098" width="10.7109375" style="263" customWidth="1"/>
    <col min="4099" max="4099" width="12.42578125" style="263" customWidth="1"/>
    <col min="4100" max="4100" width="10.42578125" style="263" customWidth="1"/>
    <col min="4101" max="4101" width="13.140625" style="263" customWidth="1"/>
    <col min="4102" max="4102" width="10.42578125" style="263" customWidth="1"/>
    <col min="4103" max="4104" width="10.5703125" style="263" customWidth="1"/>
    <col min="4105" max="4105" width="9.85546875" style="263" customWidth="1"/>
    <col min="4106" max="4106" width="12.7109375" style="263" customWidth="1"/>
    <col min="4107" max="4107" width="0.7109375" style="263" customWidth="1"/>
    <col min="4108" max="4352" width="9.140625" style="263"/>
    <col min="4353" max="4353" width="53.5703125" style="263" customWidth="1"/>
    <col min="4354" max="4354" width="10.7109375" style="263" customWidth="1"/>
    <col min="4355" max="4355" width="12.42578125" style="263" customWidth="1"/>
    <col min="4356" max="4356" width="10.42578125" style="263" customWidth="1"/>
    <col min="4357" max="4357" width="13.140625" style="263" customWidth="1"/>
    <col min="4358" max="4358" width="10.42578125" style="263" customWidth="1"/>
    <col min="4359" max="4360" width="10.5703125" style="263" customWidth="1"/>
    <col min="4361" max="4361" width="9.85546875" style="263" customWidth="1"/>
    <col min="4362" max="4362" width="12.7109375" style="263" customWidth="1"/>
    <col min="4363" max="4363" width="0.7109375" style="263" customWidth="1"/>
    <col min="4364" max="4608" width="9.140625" style="263"/>
    <col min="4609" max="4609" width="53.5703125" style="263" customWidth="1"/>
    <col min="4610" max="4610" width="10.7109375" style="263" customWidth="1"/>
    <col min="4611" max="4611" width="12.42578125" style="263" customWidth="1"/>
    <col min="4612" max="4612" width="10.42578125" style="263" customWidth="1"/>
    <col min="4613" max="4613" width="13.140625" style="263" customWidth="1"/>
    <col min="4614" max="4614" width="10.42578125" style="263" customWidth="1"/>
    <col min="4615" max="4616" width="10.5703125" style="263" customWidth="1"/>
    <col min="4617" max="4617" width="9.85546875" style="263" customWidth="1"/>
    <col min="4618" max="4618" width="12.7109375" style="263" customWidth="1"/>
    <col min="4619" max="4619" width="0.7109375" style="263" customWidth="1"/>
    <col min="4620" max="4864" width="9.140625" style="263"/>
    <col min="4865" max="4865" width="53.5703125" style="263" customWidth="1"/>
    <col min="4866" max="4866" width="10.7109375" style="263" customWidth="1"/>
    <col min="4867" max="4867" width="12.42578125" style="263" customWidth="1"/>
    <col min="4868" max="4868" width="10.42578125" style="263" customWidth="1"/>
    <col min="4869" max="4869" width="13.140625" style="263" customWidth="1"/>
    <col min="4870" max="4870" width="10.42578125" style="263" customWidth="1"/>
    <col min="4871" max="4872" width="10.5703125" style="263" customWidth="1"/>
    <col min="4873" max="4873" width="9.85546875" style="263" customWidth="1"/>
    <col min="4874" max="4874" width="12.7109375" style="263" customWidth="1"/>
    <col min="4875" max="4875" width="0.7109375" style="263" customWidth="1"/>
    <col min="4876" max="5120" width="9.140625" style="263"/>
    <col min="5121" max="5121" width="53.5703125" style="263" customWidth="1"/>
    <col min="5122" max="5122" width="10.7109375" style="263" customWidth="1"/>
    <col min="5123" max="5123" width="12.42578125" style="263" customWidth="1"/>
    <col min="5124" max="5124" width="10.42578125" style="263" customWidth="1"/>
    <col min="5125" max="5125" width="13.140625" style="263" customWidth="1"/>
    <col min="5126" max="5126" width="10.42578125" style="263" customWidth="1"/>
    <col min="5127" max="5128" width="10.5703125" style="263" customWidth="1"/>
    <col min="5129" max="5129" width="9.85546875" style="263" customWidth="1"/>
    <col min="5130" max="5130" width="12.7109375" style="263" customWidth="1"/>
    <col min="5131" max="5131" width="0.7109375" style="263" customWidth="1"/>
    <col min="5132" max="5376" width="9.140625" style="263"/>
    <col min="5377" max="5377" width="53.5703125" style="263" customWidth="1"/>
    <col min="5378" max="5378" width="10.7109375" style="263" customWidth="1"/>
    <col min="5379" max="5379" width="12.42578125" style="263" customWidth="1"/>
    <col min="5380" max="5380" width="10.42578125" style="263" customWidth="1"/>
    <col min="5381" max="5381" width="13.140625" style="263" customWidth="1"/>
    <col min="5382" max="5382" width="10.42578125" style="263" customWidth="1"/>
    <col min="5383" max="5384" width="10.5703125" style="263" customWidth="1"/>
    <col min="5385" max="5385" width="9.85546875" style="263" customWidth="1"/>
    <col min="5386" max="5386" width="12.7109375" style="263" customWidth="1"/>
    <col min="5387" max="5387" width="0.7109375" style="263" customWidth="1"/>
    <col min="5388" max="5632" width="9.140625" style="263"/>
    <col min="5633" max="5633" width="53.5703125" style="263" customWidth="1"/>
    <col min="5634" max="5634" width="10.7109375" style="263" customWidth="1"/>
    <col min="5635" max="5635" width="12.42578125" style="263" customWidth="1"/>
    <col min="5636" max="5636" width="10.42578125" style="263" customWidth="1"/>
    <col min="5637" max="5637" width="13.140625" style="263" customWidth="1"/>
    <col min="5638" max="5638" width="10.42578125" style="263" customWidth="1"/>
    <col min="5639" max="5640" width="10.5703125" style="263" customWidth="1"/>
    <col min="5641" max="5641" width="9.85546875" style="263" customWidth="1"/>
    <col min="5642" max="5642" width="12.7109375" style="263" customWidth="1"/>
    <col min="5643" max="5643" width="0.7109375" style="263" customWidth="1"/>
    <col min="5644" max="5888" width="9.140625" style="263"/>
    <col min="5889" max="5889" width="53.5703125" style="263" customWidth="1"/>
    <col min="5890" max="5890" width="10.7109375" style="263" customWidth="1"/>
    <col min="5891" max="5891" width="12.42578125" style="263" customWidth="1"/>
    <col min="5892" max="5892" width="10.42578125" style="263" customWidth="1"/>
    <col min="5893" max="5893" width="13.140625" style="263" customWidth="1"/>
    <col min="5894" max="5894" width="10.42578125" style="263" customWidth="1"/>
    <col min="5895" max="5896" width="10.5703125" style="263" customWidth="1"/>
    <col min="5897" max="5897" width="9.85546875" style="263" customWidth="1"/>
    <col min="5898" max="5898" width="12.7109375" style="263" customWidth="1"/>
    <col min="5899" max="5899" width="0.7109375" style="263" customWidth="1"/>
    <col min="5900" max="6144" width="9.140625" style="263"/>
    <col min="6145" max="6145" width="53.5703125" style="263" customWidth="1"/>
    <col min="6146" max="6146" width="10.7109375" style="263" customWidth="1"/>
    <col min="6147" max="6147" width="12.42578125" style="263" customWidth="1"/>
    <col min="6148" max="6148" width="10.42578125" style="263" customWidth="1"/>
    <col min="6149" max="6149" width="13.140625" style="263" customWidth="1"/>
    <col min="6150" max="6150" width="10.42578125" style="263" customWidth="1"/>
    <col min="6151" max="6152" width="10.5703125" style="263" customWidth="1"/>
    <col min="6153" max="6153" width="9.85546875" style="263" customWidth="1"/>
    <col min="6154" max="6154" width="12.7109375" style="263" customWidth="1"/>
    <col min="6155" max="6155" width="0.7109375" style="263" customWidth="1"/>
    <col min="6156" max="6400" width="9.140625" style="263"/>
    <col min="6401" max="6401" width="53.5703125" style="263" customWidth="1"/>
    <col min="6402" max="6402" width="10.7109375" style="263" customWidth="1"/>
    <col min="6403" max="6403" width="12.42578125" style="263" customWidth="1"/>
    <col min="6404" max="6404" width="10.42578125" style="263" customWidth="1"/>
    <col min="6405" max="6405" width="13.140625" style="263" customWidth="1"/>
    <col min="6406" max="6406" width="10.42578125" style="263" customWidth="1"/>
    <col min="6407" max="6408" width="10.5703125" style="263" customWidth="1"/>
    <col min="6409" max="6409" width="9.85546875" style="263" customWidth="1"/>
    <col min="6410" max="6410" width="12.7109375" style="263" customWidth="1"/>
    <col min="6411" max="6411" width="0.7109375" style="263" customWidth="1"/>
    <col min="6412" max="6656" width="9.140625" style="263"/>
    <col min="6657" max="6657" width="53.5703125" style="263" customWidth="1"/>
    <col min="6658" max="6658" width="10.7109375" style="263" customWidth="1"/>
    <col min="6659" max="6659" width="12.42578125" style="263" customWidth="1"/>
    <col min="6660" max="6660" width="10.42578125" style="263" customWidth="1"/>
    <col min="6661" max="6661" width="13.140625" style="263" customWidth="1"/>
    <col min="6662" max="6662" width="10.42578125" style="263" customWidth="1"/>
    <col min="6663" max="6664" width="10.5703125" style="263" customWidth="1"/>
    <col min="6665" max="6665" width="9.85546875" style="263" customWidth="1"/>
    <col min="6666" max="6666" width="12.7109375" style="263" customWidth="1"/>
    <col min="6667" max="6667" width="0.7109375" style="263" customWidth="1"/>
    <col min="6668" max="6912" width="9.140625" style="263"/>
    <col min="6913" max="6913" width="53.5703125" style="263" customWidth="1"/>
    <col min="6914" max="6914" width="10.7109375" style="263" customWidth="1"/>
    <col min="6915" max="6915" width="12.42578125" style="263" customWidth="1"/>
    <col min="6916" max="6916" width="10.42578125" style="263" customWidth="1"/>
    <col min="6917" max="6917" width="13.140625" style="263" customWidth="1"/>
    <col min="6918" max="6918" width="10.42578125" style="263" customWidth="1"/>
    <col min="6919" max="6920" width="10.5703125" style="263" customWidth="1"/>
    <col min="6921" max="6921" width="9.85546875" style="263" customWidth="1"/>
    <col min="6922" max="6922" width="12.7109375" style="263" customWidth="1"/>
    <col min="6923" max="6923" width="0.7109375" style="263" customWidth="1"/>
    <col min="6924" max="7168" width="9.140625" style="263"/>
    <col min="7169" max="7169" width="53.5703125" style="263" customWidth="1"/>
    <col min="7170" max="7170" width="10.7109375" style="263" customWidth="1"/>
    <col min="7171" max="7171" width="12.42578125" style="263" customWidth="1"/>
    <col min="7172" max="7172" width="10.42578125" style="263" customWidth="1"/>
    <col min="7173" max="7173" width="13.140625" style="263" customWidth="1"/>
    <col min="7174" max="7174" width="10.42578125" style="263" customWidth="1"/>
    <col min="7175" max="7176" width="10.5703125" style="263" customWidth="1"/>
    <col min="7177" max="7177" width="9.85546875" style="263" customWidth="1"/>
    <col min="7178" max="7178" width="12.7109375" style="263" customWidth="1"/>
    <col min="7179" max="7179" width="0.7109375" style="263" customWidth="1"/>
    <col min="7180" max="7424" width="9.140625" style="263"/>
    <col min="7425" max="7425" width="53.5703125" style="263" customWidth="1"/>
    <col min="7426" max="7426" width="10.7109375" style="263" customWidth="1"/>
    <col min="7427" max="7427" width="12.42578125" style="263" customWidth="1"/>
    <col min="7428" max="7428" width="10.42578125" style="263" customWidth="1"/>
    <col min="7429" max="7429" width="13.140625" style="263" customWidth="1"/>
    <col min="7430" max="7430" width="10.42578125" style="263" customWidth="1"/>
    <col min="7431" max="7432" width="10.5703125" style="263" customWidth="1"/>
    <col min="7433" max="7433" width="9.85546875" style="263" customWidth="1"/>
    <col min="7434" max="7434" width="12.7109375" style="263" customWidth="1"/>
    <col min="7435" max="7435" width="0.7109375" style="263" customWidth="1"/>
    <col min="7436" max="7680" width="9.140625" style="263"/>
    <col min="7681" max="7681" width="53.5703125" style="263" customWidth="1"/>
    <col min="7682" max="7682" width="10.7109375" style="263" customWidth="1"/>
    <col min="7683" max="7683" width="12.42578125" style="263" customWidth="1"/>
    <col min="7684" max="7684" width="10.42578125" style="263" customWidth="1"/>
    <col min="7685" max="7685" width="13.140625" style="263" customWidth="1"/>
    <col min="7686" max="7686" width="10.42578125" style="263" customWidth="1"/>
    <col min="7687" max="7688" width="10.5703125" style="263" customWidth="1"/>
    <col min="7689" max="7689" width="9.85546875" style="263" customWidth="1"/>
    <col min="7690" max="7690" width="12.7109375" style="263" customWidth="1"/>
    <col min="7691" max="7691" width="0.7109375" style="263" customWidth="1"/>
    <col min="7692" max="7936" width="9.140625" style="263"/>
    <col min="7937" max="7937" width="53.5703125" style="263" customWidth="1"/>
    <col min="7938" max="7938" width="10.7109375" style="263" customWidth="1"/>
    <col min="7939" max="7939" width="12.42578125" style="263" customWidth="1"/>
    <col min="7940" max="7940" width="10.42578125" style="263" customWidth="1"/>
    <col min="7941" max="7941" width="13.140625" style="263" customWidth="1"/>
    <col min="7942" max="7942" width="10.42578125" style="263" customWidth="1"/>
    <col min="7943" max="7944" width="10.5703125" style="263" customWidth="1"/>
    <col min="7945" max="7945" width="9.85546875" style="263" customWidth="1"/>
    <col min="7946" max="7946" width="12.7109375" style="263" customWidth="1"/>
    <col min="7947" max="7947" width="0.7109375" style="263" customWidth="1"/>
    <col min="7948" max="8192" width="9.140625" style="263"/>
    <col min="8193" max="8193" width="53.5703125" style="263" customWidth="1"/>
    <col min="8194" max="8194" width="10.7109375" style="263" customWidth="1"/>
    <col min="8195" max="8195" width="12.42578125" style="263" customWidth="1"/>
    <col min="8196" max="8196" width="10.42578125" style="263" customWidth="1"/>
    <col min="8197" max="8197" width="13.140625" style="263" customWidth="1"/>
    <col min="8198" max="8198" width="10.42578125" style="263" customWidth="1"/>
    <col min="8199" max="8200" width="10.5703125" style="263" customWidth="1"/>
    <col min="8201" max="8201" width="9.85546875" style="263" customWidth="1"/>
    <col min="8202" max="8202" width="12.7109375" style="263" customWidth="1"/>
    <col min="8203" max="8203" width="0.7109375" style="263" customWidth="1"/>
    <col min="8204" max="8448" width="9.140625" style="263"/>
    <col min="8449" max="8449" width="53.5703125" style="263" customWidth="1"/>
    <col min="8450" max="8450" width="10.7109375" style="263" customWidth="1"/>
    <col min="8451" max="8451" width="12.42578125" style="263" customWidth="1"/>
    <col min="8452" max="8452" width="10.42578125" style="263" customWidth="1"/>
    <col min="8453" max="8453" width="13.140625" style="263" customWidth="1"/>
    <col min="8454" max="8454" width="10.42578125" style="263" customWidth="1"/>
    <col min="8455" max="8456" width="10.5703125" style="263" customWidth="1"/>
    <col min="8457" max="8457" width="9.85546875" style="263" customWidth="1"/>
    <col min="8458" max="8458" width="12.7109375" style="263" customWidth="1"/>
    <col min="8459" max="8459" width="0.7109375" style="263" customWidth="1"/>
    <col min="8460" max="8704" width="9.140625" style="263"/>
    <col min="8705" max="8705" width="53.5703125" style="263" customWidth="1"/>
    <col min="8706" max="8706" width="10.7109375" style="263" customWidth="1"/>
    <col min="8707" max="8707" width="12.42578125" style="263" customWidth="1"/>
    <col min="8708" max="8708" width="10.42578125" style="263" customWidth="1"/>
    <col min="8709" max="8709" width="13.140625" style="263" customWidth="1"/>
    <col min="8710" max="8710" width="10.42578125" style="263" customWidth="1"/>
    <col min="8711" max="8712" width="10.5703125" style="263" customWidth="1"/>
    <col min="8713" max="8713" width="9.85546875" style="263" customWidth="1"/>
    <col min="8714" max="8714" width="12.7109375" style="263" customWidth="1"/>
    <col min="8715" max="8715" width="0.7109375" style="263" customWidth="1"/>
    <col min="8716" max="8960" width="9.140625" style="263"/>
    <col min="8961" max="8961" width="53.5703125" style="263" customWidth="1"/>
    <col min="8962" max="8962" width="10.7109375" style="263" customWidth="1"/>
    <col min="8963" max="8963" width="12.42578125" style="263" customWidth="1"/>
    <col min="8964" max="8964" width="10.42578125" style="263" customWidth="1"/>
    <col min="8965" max="8965" width="13.140625" style="263" customWidth="1"/>
    <col min="8966" max="8966" width="10.42578125" style="263" customWidth="1"/>
    <col min="8967" max="8968" width="10.5703125" style="263" customWidth="1"/>
    <col min="8969" max="8969" width="9.85546875" style="263" customWidth="1"/>
    <col min="8970" max="8970" width="12.7109375" style="263" customWidth="1"/>
    <col min="8971" max="8971" width="0.7109375" style="263" customWidth="1"/>
    <col min="8972" max="9216" width="9.140625" style="263"/>
    <col min="9217" max="9217" width="53.5703125" style="263" customWidth="1"/>
    <col min="9218" max="9218" width="10.7109375" style="263" customWidth="1"/>
    <col min="9219" max="9219" width="12.42578125" style="263" customWidth="1"/>
    <col min="9220" max="9220" width="10.42578125" style="263" customWidth="1"/>
    <col min="9221" max="9221" width="13.140625" style="263" customWidth="1"/>
    <col min="9222" max="9222" width="10.42578125" style="263" customWidth="1"/>
    <col min="9223" max="9224" width="10.5703125" style="263" customWidth="1"/>
    <col min="9225" max="9225" width="9.85546875" style="263" customWidth="1"/>
    <col min="9226" max="9226" width="12.7109375" style="263" customWidth="1"/>
    <col min="9227" max="9227" width="0.7109375" style="263" customWidth="1"/>
    <col min="9228" max="9472" width="9.140625" style="263"/>
    <col min="9473" max="9473" width="53.5703125" style="263" customWidth="1"/>
    <col min="9474" max="9474" width="10.7109375" style="263" customWidth="1"/>
    <col min="9475" max="9475" width="12.42578125" style="263" customWidth="1"/>
    <col min="9476" max="9476" width="10.42578125" style="263" customWidth="1"/>
    <col min="9477" max="9477" width="13.140625" style="263" customWidth="1"/>
    <col min="9478" max="9478" width="10.42578125" style="263" customWidth="1"/>
    <col min="9479" max="9480" width="10.5703125" style="263" customWidth="1"/>
    <col min="9481" max="9481" width="9.85546875" style="263" customWidth="1"/>
    <col min="9482" max="9482" width="12.7109375" style="263" customWidth="1"/>
    <col min="9483" max="9483" width="0.7109375" style="263" customWidth="1"/>
    <col min="9484" max="9728" width="9.140625" style="263"/>
    <col min="9729" max="9729" width="53.5703125" style="263" customWidth="1"/>
    <col min="9730" max="9730" width="10.7109375" style="263" customWidth="1"/>
    <col min="9731" max="9731" width="12.42578125" style="263" customWidth="1"/>
    <col min="9732" max="9732" width="10.42578125" style="263" customWidth="1"/>
    <col min="9733" max="9733" width="13.140625" style="263" customWidth="1"/>
    <col min="9734" max="9734" width="10.42578125" style="263" customWidth="1"/>
    <col min="9735" max="9736" width="10.5703125" style="263" customWidth="1"/>
    <col min="9737" max="9737" width="9.85546875" style="263" customWidth="1"/>
    <col min="9738" max="9738" width="12.7109375" style="263" customWidth="1"/>
    <col min="9739" max="9739" width="0.7109375" style="263" customWidth="1"/>
    <col min="9740" max="9984" width="9.140625" style="263"/>
    <col min="9985" max="9985" width="53.5703125" style="263" customWidth="1"/>
    <col min="9986" max="9986" width="10.7109375" style="263" customWidth="1"/>
    <col min="9987" max="9987" width="12.42578125" style="263" customWidth="1"/>
    <col min="9988" max="9988" width="10.42578125" style="263" customWidth="1"/>
    <col min="9989" max="9989" width="13.140625" style="263" customWidth="1"/>
    <col min="9990" max="9990" width="10.42578125" style="263" customWidth="1"/>
    <col min="9991" max="9992" width="10.5703125" style="263" customWidth="1"/>
    <col min="9993" max="9993" width="9.85546875" style="263" customWidth="1"/>
    <col min="9994" max="9994" width="12.7109375" style="263" customWidth="1"/>
    <col min="9995" max="9995" width="0.7109375" style="263" customWidth="1"/>
    <col min="9996" max="10240" width="9.140625" style="263"/>
    <col min="10241" max="10241" width="53.5703125" style="263" customWidth="1"/>
    <col min="10242" max="10242" width="10.7109375" style="263" customWidth="1"/>
    <col min="10243" max="10243" width="12.42578125" style="263" customWidth="1"/>
    <col min="10244" max="10244" width="10.42578125" style="263" customWidth="1"/>
    <col min="10245" max="10245" width="13.140625" style="263" customWidth="1"/>
    <col min="10246" max="10246" width="10.42578125" style="263" customWidth="1"/>
    <col min="10247" max="10248" width="10.5703125" style="263" customWidth="1"/>
    <col min="10249" max="10249" width="9.85546875" style="263" customWidth="1"/>
    <col min="10250" max="10250" width="12.7109375" style="263" customWidth="1"/>
    <col min="10251" max="10251" width="0.7109375" style="263" customWidth="1"/>
    <col min="10252" max="10496" width="9.140625" style="263"/>
    <col min="10497" max="10497" width="53.5703125" style="263" customWidth="1"/>
    <col min="10498" max="10498" width="10.7109375" style="263" customWidth="1"/>
    <col min="10499" max="10499" width="12.42578125" style="263" customWidth="1"/>
    <col min="10500" max="10500" width="10.42578125" style="263" customWidth="1"/>
    <col min="10501" max="10501" width="13.140625" style="263" customWidth="1"/>
    <col min="10502" max="10502" width="10.42578125" style="263" customWidth="1"/>
    <col min="10503" max="10504" width="10.5703125" style="263" customWidth="1"/>
    <col min="10505" max="10505" width="9.85546875" style="263" customWidth="1"/>
    <col min="10506" max="10506" width="12.7109375" style="263" customWidth="1"/>
    <col min="10507" max="10507" width="0.7109375" style="263" customWidth="1"/>
    <col min="10508" max="10752" width="9.140625" style="263"/>
    <col min="10753" max="10753" width="53.5703125" style="263" customWidth="1"/>
    <col min="10754" max="10754" width="10.7109375" style="263" customWidth="1"/>
    <col min="10755" max="10755" width="12.42578125" style="263" customWidth="1"/>
    <col min="10756" max="10756" width="10.42578125" style="263" customWidth="1"/>
    <col min="10757" max="10757" width="13.140625" style="263" customWidth="1"/>
    <col min="10758" max="10758" width="10.42578125" style="263" customWidth="1"/>
    <col min="10759" max="10760" width="10.5703125" style="263" customWidth="1"/>
    <col min="10761" max="10761" width="9.85546875" style="263" customWidth="1"/>
    <col min="10762" max="10762" width="12.7109375" style="263" customWidth="1"/>
    <col min="10763" max="10763" width="0.7109375" style="263" customWidth="1"/>
    <col min="10764" max="11008" width="9.140625" style="263"/>
    <col min="11009" max="11009" width="53.5703125" style="263" customWidth="1"/>
    <col min="11010" max="11010" width="10.7109375" style="263" customWidth="1"/>
    <col min="11011" max="11011" width="12.42578125" style="263" customWidth="1"/>
    <col min="11012" max="11012" width="10.42578125" style="263" customWidth="1"/>
    <col min="11013" max="11013" width="13.140625" style="263" customWidth="1"/>
    <col min="11014" max="11014" width="10.42578125" style="263" customWidth="1"/>
    <col min="11015" max="11016" width="10.5703125" style="263" customWidth="1"/>
    <col min="11017" max="11017" width="9.85546875" style="263" customWidth="1"/>
    <col min="11018" max="11018" width="12.7109375" style="263" customWidth="1"/>
    <col min="11019" max="11019" width="0.7109375" style="263" customWidth="1"/>
    <col min="11020" max="11264" width="9.140625" style="263"/>
    <col min="11265" max="11265" width="53.5703125" style="263" customWidth="1"/>
    <col min="11266" max="11266" width="10.7109375" style="263" customWidth="1"/>
    <col min="11267" max="11267" width="12.42578125" style="263" customWidth="1"/>
    <col min="11268" max="11268" width="10.42578125" style="263" customWidth="1"/>
    <col min="11269" max="11269" width="13.140625" style="263" customWidth="1"/>
    <col min="11270" max="11270" width="10.42578125" style="263" customWidth="1"/>
    <col min="11271" max="11272" width="10.5703125" style="263" customWidth="1"/>
    <col min="11273" max="11273" width="9.85546875" style="263" customWidth="1"/>
    <col min="11274" max="11274" width="12.7109375" style="263" customWidth="1"/>
    <col min="11275" max="11275" width="0.7109375" style="263" customWidth="1"/>
    <col min="11276" max="11520" width="9.140625" style="263"/>
    <col min="11521" max="11521" width="53.5703125" style="263" customWidth="1"/>
    <col min="11522" max="11522" width="10.7109375" style="263" customWidth="1"/>
    <col min="11523" max="11523" width="12.42578125" style="263" customWidth="1"/>
    <col min="11524" max="11524" width="10.42578125" style="263" customWidth="1"/>
    <col min="11525" max="11525" width="13.140625" style="263" customWidth="1"/>
    <col min="11526" max="11526" width="10.42578125" style="263" customWidth="1"/>
    <col min="11527" max="11528" width="10.5703125" style="263" customWidth="1"/>
    <col min="11529" max="11529" width="9.85546875" style="263" customWidth="1"/>
    <col min="11530" max="11530" width="12.7109375" style="263" customWidth="1"/>
    <col min="11531" max="11531" width="0.7109375" style="263" customWidth="1"/>
    <col min="11532" max="11776" width="9.140625" style="263"/>
    <col min="11777" max="11777" width="53.5703125" style="263" customWidth="1"/>
    <col min="11778" max="11778" width="10.7109375" style="263" customWidth="1"/>
    <col min="11779" max="11779" width="12.42578125" style="263" customWidth="1"/>
    <col min="11780" max="11780" width="10.42578125" style="263" customWidth="1"/>
    <col min="11781" max="11781" width="13.140625" style="263" customWidth="1"/>
    <col min="11782" max="11782" width="10.42578125" style="263" customWidth="1"/>
    <col min="11783" max="11784" width="10.5703125" style="263" customWidth="1"/>
    <col min="11785" max="11785" width="9.85546875" style="263" customWidth="1"/>
    <col min="11786" max="11786" width="12.7109375" style="263" customWidth="1"/>
    <col min="11787" max="11787" width="0.7109375" style="263" customWidth="1"/>
    <col min="11788" max="12032" width="9.140625" style="263"/>
    <col min="12033" max="12033" width="53.5703125" style="263" customWidth="1"/>
    <col min="12034" max="12034" width="10.7109375" style="263" customWidth="1"/>
    <col min="12035" max="12035" width="12.42578125" style="263" customWidth="1"/>
    <col min="12036" max="12036" width="10.42578125" style="263" customWidth="1"/>
    <col min="12037" max="12037" width="13.140625" style="263" customWidth="1"/>
    <col min="12038" max="12038" width="10.42578125" style="263" customWidth="1"/>
    <col min="12039" max="12040" width="10.5703125" style="263" customWidth="1"/>
    <col min="12041" max="12041" width="9.85546875" style="263" customWidth="1"/>
    <col min="12042" max="12042" width="12.7109375" style="263" customWidth="1"/>
    <col min="12043" max="12043" width="0.7109375" style="263" customWidth="1"/>
    <col min="12044" max="12288" width="9.140625" style="263"/>
    <col min="12289" max="12289" width="53.5703125" style="263" customWidth="1"/>
    <col min="12290" max="12290" width="10.7109375" style="263" customWidth="1"/>
    <col min="12291" max="12291" width="12.42578125" style="263" customWidth="1"/>
    <col min="12292" max="12292" width="10.42578125" style="263" customWidth="1"/>
    <col min="12293" max="12293" width="13.140625" style="263" customWidth="1"/>
    <col min="12294" max="12294" width="10.42578125" style="263" customWidth="1"/>
    <col min="12295" max="12296" width="10.5703125" style="263" customWidth="1"/>
    <col min="12297" max="12297" width="9.85546875" style="263" customWidth="1"/>
    <col min="12298" max="12298" width="12.7109375" style="263" customWidth="1"/>
    <col min="12299" max="12299" width="0.7109375" style="263" customWidth="1"/>
    <col min="12300" max="12544" width="9.140625" style="263"/>
    <col min="12545" max="12545" width="53.5703125" style="263" customWidth="1"/>
    <col min="12546" max="12546" width="10.7109375" style="263" customWidth="1"/>
    <col min="12547" max="12547" width="12.42578125" style="263" customWidth="1"/>
    <col min="12548" max="12548" width="10.42578125" style="263" customWidth="1"/>
    <col min="12549" max="12549" width="13.140625" style="263" customWidth="1"/>
    <col min="12550" max="12550" width="10.42578125" style="263" customWidth="1"/>
    <col min="12551" max="12552" width="10.5703125" style="263" customWidth="1"/>
    <col min="12553" max="12553" width="9.85546875" style="263" customWidth="1"/>
    <col min="12554" max="12554" width="12.7109375" style="263" customWidth="1"/>
    <col min="12555" max="12555" width="0.7109375" style="263" customWidth="1"/>
    <col min="12556" max="12800" width="9.140625" style="263"/>
    <col min="12801" max="12801" width="53.5703125" style="263" customWidth="1"/>
    <col min="12802" max="12802" width="10.7109375" style="263" customWidth="1"/>
    <col min="12803" max="12803" width="12.42578125" style="263" customWidth="1"/>
    <col min="12804" max="12804" width="10.42578125" style="263" customWidth="1"/>
    <col min="12805" max="12805" width="13.140625" style="263" customWidth="1"/>
    <col min="12806" max="12806" width="10.42578125" style="263" customWidth="1"/>
    <col min="12807" max="12808" width="10.5703125" style="263" customWidth="1"/>
    <col min="12809" max="12809" width="9.85546875" style="263" customWidth="1"/>
    <col min="12810" max="12810" width="12.7109375" style="263" customWidth="1"/>
    <col min="12811" max="12811" width="0.7109375" style="263" customWidth="1"/>
    <col min="12812" max="13056" width="9.140625" style="263"/>
    <col min="13057" max="13057" width="53.5703125" style="263" customWidth="1"/>
    <col min="13058" max="13058" width="10.7109375" style="263" customWidth="1"/>
    <col min="13059" max="13059" width="12.42578125" style="263" customWidth="1"/>
    <col min="13060" max="13060" width="10.42578125" style="263" customWidth="1"/>
    <col min="13061" max="13061" width="13.140625" style="263" customWidth="1"/>
    <col min="13062" max="13062" width="10.42578125" style="263" customWidth="1"/>
    <col min="13063" max="13064" width="10.5703125" style="263" customWidth="1"/>
    <col min="13065" max="13065" width="9.85546875" style="263" customWidth="1"/>
    <col min="13066" max="13066" width="12.7109375" style="263" customWidth="1"/>
    <col min="13067" max="13067" width="0.7109375" style="263" customWidth="1"/>
    <col min="13068" max="13312" width="9.140625" style="263"/>
    <col min="13313" max="13313" width="53.5703125" style="263" customWidth="1"/>
    <col min="13314" max="13314" width="10.7109375" style="263" customWidth="1"/>
    <col min="13315" max="13315" width="12.42578125" style="263" customWidth="1"/>
    <col min="13316" max="13316" width="10.42578125" style="263" customWidth="1"/>
    <col min="13317" max="13317" width="13.140625" style="263" customWidth="1"/>
    <col min="13318" max="13318" width="10.42578125" style="263" customWidth="1"/>
    <col min="13319" max="13320" width="10.5703125" style="263" customWidth="1"/>
    <col min="13321" max="13321" width="9.85546875" style="263" customWidth="1"/>
    <col min="13322" max="13322" width="12.7109375" style="263" customWidth="1"/>
    <col min="13323" max="13323" width="0.7109375" style="263" customWidth="1"/>
    <col min="13324" max="13568" width="9.140625" style="263"/>
    <col min="13569" max="13569" width="53.5703125" style="263" customWidth="1"/>
    <col min="13570" max="13570" width="10.7109375" style="263" customWidth="1"/>
    <col min="13571" max="13571" width="12.42578125" style="263" customWidth="1"/>
    <col min="13572" max="13572" width="10.42578125" style="263" customWidth="1"/>
    <col min="13573" max="13573" width="13.140625" style="263" customWidth="1"/>
    <col min="13574" max="13574" width="10.42578125" style="263" customWidth="1"/>
    <col min="13575" max="13576" width="10.5703125" style="263" customWidth="1"/>
    <col min="13577" max="13577" width="9.85546875" style="263" customWidth="1"/>
    <col min="13578" max="13578" width="12.7109375" style="263" customWidth="1"/>
    <col min="13579" max="13579" width="0.7109375" style="263" customWidth="1"/>
    <col min="13580" max="13824" width="9.140625" style="263"/>
    <col min="13825" max="13825" width="53.5703125" style="263" customWidth="1"/>
    <col min="13826" max="13826" width="10.7109375" style="263" customWidth="1"/>
    <col min="13827" max="13827" width="12.42578125" style="263" customWidth="1"/>
    <col min="13828" max="13828" width="10.42578125" style="263" customWidth="1"/>
    <col min="13829" max="13829" width="13.140625" style="263" customWidth="1"/>
    <col min="13830" max="13830" width="10.42578125" style="263" customWidth="1"/>
    <col min="13831" max="13832" width="10.5703125" style="263" customWidth="1"/>
    <col min="13833" max="13833" width="9.85546875" style="263" customWidth="1"/>
    <col min="13834" max="13834" width="12.7109375" style="263" customWidth="1"/>
    <col min="13835" max="13835" width="0.7109375" style="263" customWidth="1"/>
    <col min="13836" max="14080" width="9.140625" style="263"/>
    <col min="14081" max="14081" width="53.5703125" style="263" customWidth="1"/>
    <col min="14082" max="14082" width="10.7109375" style="263" customWidth="1"/>
    <col min="14083" max="14083" width="12.42578125" style="263" customWidth="1"/>
    <col min="14084" max="14084" width="10.42578125" style="263" customWidth="1"/>
    <col min="14085" max="14085" width="13.140625" style="263" customWidth="1"/>
    <col min="14086" max="14086" width="10.42578125" style="263" customWidth="1"/>
    <col min="14087" max="14088" width="10.5703125" style="263" customWidth="1"/>
    <col min="14089" max="14089" width="9.85546875" style="263" customWidth="1"/>
    <col min="14090" max="14090" width="12.7109375" style="263" customWidth="1"/>
    <col min="14091" max="14091" width="0.7109375" style="263" customWidth="1"/>
    <col min="14092" max="14336" width="9.140625" style="263"/>
    <col min="14337" max="14337" width="53.5703125" style="263" customWidth="1"/>
    <col min="14338" max="14338" width="10.7109375" style="263" customWidth="1"/>
    <col min="14339" max="14339" width="12.42578125" style="263" customWidth="1"/>
    <col min="14340" max="14340" width="10.42578125" style="263" customWidth="1"/>
    <col min="14341" max="14341" width="13.140625" style="263" customWidth="1"/>
    <col min="14342" max="14342" width="10.42578125" style="263" customWidth="1"/>
    <col min="14343" max="14344" width="10.5703125" style="263" customWidth="1"/>
    <col min="14345" max="14345" width="9.85546875" style="263" customWidth="1"/>
    <col min="14346" max="14346" width="12.7109375" style="263" customWidth="1"/>
    <col min="14347" max="14347" width="0.7109375" style="263" customWidth="1"/>
    <col min="14348" max="14592" width="9.140625" style="263"/>
    <col min="14593" max="14593" width="53.5703125" style="263" customWidth="1"/>
    <col min="14594" max="14594" width="10.7109375" style="263" customWidth="1"/>
    <col min="14595" max="14595" width="12.42578125" style="263" customWidth="1"/>
    <col min="14596" max="14596" width="10.42578125" style="263" customWidth="1"/>
    <col min="14597" max="14597" width="13.140625" style="263" customWidth="1"/>
    <col min="14598" max="14598" width="10.42578125" style="263" customWidth="1"/>
    <col min="14599" max="14600" width="10.5703125" style="263" customWidth="1"/>
    <col min="14601" max="14601" width="9.85546875" style="263" customWidth="1"/>
    <col min="14602" max="14602" width="12.7109375" style="263" customWidth="1"/>
    <col min="14603" max="14603" width="0.7109375" style="263" customWidth="1"/>
    <col min="14604" max="14848" width="9.140625" style="263"/>
    <col min="14849" max="14849" width="53.5703125" style="263" customWidth="1"/>
    <col min="14850" max="14850" width="10.7109375" style="263" customWidth="1"/>
    <col min="14851" max="14851" width="12.42578125" style="263" customWidth="1"/>
    <col min="14852" max="14852" width="10.42578125" style="263" customWidth="1"/>
    <col min="14853" max="14853" width="13.140625" style="263" customWidth="1"/>
    <col min="14854" max="14854" width="10.42578125" style="263" customWidth="1"/>
    <col min="14855" max="14856" width="10.5703125" style="263" customWidth="1"/>
    <col min="14857" max="14857" width="9.85546875" style="263" customWidth="1"/>
    <col min="14858" max="14858" width="12.7109375" style="263" customWidth="1"/>
    <col min="14859" max="14859" width="0.7109375" style="263" customWidth="1"/>
    <col min="14860" max="15104" width="9.140625" style="263"/>
    <col min="15105" max="15105" width="53.5703125" style="263" customWidth="1"/>
    <col min="15106" max="15106" width="10.7109375" style="263" customWidth="1"/>
    <col min="15107" max="15107" width="12.42578125" style="263" customWidth="1"/>
    <col min="15108" max="15108" width="10.42578125" style="263" customWidth="1"/>
    <col min="15109" max="15109" width="13.140625" style="263" customWidth="1"/>
    <col min="15110" max="15110" width="10.42578125" style="263" customWidth="1"/>
    <col min="15111" max="15112" width="10.5703125" style="263" customWidth="1"/>
    <col min="15113" max="15113" width="9.85546875" style="263" customWidth="1"/>
    <col min="15114" max="15114" width="12.7109375" style="263" customWidth="1"/>
    <col min="15115" max="15115" width="0.7109375" style="263" customWidth="1"/>
    <col min="15116" max="15360" width="9.140625" style="263"/>
    <col min="15361" max="15361" width="53.5703125" style="263" customWidth="1"/>
    <col min="15362" max="15362" width="10.7109375" style="263" customWidth="1"/>
    <col min="15363" max="15363" width="12.42578125" style="263" customWidth="1"/>
    <col min="15364" max="15364" width="10.42578125" style="263" customWidth="1"/>
    <col min="15365" max="15365" width="13.140625" style="263" customWidth="1"/>
    <col min="15366" max="15366" width="10.42578125" style="263" customWidth="1"/>
    <col min="15367" max="15368" width="10.5703125" style="263" customWidth="1"/>
    <col min="15369" max="15369" width="9.85546875" style="263" customWidth="1"/>
    <col min="15370" max="15370" width="12.7109375" style="263" customWidth="1"/>
    <col min="15371" max="15371" width="0.7109375" style="263" customWidth="1"/>
    <col min="15372" max="15616" width="9.140625" style="263"/>
    <col min="15617" max="15617" width="53.5703125" style="263" customWidth="1"/>
    <col min="15618" max="15618" width="10.7109375" style="263" customWidth="1"/>
    <col min="15619" max="15619" width="12.42578125" style="263" customWidth="1"/>
    <col min="15620" max="15620" width="10.42578125" style="263" customWidth="1"/>
    <col min="15621" max="15621" width="13.140625" style="263" customWidth="1"/>
    <col min="15622" max="15622" width="10.42578125" style="263" customWidth="1"/>
    <col min="15623" max="15624" width="10.5703125" style="263" customWidth="1"/>
    <col min="15625" max="15625" width="9.85546875" style="263" customWidth="1"/>
    <col min="15626" max="15626" width="12.7109375" style="263" customWidth="1"/>
    <col min="15627" max="15627" width="0.7109375" style="263" customWidth="1"/>
    <col min="15628" max="15872" width="9.140625" style="263"/>
    <col min="15873" max="15873" width="53.5703125" style="263" customWidth="1"/>
    <col min="15874" max="15874" width="10.7109375" style="263" customWidth="1"/>
    <col min="15875" max="15875" width="12.42578125" style="263" customWidth="1"/>
    <col min="15876" max="15876" width="10.42578125" style="263" customWidth="1"/>
    <col min="15877" max="15877" width="13.140625" style="263" customWidth="1"/>
    <col min="15878" max="15878" width="10.42578125" style="263" customWidth="1"/>
    <col min="15879" max="15880" width="10.5703125" style="263" customWidth="1"/>
    <col min="15881" max="15881" width="9.85546875" style="263" customWidth="1"/>
    <col min="15882" max="15882" width="12.7109375" style="263" customWidth="1"/>
    <col min="15883" max="15883" width="0.7109375" style="263" customWidth="1"/>
    <col min="15884" max="16128" width="9.140625" style="263"/>
    <col min="16129" max="16129" width="53.5703125" style="263" customWidth="1"/>
    <col min="16130" max="16130" width="10.7109375" style="263" customWidth="1"/>
    <col min="16131" max="16131" width="12.42578125" style="263" customWidth="1"/>
    <col min="16132" max="16132" width="10.42578125" style="263" customWidth="1"/>
    <col min="16133" max="16133" width="13.140625" style="263" customWidth="1"/>
    <col min="16134" max="16134" width="10.42578125" style="263" customWidth="1"/>
    <col min="16135" max="16136" width="10.5703125" style="263" customWidth="1"/>
    <col min="16137" max="16137" width="9.85546875" style="263" customWidth="1"/>
    <col min="16138" max="16138" width="12.7109375" style="263" customWidth="1"/>
    <col min="16139" max="16139" width="0.7109375" style="263" customWidth="1"/>
    <col min="16140" max="16384" width="9.140625" style="263"/>
  </cols>
  <sheetData>
    <row r="1" spans="1:12" s="157" customFormat="1" ht="15">
      <c r="A1" s="154" t="s">
        <v>291</v>
      </c>
      <c r="B1" s="155"/>
      <c r="C1" s="155"/>
      <c r="D1" s="155"/>
      <c r="E1" s="155"/>
      <c r="F1" s="56"/>
      <c r="G1" s="56"/>
      <c r="H1" s="56"/>
      <c r="I1" s="512" t="s">
        <v>97</v>
      </c>
      <c r="J1" s="512"/>
      <c r="K1" s="158"/>
    </row>
    <row r="2" spans="1:12" s="157" customFormat="1" ht="15">
      <c r="A2" s="115" t="s">
        <v>128</v>
      </c>
      <c r="B2" s="155"/>
      <c r="C2" s="155"/>
      <c r="D2" s="155"/>
      <c r="E2" s="155"/>
      <c r="F2" s="106"/>
      <c r="G2" s="107"/>
      <c r="H2" s="107"/>
      <c r="I2" s="500" t="s">
        <v>1136</v>
      </c>
      <c r="J2" s="501"/>
      <c r="K2" s="158"/>
    </row>
    <row r="3" spans="1:12" s="157" customFormat="1" ht="15">
      <c r="A3" s="155"/>
      <c r="B3" s="155"/>
      <c r="C3" s="155"/>
      <c r="D3" s="155"/>
      <c r="E3" s="155"/>
      <c r="F3" s="106"/>
      <c r="G3" s="107"/>
      <c r="H3" s="107"/>
      <c r="I3" s="108"/>
      <c r="J3" s="253"/>
      <c r="K3" s="158"/>
    </row>
    <row r="4" spans="1:12" s="21" customFormat="1" ht="15">
      <c r="A4" s="92" t="str">
        <f>'[3]ფორმა N2'!A4</f>
        <v>ანგარიშვალდებული პირის დასახელება:</v>
      </c>
      <c r="B4" s="92"/>
      <c r="C4" s="92"/>
      <c r="D4" s="92"/>
      <c r="E4" s="92"/>
      <c r="F4" s="254"/>
      <c r="G4" s="254"/>
      <c r="H4" s="254"/>
      <c r="I4" s="255"/>
      <c r="J4" s="92"/>
      <c r="K4" s="115"/>
      <c r="L4" s="157"/>
    </row>
    <row r="5" spans="1:12" s="21" customFormat="1" ht="15">
      <c r="A5" s="355" t="s">
        <v>1022</v>
      </c>
      <c r="B5" s="256"/>
      <c r="C5" s="256"/>
      <c r="D5" s="256"/>
      <c r="E5" s="256"/>
      <c r="F5" s="257"/>
      <c r="G5" s="257"/>
      <c r="H5" s="257"/>
      <c r="I5" s="258"/>
      <c r="J5" s="257"/>
      <c r="K5" s="115"/>
    </row>
    <row r="6" spans="1:12" s="157" customFormat="1" ht="13.5">
      <c r="A6" s="109"/>
      <c r="B6" s="259"/>
      <c r="C6" s="259"/>
      <c r="D6" s="155"/>
      <c r="E6" s="155"/>
      <c r="F6" s="155"/>
      <c r="G6" s="155"/>
      <c r="H6" s="155"/>
      <c r="I6" s="155"/>
      <c r="J6" s="155"/>
      <c r="K6" s="158"/>
    </row>
    <row r="7" spans="1:12" ht="45">
      <c r="A7" s="260"/>
      <c r="B7" s="513" t="s">
        <v>208</v>
      </c>
      <c r="C7" s="513"/>
      <c r="D7" s="513" t="s">
        <v>279</v>
      </c>
      <c r="E7" s="513"/>
      <c r="F7" s="513" t="s">
        <v>280</v>
      </c>
      <c r="G7" s="513"/>
      <c r="H7" s="261" t="s">
        <v>266</v>
      </c>
      <c r="I7" s="513" t="s">
        <v>211</v>
      </c>
      <c r="J7" s="513"/>
      <c r="K7" s="262"/>
    </row>
    <row r="8" spans="1:12" ht="15">
      <c r="A8" s="264" t="s">
        <v>103</v>
      </c>
      <c r="B8" s="265" t="s">
        <v>210</v>
      </c>
      <c r="C8" s="266" t="s">
        <v>209</v>
      </c>
      <c r="D8" s="265" t="s">
        <v>210</v>
      </c>
      <c r="E8" s="266" t="s">
        <v>209</v>
      </c>
      <c r="F8" s="265" t="s">
        <v>210</v>
      </c>
      <c r="G8" s="266" t="s">
        <v>209</v>
      </c>
      <c r="H8" s="266" t="s">
        <v>209</v>
      </c>
      <c r="I8" s="265" t="s">
        <v>210</v>
      </c>
      <c r="J8" s="266" t="s">
        <v>209</v>
      </c>
      <c r="K8" s="262"/>
    </row>
    <row r="9" spans="1:12" ht="15">
      <c r="A9" s="267" t="s">
        <v>104</v>
      </c>
      <c r="B9" s="60">
        <f>SUM(B10,B14,B17)</f>
        <v>7</v>
      </c>
      <c r="C9" s="60">
        <f>SUM(C10,C14,C17)</f>
        <v>4887415.17</v>
      </c>
      <c r="D9" s="60">
        <f t="shared" ref="D9:J9" si="0">SUM(D10,D14,D17)</f>
        <v>0</v>
      </c>
      <c r="E9" s="60">
        <f>SUM(E10,E14,E17)</f>
        <v>0</v>
      </c>
      <c r="F9" s="60">
        <f t="shared" si="0"/>
        <v>0</v>
      </c>
      <c r="G9" s="60">
        <f>SUM(G10,G14,G17)</f>
        <v>0</v>
      </c>
      <c r="H9" s="60">
        <f>SUM(H10,H14,H17)</f>
        <v>0</v>
      </c>
      <c r="I9" s="60">
        <f>SUM(I10,I14,I17)</f>
        <v>0</v>
      </c>
      <c r="J9" s="60">
        <f t="shared" si="0"/>
        <v>4887415.17</v>
      </c>
      <c r="K9" s="262"/>
    </row>
    <row r="10" spans="1:12" ht="15">
      <c r="A10" s="268" t="s">
        <v>105</v>
      </c>
      <c r="B10" s="260">
        <f>SUM(B11:B13)</f>
        <v>7</v>
      </c>
      <c r="C10" s="260">
        <f>SUM(C11:C13)</f>
        <v>3360057.04</v>
      </c>
      <c r="D10" s="260">
        <f t="shared" ref="D10:J10" si="1">SUM(D11:D13)</f>
        <v>0</v>
      </c>
      <c r="E10" s="260">
        <f>SUM(E11:E13)</f>
        <v>0</v>
      </c>
      <c r="F10" s="260">
        <f t="shared" si="1"/>
        <v>0</v>
      </c>
      <c r="G10" s="260">
        <f>SUM(G11:G13)</f>
        <v>0</v>
      </c>
      <c r="H10" s="260">
        <f>SUM(H11:H13)</f>
        <v>0</v>
      </c>
      <c r="I10" s="260">
        <f>SUM(I11:I13)</f>
        <v>0</v>
      </c>
      <c r="J10" s="260">
        <f t="shared" si="1"/>
        <v>3360057.04</v>
      </c>
      <c r="K10" s="262"/>
    </row>
    <row r="11" spans="1:12" ht="15">
      <c r="A11" s="268" t="s">
        <v>106</v>
      </c>
      <c r="B11" s="269"/>
      <c r="C11" s="269"/>
      <c r="D11" s="269"/>
      <c r="E11" s="269"/>
      <c r="F11" s="269"/>
      <c r="G11" s="269"/>
      <c r="H11" s="269"/>
      <c r="I11" s="269"/>
      <c r="J11" s="269">
        <f>C11+E11+-G11-H11</f>
        <v>0</v>
      </c>
      <c r="K11" s="262"/>
    </row>
    <row r="12" spans="1:12" ht="15">
      <c r="A12" s="268" t="s">
        <v>107</v>
      </c>
      <c r="B12" s="269">
        <v>7</v>
      </c>
      <c r="C12" s="269">
        <v>3360057.04</v>
      </c>
      <c r="D12" s="269"/>
      <c r="E12" s="269"/>
      <c r="F12" s="269"/>
      <c r="G12" s="269"/>
      <c r="H12" s="269"/>
      <c r="I12" s="269"/>
      <c r="J12" s="269">
        <f>C12+E12+-G12-H12</f>
        <v>3360057.04</v>
      </c>
      <c r="K12" s="262"/>
    </row>
    <row r="13" spans="1:12" ht="15">
      <c r="A13" s="268" t="s">
        <v>108</v>
      </c>
      <c r="B13" s="269"/>
      <c r="C13" s="269"/>
      <c r="D13" s="269"/>
      <c r="E13" s="269"/>
      <c r="F13" s="269"/>
      <c r="G13" s="269"/>
      <c r="H13" s="269"/>
      <c r="I13" s="269"/>
      <c r="J13" s="269">
        <f>C13+E13+-G13-H13</f>
        <v>0</v>
      </c>
      <c r="K13" s="262"/>
    </row>
    <row r="14" spans="1:12" ht="15">
      <c r="A14" s="268" t="s">
        <v>109</v>
      </c>
      <c r="B14" s="260">
        <f>SUM(B15:B16)</f>
        <v>0</v>
      </c>
      <c r="C14" s="260">
        <f>SUM(C15:C16)</f>
        <v>1498353.13</v>
      </c>
      <c r="D14" s="260">
        <f t="shared" ref="D14:J14" si="2">SUM(D15:D16)</f>
        <v>0</v>
      </c>
      <c r="E14" s="260">
        <f>SUM(E15:E16)</f>
        <v>0</v>
      </c>
      <c r="F14" s="260">
        <f t="shared" si="2"/>
        <v>0</v>
      </c>
      <c r="G14" s="260">
        <f>SUM(G15:G16)</f>
        <v>0</v>
      </c>
      <c r="H14" s="260">
        <f>SUM(H15:H16)</f>
        <v>0</v>
      </c>
      <c r="I14" s="260">
        <f>SUM(I15:I16)</f>
        <v>0</v>
      </c>
      <c r="J14" s="260">
        <f t="shared" si="2"/>
        <v>1498353.13</v>
      </c>
      <c r="K14" s="262"/>
    </row>
    <row r="15" spans="1:12" ht="15">
      <c r="A15" s="268" t="s">
        <v>110</v>
      </c>
      <c r="B15" s="269"/>
      <c r="C15" s="269">
        <v>353887.86</v>
      </c>
      <c r="D15" s="269"/>
      <c r="E15" s="269"/>
      <c r="F15" s="269"/>
      <c r="G15" s="269"/>
      <c r="H15" s="269"/>
      <c r="I15" s="269"/>
      <c r="J15" s="269">
        <f>C15+E15-F15-G15</f>
        <v>353887.86</v>
      </c>
      <c r="K15" s="262"/>
    </row>
    <row r="16" spans="1:12" ht="15">
      <c r="A16" s="268" t="s">
        <v>111</v>
      </c>
      <c r="B16" s="269"/>
      <c r="C16" s="269">
        <v>1144465.27</v>
      </c>
      <c r="D16" s="269"/>
      <c r="E16" s="269"/>
      <c r="F16" s="269"/>
      <c r="G16" s="269"/>
      <c r="H16" s="269"/>
      <c r="I16" s="269"/>
      <c r="J16" s="269">
        <f>C16+E16-F16-G16</f>
        <v>1144465.27</v>
      </c>
      <c r="K16" s="262"/>
    </row>
    <row r="17" spans="1:11" ht="15">
      <c r="A17" s="268" t="s">
        <v>112</v>
      </c>
      <c r="B17" s="260">
        <f>SUM(B18:B19,B22,B23)</f>
        <v>0</v>
      </c>
      <c r="C17" s="260">
        <f>SUM(C18:C19,C22,C23)</f>
        <v>29005</v>
      </c>
      <c r="D17" s="260">
        <f t="shared" ref="D17:J17" si="3">SUM(D18:D19,D22,D23)</f>
        <v>0</v>
      </c>
      <c r="E17" s="260">
        <f>SUM(E18:E19,E22,E23)</f>
        <v>0</v>
      </c>
      <c r="F17" s="260">
        <f t="shared" si="3"/>
        <v>0</v>
      </c>
      <c r="G17" s="260">
        <f>SUM(G18:G19,G22,G23)</f>
        <v>0</v>
      </c>
      <c r="H17" s="260">
        <f>SUM(H18:H19,H22,H23)</f>
        <v>0</v>
      </c>
      <c r="I17" s="260">
        <f>SUM(I18:I19,I22,I23)</f>
        <v>0</v>
      </c>
      <c r="J17" s="260">
        <f t="shared" si="3"/>
        <v>29005</v>
      </c>
      <c r="K17" s="262"/>
    </row>
    <row r="18" spans="1:11" ht="15">
      <c r="A18" s="268" t="s">
        <v>113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2"/>
    </row>
    <row r="19" spans="1:11" ht="15">
      <c r="A19" s="268" t="s">
        <v>114</v>
      </c>
      <c r="B19" s="260">
        <f>SUM(B20:B21)</f>
        <v>0</v>
      </c>
      <c r="C19" s="260">
        <f>SUM(C20:C21)</f>
        <v>19301.009999999998</v>
      </c>
      <c r="D19" s="260">
        <f t="shared" ref="D19:J19" si="4">SUM(D20:D21)</f>
        <v>0</v>
      </c>
      <c r="E19" s="260">
        <f>SUM(E20:E21)</f>
        <v>0</v>
      </c>
      <c r="F19" s="260">
        <f t="shared" si="4"/>
        <v>0</v>
      </c>
      <c r="G19" s="260">
        <f>SUM(G20:G21)</f>
        <v>0</v>
      </c>
      <c r="H19" s="260">
        <f>SUM(H20:H21)</f>
        <v>0</v>
      </c>
      <c r="I19" s="260">
        <f>SUM(I20:I21)</f>
        <v>0</v>
      </c>
      <c r="J19" s="260">
        <f t="shared" si="4"/>
        <v>19301.009999999998</v>
      </c>
      <c r="K19" s="262"/>
    </row>
    <row r="20" spans="1:11" ht="15">
      <c r="A20" s="268" t="s">
        <v>115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2"/>
    </row>
    <row r="21" spans="1:11" ht="15">
      <c r="A21" s="268" t="s">
        <v>116</v>
      </c>
      <c r="B21" s="269"/>
      <c r="C21" s="269">
        <v>19301.009999999998</v>
      </c>
      <c r="D21" s="269"/>
      <c r="E21" s="269"/>
      <c r="F21" s="269"/>
      <c r="G21" s="269"/>
      <c r="H21" s="269"/>
      <c r="I21" s="269"/>
      <c r="J21" s="269">
        <f>C21+E21-F21-G21</f>
        <v>19301.009999999998</v>
      </c>
      <c r="K21" s="262"/>
    </row>
    <row r="22" spans="1:11" ht="15">
      <c r="A22" s="268" t="s">
        <v>117</v>
      </c>
      <c r="B22" s="269"/>
      <c r="C22" s="269"/>
      <c r="D22" s="269"/>
      <c r="E22" s="269"/>
      <c r="F22" s="269"/>
      <c r="G22" s="269"/>
      <c r="H22" s="269"/>
      <c r="I22" s="269"/>
      <c r="J22" s="269">
        <f>C22+E22-F22-G22</f>
        <v>0</v>
      </c>
      <c r="K22" s="262"/>
    </row>
    <row r="23" spans="1:11" ht="15">
      <c r="A23" s="268" t="s">
        <v>118</v>
      </c>
      <c r="B23" s="269"/>
      <c r="C23" s="269">
        <v>9703.99</v>
      </c>
      <c r="D23" s="269"/>
      <c r="E23" s="270"/>
      <c r="F23" s="269"/>
      <c r="G23" s="269"/>
      <c r="H23" s="269"/>
      <c r="I23" s="269"/>
      <c r="J23" s="269">
        <f>C23+E23-F23-G23</f>
        <v>9703.99</v>
      </c>
      <c r="K23" s="262"/>
    </row>
    <row r="24" spans="1:11" ht="15">
      <c r="A24" s="267" t="s">
        <v>119</v>
      </c>
      <c r="B24" s="60">
        <f>SUM(B25:B31)</f>
        <v>0</v>
      </c>
      <c r="C24" s="60">
        <f t="shared" ref="C24:J24" si="5">SUM(C25:C31)</f>
        <v>0</v>
      </c>
      <c r="D24" s="60">
        <f t="shared" si="5"/>
        <v>0</v>
      </c>
      <c r="E24" s="60">
        <f t="shared" si="5"/>
        <v>0</v>
      </c>
      <c r="F24" s="60">
        <f t="shared" si="5"/>
        <v>0</v>
      </c>
      <c r="G24" s="60">
        <f t="shared" si="5"/>
        <v>0</v>
      </c>
      <c r="H24" s="60">
        <f t="shared" si="5"/>
        <v>0</v>
      </c>
      <c r="I24" s="60">
        <f t="shared" si="5"/>
        <v>0</v>
      </c>
      <c r="J24" s="60">
        <f t="shared" si="5"/>
        <v>0</v>
      </c>
      <c r="K24" s="262"/>
    </row>
    <row r="25" spans="1:11" ht="15">
      <c r="A25" s="268" t="s">
        <v>245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2"/>
    </row>
    <row r="26" spans="1:11" ht="15">
      <c r="A26" s="268" t="s">
        <v>246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2"/>
    </row>
    <row r="27" spans="1:11" ht="15">
      <c r="A27" s="268" t="s">
        <v>247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2"/>
    </row>
    <row r="28" spans="1:11" ht="15">
      <c r="A28" s="268" t="s">
        <v>248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2"/>
    </row>
    <row r="29" spans="1:11" ht="15">
      <c r="A29" s="268" t="s">
        <v>249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2"/>
    </row>
    <row r="30" spans="1:11" ht="15">
      <c r="A30" s="268" t="s">
        <v>250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2"/>
    </row>
    <row r="31" spans="1:11" ht="15">
      <c r="A31" s="268" t="s">
        <v>251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2"/>
    </row>
    <row r="32" spans="1:11" ht="15">
      <c r="A32" s="267" t="s">
        <v>120</v>
      </c>
      <c r="B32" s="60">
        <f>SUM(B33:B35)</f>
        <v>0</v>
      </c>
      <c r="C32" s="60">
        <f>SUM(C33:C35)</f>
        <v>0</v>
      </c>
      <c r="D32" s="60">
        <f t="shared" ref="D32:J32" si="6">SUM(D33:D35)</f>
        <v>0</v>
      </c>
      <c r="E32" s="60">
        <f>SUM(E33:E35)</f>
        <v>0</v>
      </c>
      <c r="F32" s="60">
        <f t="shared" si="6"/>
        <v>0</v>
      </c>
      <c r="G32" s="60">
        <f>SUM(G33:G35)</f>
        <v>0</v>
      </c>
      <c r="H32" s="60">
        <f>SUM(H33:H35)</f>
        <v>0</v>
      </c>
      <c r="I32" s="60">
        <f>SUM(I33:I35)</f>
        <v>0</v>
      </c>
      <c r="J32" s="60">
        <f t="shared" si="6"/>
        <v>0</v>
      </c>
      <c r="K32" s="262"/>
    </row>
    <row r="33" spans="1:11" ht="15">
      <c r="A33" s="268" t="s">
        <v>252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2"/>
    </row>
    <row r="34" spans="1:11" ht="15">
      <c r="A34" s="268" t="s">
        <v>253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2"/>
    </row>
    <row r="35" spans="1:11" ht="15">
      <c r="A35" s="268" t="s">
        <v>254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2"/>
    </row>
    <row r="36" spans="1:11" ht="15">
      <c r="A36" s="267" t="s">
        <v>121</v>
      </c>
      <c r="B36" s="60">
        <f t="shared" ref="B36:J36" si="7">SUM(B37:B39,B42)</f>
        <v>0</v>
      </c>
      <c r="C36" s="60">
        <f t="shared" si="7"/>
        <v>0</v>
      </c>
      <c r="D36" s="60">
        <f t="shared" si="7"/>
        <v>0</v>
      </c>
      <c r="E36" s="60">
        <f t="shared" si="7"/>
        <v>0</v>
      </c>
      <c r="F36" s="60">
        <f t="shared" si="7"/>
        <v>0</v>
      </c>
      <c r="G36" s="60">
        <f t="shared" si="7"/>
        <v>0</v>
      </c>
      <c r="H36" s="60">
        <f t="shared" si="7"/>
        <v>0</v>
      </c>
      <c r="I36" s="60">
        <f t="shared" si="7"/>
        <v>0</v>
      </c>
      <c r="J36" s="60">
        <f t="shared" si="7"/>
        <v>0</v>
      </c>
      <c r="K36" s="262"/>
    </row>
    <row r="37" spans="1:11" ht="15">
      <c r="A37" s="268" t="s">
        <v>122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62"/>
    </row>
    <row r="38" spans="1:11" ht="15">
      <c r="A38" s="268" t="s">
        <v>123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2"/>
    </row>
    <row r="39" spans="1:11" ht="15">
      <c r="A39" s="268" t="s">
        <v>124</v>
      </c>
      <c r="B39" s="260">
        <f t="shared" ref="B39:J39" si="8">SUM(B40:B41)</f>
        <v>0</v>
      </c>
      <c r="C39" s="260">
        <f t="shared" si="8"/>
        <v>0</v>
      </c>
      <c r="D39" s="260">
        <f t="shared" si="8"/>
        <v>0</v>
      </c>
      <c r="E39" s="260">
        <f t="shared" si="8"/>
        <v>0</v>
      </c>
      <c r="F39" s="260">
        <f t="shared" si="8"/>
        <v>0</v>
      </c>
      <c r="G39" s="260">
        <f t="shared" si="8"/>
        <v>0</v>
      </c>
      <c r="H39" s="260">
        <f t="shared" si="8"/>
        <v>0</v>
      </c>
      <c r="I39" s="260">
        <f t="shared" si="8"/>
        <v>0</v>
      </c>
      <c r="J39" s="260">
        <f t="shared" si="8"/>
        <v>0</v>
      </c>
      <c r="K39" s="262"/>
    </row>
    <row r="40" spans="1:11" ht="30">
      <c r="A40" s="268" t="s">
        <v>413</v>
      </c>
      <c r="B40" s="269"/>
      <c r="C40" s="269"/>
      <c r="D40" s="269"/>
      <c r="E40" s="269"/>
      <c r="F40" s="269"/>
      <c r="G40" s="269"/>
      <c r="H40" s="269"/>
      <c r="I40" s="269"/>
      <c r="J40" s="269"/>
      <c r="K40" s="262"/>
    </row>
    <row r="41" spans="1:11" ht="15">
      <c r="A41" s="268" t="s">
        <v>125</v>
      </c>
      <c r="B41" s="269"/>
      <c r="C41" s="269"/>
      <c r="D41" s="269"/>
      <c r="E41" s="269"/>
      <c r="F41" s="269"/>
      <c r="G41" s="269"/>
      <c r="H41" s="269"/>
      <c r="I41" s="269"/>
      <c r="J41" s="269"/>
      <c r="K41" s="262"/>
    </row>
    <row r="42" spans="1:11" ht="15">
      <c r="A42" s="268" t="s">
        <v>126</v>
      </c>
      <c r="B42" s="269"/>
      <c r="C42" s="269"/>
      <c r="D42" s="269"/>
      <c r="E42" s="269"/>
      <c r="F42" s="269"/>
      <c r="G42" s="269"/>
      <c r="H42" s="269"/>
      <c r="I42" s="269"/>
      <c r="J42" s="269"/>
      <c r="K42" s="262"/>
    </row>
    <row r="43" spans="1:11" ht="15">
      <c r="A43" s="271"/>
      <c r="B43" s="271"/>
      <c r="C43" s="271"/>
      <c r="D43" s="271"/>
      <c r="E43" s="271"/>
      <c r="F43" s="271"/>
      <c r="G43" s="271"/>
      <c r="H43" s="271"/>
      <c r="I43" s="271"/>
      <c r="J43" s="271"/>
    </row>
    <row r="44" spans="1:11" s="157" customFormat="1"/>
    <row r="45" spans="1:11" s="157" customFormat="1">
      <c r="A45" s="263"/>
    </row>
    <row r="46" spans="1:11" s="21" customFormat="1" ht="15">
      <c r="A46" s="272" t="s">
        <v>96</v>
      </c>
      <c r="D46" s="19"/>
    </row>
    <row r="47" spans="1:11" s="21" customFormat="1" ht="15">
      <c r="D47" s="173"/>
      <c r="E47" s="173"/>
      <c r="F47" s="173"/>
      <c r="G47" s="173"/>
      <c r="I47" s="173"/>
    </row>
    <row r="48" spans="1:11" s="21" customFormat="1" ht="15">
      <c r="B48" s="170"/>
      <c r="C48" s="170"/>
      <c r="F48" s="170"/>
      <c r="G48" s="273"/>
      <c r="H48" s="170"/>
      <c r="I48" s="173"/>
      <c r="J48" s="173"/>
    </row>
    <row r="49" spans="1:10" s="21" customFormat="1" ht="15">
      <c r="B49" s="168" t="s">
        <v>255</v>
      </c>
      <c r="F49" s="169" t="s">
        <v>260</v>
      </c>
      <c r="G49" s="274"/>
      <c r="I49" s="173"/>
      <c r="J49" s="173"/>
    </row>
    <row r="50" spans="1:10" s="21" customFormat="1" ht="15">
      <c r="B50" s="275" t="s">
        <v>127</v>
      </c>
      <c r="F50" s="21" t="s">
        <v>256</v>
      </c>
      <c r="G50" s="173"/>
      <c r="I50" s="173"/>
      <c r="J50" s="173"/>
    </row>
    <row r="51" spans="1:10" s="173" customFormat="1" ht="15">
      <c r="A51" s="21"/>
      <c r="B51" s="263"/>
      <c r="H51" s="263"/>
    </row>
    <row r="52" spans="1:10" s="21" customFormat="1" ht="15">
      <c r="A52" s="276"/>
      <c r="B52" s="276"/>
      <c r="C52" s="276"/>
    </row>
    <row r="53" spans="1:10" ht="15">
      <c r="A53" s="271"/>
      <c r="B53" s="271"/>
      <c r="C53" s="271"/>
      <c r="D53" s="271"/>
      <c r="E53" s="271"/>
      <c r="F53" s="271"/>
      <c r="G53" s="271"/>
      <c r="H53" s="271"/>
      <c r="I53" s="271"/>
      <c r="J53" s="271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93" customWidth="1"/>
    <col min="2" max="2" width="30.42578125" style="293" customWidth="1"/>
    <col min="3" max="3" width="25.28515625" style="293" customWidth="1"/>
    <col min="4" max="4" width="20" style="293" customWidth="1"/>
    <col min="5" max="5" width="14.140625" style="280" customWidth="1"/>
    <col min="6" max="6" width="23.7109375" style="280" customWidth="1"/>
    <col min="7" max="7" width="19" style="280" customWidth="1"/>
    <col min="8" max="8" width="28" style="280" customWidth="1"/>
    <col min="9" max="9" width="1" style="280" customWidth="1"/>
    <col min="10" max="10" width="9.85546875" style="284" customWidth="1"/>
    <col min="11" max="11" width="12.7109375" style="284" customWidth="1"/>
    <col min="12" max="12" width="9.140625" style="292"/>
    <col min="13" max="256" width="9.140625" style="293"/>
    <col min="257" max="257" width="4.7109375" style="293" customWidth="1"/>
    <col min="258" max="258" width="30.42578125" style="293" customWidth="1"/>
    <col min="259" max="259" width="25.28515625" style="293" customWidth="1"/>
    <col min="260" max="260" width="20" style="293" customWidth="1"/>
    <col min="261" max="261" width="14.140625" style="293" customWidth="1"/>
    <col min="262" max="262" width="23.7109375" style="293" customWidth="1"/>
    <col min="263" max="263" width="19" style="293" customWidth="1"/>
    <col min="264" max="264" width="28" style="293" customWidth="1"/>
    <col min="265" max="265" width="1" style="293" customWidth="1"/>
    <col min="266" max="266" width="9.85546875" style="293" customWidth="1"/>
    <col min="267" max="267" width="12.7109375" style="293" customWidth="1"/>
    <col min="268" max="512" width="9.140625" style="293"/>
    <col min="513" max="513" width="4.7109375" style="293" customWidth="1"/>
    <col min="514" max="514" width="30.42578125" style="293" customWidth="1"/>
    <col min="515" max="515" width="25.28515625" style="293" customWidth="1"/>
    <col min="516" max="516" width="20" style="293" customWidth="1"/>
    <col min="517" max="517" width="14.140625" style="293" customWidth="1"/>
    <col min="518" max="518" width="23.7109375" style="293" customWidth="1"/>
    <col min="519" max="519" width="19" style="293" customWidth="1"/>
    <col min="520" max="520" width="28" style="293" customWidth="1"/>
    <col min="521" max="521" width="1" style="293" customWidth="1"/>
    <col min="522" max="522" width="9.85546875" style="293" customWidth="1"/>
    <col min="523" max="523" width="12.7109375" style="293" customWidth="1"/>
    <col min="524" max="768" width="9.140625" style="293"/>
    <col min="769" max="769" width="4.7109375" style="293" customWidth="1"/>
    <col min="770" max="770" width="30.42578125" style="293" customWidth="1"/>
    <col min="771" max="771" width="25.28515625" style="293" customWidth="1"/>
    <col min="772" max="772" width="20" style="293" customWidth="1"/>
    <col min="773" max="773" width="14.140625" style="293" customWidth="1"/>
    <col min="774" max="774" width="23.7109375" style="293" customWidth="1"/>
    <col min="775" max="775" width="19" style="293" customWidth="1"/>
    <col min="776" max="776" width="28" style="293" customWidth="1"/>
    <col min="777" max="777" width="1" style="293" customWidth="1"/>
    <col min="778" max="778" width="9.85546875" style="293" customWidth="1"/>
    <col min="779" max="779" width="12.7109375" style="293" customWidth="1"/>
    <col min="780" max="1024" width="9.140625" style="293"/>
    <col min="1025" max="1025" width="4.7109375" style="293" customWidth="1"/>
    <col min="1026" max="1026" width="30.42578125" style="293" customWidth="1"/>
    <col min="1027" max="1027" width="25.28515625" style="293" customWidth="1"/>
    <col min="1028" max="1028" width="20" style="293" customWidth="1"/>
    <col min="1029" max="1029" width="14.140625" style="293" customWidth="1"/>
    <col min="1030" max="1030" width="23.7109375" style="293" customWidth="1"/>
    <col min="1031" max="1031" width="19" style="293" customWidth="1"/>
    <col min="1032" max="1032" width="28" style="293" customWidth="1"/>
    <col min="1033" max="1033" width="1" style="293" customWidth="1"/>
    <col min="1034" max="1034" width="9.85546875" style="293" customWidth="1"/>
    <col min="1035" max="1035" width="12.7109375" style="293" customWidth="1"/>
    <col min="1036" max="1280" width="9.140625" style="293"/>
    <col min="1281" max="1281" width="4.7109375" style="293" customWidth="1"/>
    <col min="1282" max="1282" width="30.42578125" style="293" customWidth="1"/>
    <col min="1283" max="1283" width="25.28515625" style="293" customWidth="1"/>
    <col min="1284" max="1284" width="20" style="293" customWidth="1"/>
    <col min="1285" max="1285" width="14.140625" style="293" customWidth="1"/>
    <col min="1286" max="1286" width="23.7109375" style="293" customWidth="1"/>
    <col min="1287" max="1287" width="19" style="293" customWidth="1"/>
    <col min="1288" max="1288" width="28" style="293" customWidth="1"/>
    <col min="1289" max="1289" width="1" style="293" customWidth="1"/>
    <col min="1290" max="1290" width="9.85546875" style="293" customWidth="1"/>
    <col min="1291" max="1291" width="12.7109375" style="293" customWidth="1"/>
    <col min="1292" max="1536" width="9.140625" style="293"/>
    <col min="1537" max="1537" width="4.7109375" style="293" customWidth="1"/>
    <col min="1538" max="1538" width="30.42578125" style="293" customWidth="1"/>
    <col min="1539" max="1539" width="25.28515625" style="293" customWidth="1"/>
    <col min="1540" max="1540" width="20" style="293" customWidth="1"/>
    <col min="1541" max="1541" width="14.140625" style="293" customWidth="1"/>
    <col min="1542" max="1542" width="23.7109375" style="293" customWidth="1"/>
    <col min="1543" max="1543" width="19" style="293" customWidth="1"/>
    <col min="1544" max="1544" width="28" style="293" customWidth="1"/>
    <col min="1545" max="1545" width="1" style="293" customWidth="1"/>
    <col min="1546" max="1546" width="9.85546875" style="293" customWidth="1"/>
    <col min="1547" max="1547" width="12.7109375" style="293" customWidth="1"/>
    <col min="1548" max="1792" width="9.140625" style="293"/>
    <col min="1793" max="1793" width="4.7109375" style="293" customWidth="1"/>
    <col min="1794" max="1794" width="30.42578125" style="293" customWidth="1"/>
    <col min="1795" max="1795" width="25.28515625" style="293" customWidth="1"/>
    <col min="1796" max="1796" width="20" style="293" customWidth="1"/>
    <col min="1797" max="1797" width="14.140625" style="293" customWidth="1"/>
    <col min="1798" max="1798" width="23.7109375" style="293" customWidth="1"/>
    <col min="1799" max="1799" width="19" style="293" customWidth="1"/>
    <col min="1800" max="1800" width="28" style="293" customWidth="1"/>
    <col min="1801" max="1801" width="1" style="293" customWidth="1"/>
    <col min="1802" max="1802" width="9.85546875" style="293" customWidth="1"/>
    <col min="1803" max="1803" width="12.7109375" style="293" customWidth="1"/>
    <col min="1804" max="2048" width="9.140625" style="293"/>
    <col min="2049" max="2049" width="4.7109375" style="293" customWidth="1"/>
    <col min="2050" max="2050" width="30.42578125" style="293" customWidth="1"/>
    <col min="2051" max="2051" width="25.28515625" style="293" customWidth="1"/>
    <col min="2052" max="2052" width="20" style="293" customWidth="1"/>
    <col min="2053" max="2053" width="14.140625" style="293" customWidth="1"/>
    <col min="2054" max="2054" width="23.7109375" style="293" customWidth="1"/>
    <col min="2055" max="2055" width="19" style="293" customWidth="1"/>
    <col min="2056" max="2056" width="28" style="293" customWidth="1"/>
    <col min="2057" max="2057" width="1" style="293" customWidth="1"/>
    <col min="2058" max="2058" width="9.85546875" style="293" customWidth="1"/>
    <col min="2059" max="2059" width="12.7109375" style="293" customWidth="1"/>
    <col min="2060" max="2304" width="9.140625" style="293"/>
    <col min="2305" max="2305" width="4.7109375" style="293" customWidth="1"/>
    <col min="2306" max="2306" width="30.42578125" style="293" customWidth="1"/>
    <col min="2307" max="2307" width="25.28515625" style="293" customWidth="1"/>
    <col min="2308" max="2308" width="20" style="293" customWidth="1"/>
    <col min="2309" max="2309" width="14.140625" style="293" customWidth="1"/>
    <col min="2310" max="2310" width="23.7109375" style="293" customWidth="1"/>
    <col min="2311" max="2311" width="19" style="293" customWidth="1"/>
    <col min="2312" max="2312" width="28" style="293" customWidth="1"/>
    <col min="2313" max="2313" width="1" style="293" customWidth="1"/>
    <col min="2314" max="2314" width="9.85546875" style="293" customWidth="1"/>
    <col min="2315" max="2315" width="12.7109375" style="293" customWidth="1"/>
    <col min="2316" max="2560" width="9.140625" style="293"/>
    <col min="2561" max="2561" width="4.7109375" style="293" customWidth="1"/>
    <col min="2562" max="2562" width="30.42578125" style="293" customWidth="1"/>
    <col min="2563" max="2563" width="25.28515625" style="293" customWidth="1"/>
    <col min="2564" max="2564" width="20" style="293" customWidth="1"/>
    <col min="2565" max="2565" width="14.140625" style="293" customWidth="1"/>
    <col min="2566" max="2566" width="23.7109375" style="293" customWidth="1"/>
    <col min="2567" max="2567" width="19" style="293" customWidth="1"/>
    <col min="2568" max="2568" width="28" style="293" customWidth="1"/>
    <col min="2569" max="2569" width="1" style="293" customWidth="1"/>
    <col min="2570" max="2570" width="9.85546875" style="293" customWidth="1"/>
    <col min="2571" max="2571" width="12.7109375" style="293" customWidth="1"/>
    <col min="2572" max="2816" width="9.140625" style="293"/>
    <col min="2817" max="2817" width="4.7109375" style="293" customWidth="1"/>
    <col min="2818" max="2818" width="30.42578125" style="293" customWidth="1"/>
    <col min="2819" max="2819" width="25.28515625" style="293" customWidth="1"/>
    <col min="2820" max="2820" width="20" style="293" customWidth="1"/>
    <col min="2821" max="2821" width="14.140625" style="293" customWidth="1"/>
    <col min="2822" max="2822" width="23.7109375" style="293" customWidth="1"/>
    <col min="2823" max="2823" width="19" style="293" customWidth="1"/>
    <col min="2824" max="2824" width="28" style="293" customWidth="1"/>
    <col min="2825" max="2825" width="1" style="293" customWidth="1"/>
    <col min="2826" max="2826" width="9.85546875" style="293" customWidth="1"/>
    <col min="2827" max="2827" width="12.7109375" style="293" customWidth="1"/>
    <col min="2828" max="3072" width="9.140625" style="293"/>
    <col min="3073" max="3073" width="4.7109375" style="293" customWidth="1"/>
    <col min="3074" max="3074" width="30.42578125" style="293" customWidth="1"/>
    <col min="3075" max="3075" width="25.28515625" style="293" customWidth="1"/>
    <col min="3076" max="3076" width="20" style="293" customWidth="1"/>
    <col min="3077" max="3077" width="14.140625" style="293" customWidth="1"/>
    <col min="3078" max="3078" width="23.7109375" style="293" customWidth="1"/>
    <col min="3079" max="3079" width="19" style="293" customWidth="1"/>
    <col min="3080" max="3080" width="28" style="293" customWidth="1"/>
    <col min="3081" max="3081" width="1" style="293" customWidth="1"/>
    <col min="3082" max="3082" width="9.85546875" style="293" customWidth="1"/>
    <col min="3083" max="3083" width="12.7109375" style="293" customWidth="1"/>
    <col min="3084" max="3328" width="9.140625" style="293"/>
    <col min="3329" max="3329" width="4.7109375" style="293" customWidth="1"/>
    <col min="3330" max="3330" width="30.42578125" style="293" customWidth="1"/>
    <col min="3331" max="3331" width="25.28515625" style="293" customWidth="1"/>
    <col min="3332" max="3332" width="20" style="293" customWidth="1"/>
    <col min="3333" max="3333" width="14.140625" style="293" customWidth="1"/>
    <col min="3334" max="3334" width="23.7109375" style="293" customWidth="1"/>
    <col min="3335" max="3335" width="19" style="293" customWidth="1"/>
    <col min="3336" max="3336" width="28" style="293" customWidth="1"/>
    <col min="3337" max="3337" width="1" style="293" customWidth="1"/>
    <col min="3338" max="3338" width="9.85546875" style="293" customWidth="1"/>
    <col min="3339" max="3339" width="12.7109375" style="293" customWidth="1"/>
    <col min="3340" max="3584" width="9.140625" style="293"/>
    <col min="3585" max="3585" width="4.7109375" style="293" customWidth="1"/>
    <col min="3586" max="3586" width="30.42578125" style="293" customWidth="1"/>
    <col min="3587" max="3587" width="25.28515625" style="293" customWidth="1"/>
    <col min="3588" max="3588" width="20" style="293" customWidth="1"/>
    <col min="3589" max="3589" width="14.140625" style="293" customWidth="1"/>
    <col min="3590" max="3590" width="23.7109375" style="293" customWidth="1"/>
    <col min="3591" max="3591" width="19" style="293" customWidth="1"/>
    <col min="3592" max="3592" width="28" style="293" customWidth="1"/>
    <col min="3593" max="3593" width="1" style="293" customWidth="1"/>
    <col min="3594" max="3594" width="9.85546875" style="293" customWidth="1"/>
    <col min="3595" max="3595" width="12.7109375" style="293" customWidth="1"/>
    <col min="3596" max="3840" width="9.140625" style="293"/>
    <col min="3841" max="3841" width="4.7109375" style="293" customWidth="1"/>
    <col min="3842" max="3842" width="30.42578125" style="293" customWidth="1"/>
    <col min="3843" max="3843" width="25.28515625" style="293" customWidth="1"/>
    <col min="3844" max="3844" width="20" style="293" customWidth="1"/>
    <col min="3845" max="3845" width="14.140625" style="293" customWidth="1"/>
    <col min="3846" max="3846" width="23.7109375" style="293" customWidth="1"/>
    <col min="3847" max="3847" width="19" style="293" customWidth="1"/>
    <col min="3848" max="3848" width="28" style="293" customWidth="1"/>
    <col min="3849" max="3849" width="1" style="293" customWidth="1"/>
    <col min="3850" max="3850" width="9.85546875" style="293" customWidth="1"/>
    <col min="3851" max="3851" width="12.7109375" style="293" customWidth="1"/>
    <col min="3852" max="4096" width="9.140625" style="293"/>
    <col min="4097" max="4097" width="4.7109375" style="293" customWidth="1"/>
    <col min="4098" max="4098" width="30.42578125" style="293" customWidth="1"/>
    <col min="4099" max="4099" width="25.28515625" style="293" customWidth="1"/>
    <col min="4100" max="4100" width="20" style="293" customWidth="1"/>
    <col min="4101" max="4101" width="14.140625" style="293" customWidth="1"/>
    <col min="4102" max="4102" width="23.7109375" style="293" customWidth="1"/>
    <col min="4103" max="4103" width="19" style="293" customWidth="1"/>
    <col min="4104" max="4104" width="28" style="293" customWidth="1"/>
    <col min="4105" max="4105" width="1" style="293" customWidth="1"/>
    <col min="4106" max="4106" width="9.85546875" style="293" customWidth="1"/>
    <col min="4107" max="4107" width="12.7109375" style="293" customWidth="1"/>
    <col min="4108" max="4352" width="9.140625" style="293"/>
    <col min="4353" max="4353" width="4.7109375" style="293" customWidth="1"/>
    <col min="4354" max="4354" width="30.42578125" style="293" customWidth="1"/>
    <col min="4355" max="4355" width="25.28515625" style="293" customWidth="1"/>
    <col min="4356" max="4356" width="20" style="293" customWidth="1"/>
    <col min="4357" max="4357" width="14.140625" style="293" customWidth="1"/>
    <col min="4358" max="4358" width="23.7109375" style="293" customWidth="1"/>
    <col min="4359" max="4359" width="19" style="293" customWidth="1"/>
    <col min="4360" max="4360" width="28" style="293" customWidth="1"/>
    <col min="4361" max="4361" width="1" style="293" customWidth="1"/>
    <col min="4362" max="4362" width="9.85546875" style="293" customWidth="1"/>
    <col min="4363" max="4363" width="12.7109375" style="293" customWidth="1"/>
    <col min="4364" max="4608" width="9.140625" style="293"/>
    <col min="4609" max="4609" width="4.7109375" style="293" customWidth="1"/>
    <col min="4610" max="4610" width="30.42578125" style="293" customWidth="1"/>
    <col min="4611" max="4611" width="25.28515625" style="293" customWidth="1"/>
    <col min="4612" max="4612" width="20" style="293" customWidth="1"/>
    <col min="4613" max="4613" width="14.140625" style="293" customWidth="1"/>
    <col min="4614" max="4614" width="23.7109375" style="293" customWidth="1"/>
    <col min="4615" max="4615" width="19" style="293" customWidth="1"/>
    <col min="4616" max="4616" width="28" style="293" customWidth="1"/>
    <col min="4617" max="4617" width="1" style="293" customWidth="1"/>
    <col min="4618" max="4618" width="9.85546875" style="293" customWidth="1"/>
    <col min="4619" max="4619" width="12.7109375" style="293" customWidth="1"/>
    <col min="4620" max="4864" width="9.140625" style="293"/>
    <col min="4865" max="4865" width="4.7109375" style="293" customWidth="1"/>
    <col min="4866" max="4866" width="30.42578125" style="293" customWidth="1"/>
    <col min="4867" max="4867" width="25.28515625" style="293" customWidth="1"/>
    <col min="4868" max="4868" width="20" style="293" customWidth="1"/>
    <col min="4869" max="4869" width="14.140625" style="293" customWidth="1"/>
    <col min="4870" max="4870" width="23.7109375" style="293" customWidth="1"/>
    <col min="4871" max="4871" width="19" style="293" customWidth="1"/>
    <col min="4872" max="4872" width="28" style="293" customWidth="1"/>
    <col min="4873" max="4873" width="1" style="293" customWidth="1"/>
    <col min="4874" max="4874" width="9.85546875" style="293" customWidth="1"/>
    <col min="4875" max="4875" width="12.7109375" style="293" customWidth="1"/>
    <col min="4876" max="5120" width="9.140625" style="293"/>
    <col min="5121" max="5121" width="4.7109375" style="293" customWidth="1"/>
    <col min="5122" max="5122" width="30.42578125" style="293" customWidth="1"/>
    <col min="5123" max="5123" width="25.28515625" style="293" customWidth="1"/>
    <col min="5124" max="5124" width="20" style="293" customWidth="1"/>
    <col min="5125" max="5125" width="14.140625" style="293" customWidth="1"/>
    <col min="5126" max="5126" width="23.7109375" style="293" customWidth="1"/>
    <col min="5127" max="5127" width="19" style="293" customWidth="1"/>
    <col min="5128" max="5128" width="28" style="293" customWidth="1"/>
    <col min="5129" max="5129" width="1" style="293" customWidth="1"/>
    <col min="5130" max="5130" width="9.85546875" style="293" customWidth="1"/>
    <col min="5131" max="5131" width="12.7109375" style="293" customWidth="1"/>
    <col min="5132" max="5376" width="9.140625" style="293"/>
    <col min="5377" max="5377" width="4.7109375" style="293" customWidth="1"/>
    <col min="5378" max="5378" width="30.42578125" style="293" customWidth="1"/>
    <col min="5379" max="5379" width="25.28515625" style="293" customWidth="1"/>
    <col min="5380" max="5380" width="20" style="293" customWidth="1"/>
    <col min="5381" max="5381" width="14.140625" style="293" customWidth="1"/>
    <col min="5382" max="5382" width="23.7109375" style="293" customWidth="1"/>
    <col min="5383" max="5383" width="19" style="293" customWidth="1"/>
    <col min="5384" max="5384" width="28" style="293" customWidth="1"/>
    <col min="5385" max="5385" width="1" style="293" customWidth="1"/>
    <col min="5386" max="5386" width="9.85546875" style="293" customWidth="1"/>
    <col min="5387" max="5387" width="12.7109375" style="293" customWidth="1"/>
    <col min="5388" max="5632" width="9.140625" style="293"/>
    <col min="5633" max="5633" width="4.7109375" style="293" customWidth="1"/>
    <col min="5634" max="5634" width="30.42578125" style="293" customWidth="1"/>
    <col min="5635" max="5635" width="25.28515625" style="293" customWidth="1"/>
    <col min="5636" max="5636" width="20" style="293" customWidth="1"/>
    <col min="5637" max="5637" width="14.140625" style="293" customWidth="1"/>
    <col min="5638" max="5638" width="23.7109375" style="293" customWidth="1"/>
    <col min="5639" max="5639" width="19" style="293" customWidth="1"/>
    <col min="5640" max="5640" width="28" style="293" customWidth="1"/>
    <col min="5641" max="5641" width="1" style="293" customWidth="1"/>
    <col min="5642" max="5642" width="9.85546875" style="293" customWidth="1"/>
    <col min="5643" max="5643" width="12.7109375" style="293" customWidth="1"/>
    <col min="5644" max="5888" width="9.140625" style="293"/>
    <col min="5889" max="5889" width="4.7109375" style="293" customWidth="1"/>
    <col min="5890" max="5890" width="30.42578125" style="293" customWidth="1"/>
    <col min="5891" max="5891" width="25.28515625" style="293" customWidth="1"/>
    <col min="5892" max="5892" width="20" style="293" customWidth="1"/>
    <col min="5893" max="5893" width="14.140625" style="293" customWidth="1"/>
    <col min="5894" max="5894" width="23.7109375" style="293" customWidth="1"/>
    <col min="5895" max="5895" width="19" style="293" customWidth="1"/>
    <col min="5896" max="5896" width="28" style="293" customWidth="1"/>
    <col min="5897" max="5897" width="1" style="293" customWidth="1"/>
    <col min="5898" max="5898" width="9.85546875" style="293" customWidth="1"/>
    <col min="5899" max="5899" width="12.7109375" style="293" customWidth="1"/>
    <col min="5900" max="6144" width="9.140625" style="293"/>
    <col min="6145" max="6145" width="4.7109375" style="293" customWidth="1"/>
    <col min="6146" max="6146" width="30.42578125" style="293" customWidth="1"/>
    <col min="6147" max="6147" width="25.28515625" style="293" customWidth="1"/>
    <col min="6148" max="6148" width="20" style="293" customWidth="1"/>
    <col min="6149" max="6149" width="14.140625" style="293" customWidth="1"/>
    <col min="6150" max="6150" width="23.7109375" style="293" customWidth="1"/>
    <col min="6151" max="6151" width="19" style="293" customWidth="1"/>
    <col min="6152" max="6152" width="28" style="293" customWidth="1"/>
    <col min="6153" max="6153" width="1" style="293" customWidth="1"/>
    <col min="6154" max="6154" width="9.85546875" style="293" customWidth="1"/>
    <col min="6155" max="6155" width="12.7109375" style="293" customWidth="1"/>
    <col min="6156" max="6400" width="9.140625" style="293"/>
    <col min="6401" max="6401" width="4.7109375" style="293" customWidth="1"/>
    <col min="6402" max="6402" width="30.42578125" style="293" customWidth="1"/>
    <col min="6403" max="6403" width="25.28515625" style="293" customWidth="1"/>
    <col min="6404" max="6404" width="20" style="293" customWidth="1"/>
    <col min="6405" max="6405" width="14.140625" style="293" customWidth="1"/>
    <col min="6406" max="6406" width="23.7109375" style="293" customWidth="1"/>
    <col min="6407" max="6407" width="19" style="293" customWidth="1"/>
    <col min="6408" max="6408" width="28" style="293" customWidth="1"/>
    <col min="6409" max="6409" width="1" style="293" customWidth="1"/>
    <col min="6410" max="6410" width="9.85546875" style="293" customWidth="1"/>
    <col min="6411" max="6411" width="12.7109375" style="293" customWidth="1"/>
    <col min="6412" max="6656" width="9.140625" style="293"/>
    <col min="6657" max="6657" width="4.7109375" style="293" customWidth="1"/>
    <col min="6658" max="6658" width="30.42578125" style="293" customWidth="1"/>
    <col min="6659" max="6659" width="25.28515625" style="293" customWidth="1"/>
    <col min="6660" max="6660" width="20" style="293" customWidth="1"/>
    <col min="6661" max="6661" width="14.140625" style="293" customWidth="1"/>
    <col min="6662" max="6662" width="23.7109375" style="293" customWidth="1"/>
    <col min="6663" max="6663" width="19" style="293" customWidth="1"/>
    <col min="6664" max="6664" width="28" style="293" customWidth="1"/>
    <col min="6665" max="6665" width="1" style="293" customWidth="1"/>
    <col min="6666" max="6666" width="9.85546875" style="293" customWidth="1"/>
    <col min="6667" max="6667" width="12.7109375" style="293" customWidth="1"/>
    <col min="6668" max="6912" width="9.140625" style="293"/>
    <col min="6913" max="6913" width="4.7109375" style="293" customWidth="1"/>
    <col min="6914" max="6914" width="30.42578125" style="293" customWidth="1"/>
    <col min="6915" max="6915" width="25.28515625" style="293" customWidth="1"/>
    <col min="6916" max="6916" width="20" style="293" customWidth="1"/>
    <col min="6917" max="6917" width="14.140625" style="293" customWidth="1"/>
    <col min="6918" max="6918" width="23.7109375" style="293" customWidth="1"/>
    <col min="6919" max="6919" width="19" style="293" customWidth="1"/>
    <col min="6920" max="6920" width="28" style="293" customWidth="1"/>
    <col min="6921" max="6921" width="1" style="293" customWidth="1"/>
    <col min="6922" max="6922" width="9.85546875" style="293" customWidth="1"/>
    <col min="6923" max="6923" width="12.7109375" style="293" customWidth="1"/>
    <col min="6924" max="7168" width="9.140625" style="293"/>
    <col min="7169" max="7169" width="4.7109375" style="293" customWidth="1"/>
    <col min="7170" max="7170" width="30.42578125" style="293" customWidth="1"/>
    <col min="7171" max="7171" width="25.28515625" style="293" customWidth="1"/>
    <col min="7172" max="7172" width="20" style="293" customWidth="1"/>
    <col min="7173" max="7173" width="14.140625" style="293" customWidth="1"/>
    <col min="7174" max="7174" width="23.7109375" style="293" customWidth="1"/>
    <col min="7175" max="7175" width="19" style="293" customWidth="1"/>
    <col min="7176" max="7176" width="28" style="293" customWidth="1"/>
    <col min="7177" max="7177" width="1" style="293" customWidth="1"/>
    <col min="7178" max="7178" width="9.85546875" style="293" customWidth="1"/>
    <col min="7179" max="7179" width="12.7109375" style="293" customWidth="1"/>
    <col min="7180" max="7424" width="9.140625" style="293"/>
    <col min="7425" max="7425" width="4.7109375" style="293" customWidth="1"/>
    <col min="7426" max="7426" width="30.42578125" style="293" customWidth="1"/>
    <col min="7427" max="7427" width="25.28515625" style="293" customWidth="1"/>
    <col min="7428" max="7428" width="20" style="293" customWidth="1"/>
    <col min="7429" max="7429" width="14.140625" style="293" customWidth="1"/>
    <col min="7430" max="7430" width="23.7109375" style="293" customWidth="1"/>
    <col min="7431" max="7431" width="19" style="293" customWidth="1"/>
    <col min="7432" max="7432" width="28" style="293" customWidth="1"/>
    <col min="7433" max="7433" width="1" style="293" customWidth="1"/>
    <col min="7434" max="7434" width="9.85546875" style="293" customWidth="1"/>
    <col min="7435" max="7435" width="12.7109375" style="293" customWidth="1"/>
    <col min="7436" max="7680" width="9.140625" style="293"/>
    <col min="7681" max="7681" width="4.7109375" style="293" customWidth="1"/>
    <col min="7682" max="7682" width="30.42578125" style="293" customWidth="1"/>
    <col min="7683" max="7683" width="25.28515625" style="293" customWidth="1"/>
    <col min="7684" max="7684" width="20" style="293" customWidth="1"/>
    <col min="7685" max="7685" width="14.140625" style="293" customWidth="1"/>
    <col min="7686" max="7686" width="23.7109375" style="293" customWidth="1"/>
    <col min="7687" max="7687" width="19" style="293" customWidth="1"/>
    <col min="7688" max="7688" width="28" style="293" customWidth="1"/>
    <col min="7689" max="7689" width="1" style="293" customWidth="1"/>
    <col min="7690" max="7690" width="9.85546875" style="293" customWidth="1"/>
    <col min="7691" max="7691" width="12.7109375" style="293" customWidth="1"/>
    <col min="7692" max="7936" width="9.140625" style="293"/>
    <col min="7937" max="7937" width="4.7109375" style="293" customWidth="1"/>
    <col min="7938" max="7938" width="30.42578125" style="293" customWidth="1"/>
    <col min="7939" max="7939" width="25.28515625" style="293" customWidth="1"/>
    <col min="7940" max="7940" width="20" style="293" customWidth="1"/>
    <col min="7941" max="7941" width="14.140625" style="293" customWidth="1"/>
    <col min="7942" max="7942" width="23.7109375" style="293" customWidth="1"/>
    <col min="7943" max="7943" width="19" style="293" customWidth="1"/>
    <col min="7944" max="7944" width="28" style="293" customWidth="1"/>
    <col min="7945" max="7945" width="1" style="293" customWidth="1"/>
    <col min="7946" max="7946" width="9.85546875" style="293" customWidth="1"/>
    <col min="7947" max="7947" width="12.7109375" style="293" customWidth="1"/>
    <col min="7948" max="8192" width="9.140625" style="293"/>
    <col min="8193" max="8193" width="4.7109375" style="293" customWidth="1"/>
    <col min="8194" max="8194" width="30.42578125" style="293" customWidth="1"/>
    <col min="8195" max="8195" width="25.28515625" style="293" customWidth="1"/>
    <col min="8196" max="8196" width="20" style="293" customWidth="1"/>
    <col min="8197" max="8197" width="14.140625" style="293" customWidth="1"/>
    <col min="8198" max="8198" width="23.7109375" style="293" customWidth="1"/>
    <col min="8199" max="8199" width="19" style="293" customWidth="1"/>
    <col min="8200" max="8200" width="28" style="293" customWidth="1"/>
    <col min="8201" max="8201" width="1" style="293" customWidth="1"/>
    <col min="8202" max="8202" width="9.85546875" style="293" customWidth="1"/>
    <col min="8203" max="8203" width="12.7109375" style="293" customWidth="1"/>
    <col min="8204" max="8448" width="9.140625" style="293"/>
    <col min="8449" max="8449" width="4.7109375" style="293" customWidth="1"/>
    <col min="8450" max="8450" width="30.42578125" style="293" customWidth="1"/>
    <col min="8451" max="8451" width="25.28515625" style="293" customWidth="1"/>
    <col min="8452" max="8452" width="20" style="293" customWidth="1"/>
    <col min="8453" max="8453" width="14.140625" style="293" customWidth="1"/>
    <col min="8454" max="8454" width="23.7109375" style="293" customWidth="1"/>
    <col min="8455" max="8455" width="19" style="293" customWidth="1"/>
    <col min="8456" max="8456" width="28" style="293" customWidth="1"/>
    <col min="8457" max="8457" width="1" style="293" customWidth="1"/>
    <col min="8458" max="8458" width="9.85546875" style="293" customWidth="1"/>
    <col min="8459" max="8459" width="12.7109375" style="293" customWidth="1"/>
    <col min="8460" max="8704" width="9.140625" style="293"/>
    <col min="8705" max="8705" width="4.7109375" style="293" customWidth="1"/>
    <col min="8706" max="8706" width="30.42578125" style="293" customWidth="1"/>
    <col min="8707" max="8707" width="25.28515625" style="293" customWidth="1"/>
    <col min="8708" max="8708" width="20" style="293" customWidth="1"/>
    <col min="8709" max="8709" width="14.140625" style="293" customWidth="1"/>
    <col min="8710" max="8710" width="23.7109375" style="293" customWidth="1"/>
    <col min="8711" max="8711" width="19" style="293" customWidth="1"/>
    <col min="8712" max="8712" width="28" style="293" customWidth="1"/>
    <col min="8713" max="8713" width="1" style="293" customWidth="1"/>
    <col min="8714" max="8714" width="9.85546875" style="293" customWidth="1"/>
    <col min="8715" max="8715" width="12.7109375" style="293" customWidth="1"/>
    <col min="8716" max="8960" width="9.140625" style="293"/>
    <col min="8961" max="8961" width="4.7109375" style="293" customWidth="1"/>
    <col min="8962" max="8962" width="30.42578125" style="293" customWidth="1"/>
    <col min="8963" max="8963" width="25.28515625" style="293" customWidth="1"/>
    <col min="8964" max="8964" width="20" style="293" customWidth="1"/>
    <col min="8965" max="8965" width="14.140625" style="293" customWidth="1"/>
    <col min="8966" max="8966" width="23.7109375" style="293" customWidth="1"/>
    <col min="8967" max="8967" width="19" style="293" customWidth="1"/>
    <col min="8968" max="8968" width="28" style="293" customWidth="1"/>
    <col min="8969" max="8969" width="1" style="293" customWidth="1"/>
    <col min="8970" max="8970" width="9.85546875" style="293" customWidth="1"/>
    <col min="8971" max="8971" width="12.7109375" style="293" customWidth="1"/>
    <col min="8972" max="9216" width="9.140625" style="293"/>
    <col min="9217" max="9217" width="4.7109375" style="293" customWidth="1"/>
    <col min="9218" max="9218" width="30.42578125" style="293" customWidth="1"/>
    <col min="9219" max="9219" width="25.28515625" style="293" customWidth="1"/>
    <col min="9220" max="9220" width="20" style="293" customWidth="1"/>
    <col min="9221" max="9221" width="14.140625" style="293" customWidth="1"/>
    <col min="9222" max="9222" width="23.7109375" style="293" customWidth="1"/>
    <col min="9223" max="9223" width="19" style="293" customWidth="1"/>
    <col min="9224" max="9224" width="28" style="293" customWidth="1"/>
    <col min="9225" max="9225" width="1" style="293" customWidth="1"/>
    <col min="9226" max="9226" width="9.85546875" style="293" customWidth="1"/>
    <col min="9227" max="9227" width="12.7109375" style="293" customWidth="1"/>
    <col min="9228" max="9472" width="9.140625" style="293"/>
    <col min="9473" max="9473" width="4.7109375" style="293" customWidth="1"/>
    <col min="9474" max="9474" width="30.42578125" style="293" customWidth="1"/>
    <col min="9475" max="9475" width="25.28515625" style="293" customWidth="1"/>
    <col min="9476" max="9476" width="20" style="293" customWidth="1"/>
    <col min="9477" max="9477" width="14.140625" style="293" customWidth="1"/>
    <col min="9478" max="9478" width="23.7109375" style="293" customWidth="1"/>
    <col min="9479" max="9479" width="19" style="293" customWidth="1"/>
    <col min="9480" max="9480" width="28" style="293" customWidth="1"/>
    <col min="9481" max="9481" width="1" style="293" customWidth="1"/>
    <col min="9482" max="9482" width="9.85546875" style="293" customWidth="1"/>
    <col min="9483" max="9483" width="12.7109375" style="293" customWidth="1"/>
    <col min="9484" max="9728" width="9.140625" style="293"/>
    <col min="9729" max="9729" width="4.7109375" style="293" customWidth="1"/>
    <col min="9730" max="9730" width="30.42578125" style="293" customWidth="1"/>
    <col min="9731" max="9731" width="25.28515625" style="293" customWidth="1"/>
    <col min="9732" max="9732" width="20" style="293" customWidth="1"/>
    <col min="9733" max="9733" width="14.140625" style="293" customWidth="1"/>
    <col min="9734" max="9734" width="23.7109375" style="293" customWidth="1"/>
    <col min="9735" max="9735" width="19" style="293" customWidth="1"/>
    <col min="9736" max="9736" width="28" style="293" customWidth="1"/>
    <col min="9737" max="9737" width="1" style="293" customWidth="1"/>
    <col min="9738" max="9738" width="9.85546875" style="293" customWidth="1"/>
    <col min="9739" max="9739" width="12.7109375" style="293" customWidth="1"/>
    <col min="9740" max="9984" width="9.140625" style="293"/>
    <col min="9985" max="9985" width="4.7109375" style="293" customWidth="1"/>
    <col min="9986" max="9986" width="30.42578125" style="293" customWidth="1"/>
    <col min="9987" max="9987" width="25.28515625" style="293" customWidth="1"/>
    <col min="9988" max="9988" width="20" style="293" customWidth="1"/>
    <col min="9989" max="9989" width="14.140625" style="293" customWidth="1"/>
    <col min="9990" max="9990" width="23.7109375" style="293" customWidth="1"/>
    <col min="9991" max="9991" width="19" style="293" customWidth="1"/>
    <col min="9992" max="9992" width="28" style="293" customWidth="1"/>
    <col min="9993" max="9993" width="1" style="293" customWidth="1"/>
    <col min="9994" max="9994" width="9.85546875" style="293" customWidth="1"/>
    <col min="9995" max="9995" width="12.7109375" style="293" customWidth="1"/>
    <col min="9996" max="10240" width="9.140625" style="293"/>
    <col min="10241" max="10241" width="4.7109375" style="293" customWidth="1"/>
    <col min="10242" max="10242" width="30.42578125" style="293" customWidth="1"/>
    <col min="10243" max="10243" width="25.28515625" style="293" customWidth="1"/>
    <col min="10244" max="10244" width="20" style="293" customWidth="1"/>
    <col min="10245" max="10245" width="14.140625" style="293" customWidth="1"/>
    <col min="10246" max="10246" width="23.7109375" style="293" customWidth="1"/>
    <col min="10247" max="10247" width="19" style="293" customWidth="1"/>
    <col min="10248" max="10248" width="28" style="293" customWidth="1"/>
    <col min="10249" max="10249" width="1" style="293" customWidth="1"/>
    <col min="10250" max="10250" width="9.85546875" style="293" customWidth="1"/>
    <col min="10251" max="10251" width="12.7109375" style="293" customWidth="1"/>
    <col min="10252" max="10496" width="9.140625" style="293"/>
    <col min="10497" max="10497" width="4.7109375" style="293" customWidth="1"/>
    <col min="10498" max="10498" width="30.42578125" style="293" customWidth="1"/>
    <col min="10499" max="10499" width="25.28515625" style="293" customWidth="1"/>
    <col min="10500" max="10500" width="20" style="293" customWidth="1"/>
    <col min="10501" max="10501" width="14.140625" style="293" customWidth="1"/>
    <col min="10502" max="10502" width="23.7109375" style="293" customWidth="1"/>
    <col min="10503" max="10503" width="19" style="293" customWidth="1"/>
    <col min="10504" max="10504" width="28" style="293" customWidth="1"/>
    <col min="10505" max="10505" width="1" style="293" customWidth="1"/>
    <col min="10506" max="10506" width="9.85546875" style="293" customWidth="1"/>
    <col min="10507" max="10507" width="12.7109375" style="293" customWidth="1"/>
    <col min="10508" max="10752" width="9.140625" style="293"/>
    <col min="10753" max="10753" width="4.7109375" style="293" customWidth="1"/>
    <col min="10754" max="10754" width="30.42578125" style="293" customWidth="1"/>
    <col min="10755" max="10755" width="25.28515625" style="293" customWidth="1"/>
    <col min="10756" max="10756" width="20" style="293" customWidth="1"/>
    <col min="10757" max="10757" width="14.140625" style="293" customWidth="1"/>
    <col min="10758" max="10758" width="23.7109375" style="293" customWidth="1"/>
    <col min="10759" max="10759" width="19" style="293" customWidth="1"/>
    <col min="10760" max="10760" width="28" style="293" customWidth="1"/>
    <col min="10761" max="10761" width="1" style="293" customWidth="1"/>
    <col min="10762" max="10762" width="9.85546875" style="293" customWidth="1"/>
    <col min="10763" max="10763" width="12.7109375" style="293" customWidth="1"/>
    <col min="10764" max="11008" width="9.140625" style="293"/>
    <col min="11009" max="11009" width="4.7109375" style="293" customWidth="1"/>
    <col min="11010" max="11010" width="30.42578125" style="293" customWidth="1"/>
    <col min="11011" max="11011" width="25.28515625" style="293" customWidth="1"/>
    <col min="11012" max="11012" width="20" style="293" customWidth="1"/>
    <col min="11013" max="11013" width="14.140625" style="293" customWidth="1"/>
    <col min="11014" max="11014" width="23.7109375" style="293" customWidth="1"/>
    <col min="11015" max="11015" width="19" style="293" customWidth="1"/>
    <col min="11016" max="11016" width="28" style="293" customWidth="1"/>
    <col min="11017" max="11017" width="1" style="293" customWidth="1"/>
    <col min="11018" max="11018" width="9.85546875" style="293" customWidth="1"/>
    <col min="11019" max="11019" width="12.7109375" style="293" customWidth="1"/>
    <col min="11020" max="11264" width="9.140625" style="293"/>
    <col min="11265" max="11265" width="4.7109375" style="293" customWidth="1"/>
    <col min="11266" max="11266" width="30.42578125" style="293" customWidth="1"/>
    <col min="11267" max="11267" width="25.28515625" style="293" customWidth="1"/>
    <col min="11268" max="11268" width="20" style="293" customWidth="1"/>
    <col min="11269" max="11269" width="14.140625" style="293" customWidth="1"/>
    <col min="11270" max="11270" width="23.7109375" style="293" customWidth="1"/>
    <col min="11271" max="11271" width="19" style="293" customWidth="1"/>
    <col min="11272" max="11272" width="28" style="293" customWidth="1"/>
    <col min="11273" max="11273" width="1" style="293" customWidth="1"/>
    <col min="11274" max="11274" width="9.85546875" style="293" customWidth="1"/>
    <col min="11275" max="11275" width="12.7109375" style="293" customWidth="1"/>
    <col min="11276" max="11520" width="9.140625" style="293"/>
    <col min="11521" max="11521" width="4.7109375" style="293" customWidth="1"/>
    <col min="11522" max="11522" width="30.42578125" style="293" customWidth="1"/>
    <col min="11523" max="11523" width="25.28515625" style="293" customWidth="1"/>
    <col min="11524" max="11524" width="20" style="293" customWidth="1"/>
    <col min="11525" max="11525" width="14.140625" style="293" customWidth="1"/>
    <col min="11526" max="11526" width="23.7109375" style="293" customWidth="1"/>
    <col min="11527" max="11527" width="19" style="293" customWidth="1"/>
    <col min="11528" max="11528" width="28" style="293" customWidth="1"/>
    <col min="11529" max="11529" width="1" style="293" customWidth="1"/>
    <col min="11530" max="11530" width="9.85546875" style="293" customWidth="1"/>
    <col min="11531" max="11531" width="12.7109375" style="293" customWidth="1"/>
    <col min="11532" max="11776" width="9.140625" style="293"/>
    <col min="11777" max="11777" width="4.7109375" style="293" customWidth="1"/>
    <col min="11778" max="11778" width="30.42578125" style="293" customWidth="1"/>
    <col min="11779" max="11779" width="25.28515625" style="293" customWidth="1"/>
    <col min="11780" max="11780" width="20" style="293" customWidth="1"/>
    <col min="11781" max="11781" width="14.140625" style="293" customWidth="1"/>
    <col min="11782" max="11782" width="23.7109375" style="293" customWidth="1"/>
    <col min="11783" max="11783" width="19" style="293" customWidth="1"/>
    <col min="11784" max="11784" width="28" style="293" customWidth="1"/>
    <col min="11785" max="11785" width="1" style="293" customWidth="1"/>
    <col min="11786" max="11786" width="9.85546875" style="293" customWidth="1"/>
    <col min="11787" max="11787" width="12.7109375" style="293" customWidth="1"/>
    <col min="11788" max="12032" width="9.140625" style="293"/>
    <col min="12033" max="12033" width="4.7109375" style="293" customWidth="1"/>
    <col min="12034" max="12034" width="30.42578125" style="293" customWidth="1"/>
    <col min="12035" max="12035" width="25.28515625" style="293" customWidth="1"/>
    <col min="12036" max="12036" width="20" style="293" customWidth="1"/>
    <col min="12037" max="12037" width="14.140625" style="293" customWidth="1"/>
    <col min="12038" max="12038" width="23.7109375" style="293" customWidth="1"/>
    <col min="12039" max="12039" width="19" style="293" customWidth="1"/>
    <col min="12040" max="12040" width="28" style="293" customWidth="1"/>
    <col min="12041" max="12041" width="1" style="293" customWidth="1"/>
    <col min="12042" max="12042" width="9.85546875" style="293" customWidth="1"/>
    <col min="12043" max="12043" width="12.7109375" style="293" customWidth="1"/>
    <col min="12044" max="12288" width="9.140625" style="293"/>
    <col min="12289" max="12289" width="4.7109375" style="293" customWidth="1"/>
    <col min="12290" max="12290" width="30.42578125" style="293" customWidth="1"/>
    <col min="12291" max="12291" width="25.28515625" style="293" customWidth="1"/>
    <col min="12292" max="12292" width="20" style="293" customWidth="1"/>
    <col min="12293" max="12293" width="14.140625" style="293" customWidth="1"/>
    <col min="12294" max="12294" width="23.7109375" style="293" customWidth="1"/>
    <col min="12295" max="12295" width="19" style="293" customWidth="1"/>
    <col min="12296" max="12296" width="28" style="293" customWidth="1"/>
    <col min="12297" max="12297" width="1" style="293" customWidth="1"/>
    <col min="12298" max="12298" width="9.85546875" style="293" customWidth="1"/>
    <col min="12299" max="12299" width="12.7109375" style="293" customWidth="1"/>
    <col min="12300" max="12544" width="9.140625" style="293"/>
    <col min="12545" max="12545" width="4.7109375" style="293" customWidth="1"/>
    <col min="12546" max="12546" width="30.42578125" style="293" customWidth="1"/>
    <col min="12547" max="12547" width="25.28515625" style="293" customWidth="1"/>
    <col min="12548" max="12548" width="20" style="293" customWidth="1"/>
    <col min="12549" max="12549" width="14.140625" style="293" customWidth="1"/>
    <col min="12550" max="12550" width="23.7109375" style="293" customWidth="1"/>
    <col min="12551" max="12551" width="19" style="293" customWidth="1"/>
    <col min="12552" max="12552" width="28" style="293" customWidth="1"/>
    <col min="12553" max="12553" width="1" style="293" customWidth="1"/>
    <col min="12554" max="12554" width="9.85546875" style="293" customWidth="1"/>
    <col min="12555" max="12555" width="12.7109375" style="293" customWidth="1"/>
    <col min="12556" max="12800" width="9.140625" style="293"/>
    <col min="12801" max="12801" width="4.7109375" style="293" customWidth="1"/>
    <col min="12802" max="12802" width="30.42578125" style="293" customWidth="1"/>
    <col min="12803" max="12803" width="25.28515625" style="293" customWidth="1"/>
    <col min="12804" max="12804" width="20" style="293" customWidth="1"/>
    <col min="12805" max="12805" width="14.140625" style="293" customWidth="1"/>
    <col min="12806" max="12806" width="23.7109375" style="293" customWidth="1"/>
    <col min="12807" max="12807" width="19" style="293" customWidth="1"/>
    <col min="12808" max="12808" width="28" style="293" customWidth="1"/>
    <col min="12809" max="12809" width="1" style="293" customWidth="1"/>
    <col min="12810" max="12810" width="9.85546875" style="293" customWidth="1"/>
    <col min="12811" max="12811" width="12.7109375" style="293" customWidth="1"/>
    <col min="12812" max="13056" width="9.140625" style="293"/>
    <col min="13057" max="13057" width="4.7109375" style="293" customWidth="1"/>
    <col min="13058" max="13058" width="30.42578125" style="293" customWidth="1"/>
    <col min="13059" max="13059" width="25.28515625" style="293" customWidth="1"/>
    <col min="13060" max="13060" width="20" style="293" customWidth="1"/>
    <col min="13061" max="13061" width="14.140625" style="293" customWidth="1"/>
    <col min="13062" max="13062" width="23.7109375" style="293" customWidth="1"/>
    <col min="13063" max="13063" width="19" style="293" customWidth="1"/>
    <col min="13064" max="13064" width="28" style="293" customWidth="1"/>
    <col min="13065" max="13065" width="1" style="293" customWidth="1"/>
    <col min="13066" max="13066" width="9.85546875" style="293" customWidth="1"/>
    <col min="13067" max="13067" width="12.7109375" style="293" customWidth="1"/>
    <col min="13068" max="13312" width="9.140625" style="293"/>
    <col min="13313" max="13313" width="4.7109375" style="293" customWidth="1"/>
    <col min="13314" max="13314" width="30.42578125" style="293" customWidth="1"/>
    <col min="13315" max="13315" width="25.28515625" style="293" customWidth="1"/>
    <col min="13316" max="13316" width="20" style="293" customWidth="1"/>
    <col min="13317" max="13317" width="14.140625" style="293" customWidth="1"/>
    <col min="13318" max="13318" width="23.7109375" style="293" customWidth="1"/>
    <col min="13319" max="13319" width="19" style="293" customWidth="1"/>
    <col min="13320" max="13320" width="28" style="293" customWidth="1"/>
    <col min="13321" max="13321" width="1" style="293" customWidth="1"/>
    <col min="13322" max="13322" width="9.85546875" style="293" customWidth="1"/>
    <col min="13323" max="13323" width="12.7109375" style="293" customWidth="1"/>
    <col min="13324" max="13568" width="9.140625" style="293"/>
    <col min="13569" max="13569" width="4.7109375" style="293" customWidth="1"/>
    <col min="13570" max="13570" width="30.42578125" style="293" customWidth="1"/>
    <col min="13571" max="13571" width="25.28515625" style="293" customWidth="1"/>
    <col min="13572" max="13572" width="20" style="293" customWidth="1"/>
    <col min="13573" max="13573" width="14.140625" style="293" customWidth="1"/>
    <col min="13574" max="13574" width="23.7109375" style="293" customWidth="1"/>
    <col min="13575" max="13575" width="19" style="293" customWidth="1"/>
    <col min="13576" max="13576" width="28" style="293" customWidth="1"/>
    <col min="13577" max="13577" width="1" style="293" customWidth="1"/>
    <col min="13578" max="13578" width="9.85546875" style="293" customWidth="1"/>
    <col min="13579" max="13579" width="12.7109375" style="293" customWidth="1"/>
    <col min="13580" max="13824" width="9.140625" style="293"/>
    <col min="13825" max="13825" width="4.7109375" style="293" customWidth="1"/>
    <col min="13826" max="13826" width="30.42578125" style="293" customWidth="1"/>
    <col min="13827" max="13827" width="25.28515625" style="293" customWidth="1"/>
    <col min="13828" max="13828" width="20" style="293" customWidth="1"/>
    <col min="13829" max="13829" width="14.140625" style="293" customWidth="1"/>
    <col min="13830" max="13830" width="23.7109375" style="293" customWidth="1"/>
    <col min="13831" max="13831" width="19" style="293" customWidth="1"/>
    <col min="13832" max="13832" width="28" style="293" customWidth="1"/>
    <col min="13833" max="13833" width="1" style="293" customWidth="1"/>
    <col min="13834" max="13834" width="9.85546875" style="293" customWidth="1"/>
    <col min="13835" max="13835" width="12.7109375" style="293" customWidth="1"/>
    <col min="13836" max="14080" width="9.140625" style="293"/>
    <col min="14081" max="14081" width="4.7109375" style="293" customWidth="1"/>
    <col min="14082" max="14082" width="30.42578125" style="293" customWidth="1"/>
    <col min="14083" max="14083" width="25.28515625" style="293" customWidth="1"/>
    <col min="14084" max="14084" width="20" style="293" customWidth="1"/>
    <col min="14085" max="14085" width="14.140625" style="293" customWidth="1"/>
    <col min="14086" max="14086" width="23.7109375" style="293" customWidth="1"/>
    <col min="14087" max="14087" width="19" style="293" customWidth="1"/>
    <col min="14088" max="14088" width="28" style="293" customWidth="1"/>
    <col min="14089" max="14089" width="1" style="293" customWidth="1"/>
    <col min="14090" max="14090" width="9.85546875" style="293" customWidth="1"/>
    <col min="14091" max="14091" width="12.7109375" style="293" customWidth="1"/>
    <col min="14092" max="14336" width="9.140625" style="293"/>
    <col min="14337" max="14337" width="4.7109375" style="293" customWidth="1"/>
    <col min="14338" max="14338" width="30.42578125" style="293" customWidth="1"/>
    <col min="14339" max="14339" width="25.28515625" style="293" customWidth="1"/>
    <col min="14340" max="14340" width="20" style="293" customWidth="1"/>
    <col min="14341" max="14341" width="14.140625" style="293" customWidth="1"/>
    <col min="14342" max="14342" width="23.7109375" style="293" customWidth="1"/>
    <col min="14343" max="14343" width="19" style="293" customWidth="1"/>
    <col min="14344" max="14344" width="28" style="293" customWidth="1"/>
    <col min="14345" max="14345" width="1" style="293" customWidth="1"/>
    <col min="14346" max="14346" width="9.85546875" style="293" customWidth="1"/>
    <col min="14347" max="14347" width="12.7109375" style="293" customWidth="1"/>
    <col min="14348" max="14592" width="9.140625" style="293"/>
    <col min="14593" max="14593" width="4.7109375" style="293" customWidth="1"/>
    <col min="14594" max="14594" width="30.42578125" style="293" customWidth="1"/>
    <col min="14595" max="14595" width="25.28515625" style="293" customWidth="1"/>
    <col min="14596" max="14596" width="20" style="293" customWidth="1"/>
    <col min="14597" max="14597" width="14.140625" style="293" customWidth="1"/>
    <col min="14598" max="14598" width="23.7109375" style="293" customWidth="1"/>
    <col min="14599" max="14599" width="19" style="293" customWidth="1"/>
    <col min="14600" max="14600" width="28" style="293" customWidth="1"/>
    <col min="14601" max="14601" width="1" style="293" customWidth="1"/>
    <col min="14602" max="14602" width="9.85546875" style="293" customWidth="1"/>
    <col min="14603" max="14603" width="12.7109375" style="293" customWidth="1"/>
    <col min="14604" max="14848" width="9.140625" style="293"/>
    <col min="14849" max="14849" width="4.7109375" style="293" customWidth="1"/>
    <col min="14850" max="14850" width="30.42578125" style="293" customWidth="1"/>
    <col min="14851" max="14851" width="25.28515625" style="293" customWidth="1"/>
    <col min="14852" max="14852" width="20" style="293" customWidth="1"/>
    <col min="14853" max="14853" width="14.140625" style="293" customWidth="1"/>
    <col min="14854" max="14854" width="23.7109375" style="293" customWidth="1"/>
    <col min="14855" max="14855" width="19" style="293" customWidth="1"/>
    <col min="14856" max="14856" width="28" style="293" customWidth="1"/>
    <col min="14857" max="14857" width="1" style="293" customWidth="1"/>
    <col min="14858" max="14858" width="9.85546875" style="293" customWidth="1"/>
    <col min="14859" max="14859" width="12.7109375" style="293" customWidth="1"/>
    <col min="14860" max="15104" width="9.140625" style="293"/>
    <col min="15105" max="15105" width="4.7109375" style="293" customWidth="1"/>
    <col min="15106" max="15106" width="30.42578125" style="293" customWidth="1"/>
    <col min="15107" max="15107" width="25.28515625" style="293" customWidth="1"/>
    <col min="15108" max="15108" width="20" style="293" customWidth="1"/>
    <col min="15109" max="15109" width="14.140625" style="293" customWidth="1"/>
    <col min="15110" max="15110" width="23.7109375" style="293" customWidth="1"/>
    <col min="15111" max="15111" width="19" style="293" customWidth="1"/>
    <col min="15112" max="15112" width="28" style="293" customWidth="1"/>
    <col min="15113" max="15113" width="1" style="293" customWidth="1"/>
    <col min="15114" max="15114" width="9.85546875" style="293" customWidth="1"/>
    <col min="15115" max="15115" width="12.7109375" style="293" customWidth="1"/>
    <col min="15116" max="15360" width="9.140625" style="293"/>
    <col min="15361" max="15361" width="4.7109375" style="293" customWidth="1"/>
    <col min="15362" max="15362" width="30.42578125" style="293" customWidth="1"/>
    <col min="15363" max="15363" width="25.28515625" style="293" customWidth="1"/>
    <col min="15364" max="15364" width="20" style="293" customWidth="1"/>
    <col min="15365" max="15365" width="14.140625" style="293" customWidth="1"/>
    <col min="15366" max="15366" width="23.7109375" style="293" customWidth="1"/>
    <col min="15367" max="15367" width="19" style="293" customWidth="1"/>
    <col min="15368" max="15368" width="28" style="293" customWidth="1"/>
    <col min="15369" max="15369" width="1" style="293" customWidth="1"/>
    <col min="15370" max="15370" width="9.85546875" style="293" customWidth="1"/>
    <col min="15371" max="15371" width="12.7109375" style="293" customWidth="1"/>
    <col min="15372" max="15616" width="9.140625" style="293"/>
    <col min="15617" max="15617" width="4.7109375" style="293" customWidth="1"/>
    <col min="15618" max="15618" width="30.42578125" style="293" customWidth="1"/>
    <col min="15619" max="15619" width="25.28515625" style="293" customWidth="1"/>
    <col min="15620" max="15620" width="20" style="293" customWidth="1"/>
    <col min="15621" max="15621" width="14.140625" style="293" customWidth="1"/>
    <col min="15622" max="15622" width="23.7109375" style="293" customWidth="1"/>
    <col min="15623" max="15623" width="19" style="293" customWidth="1"/>
    <col min="15624" max="15624" width="28" style="293" customWidth="1"/>
    <col min="15625" max="15625" width="1" style="293" customWidth="1"/>
    <col min="15626" max="15626" width="9.85546875" style="293" customWidth="1"/>
    <col min="15627" max="15627" width="12.7109375" style="293" customWidth="1"/>
    <col min="15628" max="15872" width="9.140625" style="293"/>
    <col min="15873" max="15873" width="4.7109375" style="293" customWidth="1"/>
    <col min="15874" max="15874" width="30.42578125" style="293" customWidth="1"/>
    <col min="15875" max="15875" width="25.28515625" style="293" customWidth="1"/>
    <col min="15876" max="15876" width="20" style="293" customWidth="1"/>
    <col min="15877" max="15877" width="14.140625" style="293" customWidth="1"/>
    <col min="15878" max="15878" width="23.7109375" style="293" customWidth="1"/>
    <col min="15879" max="15879" width="19" style="293" customWidth="1"/>
    <col min="15880" max="15880" width="28" style="293" customWidth="1"/>
    <col min="15881" max="15881" width="1" style="293" customWidth="1"/>
    <col min="15882" max="15882" width="9.85546875" style="293" customWidth="1"/>
    <col min="15883" max="15883" width="12.7109375" style="293" customWidth="1"/>
    <col min="15884" max="16128" width="9.140625" style="293"/>
    <col min="16129" max="16129" width="4.7109375" style="293" customWidth="1"/>
    <col min="16130" max="16130" width="30.42578125" style="293" customWidth="1"/>
    <col min="16131" max="16131" width="25.28515625" style="293" customWidth="1"/>
    <col min="16132" max="16132" width="20" style="293" customWidth="1"/>
    <col min="16133" max="16133" width="14.140625" style="293" customWidth="1"/>
    <col min="16134" max="16134" width="23.7109375" style="293" customWidth="1"/>
    <col min="16135" max="16135" width="19" style="293" customWidth="1"/>
    <col min="16136" max="16136" width="28" style="293" customWidth="1"/>
    <col min="16137" max="16137" width="1" style="293" customWidth="1"/>
    <col min="16138" max="16138" width="9.85546875" style="293" customWidth="1"/>
    <col min="16139" max="16139" width="12.7109375" style="293" customWidth="1"/>
    <col min="16140" max="16384" width="9.140625" style="293"/>
  </cols>
  <sheetData>
    <row r="1" spans="1:12" s="280" customFormat="1" ht="15">
      <c r="A1" s="277" t="s">
        <v>292</v>
      </c>
      <c r="B1" s="278"/>
      <c r="C1" s="278"/>
      <c r="D1" s="278"/>
      <c r="E1" s="278"/>
      <c r="F1" s="278"/>
      <c r="G1" s="279"/>
      <c r="H1" s="252" t="s">
        <v>186</v>
      </c>
      <c r="I1" s="279"/>
      <c r="J1" s="48"/>
      <c r="K1" s="48"/>
      <c r="L1" s="48"/>
    </row>
    <row r="2" spans="1:12" s="280" customFormat="1" ht="15">
      <c r="A2" s="281" t="s">
        <v>128</v>
      </c>
      <c r="B2" s="278"/>
      <c r="C2" s="278"/>
      <c r="D2" s="278"/>
      <c r="E2" s="278"/>
      <c r="F2" s="278"/>
      <c r="G2" s="282"/>
      <c r="H2" s="500" t="s">
        <v>1135</v>
      </c>
      <c r="I2" s="501"/>
      <c r="J2" s="48"/>
      <c r="K2" s="48"/>
      <c r="L2" s="48"/>
    </row>
    <row r="3" spans="1:12" s="280" customFormat="1" ht="15">
      <c r="A3" s="278"/>
      <c r="B3" s="278"/>
      <c r="C3" s="278"/>
      <c r="D3" s="278"/>
      <c r="E3" s="278"/>
      <c r="F3" s="278"/>
      <c r="G3" s="282"/>
      <c r="H3" s="108"/>
      <c r="I3" s="282"/>
      <c r="J3" s="48"/>
      <c r="K3" s="48"/>
      <c r="L3" s="48"/>
    </row>
    <row r="4" spans="1:12" s="285" customFormat="1" ht="15">
      <c r="A4" s="283" t="str">
        <f>'[5]ფორმა N2'!A4</f>
        <v>ანგარიშვალდებული პირის დასახელება:</v>
      </c>
      <c r="B4" s="283"/>
      <c r="C4" s="283"/>
      <c r="D4" s="283"/>
      <c r="E4" s="278"/>
      <c r="F4" s="278"/>
      <c r="G4" s="278"/>
      <c r="H4" s="278"/>
      <c r="I4" s="279"/>
      <c r="J4" s="284"/>
      <c r="K4" s="284"/>
      <c r="L4" s="280"/>
    </row>
    <row r="5" spans="1:12" s="285" customFormat="1" ht="15">
      <c r="A5" s="355" t="s">
        <v>1022</v>
      </c>
      <c r="B5" s="286"/>
      <c r="C5" s="286"/>
      <c r="D5" s="286"/>
      <c r="E5" s="287"/>
      <c r="F5" s="288"/>
      <c r="G5" s="288"/>
      <c r="H5" s="288"/>
      <c r="I5" s="279"/>
      <c r="J5" s="284"/>
      <c r="K5" s="284"/>
      <c r="L5" s="289"/>
    </row>
    <row r="6" spans="1:12" s="280" customFormat="1" ht="13.5">
      <c r="A6" s="109"/>
      <c r="B6" s="278"/>
      <c r="C6" s="278"/>
      <c r="D6" s="278"/>
      <c r="E6" s="278"/>
      <c r="F6" s="278"/>
      <c r="G6" s="278"/>
      <c r="H6" s="278"/>
      <c r="I6" s="279"/>
      <c r="J6" s="284"/>
      <c r="K6" s="284"/>
      <c r="L6" s="284"/>
    </row>
    <row r="7" spans="1:12" ht="30">
      <c r="A7" s="290" t="s">
        <v>64</v>
      </c>
      <c r="B7" s="290" t="s">
        <v>359</v>
      </c>
      <c r="C7" s="291" t="s">
        <v>360</v>
      </c>
      <c r="D7" s="291" t="s">
        <v>223</v>
      </c>
      <c r="E7" s="291" t="s">
        <v>481</v>
      </c>
      <c r="F7" s="291" t="s">
        <v>228</v>
      </c>
      <c r="G7" s="291" t="s">
        <v>229</v>
      </c>
      <c r="H7" s="291" t="s">
        <v>230</v>
      </c>
      <c r="I7" s="279"/>
    </row>
    <row r="8" spans="1:12" ht="15">
      <c r="A8" s="290">
        <v>1</v>
      </c>
      <c r="B8" s="290">
        <v>2</v>
      </c>
      <c r="C8" s="291">
        <v>3</v>
      </c>
      <c r="D8" s="290">
        <v>4</v>
      </c>
      <c r="E8" s="291">
        <v>5</v>
      </c>
      <c r="F8" s="290">
        <v>6</v>
      </c>
      <c r="G8" s="291">
        <v>7</v>
      </c>
      <c r="H8" s="291">
        <v>8</v>
      </c>
      <c r="I8" s="279"/>
    </row>
    <row r="9" spans="1:12" ht="15">
      <c r="A9" s="294">
        <v>1</v>
      </c>
      <c r="B9" s="295" t="s">
        <v>226</v>
      </c>
      <c r="C9" s="295" t="s">
        <v>482</v>
      </c>
      <c r="D9" s="295" t="s">
        <v>483</v>
      </c>
      <c r="E9" s="295">
        <v>480.8</v>
      </c>
      <c r="F9" s="295">
        <v>146823.32999999999</v>
      </c>
      <c r="G9" s="296">
        <v>38890</v>
      </c>
      <c r="H9" s="295"/>
      <c r="I9" s="279"/>
    </row>
    <row r="10" spans="1:12" ht="15">
      <c r="A10" s="294">
        <v>2</v>
      </c>
      <c r="B10" s="295" t="s">
        <v>226</v>
      </c>
      <c r="C10" s="295" t="s">
        <v>484</v>
      </c>
      <c r="D10" s="295" t="s">
        <v>485</v>
      </c>
      <c r="E10" s="295">
        <v>108.5</v>
      </c>
      <c r="F10" s="295">
        <v>17404.71</v>
      </c>
      <c r="G10" s="296">
        <v>38922</v>
      </c>
      <c r="H10" s="295"/>
      <c r="I10" s="279"/>
    </row>
    <row r="11" spans="1:12" ht="15">
      <c r="A11" s="294">
        <v>3</v>
      </c>
      <c r="B11" s="295" t="s">
        <v>226</v>
      </c>
      <c r="C11" s="295" t="s">
        <v>486</v>
      </c>
      <c r="D11" s="295" t="s">
        <v>487</v>
      </c>
      <c r="E11" s="295">
        <v>77</v>
      </c>
      <c r="F11" s="295">
        <v>19295.45</v>
      </c>
      <c r="G11" s="296">
        <v>39210</v>
      </c>
      <c r="H11" s="295"/>
      <c r="I11" s="279"/>
    </row>
    <row r="12" spans="1:12" ht="15">
      <c r="A12" s="294">
        <v>4</v>
      </c>
      <c r="B12" s="295" t="s">
        <v>226</v>
      </c>
      <c r="C12" s="295" t="s">
        <v>488</v>
      </c>
      <c r="D12" s="295" t="s">
        <v>489</v>
      </c>
      <c r="E12" s="295">
        <v>180</v>
      </c>
      <c r="F12" s="295">
        <v>55000</v>
      </c>
      <c r="G12" s="296">
        <v>41124</v>
      </c>
      <c r="H12" s="295"/>
      <c r="I12" s="279"/>
    </row>
    <row r="13" spans="1:12" ht="15">
      <c r="A13" s="294">
        <v>5</v>
      </c>
      <c r="B13" s="295" t="s">
        <v>226</v>
      </c>
      <c r="C13" s="295" t="s">
        <v>490</v>
      </c>
      <c r="D13" s="295" t="s">
        <v>491</v>
      </c>
      <c r="E13" s="295">
        <v>250.7</v>
      </c>
      <c r="F13" s="295">
        <v>224105</v>
      </c>
      <c r="G13" s="296">
        <v>40165</v>
      </c>
      <c r="H13" s="295"/>
      <c r="I13" s="279"/>
    </row>
    <row r="14" spans="1:12" ht="15">
      <c r="A14" s="294">
        <v>6</v>
      </c>
      <c r="B14" s="295" t="s">
        <v>226</v>
      </c>
      <c r="C14" s="295" t="s">
        <v>492</v>
      </c>
      <c r="D14" s="295" t="s">
        <v>493</v>
      </c>
      <c r="E14" s="295">
        <v>2406.19</v>
      </c>
      <c r="F14" s="295">
        <v>2865918.99</v>
      </c>
      <c r="G14" s="296">
        <v>40843</v>
      </c>
      <c r="H14" s="295"/>
      <c r="I14" s="279"/>
    </row>
    <row r="15" spans="1:12" ht="15">
      <c r="A15" s="294">
        <v>7</v>
      </c>
      <c r="B15" s="295" t="s">
        <v>226</v>
      </c>
      <c r="C15" s="295" t="s">
        <v>494</v>
      </c>
      <c r="D15" s="295" t="s">
        <v>495</v>
      </c>
      <c r="E15" s="295">
        <v>52</v>
      </c>
      <c r="F15" s="295">
        <v>31509.599999999999</v>
      </c>
      <c r="G15" s="296">
        <v>41271</v>
      </c>
      <c r="H15" s="295"/>
      <c r="I15" s="279"/>
    </row>
    <row r="16" spans="1:12" s="280" customFormat="1" ht="15">
      <c r="A16" s="294" t="s">
        <v>265</v>
      </c>
      <c r="B16" s="295"/>
      <c r="C16" s="295"/>
      <c r="D16" s="295"/>
      <c r="E16" s="295"/>
      <c r="F16" s="295"/>
      <c r="G16" s="296"/>
      <c r="H16" s="295"/>
      <c r="I16" s="279"/>
      <c r="J16" s="284"/>
      <c r="K16" s="284"/>
      <c r="L16" s="284"/>
    </row>
    <row r="17" spans="1:12" s="280" customFormat="1">
      <c r="J17" s="284"/>
      <c r="K17" s="284"/>
      <c r="L17" s="284"/>
    </row>
    <row r="18" spans="1:12" s="280" customFormat="1"/>
    <row r="19" spans="1:12" s="280" customFormat="1">
      <c r="A19" s="293"/>
    </row>
    <row r="20" spans="1:12" s="285" customFormat="1" ht="15">
      <c r="B20" s="297" t="s">
        <v>96</v>
      </c>
      <c r="E20" s="298"/>
    </row>
    <row r="21" spans="1:12" s="285" customFormat="1" ht="15">
      <c r="C21" s="299"/>
      <c r="E21" s="299"/>
      <c r="F21" s="300"/>
      <c r="G21" s="301"/>
      <c r="H21" s="301"/>
      <c r="I21" s="301"/>
    </row>
    <row r="22" spans="1:12" s="285" customFormat="1" ht="15">
      <c r="A22" s="301"/>
      <c r="C22" s="302" t="s">
        <v>255</v>
      </c>
      <c r="E22" s="289" t="s">
        <v>260</v>
      </c>
      <c r="F22" s="303"/>
      <c r="G22" s="301"/>
      <c r="H22" s="301"/>
      <c r="I22" s="301"/>
    </row>
    <row r="23" spans="1:12" s="285" customFormat="1" ht="15">
      <c r="A23" s="301"/>
      <c r="C23" s="304" t="s">
        <v>127</v>
      </c>
      <c r="E23" s="285" t="s">
        <v>256</v>
      </c>
      <c r="F23" s="301"/>
      <c r="G23" s="301"/>
      <c r="H23" s="301"/>
      <c r="I23" s="301"/>
    </row>
    <row r="24" spans="1:12" s="301" customFormat="1" ht="15">
      <c r="B24" s="285"/>
      <c r="C24" s="293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63" customWidth="1"/>
    <col min="2" max="2" width="23.28515625" style="263" customWidth="1"/>
    <col min="3" max="4" width="17.7109375" style="263" customWidth="1"/>
    <col min="5" max="6" width="14.140625" style="307" customWidth="1"/>
    <col min="7" max="7" width="20.42578125" style="307" customWidth="1"/>
    <col min="8" max="8" width="23.7109375" style="307" customWidth="1"/>
    <col min="9" max="9" width="21.42578125" style="307" customWidth="1"/>
    <col min="10" max="10" width="1" style="326" customWidth="1"/>
    <col min="11" max="256" width="9.140625" style="263"/>
    <col min="257" max="257" width="4.7109375" style="263" customWidth="1"/>
    <col min="258" max="258" width="23.28515625" style="263" customWidth="1"/>
    <col min="259" max="260" width="17.7109375" style="263" customWidth="1"/>
    <col min="261" max="262" width="14.140625" style="263" customWidth="1"/>
    <col min="263" max="263" width="20.42578125" style="263" customWidth="1"/>
    <col min="264" max="264" width="23.7109375" style="263" customWidth="1"/>
    <col min="265" max="265" width="21.42578125" style="263" customWidth="1"/>
    <col min="266" max="266" width="1" style="263" customWidth="1"/>
    <col min="267" max="512" width="9.140625" style="263"/>
    <col min="513" max="513" width="4.7109375" style="263" customWidth="1"/>
    <col min="514" max="514" width="23.28515625" style="263" customWidth="1"/>
    <col min="515" max="516" width="17.7109375" style="263" customWidth="1"/>
    <col min="517" max="518" width="14.140625" style="263" customWidth="1"/>
    <col min="519" max="519" width="20.42578125" style="263" customWidth="1"/>
    <col min="520" max="520" width="23.7109375" style="263" customWidth="1"/>
    <col min="521" max="521" width="21.42578125" style="263" customWidth="1"/>
    <col min="522" max="522" width="1" style="263" customWidth="1"/>
    <col min="523" max="768" width="9.140625" style="263"/>
    <col min="769" max="769" width="4.7109375" style="263" customWidth="1"/>
    <col min="770" max="770" width="23.28515625" style="263" customWidth="1"/>
    <col min="771" max="772" width="17.7109375" style="263" customWidth="1"/>
    <col min="773" max="774" width="14.140625" style="263" customWidth="1"/>
    <col min="775" max="775" width="20.42578125" style="263" customWidth="1"/>
    <col min="776" max="776" width="23.7109375" style="263" customWidth="1"/>
    <col min="777" max="777" width="21.42578125" style="263" customWidth="1"/>
    <col min="778" max="778" width="1" style="263" customWidth="1"/>
    <col min="779" max="1024" width="9.140625" style="263"/>
    <col min="1025" max="1025" width="4.7109375" style="263" customWidth="1"/>
    <col min="1026" max="1026" width="23.28515625" style="263" customWidth="1"/>
    <col min="1027" max="1028" width="17.7109375" style="263" customWidth="1"/>
    <col min="1029" max="1030" width="14.140625" style="263" customWidth="1"/>
    <col min="1031" max="1031" width="20.42578125" style="263" customWidth="1"/>
    <col min="1032" max="1032" width="23.7109375" style="263" customWidth="1"/>
    <col min="1033" max="1033" width="21.42578125" style="263" customWidth="1"/>
    <col min="1034" max="1034" width="1" style="263" customWidth="1"/>
    <col min="1035" max="1280" width="9.140625" style="263"/>
    <col min="1281" max="1281" width="4.7109375" style="263" customWidth="1"/>
    <col min="1282" max="1282" width="23.28515625" style="263" customWidth="1"/>
    <col min="1283" max="1284" width="17.7109375" style="263" customWidth="1"/>
    <col min="1285" max="1286" width="14.140625" style="263" customWidth="1"/>
    <col min="1287" max="1287" width="20.42578125" style="263" customWidth="1"/>
    <col min="1288" max="1288" width="23.7109375" style="263" customWidth="1"/>
    <col min="1289" max="1289" width="21.42578125" style="263" customWidth="1"/>
    <col min="1290" max="1290" width="1" style="263" customWidth="1"/>
    <col min="1291" max="1536" width="9.140625" style="263"/>
    <col min="1537" max="1537" width="4.7109375" style="263" customWidth="1"/>
    <col min="1538" max="1538" width="23.28515625" style="263" customWidth="1"/>
    <col min="1539" max="1540" width="17.7109375" style="263" customWidth="1"/>
    <col min="1541" max="1542" width="14.140625" style="263" customWidth="1"/>
    <col min="1543" max="1543" width="20.42578125" style="263" customWidth="1"/>
    <col min="1544" max="1544" width="23.7109375" style="263" customWidth="1"/>
    <col min="1545" max="1545" width="21.42578125" style="263" customWidth="1"/>
    <col min="1546" max="1546" width="1" style="263" customWidth="1"/>
    <col min="1547" max="1792" width="9.140625" style="263"/>
    <col min="1793" max="1793" width="4.7109375" style="263" customWidth="1"/>
    <col min="1794" max="1794" width="23.28515625" style="263" customWidth="1"/>
    <col min="1795" max="1796" width="17.7109375" style="263" customWidth="1"/>
    <col min="1797" max="1798" width="14.140625" style="263" customWidth="1"/>
    <col min="1799" max="1799" width="20.42578125" style="263" customWidth="1"/>
    <col min="1800" max="1800" width="23.7109375" style="263" customWidth="1"/>
    <col min="1801" max="1801" width="21.42578125" style="263" customWidth="1"/>
    <col min="1802" max="1802" width="1" style="263" customWidth="1"/>
    <col min="1803" max="2048" width="9.140625" style="263"/>
    <col min="2049" max="2049" width="4.7109375" style="263" customWidth="1"/>
    <col min="2050" max="2050" width="23.28515625" style="263" customWidth="1"/>
    <col min="2051" max="2052" width="17.7109375" style="263" customWidth="1"/>
    <col min="2053" max="2054" width="14.140625" style="263" customWidth="1"/>
    <col min="2055" max="2055" width="20.42578125" style="263" customWidth="1"/>
    <col min="2056" max="2056" width="23.7109375" style="263" customWidth="1"/>
    <col min="2057" max="2057" width="21.42578125" style="263" customWidth="1"/>
    <col min="2058" max="2058" width="1" style="263" customWidth="1"/>
    <col min="2059" max="2304" width="9.140625" style="263"/>
    <col min="2305" max="2305" width="4.7109375" style="263" customWidth="1"/>
    <col min="2306" max="2306" width="23.28515625" style="263" customWidth="1"/>
    <col min="2307" max="2308" width="17.7109375" style="263" customWidth="1"/>
    <col min="2309" max="2310" width="14.140625" style="263" customWidth="1"/>
    <col min="2311" max="2311" width="20.42578125" style="263" customWidth="1"/>
    <col min="2312" max="2312" width="23.7109375" style="263" customWidth="1"/>
    <col min="2313" max="2313" width="21.42578125" style="263" customWidth="1"/>
    <col min="2314" max="2314" width="1" style="263" customWidth="1"/>
    <col min="2315" max="2560" width="9.140625" style="263"/>
    <col min="2561" max="2561" width="4.7109375" style="263" customWidth="1"/>
    <col min="2562" max="2562" width="23.28515625" style="263" customWidth="1"/>
    <col min="2563" max="2564" width="17.7109375" style="263" customWidth="1"/>
    <col min="2565" max="2566" width="14.140625" style="263" customWidth="1"/>
    <col min="2567" max="2567" width="20.42578125" style="263" customWidth="1"/>
    <col min="2568" max="2568" width="23.7109375" style="263" customWidth="1"/>
    <col min="2569" max="2569" width="21.42578125" style="263" customWidth="1"/>
    <col min="2570" max="2570" width="1" style="263" customWidth="1"/>
    <col min="2571" max="2816" width="9.140625" style="263"/>
    <col min="2817" max="2817" width="4.7109375" style="263" customWidth="1"/>
    <col min="2818" max="2818" width="23.28515625" style="263" customWidth="1"/>
    <col min="2819" max="2820" width="17.7109375" style="263" customWidth="1"/>
    <col min="2821" max="2822" width="14.140625" style="263" customWidth="1"/>
    <col min="2823" max="2823" width="20.42578125" style="263" customWidth="1"/>
    <col min="2824" max="2824" width="23.7109375" style="263" customWidth="1"/>
    <col min="2825" max="2825" width="21.42578125" style="263" customWidth="1"/>
    <col min="2826" max="2826" width="1" style="263" customWidth="1"/>
    <col min="2827" max="3072" width="9.140625" style="263"/>
    <col min="3073" max="3073" width="4.7109375" style="263" customWidth="1"/>
    <col min="3074" max="3074" width="23.28515625" style="263" customWidth="1"/>
    <col min="3075" max="3076" width="17.7109375" style="263" customWidth="1"/>
    <col min="3077" max="3078" width="14.140625" style="263" customWidth="1"/>
    <col min="3079" max="3079" width="20.42578125" style="263" customWidth="1"/>
    <col min="3080" max="3080" width="23.7109375" style="263" customWidth="1"/>
    <col min="3081" max="3081" width="21.42578125" style="263" customWidth="1"/>
    <col min="3082" max="3082" width="1" style="263" customWidth="1"/>
    <col min="3083" max="3328" width="9.140625" style="263"/>
    <col min="3329" max="3329" width="4.7109375" style="263" customWidth="1"/>
    <col min="3330" max="3330" width="23.28515625" style="263" customWidth="1"/>
    <col min="3331" max="3332" width="17.7109375" style="263" customWidth="1"/>
    <col min="3333" max="3334" width="14.140625" style="263" customWidth="1"/>
    <col min="3335" max="3335" width="20.42578125" style="263" customWidth="1"/>
    <col min="3336" max="3336" width="23.7109375" style="263" customWidth="1"/>
    <col min="3337" max="3337" width="21.42578125" style="263" customWidth="1"/>
    <col min="3338" max="3338" width="1" style="263" customWidth="1"/>
    <col min="3339" max="3584" width="9.140625" style="263"/>
    <col min="3585" max="3585" width="4.7109375" style="263" customWidth="1"/>
    <col min="3586" max="3586" width="23.28515625" style="263" customWidth="1"/>
    <col min="3587" max="3588" width="17.7109375" style="263" customWidth="1"/>
    <col min="3589" max="3590" width="14.140625" style="263" customWidth="1"/>
    <col min="3591" max="3591" width="20.42578125" style="263" customWidth="1"/>
    <col min="3592" max="3592" width="23.7109375" style="263" customWidth="1"/>
    <col min="3593" max="3593" width="21.42578125" style="263" customWidth="1"/>
    <col min="3594" max="3594" width="1" style="263" customWidth="1"/>
    <col min="3595" max="3840" width="9.140625" style="263"/>
    <col min="3841" max="3841" width="4.7109375" style="263" customWidth="1"/>
    <col min="3842" max="3842" width="23.28515625" style="263" customWidth="1"/>
    <col min="3843" max="3844" width="17.7109375" style="263" customWidth="1"/>
    <col min="3845" max="3846" width="14.140625" style="263" customWidth="1"/>
    <col min="3847" max="3847" width="20.42578125" style="263" customWidth="1"/>
    <col min="3848" max="3848" width="23.7109375" style="263" customWidth="1"/>
    <col min="3849" max="3849" width="21.42578125" style="263" customWidth="1"/>
    <col min="3850" max="3850" width="1" style="263" customWidth="1"/>
    <col min="3851" max="4096" width="9.140625" style="263"/>
    <col min="4097" max="4097" width="4.7109375" style="263" customWidth="1"/>
    <col min="4098" max="4098" width="23.28515625" style="263" customWidth="1"/>
    <col min="4099" max="4100" width="17.7109375" style="263" customWidth="1"/>
    <col min="4101" max="4102" width="14.140625" style="263" customWidth="1"/>
    <col min="4103" max="4103" width="20.42578125" style="263" customWidth="1"/>
    <col min="4104" max="4104" width="23.7109375" style="263" customWidth="1"/>
    <col min="4105" max="4105" width="21.42578125" style="263" customWidth="1"/>
    <col min="4106" max="4106" width="1" style="263" customWidth="1"/>
    <col min="4107" max="4352" width="9.140625" style="263"/>
    <col min="4353" max="4353" width="4.7109375" style="263" customWidth="1"/>
    <col min="4354" max="4354" width="23.28515625" style="263" customWidth="1"/>
    <col min="4355" max="4356" width="17.7109375" style="263" customWidth="1"/>
    <col min="4357" max="4358" width="14.140625" style="263" customWidth="1"/>
    <col min="4359" max="4359" width="20.42578125" style="263" customWidth="1"/>
    <col min="4360" max="4360" width="23.7109375" style="263" customWidth="1"/>
    <col min="4361" max="4361" width="21.42578125" style="263" customWidth="1"/>
    <col min="4362" max="4362" width="1" style="263" customWidth="1"/>
    <col min="4363" max="4608" width="9.140625" style="263"/>
    <col min="4609" max="4609" width="4.7109375" style="263" customWidth="1"/>
    <col min="4610" max="4610" width="23.28515625" style="263" customWidth="1"/>
    <col min="4611" max="4612" width="17.7109375" style="263" customWidth="1"/>
    <col min="4613" max="4614" width="14.140625" style="263" customWidth="1"/>
    <col min="4615" max="4615" width="20.42578125" style="263" customWidth="1"/>
    <col min="4616" max="4616" width="23.7109375" style="263" customWidth="1"/>
    <col min="4617" max="4617" width="21.42578125" style="263" customWidth="1"/>
    <col min="4618" max="4618" width="1" style="263" customWidth="1"/>
    <col min="4619" max="4864" width="9.140625" style="263"/>
    <col min="4865" max="4865" width="4.7109375" style="263" customWidth="1"/>
    <col min="4866" max="4866" width="23.28515625" style="263" customWidth="1"/>
    <col min="4867" max="4868" width="17.7109375" style="263" customWidth="1"/>
    <col min="4869" max="4870" width="14.140625" style="263" customWidth="1"/>
    <col min="4871" max="4871" width="20.42578125" style="263" customWidth="1"/>
    <col min="4872" max="4872" width="23.7109375" style="263" customWidth="1"/>
    <col min="4873" max="4873" width="21.42578125" style="263" customWidth="1"/>
    <col min="4874" max="4874" width="1" style="263" customWidth="1"/>
    <col min="4875" max="5120" width="9.140625" style="263"/>
    <col min="5121" max="5121" width="4.7109375" style="263" customWidth="1"/>
    <col min="5122" max="5122" width="23.28515625" style="263" customWidth="1"/>
    <col min="5123" max="5124" width="17.7109375" style="263" customWidth="1"/>
    <col min="5125" max="5126" width="14.140625" style="263" customWidth="1"/>
    <col min="5127" max="5127" width="20.42578125" style="263" customWidth="1"/>
    <col min="5128" max="5128" width="23.7109375" style="263" customWidth="1"/>
    <col min="5129" max="5129" width="21.42578125" style="263" customWidth="1"/>
    <col min="5130" max="5130" width="1" style="263" customWidth="1"/>
    <col min="5131" max="5376" width="9.140625" style="263"/>
    <col min="5377" max="5377" width="4.7109375" style="263" customWidth="1"/>
    <col min="5378" max="5378" width="23.28515625" style="263" customWidth="1"/>
    <col min="5379" max="5380" width="17.7109375" style="263" customWidth="1"/>
    <col min="5381" max="5382" width="14.140625" style="263" customWidth="1"/>
    <col min="5383" max="5383" width="20.42578125" style="263" customWidth="1"/>
    <col min="5384" max="5384" width="23.7109375" style="263" customWidth="1"/>
    <col min="5385" max="5385" width="21.42578125" style="263" customWidth="1"/>
    <col min="5386" max="5386" width="1" style="263" customWidth="1"/>
    <col min="5387" max="5632" width="9.140625" style="263"/>
    <col min="5633" max="5633" width="4.7109375" style="263" customWidth="1"/>
    <col min="5634" max="5634" width="23.28515625" style="263" customWidth="1"/>
    <col min="5635" max="5636" width="17.7109375" style="263" customWidth="1"/>
    <col min="5637" max="5638" width="14.140625" style="263" customWidth="1"/>
    <col min="5639" max="5639" width="20.42578125" style="263" customWidth="1"/>
    <col min="5640" max="5640" width="23.7109375" style="263" customWidth="1"/>
    <col min="5641" max="5641" width="21.42578125" style="263" customWidth="1"/>
    <col min="5642" max="5642" width="1" style="263" customWidth="1"/>
    <col min="5643" max="5888" width="9.140625" style="263"/>
    <col min="5889" max="5889" width="4.7109375" style="263" customWidth="1"/>
    <col min="5890" max="5890" width="23.28515625" style="263" customWidth="1"/>
    <col min="5891" max="5892" width="17.7109375" style="263" customWidth="1"/>
    <col min="5893" max="5894" width="14.140625" style="263" customWidth="1"/>
    <col min="5895" max="5895" width="20.42578125" style="263" customWidth="1"/>
    <col min="5896" max="5896" width="23.7109375" style="263" customWidth="1"/>
    <col min="5897" max="5897" width="21.42578125" style="263" customWidth="1"/>
    <col min="5898" max="5898" width="1" style="263" customWidth="1"/>
    <col min="5899" max="6144" width="9.140625" style="263"/>
    <col min="6145" max="6145" width="4.7109375" style="263" customWidth="1"/>
    <col min="6146" max="6146" width="23.28515625" style="263" customWidth="1"/>
    <col min="6147" max="6148" width="17.7109375" style="263" customWidth="1"/>
    <col min="6149" max="6150" width="14.140625" style="263" customWidth="1"/>
    <col min="6151" max="6151" width="20.42578125" style="263" customWidth="1"/>
    <col min="6152" max="6152" width="23.7109375" style="263" customWidth="1"/>
    <col min="6153" max="6153" width="21.42578125" style="263" customWidth="1"/>
    <col min="6154" max="6154" width="1" style="263" customWidth="1"/>
    <col min="6155" max="6400" width="9.140625" style="263"/>
    <col min="6401" max="6401" width="4.7109375" style="263" customWidth="1"/>
    <col min="6402" max="6402" width="23.28515625" style="263" customWidth="1"/>
    <col min="6403" max="6404" width="17.7109375" style="263" customWidth="1"/>
    <col min="6405" max="6406" width="14.140625" style="263" customWidth="1"/>
    <col min="6407" max="6407" width="20.42578125" style="263" customWidth="1"/>
    <col min="6408" max="6408" width="23.7109375" style="263" customWidth="1"/>
    <col min="6409" max="6409" width="21.42578125" style="263" customWidth="1"/>
    <col min="6410" max="6410" width="1" style="263" customWidth="1"/>
    <col min="6411" max="6656" width="9.140625" style="263"/>
    <col min="6657" max="6657" width="4.7109375" style="263" customWidth="1"/>
    <col min="6658" max="6658" width="23.28515625" style="263" customWidth="1"/>
    <col min="6659" max="6660" width="17.7109375" style="263" customWidth="1"/>
    <col min="6661" max="6662" width="14.140625" style="263" customWidth="1"/>
    <col min="6663" max="6663" width="20.42578125" style="263" customWidth="1"/>
    <col min="6664" max="6664" width="23.7109375" style="263" customWidth="1"/>
    <col min="6665" max="6665" width="21.42578125" style="263" customWidth="1"/>
    <col min="6666" max="6666" width="1" style="263" customWidth="1"/>
    <col min="6667" max="6912" width="9.140625" style="263"/>
    <col min="6913" max="6913" width="4.7109375" style="263" customWidth="1"/>
    <col min="6914" max="6914" width="23.28515625" style="263" customWidth="1"/>
    <col min="6915" max="6916" width="17.7109375" style="263" customWidth="1"/>
    <col min="6917" max="6918" width="14.140625" style="263" customWidth="1"/>
    <col min="6919" max="6919" width="20.42578125" style="263" customWidth="1"/>
    <col min="6920" max="6920" width="23.7109375" style="263" customWidth="1"/>
    <col min="6921" max="6921" width="21.42578125" style="263" customWidth="1"/>
    <col min="6922" max="6922" width="1" style="263" customWidth="1"/>
    <col min="6923" max="7168" width="9.140625" style="263"/>
    <col min="7169" max="7169" width="4.7109375" style="263" customWidth="1"/>
    <col min="7170" max="7170" width="23.28515625" style="263" customWidth="1"/>
    <col min="7171" max="7172" width="17.7109375" style="263" customWidth="1"/>
    <col min="7173" max="7174" width="14.140625" style="263" customWidth="1"/>
    <col min="7175" max="7175" width="20.42578125" style="263" customWidth="1"/>
    <col min="7176" max="7176" width="23.7109375" style="263" customWidth="1"/>
    <col min="7177" max="7177" width="21.42578125" style="263" customWidth="1"/>
    <col min="7178" max="7178" width="1" style="263" customWidth="1"/>
    <col min="7179" max="7424" width="9.140625" style="263"/>
    <col min="7425" max="7425" width="4.7109375" style="263" customWidth="1"/>
    <col min="7426" max="7426" width="23.28515625" style="263" customWidth="1"/>
    <col min="7427" max="7428" width="17.7109375" style="263" customWidth="1"/>
    <col min="7429" max="7430" width="14.140625" style="263" customWidth="1"/>
    <col min="7431" max="7431" width="20.42578125" style="263" customWidth="1"/>
    <col min="7432" max="7432" width="23.7109375" style="263" customWidth="1"/>
    <col min="7433" max="7433" width="21.42578125" style="263" customWidth="1"/>
    <col min="7434" max="7434" width="1" style="263" customWidth="1"/>
    <col min="7435" max="7680" width="9.140625" style="263"/>
    <col min="7681" max="7681" width="4.7109375" style="263" customWidth="1"/>
    <col min="7682" max="7682" width="23.28515625" style="263" customWidth="1"/>
    <col min="7683" max="7684" width="17.7109375" style="263" customWidth="1"/>
    <col min="7685" max="7686" width="14.140625" style="263" customWidth="1"/>
    <col min="7687" max="7687" width="20.42578125" style="263" customWidth="1"/>
    <col min="7688" max="7688" width="23.7109375" style="263" customWidth="1"/>
    <col min="7689" max="7689" width="21.42578125" style="263" customWidth="1"/>
    <col min="7690" max="7690" width="1" style="263" customWidth="1"/>
    <col min="7691" max="7936" width="9.140625" style="263"/>
    <col min="7937" max="7937" width="4.7109375" style="263" customWidth="1"/>
    <col min="7938" max="7938" width="23.28515625" style="263" customWidth="1"/>
    <col min="7939" max="7940" width="17.7109375" style="263" customWidth="1"/>
    <col min="7941" max="7942" width="14.140625" style="263" customWidth="1"/>
    <col min="7943" max="7943" width="20.42578125" style="263" customWidth="1"/>
    <col min="7944" max="7944" width="23.7109375" style="263" customWidth="1"/>
    <col min="7945" max="7945" width="21.42578125" style="263" customWidth="1"/>
    <col min="7946" max="7946" width="1" style="263" customWidth="1"/>
    <col min="7947" max="8192" width="9.140625" style="263"/>
    <col min="8193" max="8193" width="4.7109375" style="263" customWidth="1"/>
    <col min="8194" max="8194" width="23.28515625" style="263" customWidth="1"/>
    <col min="8195" max="8196" width="17.7109375" style="263" customWidth="1"/>
    <col min="8197" max="8198" width="14.140625" style="263" customWidth="1"/>
    <col min="8199" max="8199" width="20.42578125" style="263" customWidth="1"/>
    <col min="8200" max="8200" width="23.7109375" style="263" customWidth="1"/>
    <col min="8201" max="8201" width="21.42578125" style="263" customWidth="1"/>
    <col min="8202" max="8202" width="1" style="263" customWidth="1"/>
    <col min="8203" max="8448" width="9.140625" style="263"/>
    <col min="8449" max="8449" width="4.7109375" style="263" customWidth="1"/>
    <col min="8450" max="8450" width="23.28515625" style="263" customWidth="1"/>
    <col min="8451" max="8452" width="17.7109375" style="263" customWidth="1"/>
    <col min="8453" max="8454" width="14.140625" style="263" customWidth="1"/>
    <col min="8455" max="8455" width="20.42578125" style="263" customWidth="1"/>
    <col min="8456" max="8456" width="23.7109375" style="263" customWidth="1"/>
    <col min="8457" max="8457" width="21.42578125" style="263" customWidth="1"/>
    <col min="8458" max="8458" width="1" style="263" customWidth="1"/>
    <col min="8459" max="8704" width="9.140625" style="263"/>
    <col min="8705" max="8705" width="4.7109375" style="263" customWidth="1"/>
    <col min="8706" max="8706" width="23.28515625" style="263" customWidth="1"/>
    <col min="8707" max="8708" width="17.7109375" style="263" customWidth="1"/>
    <col min="8709" max="8710" width="14.140625" style="263" customWidth="1"/>
    <col min="8711" max="8711" width="20.42578125" style="263" customWidth="1"/>
    <col min="8712" max="8712" width="23.7109375" style="263" customWidth="1"/>
    <col min="8713" max="8713" width="21.42578125" style="263" customWidth="1"/>
    <col min="8714" max="8714" width="1" style="263" customWidth="1"/>
    <col min="8715" max="8960" width="9.140625" style="263"/>
    <col min="8961" max="8961" width="4.7109375" style="263" customWidth="1"/>
    <col min="8962" max="8962" width="23.28515625" style="263" customWidth="1"/>
    <col min="8963" max="8964" width="17.7109375" style="263" customWidth="1"/>
    <col min="8965" max="8966" width="14.140625" style="263" customWidth="1"/>
    <col min="8967" max="8967" width="20.42578125" style="263" customWidth="1"/>
    <col min="8968" max="8968" width="23.7109375" style="263" customWidth="1"/>
    <col min="8969" max="8969" width="21.42578125" style="263" customWidth="1"/>
    <col min="8970" max="8970" width="1" style="263" customWidth="1"/>
    <col min="8971" max="9216" width="9.140625" style="263"/>
    <col min="9217" max="9217" width="4.7109375" style="263" customWidth="1"/>
    <col min="9218" max="9218" width="23.28515625" style="263" customWidth="1"/>
    <col min="9219" max="9220" width="17.7109375" style="263" customWidth="1"/>
    <col min="9221" max="9222" width="14.140625" style="263" customWidth="1"/>
    <col min="9223" max="9223" width="20.42578125" style="263" customWidth="1"/>
    <col min="9224" max="9224" width="23.7109375" style="263" customWidth="1"/>
    <col min="9225" max="9225" width="21.42578125" style="263" customWidth="1"/>
    <col min="9226" max="9226" width="1" style="263" customWidth="1"/>
    <col min="9227" max="9472" width="9.140625" style="263"/>
    <col min="9473" max="9473" width="4.7109375" style="263" customWidth="1"/>
    <col min="9474" max="9474" width="23.28515625" style="263" customWidth="1"/>
    <col min="9475" max="9476" width="17.7109375" style="263" customWidth="1"/>
    <col min="9477" max="9478" width="14.140625" style="263" customWidth="1"/>
    <col min="9479" max="9479" width="20.42578125" style="263" customWidth="1"/>
    <col min="9480" max="9480" width="23.7109375" style="263" customWidth="1"/>
    <col min="9481" max="9481" width="21.42578125" style="263" customWidth="1"/>
    <col min="9482" max="9482" width="1" style="263" customWidth="1"/>
    <col min="9483" max="9728" width="9.140625" style="263"/>
    <col min="9729" max="9729" width="4.7109375" style="263" customWidth="1"/>
    <col min="9730" max="9730" width="23.28515625" style="263" customWidth="1"/>
    <col min="9731" max="9732" width="17.7109375" style="263" customWidth="1"/>
    <col min="9733" max="9734" width="14.140625" style="263" customWidth="1"/>
    <col min="9735" max="9735" width="20.42578125" style="263" customWidth="1"/>
    <col min="9736" max="9736" width="23.7109375" style="263" customWidth="1"/>
    <col min="9737" max="9737" width="21.42578125" style="263" customWidth="1"/>
    <col min="9738" max="9738" width="1" style="263" customWidth="1"/>
    <col min="9739" max="9984" width="9.140625" style="263"/>
    <col min="9985" max="9985" width="4.7109375" style="263" customWidth="1"/>
    <col min="9986" max="9986" width="23.28515625" style="263" customWidth="1"/>
    <col min="9987" max="9988" width="17.7109375" style="263" customWidth="1"/>
    <col min="9989" max="9990" width="14.140625" style="263" customWidth="1"/>
    <col min="9991" max="9991" width="20.42578125" style="263" customWidth="1"/>
    <col min="9992" max="9992" width="23.7109375" style="263" customWidth="1"/>
    <col min="9993" max="9993" width="21.42578125" style="263" customWidth="1"/>
    <col min="9994" max="9994" width="1" style="263" customWidth="1"/>
    <col min="9995" max="10240" width="9.140625" style="263"/>
    <col min="10241" max="10241" width="4.7109375" style="263" customWidth="1"/>
    <col min="10242" max="10242" width="23.28515625" style="263" customWidth="1"/>
    <col min="10243" max="10244" width="17.7109375" style="263" customWidth="1"/>
    <col min="10245" max="10246" width="14.140625" style="263" customWidth="1"/>
    <col min="10247" max="10247" width="20.42578125" style="263" customWidth="1"/>
    <col min="10248" max="10248" width="23.7109375" style="263" customWidth="1"/>
    <col min="10249" max="10249" width="21.42578125" style="263" customWidth="1"/>
    <col min="10250" max="10250" width="1" style="263" customWidth="1"/>
    <col min="10251" max="10496" width="9.140625" style="263"/>
    <col min="10497" max="10497" width="4.7109375" style="263" customWidth="1"/>
    <col min="10498" max="10498" width="23.28515625" style="263" customWidth="1"/>
    <col min="10499" max="10500" width="17.7109375" style="263" customWidth="1"/>
    <col min="10501" max="10502" width="14.140625" style="263" customWidth="1"/>
    <col min="10503" max="10503" width="20.42578125" style="263" customWidth="1"/>
    <col min="10504" max="10504" width="23.7109375" style="263" customWidth="1"/>
    <col min="10505" max="10505" width="21.42578125" style="263" customWidth="1"/>
    <col min="10506" max="10506" width="1" style="263" customWidth="1"/>
    <col min="10507" max="10752" width="9.140625" style="263"/>
    <col min="10753" max="10753" width="4.7109375" style="263" customWidth="1"/>
    <col min="10754" max="10754" width="23.28515625" style="263" customWidth="1"/>
    <col min="10755" max="10756" width="17.7109375" style="263" customWidth="1"/>
    <col min="10757" max="10758" width="14.140625" style="263" customWidth="1"/>
    <col min="10759" max="10759" width="20.42578125" style="263" customWidth="1"/>
    <col min="10760" max="10760" width="23.7109375" style="263" customWidth="1"/>
    <col min="10761" max="10761" width="21.42578125" style="263" customWidth="1"/>
    <col min="10762" max="10762" width="1" style="263" customWidth="1"/>
    <col min="10763" max="11008" width="9.140625" style="263"/>
    <col min="11009" max="11009" width="4.7109375" style="263" customWidth="1"/>
    <col min="11010" max="11010" width="23.28515625" style="263" customWidth="1"/>
    <col min="11011" max="11012" width="17.7109375" style="263" customWidth="1"/>
    <col min="11013" max="11014" width="14.140625" style="263" customWidth="1"/>
    <col min="11015" max="11015" width="20.42578125" style="263" customWidth="1"/>
    <col min="11016" max="11016" width="23.7109375" style="263" customWidth="1"/>
    <col min="11017" max="11017" width="21.42578125" style="263" customWidth="1"/>
    <col min="11018" max="11018" width="1" style="263" customWidth="1"/>
    <col min="11019" max="11264" width="9.140625" style="263"/>
    <col min="11265" max="11265" width="4.7109375" style="263" customWidth="1"/>
    <col min="11266" max="11266" width="23.28515625" style="263" customWidth="1"/>
    <col min="11267" max="11268" width="17.7109375" style="263" customWidth="1"/>
    <col min="11269" max="11270" width="14.140625" style="263" customWidth="1"/>
    <col min="11271" max="11271" width="20.42578125" style="263" customWidth="1"/>
    <col min="11272" max="11272" width="23.7109375" style="263" customWidth="1"/>
    <col min="11273" max="11273" width="21.42578125" style="263" customWidth="1"/>
    <col min="11274" max="11274" width="1" style="263" customWidth="1"/>
    <col min="11275" max="11520" width="9.140625" style="263"/>
    <col min="11521" max="11521" width="4.7109375" style="263" customWidth="1"/>
    <col min="11522" max="11522" width="23.28515625" style="263" customWidth="1"/>
    <col min="11523" max="11524" width="17.7109375" style="263" customWidth="1"/>
    <col min="11525" max="11526" width="14.140625" style="263" customWidth="1"/>
    <col min="11527" max="11527" width="20.42578125" style="263" customWidth="1"/>
    <col min="11528" max="11528" width="23.7109375" style="263" customWidth="1"/>
    <col min="11529" max="11529" width="21.42578125" style="263" customWidth="1"/>
    <col min="11530" max="11530" width="1" style="263" customWidth="1"/>
    <col min="11531" max="11776" width="9.140625" style="263"/>
    <col min="11777" max="11777" width="4.7109375" style="263" customWidth="1"/>
    <col min="11778" max="11778" width="23.28515625" style="263" customWidth="1"/>
    <col min="11779" max="11780" width="17.7109375" style="263" customWidth="1"/>
    <col min="11781" max="11782" width="14.140625" style="263" customWidth="1"/>
    <col min="11783" max="11783" width="20.42578125" style="263" customWidth="1"/>
    <col min="11784" max="11784" width="23.7109375" style="263" customWidth="1"/>
    <col min="11785" max="11785" width="21.42578125" style="263" customWidth="1"/>
    <col min="11786" max="11786" width="1" style="263" customWidth="1"/>
    <col min="11787" max="12032" width="9.140625" style="263"/>
    <col min="12033" max="12033" width="4.7109375" style="263" customWidth="1"/>
    <col min="12034" max="12034" width="23.28515625" style="263" customWidth="1"/>
    <col min="12035" max="12036" width="17.7109375" style="263" customWidth="1"/>
    <col min="12037" max="12038" width="14.140625" style="263" customWidth="1"/>
    <col min="12039" max="12039" width="20.42578125" style="263" customWidth="1"/>
    <col min="12040" max="12040" width="23.7109375" style="263" customWidth="1"/>
    <col min="12041" max="12041" width="21.42578125" style="263" customWidth="1"/>
    <col min="12042" max="12042" width="1" style="263" customWidth="1"/>
    <col min="12043" max="12288" width="9.140625" style="263"/>
    <col min="12289" max="12289" width="4.7109375" style="263" customWidth="1"/>
    <col min="12290" max="12290" width="23.28515625" style="263" customWidth="1"/>
    <col min="12291" max="12292" width="17.7109375" style="263" customWidth="1"/>
    <col min="12293" max="12294" width="14.140625" style="263" customWidth="1"/>
    <col min="12295" max="12295" width="20.42578125" style="263" customWidth="1"/>
    <col min="12296" max="12296" width="23.7109375" style="263" customWidth="1"/>
    <col min="12297" max="12297" width="21.42578125" style="263" customWidth="1"/>
    <col min="12298" max="12298" width="1" style="263" customWidth="1"/>
    <col min="12299" max="12544" width="9.140625" style="263"/>
    <col min="12545" max="12545" width="4.7109375" style="263" customWidth="1"/>
    <col min="12546" max="12546" width="23.28515625" style="263" customWidth="1"/>
    <col min="12547" max="12548" width="17.7109375" style="263" customWidth="1"/>
    <col min="12549" max="12550" width="14.140625" style="263" customWidth="1"/>
    <col min="12551" max="12551" width="20.42578125" style="263" customWidth="1"/>
    <col min="12552" max="12552" width="23.7109375" style="263" customWidth="1"/>
    <col min="12553" max="12553" width="21.42578125" style="263" customWidth="1"/>
    <col min="12554" max="12554" width="1" style="263" customWidth="1"/>
    <col min="12555" max="12800" width="9.140625" style="263"/>
    <col min="12801" max="12801" width="4.7109375" style="263" customWidth="1"/>
    <col min="12802" max="12802" width="23.28515625" style="263" customWidth="1"/>
    <col min="12803" max="12804" width="17.7109375" style="263" customWidth="1"/>
    <col min="12805" max="12806" width="14.140625" style="263" customWidth="1"/>
    <col min="12807" max="12807" width="20.42578125" style="263" customWidth="1"/>
    <col min="12808" max="12808" width="23.7109375" style="263" customWidth="1"/>
    <col min="12809" max="12809" width="21.42578125" style="263" customWidth="1"/>
    <col min="12810" max="12810" width="1" style="263" customWidth="1"/>
    <col min="12811" max="13056" width="9.140625" style="263"/>
    <col min="13057" max="13057" width="4.7109375" style="263" customWidth="1"/>
    <col min="13058" max="13058" width="23.28515625" style="263" customWidth="1"/>
    <col min="13059" max="13060" width="17.7109375" style="263" customWidth="1"/>
    <col min="13061" max="13062" width="14.140625" style="263" customWidth="1"/>
    <col min="13063" max="13063" width="20.42578125" style="263" customWidth="1"/>
    <col min="13064" max="13064" width="23.7109375" style="263" customWidth="1"/>
    <col min="13065" max="13065" width="21.42578125" style="263" customWidth="1"/>
    <col min="13066" max="13066" width="1" style="263" customWidth="1"/>
    <col min="13067" max="13312" width="9.140625" style="263"/>
    <col min="13313" max="13313" width="4.7109375" style="263" customWidth="1"/>
    <col min="13314" max="13314" width="23.28515625" style="263" customWidth="1"/>
    <col min="13315" max="13316" width="17.7109375" style="263" customWidth="1"/>
    <col min="13317" max="13318" width="14.140625" style="263" customWidth="1"/>
    <col min="13319" max="13319" width="20.42578125" style="263" customWidth="1"/>
    <col min="13320" max="13320" width="23.7109375" style="263" customWidth="1"/>
    <col min="13321" max="13321" width="21.42578125" style="263" customWidth="1"/>
    <col min="13322" max="13322" width="1" style="263" customWidth="1"/>
    <col min="13323" max="13568" width="9.140625" style="263"/>
    <col min="13569" max="13569" width="4.7109375" style="263" customWidth="1"/>
    <col min="13570" max="13570" width="23.28515625" style="263" customWidth="1"/>
    <col min="13571" max="13572" width="17.7109375" style="263" customWidth="1"/>
    <col min="13573" max="13574" width="14.140625" style="263" customWidth="1"/>
    <col min="13575" max="13575" width="20.42578125" style="263" customWidth="1"/>
    <col min="13576" max="13576" width="23.7109375" style="263" customWidth="1"/>
    <col min="13577" max="13577" width="21.42578125" style="263" customWidth="1"/>
    <col min="13578" max="13578" width="1" style="263" customWidth="1"/>
    <col min="13579" max="13824" width="9.140625" style="263"/>
    <col min="13825" max="13825" width="4.7109375" style="263" customWidth="1"/>
    <col min="13826" max="13826" width="23.28515625" style="263" customWidth="1"/>
    <col min="13827" max="13828" width="17.7109375" style="263" customWidth="1"/>
    <col min="13829" max="13830" width="14.140625" style="263" customWidth="1"/>
    <col min="13831" max="13831" width="20.42578125" style="263" customWidth="1"/>
    <col min="13832" max="13832" width="23.7109375" style="263" customWidth="1"/>
    <col min="13833" max="13833" width="21.42578125" style="263" customWidth="1"/>
    <col min="13834" max="13834" width="1" style="263" customWidth="1"/>
    <col min="13835" max="14080" width="9.140625" style="263"/>
    <col min="14081" max="14081" width="4.7109375" style="263" customWidth="1"/>
    <col min="14082" max="14082" width="23.28515625" style="263" customWidth="1"/>
    <col min="14083" max="14084" width="17.7109375" style="263" customWidth="1"/>
    <col min="14085" max="14086" width="14.140625" style="263" customWidth="1"/>
    <col min="14087" max="14087" width="20.42578125" style="263" customWidth="1"/>
    <col min="14088" max="14088" width="23.7109375" style="263" customWidth="1"/>
    <col min="14089" max="14089" width="21.42578125" style="263" customWidth="1"/>
    <col min="14090" max="14090" width="1" style="263" customWidth="1"/>
    <col min="14091" max="14336" width="9.140625" style="263"/>
    <col min="14337" max="14337" width="4.7109375" style="263" customWidth="1"/>
    <col min="14338" max="14338" width="23.28515625" style="263" customWidth="1"/>
    <col min="14339" max="14340" width="17.7109375" style="263" customWidth="1"/>
    <col min="14341" max="14342" width="14.140625" style="263" customWidth="1"/>
    <col min="14343" max="14343" width="20.42578125" style="263" customWidth="1"/>
    <col min="14344" max="14344" width="23.7109375" style="263" customWidth="1"/>
    <col min="14345" max="14345" width="21.42578125" style="263" customWidth="1"/>
    <col min="14346" max="14346" width="1" style="263" customWidth="1"/>
    <col min="14347" max="14592" width="9.140625" style="263"/>
    <col min="14593" max="14593" width="4.7109375" style="263" customWidth="1"/>
    <col min="14594" max="14594" width="23.28515625" style="263" customWidth="1"/>
    <col min="14595" max="14596" width="17.7109375" style="263" customWidth="1"/>
    <col min="14597" max="14598" width="14.140625" style="263" customWidth="1"/>
    <col min="14599" max="14599" width="20.42578125" style="263" customWidth="1"/>
    <col min="14600" max="14600" width="23.7109375" style="263" customWidth="1"/>
    <col min="14601" max="14601" width="21.42578125" style="263" customWidth="1"/>
    <col min="14602" max="14602" width="1" style="263" customWidth="1"/>
    <col min="14603" max="14848" width="9.140625" style="263"/>
    <col min="14849" max="14849" width="4.7109375" style="263" customWidth="1"/>
    <col min="14850" max="14850" width="23.28515625" style="263" customWidth="1"/>
    <col min="14851" max="14852" width="17.7109375" style="263" customWidth="1"/>
    <col min="14853" max="14854" width="14.140625" style="263" customWidth="1"/>
    <col min="14855" max="14855" width="20.42578125" style="263" customWidth="1"/>
    <col min="14856" max="14856" width="23.7109375" style="263" customWidth="1"/>
    <col min="14857" max="14857" width="21.42578125" style="263" customWidth="1"/>
    <col min="14858" max="14858" width="1" style="263" customWidth="1"/>
    <col min="14859" max="15104" width="9.140625" style="263"/>
    <col min="15105" max="15105" width="4.7109375" style="263" customWidth="1"/>
    <col min="15106" max="15106" width="23.28515625" style="263" customWidth="1"/>
    <col min="15107" max="15108" width="17.7109375" style="263" customWidth="1"/>
    <col min="15109" max="15110" width="14.140625" style="263" customWidth="1"/>
    <col min="15111" max="15111" width="20.42578125" style="263" customWidth="1"/>
    <col min="15112" max="15112" width="23.7109375" style="263" customWidth="1"/>
    <col min="15113" max="15113" width="21.42578125" style="263" customWidth="1"/>
    <col min="15114" max="15114" width="1" style="263" customWidth="1"/>
    <col min="15115" max="15360" width="9.140625" style="263"/>
    <col min="15361" max="15361" width="4.7109375" style="263" customWidth="1"/>
    <col min="15362" max="15362" width="23.28515625" style="263" customWidth="1"/>
    <col min="15363" max="15364" width="17.7109375" style="263" customWidth="1"/>
    <col min="15365" max="15366" width="14.140625" style="263" customWidth="1"/>
    <col min="15367" max="15367" width="20.42578125" style="263" customWidth="1"/>
    <col min="15368" max="15368" width="23.7109375" style="263" customWidth="1"/>
    <col min="15369" max="15369" width="21.42578125" style="263" customWidth="1"/>
    <col min="15370" max="15370" width="1" style="263" customWidth="1"/>
    <col min="15371" max="15616" width="9.140625" style="263"/>
    <col min="15617" max="15617" width="4.7109375" style="263" customWidth="1"/>
    <col min="15618" max="15618" width="23.28515625" style="263" customWidth="1"/>
    <col min="15619" max="15620" width="17.7109375" style="263" customWidth="1"/>
    <col min="15621" max="15622" width="14.140625" style="263" customWidth="1"/>
    <col min="15623" max="15623" width="20.42578125" style="263" customWidth="1"/>
    <col min="15624" max="15624" width="23.7109375" style="263" customWidth="1"/>
    <col min="15625" max="15625" width="21.42578125" style="263" customWidth="1"/>
    <col min="15626" max="15626" width="1" style="263" customWidth="1"/>
    <col min="15627" max="15872" width="9.140625" style="263"/>
    <col min="15873" max="15873" width="4.7109375" style="263" customWidth="1"/>
    <col min="15874" max="15874" width="23.28515625" style="263" customWidth="1"/>
    <col min="15875" max="15876" width="17.7109375" style="263" customWidth="1"/>
    <col min="15877" max="15878" width="14.140625" style="263" customWidth="1"/>
    <col min="15879" max="15879" width="20.42578125" style="263" customWidth="1"/>
    <col min="15880" max="15880" width="23.7109375" style="263" customWidth="1"/>
    <col min="15881" max="15881" width="21.42578125" style="263" customWidth="1"/>
    <col min="15882" max="15882" width="1" style="263" customWidth="1"/>
    <col min="15883" max="16128" width="9.140625" style="263"/>
    <col min="16129" max="16129" width="4.7109375" style="263" customWidth="1"/>
    <col min="16130" max="16130" width="23.28515625" style="263" customWidth="1"/>
    <col min="16131" max="16132" width="17.7109375" style="263" customWidth="1"/>
    <col min="16133" max="16134" width="14.140625" style="263" customWidth="1"/>
    <col min="16135" max="16135" width="20.42578125" style="263" customWidth="1"/>
    <col min="16136" max="16136" width="23.7109375" style="263" customWidth="1"/>
    <col min="16137" max="16137" width="21.42578125" style="263" customWidth="1"/>
    <col min="16138" max="16138" width="1" style="263" customWidth="1"/>
    <col min="16139" max="16384" width="9.140625" style="263"/>
  </cols>
  <sheetData>
    <row r="1" spans="1:10" s="307" customFormat="1" ht="15">
      <c r="A1" s="277" t="s">
        <v>293</v>
      </c>
      <c r="B1" s="305"/>
      <c r="C1" s="305"/>
      <c r="D1" s="305"/>
      <c r="E1" s="305"/>
      <c r="F1" s="305"/>
      <c r="G1" s="305"/>
      <c r="H1" s="306"/>
      <c r="I1" s="56" t="s">
        <v>186</v>
      </c>
      <c r="J1" s="114"/>
    </row>
    <row r="2" spans="1:10" s="307" customFormat="1" ht="15">
      <c r="A2" s="281" t="s">
        <v>128</v>
      </c>
      <c r="B2" s="305"/>
      <c r="C2" s="305"/>
      <c r="D2" s="305"/>
      <c r="E2" s="305"/>
      <c r="F2" s="305"/>
      <c r="G2" s="305"/>
      <c r="H2" s="306"/>
      <c r="I2" s="500" t="s">
        <v>1135</v>
      </c>
      <c r="J2" s="501"/>
    </row>
    <row r="3" spans="1:10" s="307" customFormat="1" ht="15">
      <c r="A3" s="305"/>
      <c r="B3" s="305"/>
      <c r="C3" s="305"/>
      <c r="D3" s="305"/>
      <c r="E3" s="305"/>
      <c r="F3" s="305"/>
      <c r="G3" s="305"/>
      <c r="H3" s="108"/>
      <c r="I3" s="108"/>
      <c r="J3" s="114"/>
    </row>
    <row r="4" spans="1:10" s="285" customFormat="1" ht="15">
      <c r="A4" s="283" t="str">
        <f>'[6]ფორმა N2'!A4</f>
        <v>ანგარიშვალდებული პირის დასახელება:</v>
      </c>
      <c r="B4" s="283"/>
      <c r="C4" s="283"/>
      <c r="D4" s="308"/>
      <c r="E4" s="309"/>
      <c r="F4" s="305"/>
      <c r="G4" s="305"/>
      <c r="H4" s="305"/>
      <c r="I4" s="309"/>
      <c r="J4" s="310"/>
    </row>
    <row r="5" spans="1:10" s="285" customFormat="1" ht="15">
      <c r="A5" s="355" t="s">
        <v>1022</v>
      </c>
      <c r="B5" s="311"/>
      <c r="C5" s="311"/>
      <c r="D5" s="311"/>
      <c r="E5" s="312"/>
      <c r="F5" s="313"/>
      <c r="G5" s="313"/>
      <c r="H5" s="313"/>
      <c r="I5" s="312"/>
      <c r="J5" s="310"/>
    </row>
    <row r="6" spans="1:10" s="307" customFormat="1" ht="13.5">
      <c r="A6" s="109"/>
      <c r="B6" s="278"/>
      <c r="C6" s="278"/>
      <c r="D6" s="278"/>
      <c r="E6" s="305"/>
      <c r="F6" s="305"/>
      <c r="G6" s="305"/>
      <c r="H6" s="305"/>
      <c r="I6" s="305"/>
      <c r="J6" s="314"/>
    </row>
    <row r="7" spans="1:10" ht="30">
      <c r="A7" s="315" t="s">
        <v>64</v>
      </c>
      <c r="B7" s="264" t="s">
        <v>235</v>
      </c>
      <c r="C7" s="266" t="s">
        <v>231</v>
      </c>
      <c r="D7" s="266" t="s">
        <v>232</v>
      </c>
      <c r="E7" s="266" t="s">
        <v>233</v>
      </c>
      <c r="F7" s="266" t="s">
        <v>234</v>
      </c>
      <c r="G7" s="266" t="s">
        <v>228</v>
      </c>
      <c r="H7" s="266" t="s">
        <v>229</v>
      </c>
      <c r="I7" s="266" t="s">
        <v>230</v>
      </c>
      <c r="J7" s="316"/>
    </row>
    <row r="8" spans="1:10" ht="15">
      <c r="A8" s="264">
        <v>1</v>
      </c>
      <c r="B8" s="264">
        <v>2</v>
      </c>
      <c r="C8" s="266">
        <v>3</v>
      </c>
      <c r="D8" s="264">
        <v>4</v>
      </c>
      <c r="E8" s="266">
        <v>5</v>
      </c>
      <c r="F8" s="264">
        <v>6</v>
      </c>
      <c r="G8" s="266">
        <v>7</v>
      </c>
      <c r="H8" s="264">
        <v>8</v>
      </c>
      <c r="I8" s="266">
        <v>9</v>
      </c>
      <c r="J8" s="316"/>
    </row>
    <row r="9" spans="1:10" ht="15">
      <c r="A9" s="317">
        <v>1</v>
      </c>
      <c r="B9" s="269" t="s">
        <v>496</v>
      </c>
      <c r="C9" s="269" t="s">
        <v>497</v>
      </c>
      <c r="D9" s="269" t="s">
        <v>498</v>
      </c>
      <c r="E9" s="269">
        <v>2007</v>
      </c>
      <c r="F9" s="269" t="s">
        <v>499</v>
      </c>
      <c r="G9" s="269">
        <v>38428.370000000003</v>
      </c>
      <c r="H9" s="318">
        <v>39344</v>
      </c>
      <c r="I9" s="269"/>
      <c r="J9" s="316"/>
    </row>
    <row r="10" spans="1:10" ht="15">
      <c r="A10" s="317">
        <v>2</v>
      </c>
      <c r="B10" s="269" t="s">
        <v>496</v>
      </c>
      <c r="C10" s="269" t="s">
        <v>500</v>
      </c>
      <c r="D10" s="269" t="s">
        <v>501</v>
      </c>
      <c r="E10" s="269">
        <v>2011</v>
      </c>
      <c r="F10" s="269" t="s">
        <v>502</v>
      </c>
      <c r="G10" s="269">
        <v>88697.600000000006</v>
      </c>
      <c r="H10" s="318">
        <v>40827</v>
      </c>
      <c r="I10" s="269"/>
      <c r="J10" s="316"/>
    </row>
    <row r="11" spans="1:10" ht="15">
      <c r="A11" s="317">
        <v>3</v>
      </c>
      <c r="B11" s="269" t="s">
        <v>496</v>
      </c>
      <c r="C11" s="269" t="s">
        <v>497</v>
      </c>
      <c r="D11" s="269" t="s">
        <v>503</v>
      </c>
      <c r="E11" s="269">
        <v>2007</v>
      </c>
      <c r="F11" s="269" t="s">
        <v>504</v>
      </c>
      <c r="G11" s="269">
        <v>21221.79</v>
      </c>
      <c r="H11" s="318">
        <v>40946</v>
      </c>
      <c r="I11" s="269"/>
      <c r="J11" s="316"/>
    </row>
    <row r="12" spans="1:10" ht="15">
      <c r="A12" s="317">
        <v>4</v>
      </c>
      <c r="B12" s="269" t="s">
        <v>496</v>
      </c>
      <c r="C12" s="269" t="s">
        <v>505</v>
      </c>
      <c r="D12" s="269" t="s">
        <v>506</v>
      </c>
      <c r="E12" s="269">
        <v>2012</v>
      </c>
      <c r="F12" s="269" t="s">
        <v>507</v>
      </c>
      <c r="G12" s="269">
        <v>22825.19</v>
      </c>
      <c r="H12" s="318">
        <v>41136</v>
      </c>
      <c r="I12" s="269"/>
      <c r="J12" s="316"/>
    </row>
    <row r="13" spans="1:10" ht="15">
      <c r="A13" s="317">
        <v>5</v>
      </c>
      <c r="B13" s="269" t="s">
        <v>496</v>
      </c>
      <c r="C13" s="269" t="s">
        <v>505</v>
      </c>
      <c r="D13" s="269" t="s">
        <v>508</v>
      </c>
      <c r="E13" s="269">
        <v>2012</v>
      </c>
      <c r="F13" s="269" t="s">
        <v>509</v>
      </c>
      <c r="G13" s="269">
        <v>16552.36</v>
      </c>
      <c r="H13" s="318">
        <v>41136</v>
      </c>
      <c r="I13" s="269"/>
      <c r="J13" s="316"/>
    </row>
    <row r="14" spans="1:10" ht="15">
      <c r="A14" s="317">
        <v>6</v>
      </c>
      <c r="B14" s="269" t="s">
        <v>496</v>
      </c>
      <c r="C14" s="269" t="s">
        <v>505</v>
      </c>
      <c r="D14" s="269" t="s">
        <v>510</v>
      </c>
      <c r="E14" s="269">
        <v>2013</v>
      </c>
      <c r="F14" s="269" t="s">
        <v>511</v>
      </c>
      <c r="G14" s="269">
        <v>32998.639999999999</v>
      </c>
      <c r="H14" s="318">
        <v>41494</v>
      </c>
      <c r="I14" s="269"/>
      <c r="J14" s="316"/>
    </row>
    <row r="15" spans="1:10" s="307" customFormat="1" ht="15">
      <c r="A15" s="317">
        <v>7</v>
      </c>
      <c r="B15" s="269" t="s">
        <v>496</v>
      </c>
      <c r="C15" s="269" t="s">
        <v>512</v>
      </c>
      <c r="D15" s="269" t="s">
        <v>513</v>
      </c>
      <c r="E15" s="269">
        <v>1996</v>
      </c>
      <c r="F15" s="269" t="s">
        <v>514</v>
      </c>
      <c r="G15" s="269">
        <v>14703.39</v>
      </c>
      <c r="H15" s="319" t="s">
        <v>515</v>
      </c>
      <c r="I15" s="269"/>
      <c r="J15" s="314"/>
    </row>
    <row r="16" spans="1:10" s="307" customFormat="1" ht="15">
      <c r="A16" s="317">
        <v>8</v>
      </c>
      <c r="B16" s="269" t="s">
        <v>496</v>
      </c>
      <c r="C16" s="269" t="s">
        <v>516</v>
      </c>
      <c r="D16" s="269" t="s">
        <v>517</v>
      </c>
      <c r="E16" s="269">
        <v>2013</v>
      </c>
      <c r="F16" s="269" t="s">
        <v>518</v>
      </c>
      <c r="G16" s="269">
        <v>22166.42</v>
      </c>
      <c r="H16" s="318">
        <v>41544</v>
      </c>
      <c r="I16" s="269"/>
      <c r="J16" s="314"/>
    </row>
    <row r="17" spans="1:10" s="307" customFormat="1" ht="15">
      <c r="A17" s="317">
        <v>9</v>
      </c>
      <c r="B17" s="269" t="s">
        <v>496</v>
      </c>
      <c r="C17" s="269" t="s">
        <v>519</v>
      </c>
      <c r="D17" s="269" t="s">
        <v>520</v>
      </c>
      <c r="E17" s="269">
        <v>2000</v>
      </c>
      <c r="F17" s="269" t="s">
        <v>521</v>
      </c>
      <c r="G17" s="269">
        <v>11220.610000000006</v>
      </c>
      <c r="H17" s="320" t="s">
        <v>522</v>
      </c>
      <c r="I17" s="269"/>
      <c r="J17" s="314"/>
    </row>
    <row r="18" spans="1:10" s="307" customFormat="1" ht="15">
      <c r="A18" s="317">
        <v>10</v>
      </c>
      <c r="B18" s="269" t="s">
        <v>496</v>
      </c>
      <c r="C18" s="269" t="s">
        <v>519</v>
      </c>
      <c r="D18" s="269" t="s">
        <v>520</v>
      </c>
      <c r="E18" s="269">
        <v>2000</v>
      </c>
      <c r="F18" s="269" t="s">
        <v>523</v>
      </c>
      <c r="G18" s="269">
        <v>11160.900000000007</v>
      </c>
      <c r="H18" s="320" t="s">
        <v>522</v>
      </c>
      <c r="I18" s="269"/>
      <c r="J18" s="314"/>
    </row>
    <row r="19" spans="1:10" s="307" customFormat="1" ht="15">
      <c r="A19" s="317">
        <v>11</v>
      </c>
      <c r="B19" s="269" t="s">
        <v>496</v>
      </c>
      <c r="C19" s="269" t="s">
        <v>519</v>
      </c>
      <c r="D19" s="269" t="s">
        <v>520</v>
      </c>
      <c r="E19" s="269">
        <v>2001</v>
      </c>
      <c r="F19" s="269" t="s">
        <v>524</v>
      </c>
      <c r="G19" s="269">
        <v>10610.490000000007</v>
      </c>
      <c r="H19" s="319">
        <v>41762</v>
      </c>
      <c r="I19" s="269"/>
      <c r="J19" s="314"/>
    </row>
    <row r="20" spans="1:10" s="307" customFormat="1" ht="15">
      <c r="A20" s="317">
        <v>12</v>
      </c>
      <c r="B20" s="269" t="s">
        <v>496</v>
      </c>
      <c r="C20" s="269" t="s">
        <v>519</v>
      </c>
      <c r="D20" s="269" t="s">
        <v>520</v>
      </c>
      <c r="E20" s="269">
        <v>2001</v>
      </c>
      <c r="F20" s="269" t="s">
        <v>525</v>
      </c>
      <c r="G20" s="269">
        <v>29634.34</v>
      </c>
      <c r="H20" s="319">
        <v>41762</v>
      </c>
      <c r="I20" s="269"/>
      <c r="J20" s="314"/>
    </row>
    <row r="21" spans="1:10" s="307" customFormat="1" ht="15">
      <c r="A21" s="317">
        <v>13</v>
      </c>
      <c r="B21" s="269" t="s">
        <v>496</v>
      </c>
      <c r="C21" s="269" t="s">
        <v>519</v>
      </c>
      <c r="D21" s="269" t="s">
        <v>520</v>
      </c>
      <c r="E21" s="269">
        <v>2001</v>
      </c>
      <c r="F21" s="269" t="s">
        <v>526</v>
      </c>
      <c r="G21" s="269">
        <v>9758.0100000000075</v>
      </c>
      <c r="H21" s="319">
        <v>41762</v>
      </c>
      <c r="I21" s="269"/>
      <c r="J21" s="314"/>
    </row>
    <row r="22" spans="1:10" s="307" customFormat="1" ht="15">
      <c r="A22" s="317">
        <v>14</v>
      </c>
      <c r="B22" s="269" t="s">
        <v>496</v>
      </c>
      <c r="C22" s="269" t="s">
        <v>527</v>
      </c>
      <c r="D22" s="269" t="s">
        <v>528</v>
      </c>
      <c r="E22" s="269">
        <v>2000</v>
      </c>
      <c r="F22" s="269" t="s">
        <v>529</v>
      </c>
      <c r="G22" s="269">
        <v>8026.0200000000077</v>
      </c>
      <c r="H22" s="319">
        <v>41762</v>
      </c>
      <c r="I22" s="269"/>
      <c r="J22" s="314"/>
    </row>
    <row r="23" spans="1:10" s="307" customFormat="1" ht="15">
      <c r="A23" s="317">
        <v>15</v>
      </c>
      <c r="B23" s="269" t="s">
        <v>496</v>
      </c>
      <c r="C23" s="269" t="s">
        <v>519</v>
      </c>
      <c r="D23" s="269" t="s">
        <v>520</v>
      </c>
      <c r="E23" s="269">
        <v>2001</v>
      </c>
      <c r="F23" s="269" t="s">
        <v>530</v>
      </c>
      <c r="G23" s="269">
        <v>10765.66</v>
      </c>
      <c r="H23" s="319" t="s">
        <v>531</v>
      </c>
      <c r="I23" s="269"/>
      <c r="J23" s="314"/>
    </row>
    <row r="24" spans="1:10" s="307" customFormat="1" ht="15">
      <c r="A24" s="317">
        <v>16</v>
      </c>
      <c r="B24" s="269" t="s">
        <v>496</v>
      </c>
      <c r="C24" s="269" t="s">
        <v>519</v>
      </c>
      <c r="D24" s="269" t="s">
        <v>520</v>
      </c>
      <c r="E24" s="269">
        <v>2001</v>
      </c>
      <c r="F24" s="269" t="s">
        <v>532</v>
      </c>
      <c r="G24" s="269">
        <v>10748.86</v>
      </c>
      <c r="H24" s="319" t="s">
        <v>531</v>
      </c>
      <c r="I24" s="269"/>
      <c r="J24" s="314"/>
    </row>
    <row r="25" spans="1:10" s="307" customFormat="1" ht="15">
      <c r="A25" s="317">
        <v>17</v>
      </c>
      <c r="B25" s="269" t="s">
        <v>496</v>
      </c>
      <c r="C25" s="269" t="s">
        <v>519</v>
      </c>
      <c r="D25" s="269" t="s">
        <v>533</v>
      </c>
      <c r="E25" s="269">
        <v>2000</v>
      </c>
      <c r="F25" s="269" t="s">
        <v>534</v>
      </c>
      <c r="G25" s="269">
        <v>14486.14</v>
      </c>
      <c r="H25" s="320" t="s">
        <v>535</v>
      </c>
      <c r="I25" s="269"/>
      <c r="J25" s="314"/>
    </row>
    <row r="26" spans="1:10" s="307" customFormat="1" ht="15">
      <c r="A26" s="317">
        <v>18</v>
      </c>
      <c r="B26" s="269"/>
      <c r="C26" s="269"/>
      <c r="D26" s="269"/>
      <c r="E26" s="269"/>
      <c r="F26" s="269"/>
      <c r="G26" s="269"/>
      <c r="H26" s="321"/>
      <c r="I26" s="269"/>
      <c r="J26" s="314"/>
    </row>
    <row r="27" spans="1:10" s="307" customFormat="1" ht="15">
      <c r="A27" s="317" t="s">
        <v>265</v>
      </c>
      <c r="B27" s="269"/>
      <c r="C27" s="269"/>
      <c r="D27" s="269"/>
      <c r="E27" s="269"/>
      <c r="F27" s="269"/>
      <c r="G27" s="269"/>
      <c r="H27" s="321"/>
      <c r="I27" s="269"/>
      <c r="J27" s="314"/>
    </row>
    <row r="28" spans="1:10" s="307" customFormat="1">
      <c r="J28" s="322"/>
    </row>
    <row r="29" spans="1:10" s="307" customFormat="1"/>
    <row r="30" spans="1:10" s="307" customFormat="1">
      <c r="A30" s="263"/>
    </row>
    <row r="31" spans="1:10" s="285" customFormat="1" ht="15">
      <c r="B31" s="297" t="s">
        <v>96</v>
      </c>
      <c r="E31" s="298"/>
    </row>
    <row r="32" spans="1:10" s="285" customFormat="1" ht="15">
      <c r="C32" s="299"/>
      <c r="E32" s="299"/>
      <c r="F32" s="323"/>
      <c r="G32" s="323"/>
      <c r="H32" s="324"/>
      <c r="I32" s="324"/>
    </row>
    <row r="33" spans="1:10" s="285" customFormat="1" ht="15">
      <c r="A33" s="324"/>
      <c r="C33" s="302" t="s">
        <v>255</v>
      </c>
      <c r="E33" s="289" t="s">
        <v>260</v>
      </c>
      <c r="F33" s="325"/>
      <c r="G33" s="324"/>
      <c r="H33" s="324"/>
      <c r="I33" s="324"/>
    </row>
    <row r="34" spans="1:10" s="285" customFormat="1" ht="15">
      <c r="A34" s="324"/>
      <c r="C34" s="304" t="s">
        <v>127</v>
      </c>
      <c r="E34" s="285" t="s">
        <v>256</v>
      </c>
      <c r="F34" s="324"/>
      <c r="G34" s="324"/>
      <c r="H34" s="324"/>
      <c r="I34" s="324"/>
    </row>
    <row r="35" spans="1:10" s="324" customFormat="1" ht="15">
      <c r="B35" s="285"/>
      <c r="C35" s="263"/>
    </row>
    <row r="36" spans="1:10" s="324" customFormat="1"/>
    <row r="37" spans="1:10" s="307" customFormat="1">
      <c r="J37" s="322"/>
    </row>
    <row r="38" spans="1:10" s="307" customFormat="1">
      <c r="J38" s="322"/>
    </row>
    <row r="39" spans="1:10" s="307" customFormat="1">
      <c r="J39" s="322"/>
    </row>
    <row r="40" spans="1:10" s="307" customFormat="1">
      <c r="J40" s="322"/>
    </row>
    <row r="41" spans="1:10" s="307" customFormat="1">
      <c r="J41" s="322"/>
    </row>
    <row r="42" spans="1:10" s="307" customFormat="1">
      <c r="J42" s="322"/>
    </row>
    <row r="43" spans="1:10" s="307" customFormat="1">
      <c r="J43" s="322"/>
    </row>
    <row r="44" spans="1:10" s="307" customFormat="1">
      <c r="J44" s="322"/>
    </row>
    <row r="45" spans="1:10" s="307" customFormat="1">
      <c r="J45" s="322"/>
    </row>
    <row r="46" spans="1:10" s="307" customFormat="1">
      <c r="J46" s="322"/>
    </row>
    <row r="47" spans="1:10" s="307" customFormat="1">
      <c r="J47" s="322"/>
    </row>
    <row r="48" spans="1:10" s="307" customFormat="1">
      <c r="J48" s="322"/>
    </row>
    <row r="49" spans="10:10" s="307" customFormat="1">
      <c r="J49" s="322"/>
    </row>
    <row r="50" spans="10:10" s="307" customFormat="1">
      <c r="J50" s="322"/>
    </row>
    <row r="51" spans="10:10" s="307" customFormat="1">
      <c r="J51" s="322"/>
    </row>
    <row r="52" spans="10:10" s="307" customFormat="1">
      <c r="J52" s="322"/>
    </row>
    <row r="53" spans="10:10" s="307" customFormat="1">
      <c r="J53" s="322"/>
    </row>
    <row r="54" spans="10:10" s="307" customFormat="1">
      <c r="J54" s="32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Normal="100" zoomScaleSheetLayoutView="70" workbookViewId="0">
      <selection activeCell="W49" sqref="W49"/>
    </sheetView>
  </sheetViews>
  <sheetFormatPr defaultRowHeight="12.75"/>
  <cols>
    <col min="1" max="1" width="4.85546875" style="173" customWidth="1"/>
    <col min="2" max="2" width="37.42578125" style="173" customWidth="1"/>
    <col min="3" max="3" width="21.5703125" style="173" customWidth="1"/>
    <col min="4" max="4" width="20" style="173" customWidth="1"/>
    <col min="5" max="5" width="18.7109375" style="173" customWidth="1"/>
    <col min="6" max="6" width="24.140625" style="173" customWidth="1"/>
    <col min="7" max="7" width="27.140625" style="173" customWidth="1"/>
    <col min="8" max="8" width="0.7109375" style="173" customWidth="1"/>
    <col min="9" max="16384" width="9.140625" style="173"/>
  </cols>
  <sheetData>
    <row r="1" spans="1:8" s="157" customFormat="1" ht="15">
      <c r="A1" s="154" t="s">
        <v>313</v>
      </c>
      <c r="B1" s="155"/>
      <c r="C1" s="155"/>
      <c r="D1" s="155"/>
      <c r="E1" s="155"/>
      <c r="F1" s="56"/>
      <c r="G1" s="56" t="s">
        <v>97</v>
      </c>
      <c r="H1" s="158"/>
    </row>
    <row r="2" spans="1:8" s="157" customFormat="1" ht="15">
      <c r="A2" s="158" t="s">
        <v>304</v>
      </c>
      <c r="B2" s="155"/>
      <c r="C2" s="155"/>
      <c r="D2" s="155"/>
      <c r="E2" s="156"/>
      <c r="F2" s="156"/>
      <c r="G2" s="500" t="s">
        <v>1136</v>
      </c>
      <c r="H2" s="501"/>
    </row>
    <row r="3" spans="1:8" s="157" customFormat="1">
      <c r="A3" s="158"/>
      <c r="B3" s="155"/>
      <c r="C3" s="155"/>
      <c r="D3" s="155"/>
      <c r="E3" s="156"/>
      <c r="F3" s="156"/>
      <c r="G3" s="156"/>
      <c r="H3" s="158"/>
    </row>
    <row r="4" spans="1:8" s="157" customFormat="1" ht="15">
      <c r="A4" s="92" t="s">
        <v>261</v>
      </c>
      <c r="B4" s="155"/>
      <c r="C4" s="155"/>
      <c r="D4" s="155"/>
      <c r="E4" s="159"/>
      <c r="F4" s="159"/>
      <c r="G4" s="156"/>
      <c r="H4" s="158"/>
    </row>
    <row r="5" spans="1:8" s="157" customFormat="1" ht="15">
      <c r="A5" s="355" t="s">
        <v>1022</v>
      </c>
      <c r="B5" s="160"/>
      <c r="C5" s="160"/>
      <c r="D5" s="160"/>
      <c r="E5" s="160"/>
      <c r="F5" s="160"/>
      <c r="G5" s="161"/>
      <c r="H5" s="158"/>
    </row>
    <row r="6" spans="1:8" s="174" customFormat="1">
      <c r="A6" s="162"/>
      <c r="B6" s="162"/>
      <c r="C6" s="162"/>
      <c r="D6" s="162"/>
      <c r="E6" s="162"/>
      <c r="F6" s="162"/>
      <c r="G6" s="162"/>
      <c r="H6" s="159"/>
    </row>
    <row r="7" spans="1:8" s="157" customFormat="1" ht="51">
      <c r="A7" s="189" t="s">
        <v>64</v>
      </c>
      <c r="B7" s="165" t="s">
        <v>308</v>
      </c>
      <c r="C7" s="165" t="s">
        <v>309</v>
      </c>
      <c r="D7" s="165" t="s">
        <v>310</v>
      </c>
      <c r="E7" s="165" t="s">
        <v>311</v>
      </c>
      <c r="F7" s="165" t="s">
        <v>312</v>
      </c>
      <c r="G7" s="165" t="s">
        <v>305</v>
      </c>
      <c r="H7" s="158"/>
    </row>
    <row r="8" spans="1:8" s="157" customFormat="1">
      <c r="A8" s="163">
        <v>1</v>
      </c>
      <c r="B8" s="164">
        <v>2</v>
      </c>
      <c r="C8" s="164">
        <v>3</v>
      </c>
      <c r="D8" s="164">
        <v>4</v>
      </c>
      <c r="E8" s="165">
        <v>5</v>
      </c>
      <c r="F8" s="165">
        <v>6</v>
      </c>
      <c r="G8" s="165">
        <v>7</v>
      </c>
      <c r="H8" s="158"/>
    </row>
    <row r="9" spans="1:8" s="157" customFormat="1">
      <c r="A9" s="175">
        <v>1</v>
      </c>
      <c r="B9" s="166"/>
      <c r="C9" s="166"/>
      <c r="D9" s="167"/>
      <c r="E9" s="166"/>
      <c r="F9" s="166"/>
      <c r="G9" s="166"/>
      <c r="H9" s="158"/>
    </row>
    <row r="10" spans="1:8" s="157" customFormat="1">
      <c r="A10" s="175">
        <v>2</v>
      </c>
      <c r="B10" s="166"/>
      <c r="C10" s="166"/>
      <c r="D10" s="167"/>
      <c r="E10" s="166"/>
      <c r="F10" s="166"/>
      <c r="G10" s="166"/>
      <c r="H10" s="158"/>
    </row>
    <row r="11" spans="1:8" s="157" customFormat="1">
      <c r="A11" s="175">
        <v>3</v>
      </c>
      <c r="B11" s="166"/>
      <c r="C11" s="166"/>
      <c r="D11" s="167"/>
      <c r="E11" s="166"/>
      <c r="F11" s="166"/>
      <c r="G11" s="166"/>
      <c r="H11" s="158"/>
    </row>
    <row r="12" spans="1:8" s="157" customFormat="1">
      <c r="A12" s="175">
        <v>4</v>
      </c>
      <c r="B12" s="166"/>
      <c r="C12" s="166"/>
      <c r="D12" s="167"/>
      <c r="E12" s="166"/>
      <c r="F12" s="166"/>
      <c r="G12" s="166"/>
      <c r="H12" s="158"/>
    </row>
    <row r="13" spans="1:8" s="157" customFormat="1">
      <c r="A13" s="175">
        <v>5</v>
      </c>
      <c r="B13" s="166"/>
      <c r="C13" s="166"/>
      <c r="D13" s="167"/>
      <c r="E13" s="166"/>
      <c r="F13" s="166"/>
      <c r="G13" s="166"/>
      <c r="H13" s="158"/>
    </row>
    <row r="14" spans="1:8" s="157" customFormat="1">
      <c r="A14" s="175">
        <v>6</v>
      </c>
      <c r="B14" s="166"/>
      <c r="C14" s="166"/>
      <c r="D14" s="167"/>
      <c r="E14" s="166"/>
      <c r="F14" s="166"/>
      <c r="G14" s="166"/>
      <c r="H14" s="158"/>
    </row>
    <row r="15" spans="1:8" s="157" customFormat="1">
      <c r="A15" s="175">
        <v>7</v>
      </c>
      <c r="B15" s="166"/>
      <c r="C15" s="166"/>
      <c r="D15" s="167"/>
      <c r="E15" s="166"/>
      <c r="F15" s="166"/>
      <c r="G15" s="166"/>
      <c r="H15" s="158"/>
    </row>
    <row r="16" spans="1:8" s="157" customFormat="1">
      <c r="A16" s="175">
        <v>8</v>
      </c>
      <c r="B16" s="166"/>
      <c r="C16" s="166"/>
      <c r="D16" s="167"/>
      <c r="E16" s="166"/>
      <c r="F16" s="166"/>
      <c r="G16" s="166"/>
      <c r="H16" s="158"/>
    </row>
    <row r="17" spans="1:11" s="157" customFormat="1">
      <c r="A17" s="175">
        <v>9</v>
      </c>
      <c r="B17" s="166"/>
      <c r="C17" s="166"/>
      <c r="D17" s="167"/>
      <c r="E17" s="166"/>
      <c r="F17" s="166"/>
      <c r="G17" s="166"/>
      <c r="H17" s="158"/>
    </row>
    <row r="18" spans="1:11" s="157" customFormat="1">
      <c r="A18" s="175">
        <v>10</v>
      </c>
      <c r="B18" s="166"/>
      <c r="C18" s="166"/>
      <c r="D18" s="167"/>
      <c r="E18" s="166"/>
      <c r="F18" s="166"/>
      <c r="G18" s="166"/>
      <c r="H18" s="158"/>
    </row>
    <row r="19" spans="1:11" s="157" customFormat="1">
      <c r="A19" s="175" t="s">
        <v>263</v>
      </c>
      <c r="B19" s="166"/>
      <c r="C19" s="166"/>
      <c r="D19" s="167"/>
      <c r="E19" s="166"/>
      <c r="F19" s="166"/>
      <c r="G19" s="166"/>
      <c r="H19" s="158"/>
    </row>
    <row r="22" spans="1:11" s="157" customFormat="1"/>
    <row r="23" spans="1:11" s="157" customFormat="1"/>
    <row r="24" spans="1:11" s="21" customFormat="1" ht="15">
      <c r="B24" s="168" t="s">
        <v>96</v>
      </c>
      <c r="C24" s="168"/>
    </row>
    <row r="25" spans="1:11" s="21" customFormat="1" ht="15">
      <c r="B25" s="168"/>
      <c r="C25" s="168"/>
    </row>
    <row r="26" spans="1:11" s="21" customFormat="1" ht="15">
      <c r="C26" s="170"/>
      <c r="F26" s="170"/>
      <c r="G26" s="170"/>
      <c r="H26" s="169"/>
    </row>
    <row r="27" spans="1:11" s="21" customFormat="1" ht="15">
      <c r="C27" s="171" t="s">
        <v>255</v>
      </c>
      <c r="F27" s="168" t="s">
        <v>306</v>
      </c>
      <c r="J27" s="169"/>
      <c r="K27" s="169"/>
    </row>
    <row r="28" spans="1:11" s="21" customFormat="1" ht="15">
      <c r="C28" s="171" t="s">
        <v>127</v>
      </c>
      <c r="F28" s="172" t="s">
        <v>256</v>
      </c>
      <c r="J28" s="169"/>
      <c r="K28" s="169"/>
    </row>
    <row r="29" spans="1:11" s="157" customFormat="1" ht="15">
      <c r="C29" s="171"/>
      <c r="J29" s="174"/>
      <c r="K29" s="174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6"/>
  <sheetViews>
    <sheetView view="pageBreakPreview" zoomScaleNormal="80" zoomScaleSheetLayoutView="100" workbookViewId="0">
      <selection activeCell="H14" sqref="H14"/>
    </sheetView>
  </sheetViews>
  <sheetFormatPr defaultRowHeight="12.75"/>
  <cols>
    <col min="1" max="1" width="9.140625" style="324"/>
    <col min="2" max="2" width="20.7109375" style="324" customWidth="1"/>
    <col min="3" max="3" width="11.5703125" style="324" customWidth="1"/>
    <col min="4" max="4" width="19.140625" style="324" customWidth="1"/>
    <col min="5" max="5" width="27.85546875" style="324" customWidth="1"/>
    <col min="6" max="6" width="20.42578125" style="324" customWidth="1"/>
    <col min="7" max="7" width="19.140625" style="324" customWidth="1"/>
    <col min="8" max="8" width="22.140625" style="324" customWidth="1"/>
    <col min="9" max="9" width="21.42578125" style="324" customWidth="1"/>
    <col min="10" max="10" width="20.28515625" style="324" customWidth="1"/>
    <col min="11" max="11" width="24.42578125" style="324" customWidth="1"/>
    <col min="12" max="12" width="9.140625" style="324" hidden="1" customWidth="1"/>
    <col min="13" max="16384" width="9.140625" style="324"/>
  </cols>
  <sheetData>
    <row r="1" spans="1:12" ht="15">
      <c r="A1" s="277" t="s">
        <v>428</v>
      </c>
      <c r="B1" s="305"/>
      <c r="C1" s="305"/>
      <c r="D1" s="305"/>
      <c r="E1" s="305"/>
      <c r="F1" s="305"/>
      <c r="G1" s="305"/>
      <c r="H1" s="305"/>
      <c r="I1" s="305"/>
      <c r="J1" s="305"/>
      <c r="K1" s="56" t="s">
        <v>97</v>
      </c>
    </row>
    <row r="2" spans="1:12" ht="15">
      <c r="A2" s="281" t="s">
        <v>128</v>
      </c>
      <c r="B2" s="305"/>
      <c r="C2" s="305"/>
      <c r="D2" s="305"/>
      <c r="E2" s="305"/>
      <c r="F2" s="305"/>
      <c r="G2" s="305"/>
      <c r="H2" s="305"/>
      <c r="I2" s="305"/>
      <c r="J2" s="305"/>
      <c r="K2" s="500" t="s">
        <v>1136</v>
      </c>
      <c r="L2" s="501"/>
    </row>
    <row r="3" spans="1:12" ht="15">
      <c r="A3" s="305"/>
      <c r="B3" s="305"/>
      <c r="C3" s="305"/>
      <c r="D3" s="305"/>
      <c r="E3" s="305"/>
      <c r="F3" s="305"/>
      <c r="G3" s="305"/>
      <c r="H3" s="305"/>
      <c r="I3" s="305"/>
      <c r="J3" s="305"/>
      <c r="K3" s="108"/>
    </row>
    <row r="4" spans="1:12" ht="15">
      <c r="A4" s="283" t="str">
        <f>'[7]ფორმა N2'!A4</f>
        <v>ანგარიშვალდებული პირის დასახელება:</v>
      </c>
      <c r="B4" s="283"/>
      <c r="C4" s="283"/>
      <c r="D4" s="308"/>
      <c r="E4" s="309"/>
      <c r="F4" s="305"/>
      <c r="G4" s="305"/>
      <c r="H4" s="305"/>
      <c r="I4" s="305"/>
      <c r="J4" s="305"/>
      <c r="K4" s="309"/>
    </row>
    <row r="5" spans="1:12" s="356" customFormat="1" ht="15">
      <c r="A5" s="355" t="s">
        <v>1022</v>
      </c>
      <c r="B5" s="357"/>
      <c r="C5" s="357"/>
      <c r="D5" s="357"/>
      <c r="E5" s="486"/>
      <c r="F5" s="487"/>
      <c r="G5" s="487"/>
      <c r="H5" s="487"/>
      <c r="I5" s="487"/>
      <c r="J5" s="487"/>
      <c r="K5" s="486"/>
    </row>
    <row r="6" spans="1:12" ht="13.5">
      <c r="A6" s="109"/>
      <c r="B6" s="278"/>
      <c r="C6" s="278"/>
      <c r="D6" s="278"/>
      <c r="E6" s="305"/>
      <c r="F6" s="305"/>
      <c r="G6" s="305"/>
      <c r="H6" s="305"/>
      <c r="I6" s="305"/>
      <c r="J6" s="305"/>
      <c r="K6" s="305"/>
    </row>
    <row r="7" spans="1:12" ht="60">
      <c r="A7" s="449" t="s">
        <v>64</v>
      </c>
      <c r="B7" s="450" t="s">
        <v>361</v>
      </c>
      <c r="C7" s="450" t="s">
        <v>362</v>
      </c>
      <c r="D7" s="450" t="s">
        <v>364</v>
      </c>
      <c r="E7" s="450" t="s">
        <v>363</v>
      </c>
      <c r="F7" s="450" t="s">
        <v>372</v>
      </c>
      <c r="G7" s="450" t="s">
        <v>373</v>
      </c>
      <c r="H7" s="450" t="s">
        <v>367</v>
      </c>
      <c r="I7" s="450" t="s">
        <v>368</v>
      </c>
      <c r="J7" s="450" t="s">
        <v>380</v>
      </c>
      <c r="K7" s="450" t="s">
        <v>369</v>
      </c>
    </row>
    <row r="8" spans="1:12" ht="15">
      <c r="A8" s="451">
        <v>1</v>
      </c>
      <c r="B8" s="451">
        <v>2</v>
      </c>
      <c r="C8" s="450">
        <v>3</v>
      </c>
      <c r="D8" s="451">
        <v>4</v>
      </c>
      <c r="E8" s="450">
        <v>5</v>
      </c>
      <c r="F8" s="451">
        <v>6</v>
      </c>
      <c r="G8" s="450">
        <v>7</v>
      </c>
      <c r="H8" s="451">
        <v>8</v>
      </c>
      <c r="I8" s="450">
        <v>9</v>
      </c>
      <c r="J8" s="451">
        <v>10</v>
      </c>
      <c r="K8" s="450">
        <v>11</v>
      </c>
    </row>
    <row r="9" spans="1:12" ht="30">
      <c r="A9" s="458">
        <v>1</v>
      </c>
      <c r="B9" s="453" t="s">
        <v>563</v>
      </c>
      <c r="C9" s="453" t="s">
        <v>564</v>
      </c>
      <c r="D9" s="453" t="s">
        <v>565</v>
      </c>
      <c r="E9" s="453">
        <v>950.17</v>
      </c>
      <c r="F9" s="453">
        <v>29400</v>
      </c>
      <c r="G9" s="453"/>
      <c r="H9" s="456"/>
      <c r="I9" s="456"/>
      <c r="J9" s="456">
        <v>402003318</v>
      </c>
      <c r="K9" s="453" t="s">
        <v>566</v>
      </c>
    </row>
    <row r="10" spans="1:12" ht="30">
      <c r="A10" s="458">
        <v>2</v>
      </c>
      <c r="B10" s="453" t="s">
        <v>563</v>
      </c>
      <c r="C10" s="453" t="s">
        <v>564</v>
      </c>
      <c r="D10" s="453" t="s">
        <v>567</v>
      </c>
      <c r="E10" s="453">
        <v>350</v>
      </c>
      <c r="F10" s="453">
        <v>11200</v>
      </c>
      <c r="G10" s="453"/>
      <c r="H10" s="456"/>
      <c r="I10" s="456"/>
      <c r="J10" s="456">
        <v>402003318</v>
      </c>
      <c r="K10" s="453" t="s">
        <v>566</v>
      </c>
    </row>
    <row r="11" spans="1:12" ht="45">
      <c r="A11" s="458">
        <v>3</v>
      </c>
      <c r="B11" s="453" t="s">
        <v>568</v>
      </c>
      <c r="C11" s="453" t="s">
        <v>564</v>
      </c>
      <c r="D11" s="453" t="s">
        <v>569</v>
      </c>
      <c r="E11" s="453">
        <v>150</v>
      </c>
      <c r="F11" s="453">
        <v>800</v>
      </c>
      <c r="G11" s="453"/>
      <c r="H11" s="456"/>
      <c r="I11" s="456"/>
      <c r="J11" s="456" t="s">
        <v>570</v>
      </c>
      <c r="K11" s="453" t="s">
        <v>571</v>
      </c>
    </row>
    <row r="12" spans="1:12" ht="30">
      <c r="A12" s="458">
        <v>4</v>
      </c>
      <c r="B12" s="453" t="s">
        <v>572</v>
      </c>
      <c r="C12" s="453" t="s">
        <v>564</v>
      </c>
      <c r="D12" s="453" t="s">
        <v>1038</v>
      </c>
      <c r="E12" s="453">
        <v>50.24</v>
      </c>
      <c r="F12" s="453">
        <v>1225</v>
      </c>
      <c r="G12" s="453" t="s">
        <v>573</v>
      </c>
      <c r="H12" s="456" t="s">
        <v>574</v>
      </c>
      <c r="I12" s="456" t="s">
        <v>575</v>
      </c>
      <c r="J12" s="456"/>
      <c r="K12" s="453"/>
    </row>
    <row r="13" spans="1:12" ht="30">
      <c r="A13" s="458">
        <v>5</v>
      </c>
      <c r="B13" s="488" t="s">
        <v>576</v>
      </c>
      <c r="C13" s="453" t="s">
        <v>564</v>
      </c>
      <c r="D13" s="453" t="s">
        <v>577</v>
      </c>
      <c r="E13" s="453">
        <v>100</v>
      </c>
      <c r="F13" s="453">
        <v>1250</v>
      </c>
      <c r="G13" s="453"/>
      <c r="H13" s="456"/>
      <c r="I13" s="456"/>
      <c r="J13" s="456" t="s">
        <v>578</v>
      </c>
      <c r="K13" s="453" t="s">
        <v>579</v>
      </c>
    </row>
    <row r="14" spans="1:12" ht="45">
      <c r="A14" s="458">
        <v>6</v>
      </c>
      <c r="B14" s="453" t="s">
        <v>580</v>
      </c>
      <c r="C14" s="453" t="s">
        <v>564</v>
      </c>
      <c r="D14" s="453" t="s">
        <v>581</v>
      </c>
      <c r="E14" s="453">
        <v>19</v>
      </c>
      <c r="F14" s="453">
        <v>375</v>
      </c>
      <c r="G14" s="453" t="s">
        <v>582</v>
      </c>
      <c r="H14" s="456" t="s">
        <v>559</v>
      </c>
      <c r="I14" s="456" t="s">
        <v>583</v>
      </c>
      <c r="J14" s="456"/>
      <c r="K14" s="453"/>
    </row>
    <row r="15" spans="1:12" s="489" customFormat="1" ht="45">
      <c r="A15" s="458">
        <v>7</v>
      </c>
      <c r="B15" s="453" t="s">
        <v>584</v>
      </c>
      <c r="C15" s="453" t="s">
        <v>564</v>
      </c>
      <c r="D15" s="453" t="s">
        <v>1139</v>
      </c>
      <c r="E15" s="453">
        <v>137</v>
      </c>
      <c r="F15" s="453">
        <v>1500</v>
      </c>
      <c r="G15" s="453" t="s">
        <v>585</v>
      </c>
      <c r="H15" s="456" t="s">
        <v>559</v>
      </c>
      <c r="I15" s="456" t="s">
        <v>586</v>
      </c>
      <c r="J15" s="456"/>
      <c r="K15" s="453"/>
    </row>
    <row r="16" spans="1:12" ht="60">
      <c r="A16" s="458">
        <v>8</v>
      </c>
      <c r="B16" s="453" t="s">
        <v>587</v>
      </c>
      <c r="C16" s="453" t="s">
        <v>564</v>
      </c>
      <c r="D16" s="490" t="s">
        <v>588</v>
      </c>
      <c r="E16" s="453" t="s">
        <v>589</v>
      </c>
      <c r="F16" s="453">
        <v>1000</v>
      </c>
      <c r="G16" s="453" t="s">
        <v>590</v>
      </c>
      <c r="H16" s="456" t="s">
        <v>591</v>
      </c>
      <c r="I16" s="456" t="s">
        <v>592</v>
      </c>
      <c r="J16" s="456"/>
      <c r="K16" s="453"/>
    </row>
    <row r="17" spans="1:11" ht="60">
      <c r="A17" s="458">
        <v>9</v>
      </c>
      <c r="B17" s="453" t="s">
        <v>593</v>
      </c>
      <c r="C17" s="453" t="s">
        <v>564</v>
      </c>
      <c r="D17" s="453" t="s">
        <v>594</v>
      </c>
      <c r="E17" s="453">
        <v>100</v>
      </c>
      <c r="F17" s="453">
        <v>2700</v>
      </c>
      <c r="G17" s="453"/>
      <c r="H17" s="456"/>
      <c r="I17" s="456"/>
      <c r="J17" s="456">
        <v>406124929</v>
      </c>
      <c r="K17" s="453" t="s">
        <v>595</v>
      </c>
    </row>
    <row r="18" spans="1:11" ht="75">
      <c r="A18" s="458">
        <v>10</v>
      </c>
      <c r="B18" s="453" t="s">
        <v>596</v>
      </c>
      <c r="C18" s="453" t="s">
        <v>564</v>
      </c>
      <c r="D18" s="453" t="s">
        <v>597</v>
      </c>
      <c r="E18" s="453" t="s">
        <v>598</v>
      </c>
      <c r="F18" s="453">
        <v>1300</v>
      </c>
      <c r="G18" s="453"/>
      <c r="H18" s="456"/>
      <c r="I18" s="456"/>
      <c r="J18" s="456" t="s">
        <v>599</v>
      </c>
      <c r="K18" s="453" t="s">
        <v>600</v>
      </c>
    </row>
    <row r="19" spans="1:11" ht="45">
      <c r="A19" s="458">
        <v>11</v>
      </c>
      <c r="B19" s="453" t="s">
        <v>601</v>
      </c>
      <c r="C19" s="453" t="s">
        <v>564</v>
      </c>
      <c r="D19" s="453" t="s">
        <v>1039</v>
      </c>
      <c r="E19" s="453" t="s">
        <v>602</v>
      </c>
      <c r="F19" s="453">
        <v>1000</v>
      </c>
      <c r="G19" s="453" t="s">
        <v>603</v>
      </c>
      <c r="H19" s="456" t="s">
        <v>604</v>
      </c>
      <c r="I19" s="456" t="s">
        <v>605</v>
      </c>
      <c r="J19" s="456"/>
      <c r="K19" s="453"/>
    </row>
    <row r="20" spans="1:11" ht="30">
      <c r="A20" s="458">
        <v>12</v>
      </c>
      <c r="B20" s="453" t="s">
        <v>606</v>
      </c>
      <c r="C20" s="453" t="s">
        <v>564</v>
      </c>
      <c r="D20" s="453" t="s">
        <v>607</v>
      </c>
      <c r="E20" s="453" t="s">
        <v>608</v>
      </c>
      <c r="F20" s="453">
        <v>1000</v>
      </c>
      <c r="G20" s="453" t="s">
        <v>609</v>
      </c>
      <c r="H20" s="456" t="s">
        <v>610</v>
      </c>
      <c r="I20" s="456" t="s">
        <v>611</v>
      </c>
      <c r="J20" s="456"/>
      <c r="K20" s="453"/>
    </row>
    <row r="21" spans="1:11" ht="45">
      <c r="A21" s="458">
        <v>13</v>
      </c>
      <c r="B21" s="453" t="s">
        <v>1140</v>
      </c>
      <c r="C21" s="453" t="s">
        <v>564</v>
      </c>
      <c r="D21" s="453" t="s">
        <v>1141</v>
      </c>
      <c r="E21" s="453">
        <v>165.5</v>
      </c>
      <c r="F21" s="453">
        <v>1489.5</v>
      </c>
      <c r="G21" s="453"/>
      <c r="H21" s="456"/>
      <c r="I21" s="456"/>
      <c r="J21" s="456">
        <v>205272863</v>
      </c>
      <c r="K21" s="453" t="s">
        <v>1142</v>
      </c>
    </row>
    <row r="22" spans="1:11" ht="30">
      <c r="A22" s="458">
        <v>14</v>
      </c>
      <c r="B22" s="453" t="s">
        <v>1143</v>
      </c>
      <c r="C22" s="453" t="s">
        <v>564</v>
      </c>
      <c r="D22" s="453" t="s">
        <v>1141</v>
      </c>
      <c r="E22" s="453">
        <v>80</v>
      </c>
      <c r="F22" s="453">
        <v>1000</v>
      </c>
      <c r="G22" s="453" t="s">
        <v>1144</v>
      </c>
      <c r="H22" s="456" t="s">
        <v>713</v>
      </c>
      <c r="I22" s="456" t="s">
        <v>1145</v>
      </c>
      <c r="J22" s="456"/>
      <c r="K22" s="453"/>
    </row>
    <row r="23" spans="1:11" ht="30">
      <c r="A23" s="458">
        <v>15</v>
      </c>
      <c r="B23" s="453" t="s">
        <v>1146</v>
      </c>
      <c r="C23" s="453" t="s">
        <v>564</v>
      </c>
      <c r="D23" s="453" t="s">
        <v>1141</v>
      </c>
      <c r="E23" s="453">
        <v>86.7</v>
      </c>
      <c r="F23" s="453">
        <v>2300</v>
      </c>
      <c r="G23" s="453" t="s">
        <v>1147</v>
      </c>
      <c r="H23" s="456" t="s">
        <v>1148</v>
      </c>
      <c r="I23" s="456" t="s">
        <v>1149</v>
      </c>
      <c r="J23" s="456"/>
      <c r="K23" s="453"/>
    </row>
    <row r="24" spans="1:11" ht="30">
      <c r="A24" s="458">
        <v>16</v>
      </c>
      <c r="B24" s="453" t="s">
        <v>1150</v>
      </c>
      <c r="C24" s="453" t="s">
        <v>564</v>
      </c>
      <c r="D24" s="453" t="s">
        <v>1141</v>
      </c>
      <c r="E24" s="453">
        <v>101.18</v>
      </c>
      <c r="F24" s="453">
        <v>1875</v>
      </c>
      <c r="G24" s="453" t="s">
        <v>1151</v>
      </c>
      <c r="H24" s="456" t="s">
        <v>1033</v>
      </c>
      <c r="I24" s="456" t="s">
        <v>1152</v>
      </c>
      <c r="J24" s="456"/>
      <c r="K24" s="453"/>
    </row>
    <row r="25" spans="1:11" ht="30">
      <c r="A25" s="458">
        <v>17</v>
      </c>
      <c r="B25" s="453" t="s">
        <v>1153</v>
      </c>
      <c r="C25" s="453" t="s">
        <v>564</v>
      </c>
      <c r="D25" s="453" t="s">
        <v>1154</v>
      </c>
      <c r="E25" s="453">
        <v>81</v>
      </c>
      <c r="F25" s="453">
        <v>1600</v>
      </c>
      <c r="G25" s="453"/>
      <c r="H25" s="456"/>
      <c r="I25" s="456"/>
      <c r="J25" s="456">
        <v>406084357</v>
      </c>
      <c r="K25" s="453" t="s">
        <v>1155</v>
      </c>
    </row>
    <row r="26" spans="1:11" ht="30">
      <c r="A26" s="458">
        <v>18</v>
      </c>
      <c r="B26" s="453" t="s">
        <v>1040</v>
      </c>
      <c r="C26" s="453" t="s">
        <v>564</v>
      </c>
      <c r="D26" s="453" t="s">
        <v>1141</v>
      </c>
      <c r="E26" s="453">
        <v>123.97</v>
      </c>
      <c r="F26" s="453">
        <v>2300</v>
      </c>
      <c r="G26" s="453" t="s">
        <v>1041</v>
      </c>
      <c r="H26" s="456" t="s">
        <v>717</v>
      </c>
      <c r="I26" s="456" t="s">
        <v>1042</v>
      </c>
      <c r="J26" s="456"/>
      <c r="K26" s="453"/>
    </row>
    <row r="27" spans="1:11" s="489" customFormat="1" ht="30">
      <c r="A27" s="458">
        <v>19</v>
      </c>
      <c r="B27" s="453" t="s">
        <v>612</v>
      </c>
      <c r="C27" s="453" t="s">
        <v>564</v>
      </c>
      <c r="D27" s="453" t="s">
        <v>613</v>
      </c>
      <c r="E27" s="453">
        <v>174.45</v>
      </c>
      <c r="F27" s="453">
        <v>800</v>
      </c>
      <c r="G27" s="453">
        <v>61006005643</v>
      </c>
      <c r="H27" s="456" t="s">
        <v>614</v>
      </c>
      <c r="I27" s="456" t="s">
        <v>615</v>
      </c>
      <c r="J27" s="456"/>
      <c r="K27" s="453"/>
    </row>
    <row r="28" spans="1:11" ht="30">
      <c r="A28" s="458">
        <v>20</v>
      </c>
      <c r="B28" s="453" t="s">
        <v>616</v>
      </c>
      <c r="C28" s="453" t="s">
        <v>564</v>
      </c>
      <c r="D28" s="453" t="s">
        <v>617</v>
      </c>
      <c r="E28" s="453">
        <v>94.1</v>
      </c>
      <c r="F28" s="453">
        <v>400</v>
      </c>
      <c r="G28" s="453"/>
      <c r="H28" s="456"/>
      <c r="I28" s="456"/>
      <c r="J28" s="456" t="s">
        <v>618</v>
      </c>
      <c r="K28" s="453" t="s">
        <v>619</v>
      </c>
    </row>
    <row r="29" spans="1:11" ht="30">
      <c r="A29" s="458">
        <v>21</v>
      </c>
      <c r="B29" s="453" t="s">
        <v>1156</v>
      </c>
      <c r="C29" s="453" t="s">
        <v>564</v>
      </c>
      <c r="D29" s="453" t="s">
        <v>1141</v>
      </c>
      <c r="E29" s="453">
        <v>70</v>
      </c>
      <c r="F29" s="453">
        <v>562.5</v>
      </c>
      <c r="G29" s="453" t="s">
        <v>1157</v>
      </c>
      <c r="H29" s="456" t="s">
        <v>1158</v>
      </c>
      <c r="I29" s="456" t="s">
        <v>1159</v>
      </c>
      <c r="J29" s="456"/>
      <c r="K29" s="453"/>
    </row>
    <row r="30" spans="1:11" ht="30">
      <c r="A30" s="458">
        <v>22</v>
      </c>
      <c r="B30" s="453" t="s">
        <v>620</v>
      </c>
      <c r="C30" s="453" t="s">
        <v>564</v>
      </c>
      <c r="D30" s="453" t="s">
        <v>621</v>
      </c>
      <c r="E30" s="453">
        <v>44</v>
      </c>
      <c r="F30" s="453">
        <v>760</v>
      </c>
      <c r="G30" s="453" t="s">
        <v>622</v>
      </c>
      <c r="H30" s="456" t="s">
        <v>623</v>
      </c>
      <c r="I30" s="456" t="s">
        <v>624</v>
      </c>
      <c r="J30" s="456"/>
      <c r="K30" s="453"/>
    </row>
    <row r="31" spans="1:11" ht="30">
      <c r="A31" s="458">
        <v>23</v>
      </c>
      <c r="B31" s="453" t="s">
        <v>625</v>
      </c>
      <c r="C31" s="453" t="s">
        <v>564</v>
      </c>
      <c r="D31" s="453" t="s">
        <v>626</v>
      </c>
      <c r="E31" s="453">
        <v>90.82</v>
      </c>
      <c r="F31" s="453">
        <v>800</v>
      </c>
      <c r="G31" s="453" t="s">
        <v>627</v>
      </c>
      <c r="H31" s="456" t="s">
        <v>628</v>
      </c>
      <c r="I31" s="456" t="s">
        <v>629</v>
      </c>
      <c r="J31" s="456"/>
      <c r="K31" s="453"/>
    </row>
    <row r="32" spans="1:11" ht="30">
      <c r="A32" s="458">
        <v>24</v>
      </c>
      <c r="B32" s="453" t="s">
        <v>630</v>
      </c>
      <c r="C32" s="453" t="s">
        <v>564</v>
      </c>
      <c r="D32" s="453" t="s">
        <v>631</v>
      </c>
      <c r="E32" s="453">
        <v>172.87</v>
      </c>
      <c r="F32" s="453">
        <v>1250</v>
      </c>
      <c r="G32" s="453" t="s">
        <v>632</v>
      </c>
      <c r="H32" s="456" t="s">
        <v>623</v>
      </c>
      <c r="I32" s="456" t="s">
        <v>633</v>
      </c>
      <c r="J32" s="456"/>
      <c r="K32" s="453"/>
    </row>
    <row r="33" spans="1:11" ht="30">
      <c r="A33" s="458">
        <v>25</v>
      </c>
      <c r="B33" s="453" t="s">
        <v>634</v>
      </c>
      <c r="C33" s="453" t="s">
        <v>564</v>
      </c>
      <c r="D33" s="453" t="s">
        <v>1160</v>
      </c>
      <c r="E33" s="453">
        <v>38.590000000000003</v>
      </c>
      <c r="F33" s="453">
        <v>2378</v>
      </c>
      <c r="G33" s="453" t="s">
        <v>635</v>
      </c>
      <c r="H33" s="456" t="s">
        <v>1033</v>
      </c>
      <c r="I33" s="456" t="s">
        <v>637</v>
      </c>
      <c r="J33" s="456"/>
      <c r="K33" s="453"/>
    </row>
    <row r="34" spans="1:11" ht="45">
      <c r="A34" s="458">
        <v>26</v>
      </c>
      <c r="B34" s="453" t="s">
        <v>638</v>
      </c>
      <c r="C34" s="453" t="s">
        <v>564</v>
      </c>
      <c r="D34" s="453" t="s">
        <v>639</v>
      </c>
      <c r="E34" s="453">
        <v>67</v>
      </c>
      <c r="F34" s="453">
        <v>687.5</v>
      </c>
      <c r="G34" s="453" t="s">
        <v>640</v>
      </c>
      <c r="H34" s="456" t="s">
        <v>641</v>
      </c>
      <c r="I34" s="456" t="s">
        <v>642</v>
      </c>
      <c r="J34" s="456"/>
      <c r="K34" s="453"/>
    </row>
    <row r="35" spans="1:11" s="489" customFormat="1" ht="30">
      <c r="A35" s="458">
        <v>27</v>
      </c>
      <c r="B35" s="453" t="s">
        <v>643</v>
      </c>
      <c r="C35" s="453" t="s">
        <v>564</v>
      </c>
      <c r="D35" s="453" t="s">
        <v>644</v>
      </c>
      <c r="E35" s="453">
        <v>108.86</v>
      </c>
      <c r="F35" s="453">
        <v>375</v>
      </c>
      <c r="G35" s="453" t="s">
        <v>645</v>
      </c>
      <c r="H35" s="456" t="s">
        <v>646</v>
      </c>
      <c r="I35" s="456" t="s">
        <v>647</v>
      </c>
      <c r="J35" s="456"/>
      <c r="K35" s="453"/>
    </row>
    <row r="36" spans="1:11" ht="30">
      <c r="A36" s="458">
        <v>28</v>
      </c>
      <c r="B36" s="453" t="s">
        <v>648</v>
      </c>
      <c r="C36" s="453" t="s">
        <v>564</v>
      </c>
      <c r="D36" s="453" t="s">
        <v>649</v>
      </c>
      <c r="E36" s="453">
        <v>155.19999999999999</v>
      </c>
      <c r="F36" s="453">
        <v>400</v>
      </c>
      <c r="G36" s="453"/>
      <c r="H36" s="456"/>
      <c r="I36" s="456"/>
      <c r="J36" s="456" t="s">
        <v>650</v>
      </c>
      <c r="K36" s="453" t="s">
        <v>619</v>
      </c>
    </row>
    <row r="37" spans="1:11" ht="30">
      <c r="A37" s="458">
        <v>29</v>
      </c>
      <c r="B37" s="453" t="s">
        <v>651</v>
      </c>
      <c r="C37" s="453" t="s">
        <v>564</v>
      </c>
      <c r="D37" s="453" t="s">
        <v>652</v>
      </c>
      <c r="E37" s="453">
        <v>141.74</v>
      </c>
      <c r="F37" s="453">
        <v>437.5</v>
      </c>
      <c r="G37" s="453">
        <v>38001006467</v>
      </c>
      <c r="H37" s="456" t="s">
        <v>557</v>
      </c>
      <c r="I37" s="456" t="s">
        <v>653</v>
      </c>
      <c r="J37" s="456"/>
      <c r="K37" s="453"/>
    </row>
    <row r="38" spans="1:11" ht="30">
      <c r="A38" s="458">
        <v>30</v>
      </c>
      <c r="B38" s="453" t="s">
        <v>654</v>
      </c>
      <c r="C38" s="453" t="s">
        <v>564</v>
      </c>
      <c r="D38" s="453" t="s">
        <v>613</v>
      </c>
      <c r="E38" s="453">
        <v>28.3</v>
      </c>
      <c r="F38" s="453">
        <v>500</v>
      </c>
      <c r="G38" s="453" t="s">
        <v>655</v>
      </c>
      <c r="H38" s="456" t="s">
        <v>656</v>
      </c>
      <c r="I38" s="456" t="s">
        <v>657</v>
      </c>
      <c r="J38" s="456"/>
      <c r="K38" s="453"/>
    </row>
    <row r="39" spans="1:11" ht="30">
      <c r="A39" s="458">
        <v>31</v>
      </c>
      <c r="B39" s="453" t="s">
        <v>658</v>
      </c>
      <c r="C39" s="453" t="s">
        <v>564</v>
      </c>
      <c r="D39" s="453" t="s">
        <v>659</v>
      </c>
      <c r="E39" s="453">
        <v>170</v>
      </c>
      <c r="F39" s="453">
        <v>750</v>
      </c>
      <c r="G39" s="453" t="s">
        <v>660</v>
      </c>
      <c r="H39" s="456" t="s">
        <v>661</v>
      </c>
      <c r="I39" s="456" t="s">
        <v>662</v>
      </c>
      <c r="J39" s="456"/>
      <c r="K39" s="453"/>
    </row>
    <row r="40" spans="1:11" ht="30">
      <c r="A40" s="458">
        <v>32</v>
      </c>
      <c r="B40" s="453" t="s">
        <v>663</v>
      </c>
      <c r="C40" s="453" t="s">
        <v>564</v>
      </c>
      <c r="D40" s="453" t="s">
        <v>664</v>
      </c>
      <c r="E40" s="453">
        <v>14.62</v>
      </c>
      <c r="F40" s="453">
        <v>625</v>
      </c>
      <c r="G40" s="453" t="s">
        <v>665</v>
      </c>
      <c r="H40" s="456" t="s">
        <v>610</v>
      </c>
      <c r="I40" s="456" t="s">
        <v>666</v>
      </c>
      <c r="J40" s="456"/>
      <c r="K40" s="453"/>
    </row>
    <row r="41" spans="1:11" ht="30">
      <c r="A41" s="458">
        <v>33</v>
      </c>
      <c r="B41" s="453" t="s">
        <v>667</v>
      </c>
      <c r="C41" s="453" t="s">
        <v>564</v>
      </c>
      <c r="D41" s="453" t="s">
        <v>668</v>
      </c>
      <c r="E41" s="453">
        <v>117</v>
      </c>
      <c r="F41" s="453">
        <v>625</v>
      </c>
      <c r="G41" s="453" t="s">
        <v>669</v>
      </c>
      <c r="H41" s="456" t="s">
        <v>670</v>
      </c>
      <c r="I41" s="456" t="s">
        <v>671</v>
      </c>
      <c r="J41" s="456"/>
      <c r="K41" s="453"/>
    </row>
    <row r="42" spans="1:11" ht="30">
      <c r="A42" s="458">
        <v>34</v>
      </c>
      <c r="B42" s="453" t="s">
        <v>672</v>
      </c>
      <c r="C42" s="453" t="s">
        <v>564</v>
      </c>
      <c r="D42" s="453" t="s">
        <v>673</v>
      </c>
      <c r="E42" s="453"/>
      <c r="F42" s="453">
        <v>3000</v>
      </c>
      <c r="G42" s="453" t="s">
        <v>674</v>
      </c>
      <c r="H42" s="456" t="s">
        <v>675</v>
      </c>
      <c r="I42" s="456" t="s">
        <v>676</v>
      </c>
      <c r="J42" s="456"/>
      <c r="K42" s="453"/>
    </row>
    <row r="43" spans="1:11" ht="30">
      <c r="A43" s="458">
        <v>35</v>
      </c>
      <c r="B43" s="453" t="s">
        <v>677</v>
      </c>
      <c r="C43" s="453" t="s">
        <v>564</v>
      </c>
      <c r="D43" s="453" t="s">
        <v>1043</v>
      </c>
      <c r="E43" s="453">
        <v>22.5</v>
      </c>
      <c r="F43" s="453">
        <v>375</v>
      </c>
      <c r="G43" s="453" t="s">
        <v>678</v>
      </c>
      <c r="H43" s="456" t="s">
        <v>679</v>
      </c>
      <c r="I43" s="456" t="s">
        <v>680</v>
      </c>
      <c r="J43" s="456"/>
      <c r="K43" s="453"/>
    </row>
    <row r="44" spans="1:11" ht="30">
      <c r="A44" s="458">
        <v>36</v>
      </c>
      <c r="B44" s="453" t="s">
        <v>681</v>
      </c>
      <c r="C44" s="453" t="s">
        <v>564</v>
      </c>
      <c r="D44" s="453" t="s">
        <v>911</v>
      </c>
      <c r="E44" s="453">
        <v>21.3</v>
      </c>
      <c r="F44" s="453">
        <v>550</v>
      </c>
      <c r="G44" s="453" t="s">
        <v>682</v>
      </c>
      <c r="H44" s="456" t="s">
        <v>636</v>
      </c>
      <c r="I44" s="456" t="s">
        <v>683</v>
      </c>
      <c r="J44" s="456"/>
      <c r="K44" s="453"/>
    </row>
    <row r="45" spans="1:11" ht="30">
      <c r="A45" s="458">
        <v>37</v>
      </c>
      <c r="B45" s="453" t="s">
        <v>912</v>
      </c>
      <c r="C45" s="453" t="s">
        <v>564</v>
      </c>
      <c r="D45" s="453" t="s">
        <v>846</v>
      </c>
      <c r="E45" s="453">
        <v>90</v>
      </c>
      <c r="F45" s="453">
        <v>562.5</v>
      </c>
      <c r="G45" s="453" t="s">
        <v>913</v>
      </c>
      <c r="H45" s="456" t="s">
        <v>914</v>
      </c>
      <c r="I45" s="456" t="s">
        <v>915</v>
      </c>
      <c r="J45" s="456"/>
      <c r="K45" s="453"/>
    </row>
    <row r="46" spans="1:11" ht="30">
      <c r="A46" s="458">
        <v>38</v>
      </c>
      <c r="B46" s="453" t="s">
        <v>1161</v>
      </c>
      <c r="C46" s="453" t="s">
        <v>564</v>
      </c>
      <c r="D46" s="453" t="s">
        <v>1141</v>
      </c>
      <c r="E46" s="453">
        <v>108</v>
      </c>
      <c r="F46" s="453">
        <v>800</v>
      </c>
      <c r="G46" s="453" t="s">
        <v>1162</v>
      </c>
      <c r="H46" s="456" t="s">
        <v>1163</v>
      </c>
      <c r="I46" s="456" t="s">
        <v>1164</v>
      </c>
      <c r="J46" s="456"/>
      <c r="K46" s="453"/>
    </row>
    <row r="47" spans="1:11" ht="45">
      <c r="A47" s="458">
        <v>39</v>
      </c>
      <c r="B47" s="453" t="s">
        <v>684</v>
      </c>
      <c r="C47" s="453" t="s">
        <v>564</v>
      </c>
      <c r="D47" s="453" t="s">
        <v>685</v>
      </c>
      <c r="E47" s="453">
        <v>46.42</v>
      </c>
      <c r="F47" s="453">
        <v>180</v>
      </c>
      <c r="G47" s="453"/>
      <c r="H47" s="456"/>
      <c r="I47" s="456"/>
      <c r="J47" s="456" t="s">
        <v>686</v>
      </c>
      <c r="K47" s="453" t="s">
        <v>687</v>
      </c>
    </row>
    <row r="48" spans="1:11" ht="30">
      <c r="A48" s="458">
        <v>40</v>
      </c>
      <c r="B48" s="453" t="s">
        <v>688</v>
      </c>
      <c r="C48" s="453" t="s">
        <v>564</v>
      </c>
      <c r="D48" s="453" t="s">
        <v>689</v>
      </c>
      <c r="E48" s="453">
        <v>48</v>
      </c>
      <c r="F48" s="453">
        <v>500</v>
      </c>
      <c r="G48" s="453"/>
      <c r="H48" s="456"/>
      <c r="I48" s="456"/>
      <c r="J48" s="456" t="s">
        <v>690</v>
      </c>
      <c r="K48" s="453" t="s">
        <v>691</v>
      </c>
    </row>
    <row r="49" spans="1:11" ht="30">
      <c r="A49" s="458">
        <v>41</v>
      </c>
      <c r="B49" s="453" t="s">
        <v>692</v>
      </c>
      <c r="C49" s="453" t="s">
        <v>564</v>
      </c>
      <c r="D49" s="453" t="s">
        <v>693</v>
      </c>
      <c r="E49" s="453">
        <v>67.03</v>
      </c>
      <c r="F49" s="453">
        <v>258</v>
      </c>
      <c r="G49" s="453"/>
      <c r="H49" s="456"/>
      <c r="I49" s="456"/>
      <c r="J49" s="456">
        <v>235447343</v>
      </c>
      <c r="K49" s="453" t="s">
        <v>687</v>
      </c>
    </row>
    <row r="50" spans="1:11" ht="30">
      <c r="A50" s="458">
        <v>42</v>
      </c>
      <c r="B50" s="453" t="s">
        <v>1165</v>
      </c>
      <c r="C50" s="453" t="s">
        <v>564</v>
      </c>
      <c r="D50" s="453" t="s">
        <v>1166</v>
      </c>
      <c r="E50" s="453">
        <v>122</v>
      </c>
      <c r="F50" s="453">
        <v>625</v>
      </c>
      <c r="G50" s="453" t="s">
        <v>1167</v>
      </c>
      <c r="H50" s="456" t="s">
        <v>1168</v>
      </c>
      <c r="I50" s="456" t="s">
        <v>1169</v>
      </c>
      <c r="J50" s="456"/>
      <c r="K50" s="453"/>
    </row>
    <row r="51" spans="1:11" ht="45">
      <c r="A51" s="458">
        <v>43</v>
      </c>
      <c r="B51" s="453" t="s">
        <v>694</v>
      </c>
      <c r="C51" s="453" t="s">
        <v>564</v>
      </c>
      <c r="D51" s="453" t="s">
        <v>695</v>
      </c>
      <c r="E51" s="453">
        <v>35</v>
      </c>
      <c r="F51" s="453">
        <v>450</v>
      </c>
      <c r="G51" s="453" t="s">
        <v>696</v>
      </c>
      <c r="H51" s="456" t="s">
        <v>697</v>
      </c>
      <c r="I51" s="456" t="s">
        <v>698</v>
      </c>
      <c r="J51" s="456"/>
      <c r="K51" s="453"/>
    </row>
    <row r="52" spans="1:11" ht="45">
      <c r="A52" s="458">
        <v>44</v>
      </c>
      <c r="B52" s="453" t="s">
        <v>699</v>
      </c>
      <c r="C52" s="453" t="s">
        <v>564</v>
      </c>
      <c r="D52" s="453" t="s">
        <v>700</v>
      </c>
      <c r="E52" s="453">
        <v>76</v>
      </c>
      <c r="F52" s="453">
        <v>228</v>
      </c>
      <c r="G52" s="453"/>
      <c r="H52" s="456"/>
      <c r="I52" s="456"/>
      <c r="J52" s="456" t="s">
        <v>701</v>
      </c>
      <c r="K52" s="453" t="s">
        <v>702</v>
      </c>
    </row>
    <row r="53" spans="1:11" ht="30">
      <c r="A53" s="458">
        <v>45</v>
      </c>
      <c r="B53" s="453" t="s">
        <v>703</v>
      </c>
      <c r="C53" s="453" t="s">
        <v>564</v>
      </c>
      <c r="D53" s="453" t="s">
        <v>1044</v>
      </c>
      <c r="E53" s="453">
        <v>231.37</v>
      </c>
      <c r="F53" s="453">
        <v>375</v>
      </c>
      <c r="G53" s="453">
        <v>49001000182</v>
      </c>
      <c r="H53" s="456" t="s">
        <v>704</v>
      </c>
      <c r="I53" s="456" t="s">
        <v>705</v>
      </c>
      <c r="J53" s="456"/>
      <c r="K53" s="453"/>
    </row>
    <row r="54" spans="1:11" ht="30">
      <c r="A54" s="458">
        <v>46</v>
      </c>
      <c r="B54" s="453" t="s">
        <v>706</v>
      </c>
      <c r="C54" s="453" t="s">
        <v>564</v>
      </c>
      <c r="D54" s="453" t="s">
        <v>707</v>
      </c>
      <c r="E54" s="453">
        <v>93</v>
      </c>
      <c r="F54" s="453">
        <v>312.5</v>
      </c>
      <c r="G54" s="453" t="s">
        <v>708</v>
      </c>
      <c r="H54" s="456" t="s">
        <v>709</v>
      </c>
      <c r="I54" s="456" t="s">
        <v>710</v>
      </c>
      <c r="J54" s="456"/>
      <c r="K54" s="453"/>
    </row>
    <row r="55" spans="1:11" ht="30">
      <c r="A55" s="458">
        <v>47</v>
      </c>
      <c r="B55" s="453" t="s">
        <v>711</v>
      </c>
      <c r="C55" s="453" t="s">
        <v>564</v>
      </c>
      <c r="D55" s="453" t="s">
        <v>1045</v>
      </c>
      <c r="E55" s="453">
        <v>68.400000000000006</v>
      </c>
      <c r="F55" s="453">
        <v>375</v>
      </c>
      <c r="G55" s="453" t="s">
        <v>712</v>
      </c>
      <c r="H55" s="456" t="s">
        <v>713</v>
      </c>
      <c r="I55" s="456" t="s">
        <v>714</v>
      </c>
      <c r="J55" s="456"/>
      <c r="K55" s="453"/>
    </row>
    <row r="56" spans="1:11" ht="30">
      <c r="A56" s="458">
        <v>48</v>
      </c>
      <c r="B56" s="453" t="s">
        <v>715</v>
      </c>
      <c r="C56" s="453" t="s">
        <v>564</v>
      </c>
      <c r="D56" s="453" t="s">
        <v>716</v>
      </c>
      <c r="E56" s="453">
        <v>96</v>
      </c>
      <c r="F56" s="453">
        <v>1000</v>
      </c>
      <c r="G56" s="453" t="s">
        <v>561</v>
      </c>
      <c r="H56" s="456" t="s">
        <v>717</v>
      </c>
      <c r="I56" s="456" t="s">
        <v>560</v>
      </c>
      <c r="J56" s="456"/>
      <c r="K56" s="453"/>
    </row>
    <row r="57" spans="1:11" ht="30">
      <c r="A57" s="458">
        <v>49</v>
      </c>
      <c r="B57" s="453" t="s">
        <v>718</v>
      </c>
      <c r="C57" s="453" t="s">
        <v>564</v>
      </c>
      <c r="D57" s="453" t="s">
        <v>719</v>
      </c>
      <c r="E57" s="453">
        <v>100</v>
      </c>
      <c r="F57" s="453">
        <v>1000</v>
      </c>
      <c r="G57" s="453" t="s">
        <v>720</v>
      </c>
      <c r="H57" s="456" t="s">
        <v>721</v>
      </c>
      <c r="I57" s="456" t="s">
        <v>722</v>
      </c>
      <c r="J57" s="456"/>
      <c r="K57" s="453"/>
    </row>
    <row r="58" spans="1:11" ht="45">
      <c r="A58" s="458">
        <v>50</v>
      </c>
      <c r="B58" s="453" t="s">
        <v>723</v>
      </c>
      <c r="C58" s="453" t="s">
        <v>564</v>
      </c>
      <c r="D58" s="453" t="s">
        <v>724</v>
      </c>
      <c r="E58" s="453">
        <v>48.8</v>
      </c>
      <c r="F58" s="453">
        <v>665</v>
      </c>
      <c r="G58" s="453" t="s">
        <v>725</v>
      </c>
      <c r="H58" s="456" t="s">
        <v>726</v>
      </c>
      <c r="I58" s="456" t="s">
        <v>727</v>
      </c>
      <c r="J58" s="456"/>
      <c r="K58" s="453"/>
    </row>
    <row r="59" spans="1:11" ht="30">
      <c r="A59" s="458">
        <v>51</v>
      </c>
      <c r="B59" s="453" t="s">
        <v>728</v>
      </c>
      <c r="C59" s="453" t="s">
        <v>564</v>
      </c>
      <c r="D59" s="453" t="s">
        <v>729</v>
      </c>
      <c r="E59" s="453">
        <v>212.5</v>
      </c>
      <c r="F59" s="453">
        <v>250</v>
      </c>
      <c r="G59" s="453" t="s">
        <v>730</v>
      </c>
      <c r="H59" s="456" t="s">
        <v>731</v>
      </c>
      <c r="I59" s="456" t="s">
        <v>732</v>
      </c>
      <c r="J59" s="456"/>
      <c r="K59" s="453"/>
    </row>
    <row r="60" spans="1:11" ht="30">
      <c r="A60" s="458">
        <v>52</v>
      </c>
      <c r="B60" s="453" t="s">
        <v>733</v>
      </c>
      <c r="C60" s="453" t="s">
        <v>564</v>
      </c>
      <c r="D60" s="453" t="s">
        <v>734</v>
      </c>
      <c r="E60" s="453">
        <v>242.2</v>
      </c>
      <c r="F60" s="453">
        <v>665</v>
      </c>
      <c r="G60" s="453">
        <v>5001001777</v>
      </c>
      <c r="H60" s="456" t="s">
        <v>735</v>
      </c>
      <c r="I60" s="456" t="s">
        <v>736</v>
      </c>
      <c r="J60" s="456"/>
      <c r="K60" s="453"/>
    </row>
    <row r="61" spans="1:11" ht="45">
      <c r="A61" s="458">
        <v>53</v>
      </c>
      <c r="B61" s="453" t="s">
        <v>737</v>
      </c>
      <c r="C61" s="453" t="s">
        <v>564</v>
      </c>
      <c r="D61" s="453" t="s">
        <v>738</v>
      </c>
      <c r="E61" s="453">
        <v>121</v>
      </c>
      <c r="F61" s="453">
        <v>750</v>
      </c>
      <c r="G61" s="453" t="s">
        <v>739</v>
      </c>
      <c r="H61" s="456" t="s">
        <v>709</v>
      </c>
      <c r="I61" s="456" t="s">
        <v>740</v>
      </c>
      <c r="J61" s="456"/>
      <c r="K61" s="453"/>
    </row>
    <row r="62" spans="1:11" ht="30">
      <c r="A62" s="458">
        <v>54</v>
      </c>
      <c r="B62" s="453" t="s">
        <v>1170</v>
      </c>
      <c r="C62" s="453" t="s">
        <v>564</v>
      </c>
      <c r="D62" s="453" t="s">
        <v>1141</v>
      </c>
      <c r="E62" s="453"/>
      <c r="F62" s="453">
        <v>650</v>
      </c>
      <c r="G62" s="453"/>
      <c r="H62" s="456"/>
      <c r="I62" s="456"/>
      <c r="J62" s="456" t="s">
        <v>1171</v>
      </c>
      <c r="K62" s="453" t="s">
        <v>1172</v>
      </c>
    </row>
    <row r="63" spans="1:11" ht="30">
      <c r="A63" s="458">
        <v>55</v>
      </c>
      <c r="B63" s="453" t="s">
        <v>741</v>
      </c>
      <c r="C63" s="453" t="s">
        <v>564</v>
      </c>
      <c r="D63" s="453" t="s">
        <v>742</v>
      </c>
      <c r="E63" s="453">
        <v>87</v>
      </c>
      <c r="F63" s="453">
        <v>650</v>
      </c>
      <c r="G63" s="453" t="s">
        <v>743</v>
      </c>
      <c r="H63" s="456" t="s">
        <v>744</v>
      </c>
      <c r="I63" s="456" t="s">
        <v>745</v>
      </c>
      <c r="J63" s="456"/>
      <c r="K63" s="453"/>
    </row>
    <row r="64" spans="1:11" ht="45">
      <c r="A64" s="458">
        <v>56</v>
      </c>
      <c r="B64" s="453" t="s">
        <v>746</v>
      </c>
      <c r="C64" s="453" t="s">
        <v>564</v>
      </c>
      <c r="D64" s="453" t="s">
        <v>747</v>
      </c>
      <c r="E64" s="453">
        <v>156</v>
      </c>
      <c r="F64" s="453">
        <v>500</v>
      </c>
      <c r="G64" s="453"/>
      <c r="H64" s="456"/>
      <c r="I64" s="456"/>
      <c r="J64" s="456" t="s">
        <v>748</v>
      </c>
      <c r="K64" s="453" t="s">
        <v>749</v>
      </c>
    </row>
    <row r="65" spans="1:11" ht="30">
      <c r="A65" s="458">
        <v>57</v>
      </c>
      <c r="B65" s="453" t="s">
        <v>750</v>
      </c>
      <c r="C65" s="453" t="s">
        <v>564</v>
      </c>
      <c r="D65" s="453" t="s">
        <v>751</v>
      </c>
      <c r="E65" s="453">
        <v>277</v>
      </c>
      <c r="F65" s="453">
        <v>375</v>
      </c>
      <c r="G65" s="453" t="s">
        <v>752</v>
      </c>
      <c r="H65" s="456" t="s">
        <v>670</v>
      </c>
      <c r="I65" s="456" t="s">
        <v>753</v>
      </c>
      <c r="J65" s="456"/>
      <c r="K65" s="453"/>
    </row>
    <row r="66" spans="1:11" ht="30">
      <c r="A66" s="458">
        <v>58</v>
      </c>
      <c r="B66" s="453" t="s">
        <v>1173</v>
      </c>
      <c r="C66" s="453" t="s">
        <v>564</v>
      </c>
      <c r="D66" s="453" t="s">
        <v>1141</v>
      </c>
      <c r="E66" s="453">
        <v>50</v>
      </c>
      <c r="F66" s="453">
        <v>1000</v>
      </c>
      <c r="G66" s="453" t="s">
        <v>1174</v>
      </c>
      <c r="H66" s="456" t="s">
        <v>1175</v>
      </c>
      <c r="I66" s="456" t="s">
        <v>1176</v>
      </c>
      <c r="J66" s="456"/>
      <c r="K66" s="453"/>
    </row>
    <row r="67" spans="1:11" ht="30">
      <c r="A67" s="458">
        <v>59</v>
      </c>
      <c r="B67" s="453" t="s">
        <v>1177</v>
      </c>
      <c r="C67" s="453" t="s">
        <v>564</v>
      </c>
      <c r="D67" s="453" t="s">
        <v>1141</v>
      </c>
      <c r="E67" s="453">
        <v>70</v>
      </c>
      <c r="F67" s="453">
        <v>625</v>
      </c>
      <c r="G67" s="453" t="s">
        <v>1178</v>
      </c>
      <c r="H67" s="456" t="s">
        <v>1179</v>
      </c>
      <c r="I67" s="456" t="s">
        <v>1180</v>
      </c>
      <c r="J67" s="456"/>
      <c r="K67" s="453"/>
    </row>
    <row r="68" spans="1:11" ht="30">
      <c r="A68" s="458">
        <v>60</v>
      </c>
      <c r="B68" s="453" t="s">
        <v>754</v>
      </c>
      <c r="C68" s="453" t="s">
        <v>564</v>
      </c>
      <c r="D68" s="453" t="s">
        <v>668</v>
      </c>
      <c r="E68" s="453">
        <v>48</v>
      </c>
      <c r="F68" s="453">
        <v>450</v>
      </c>
      <c r="G68" s="453"/>
      <c r="H68" s="456"/>
      <c r="I68" s="456"/>
      <c r="J68" s="456" t="s">
        <v>755</v>
      </c>
      <c r="K68" s="453" t="s">
        <v>756</v>
      </c>
    </row>
    <row r="69" spans="1:11" ht="30">
      <c r="A69" s="458">
        <v>61</v>
      </c>
      <c r="B69" s="453" t="s">
        <v>758</v>
      </c>
      <c r="C69" s="453" t="s">
        <v>564</v>
      </c>
      <c r="D69" s="453" t="s">
        <v>759</v>
      </c>
      <c r="E69" s="453">
        <v>137.43</v>
      </c>
      <c r="F69" s="453">
        <v>1250</v>
      </c>
      <c r="G69" s="453" t="s">
        <v>760</v>
      </c>
      <c r="H69" s="456" t="s">
        <v>636</v>
      </c>
      <c r="I69" s="456" t="s">
        <v>761</v>
      </c>
      <c r="J69" s="456"/>
      <c r="K69" s="453"/>
    </row>
    <row r="70" spans="1:11" ht="30">
      <c r="A70" s="458">
        <v>62</v>
      </c>
      <c r="B70" s="453" t="s">
        <v>762</v>
      </c>
      <c r="C70" s="453" t="s">
        <v>564</v>
      </c>
      <c r="D70" s="453" t="s">
        <v>763</v>
      </c>
      <c r="E70" s="453">
        <v>66.56</v>
      </c>
      <c r="F70" s="453">
        <v>500</v>
      </c>
      <c r="G70" s="453" t="s">
        <v>764</v>
      </c>
      <c r="H70" s="456" t="s">
        <v>562</v>
      </c>
      <c r="I70" s="456" t="s">
        <v>765</v>
      </c>
      <c r="J70" s="456"/>
      <c r="K70" s="453"/>
    </row>
    <row r="71" spans="1:11" ht="30">
      <c r="A71" s="458">
        <v>63</v>
      </c>
      <c r="B71" s="453" t="s">
        <v>1181</v>
      </c>
      <c r="C71" s="453" t="s">
        <v>564</v>
      </c>
      <c r="D71" s="453" t="s">
        <v>1141</v>
      </c>
      <c r="E71" s="453">
        <v>118.1</v>
      </c>
      <c r="F71" s="453">
        <v>625</v>
      </c>
      <c r="G71" s="453" t="s">
        <v>1182</v>
      </c>
      <c r="H71" s="456" t="s">
        <v>857</v>
      </c>
      <c r="I71" s="456" t="s">
        <v>1183</v>
      </c>
      <c r="J71" s="456"/>
      <c r="K71" s="453"/>
    </row>
    <row r="72" spans="1:11" ht="30">
      <c r="A72" s="458">
        <v>64</v>
      </c>
      <c r="B72" s="453" t="s">
        <v>766</v>
      </c>
      <c r="C72" s="453" t="s">
        <v>564</v>
      </c>
      <c r="D72" s="453" t="s">
        <v>767</v>
      </c>
      <c r="E72" s="453">
        <v>72</v>
      </c>
      <c r="F72" s="453">
        <v>375</v>
      </c>
      <c r="G72" s="453" t="s">
        <v>768</v>
      </c>
      <c r="H72" s="456" t="s">
        <v>769</v>
      </c>
      <c r="I72" s="456" t="s">
        <v>770</v>
      </c>
      <c r="J72" s="456"/>
      <c r="K72" s="453"/>
    </row>
    <row r="73" spans="1:11" ht="30">
      <c r="A73" s="458">
        <v>65</v>
      </c>
      <c r="B73" s="453" t="s">
        <v>771</v>
      </c>
      <c r="C73" s="453" t="s">
        <v>564</v>
      </c>
      <c r="D73" s="453" t="s">
        <v>772</v>
      </c>
      <c r="E73" s="453">
        <v>446</v>
      </c>
      <c r="F73" s="453">
        <v>500</v>
      </c>
      <c r="G73" s="453" t="s">
        <v>773</v>
      </c>
      <c r="H73" s="456" t="s">
        <v>774</v>
      </c>
      <c r="I73" s="456" t="s">
        <v>775</v>
      </c>
      <c r="J73" s="456"/>
      <c r="K73" s="453"/>
    </row>
    <row r="74" spans="1:11" ht="30">
      <c r="A74" s="458">
        <v>66</v>
      </c>
      <c r="B74" s="453" t="s">
        <v>776</v>
      </c>
      <c r="C74" s="453" t="s">
        <v>564</v>
      </c>
      <c r="D74" s="453" t="s">
        <v>1046</v>
      </c>
      <c r="E74" s="453">
        <v>128.19999999999999</v>
      </c>
      <c r="F74" s="453">
        <v>250</v>
      </c>
      <c r="G74" s="453"/>
      <c r="H74" s="456"/>
      <c r="I74" s="456"/>
      <c r="J74" s="456" t="s">
        <v>777</v>
      </c>
      <c r="K74" s="453" t="s">
        <v>778</v>
      </c>
    </row>
    <row r="75" spans="1:11" ht="30">
      <c r="A75" s="458">
        <v>67</v>
      </c>
      <c r="B75" s="453" t="s">
        <v>779</v>
      </c>
      <c r="C75" s="453" t="s">
        <v>564</v>
      </c>
      <c r="D75" s="453" t="s">
        <v>780</v>
      </c>
      <c r="E75" s="453"/>
      <c r="F75" s="453">
        <v>562.5</v>
      </c>
      <c r="G75" s="453" t="s">
        <v>781</v>
      </c>
      <c r="H75" s="456" t="s">
        <v>782</v>
      </c>
      <c r="I75" s="456" t="s">
        <v>783</v>
      </c>
      <c r="J75" s="456"/>
      <c r="K75" s="453"/>
    </row>
    <row r="76" spans="1:11" ht="30">
      <c r="A76" s="458">
        <v>68</v>
      </c>
      <c r="B76" s="453" t="s">
        <v>784</v>
      </c>
      <c r="C76" s="453" t="s">
        <v>564</v>
      </c>
      <c r="D76" s="453" t="s">
        <v>785</v>
      </c>
      <c r="E76" s="453">
        <v>66</v>
      </c>
      <c r="F76" s="453">
        <v>700</v>
      </c>
      <c r="G76" s="453" t="s">
        <v>786</v>
      </c>
      <c r="H76" s="456" t="s">
        <v>769</v>
      </c>
      <c r="I76" s="456" t="s">
        <v>787</v>
      </c>
      <c r="J76" s="456"/>
      <c r="K76" s="453"/>
    </row>
    <row r="77" spans="1:11" ht="30">
      <c r="A77" s="458">
        <v>69</v>
      </c>
      <c r="B77" s="453" t="s">
        <v>1184</v>
      </c>
      <c r="C77" s="453" t="s">
        <v>564</v>
      </c>
      <c r="D77" s="453" t="s">
        <v>1185</v>
      </c>
      <c r="E77" s="453">
        <v>69.239999999999995</v>
      </c>
      <c r="F77" s="453">
        <v>812.5</v>
      </c>
      <c r="G77" s="453">
        <v>36001000355</v>
      </c>
      <c r="H77" s="456" t="s">
        <v>1186</v>
      </c>
      <c r="I77" s="456"/>
      <c r="J77" s="456"/>
      <c r="K77" s="453"/>
    </row>
    <row r="78" spans="1:11" ht="30">
      <c r="A78" s="458">
        <v>70</v>
      </c>
      <c r="B78" s="453" t="s">
        <v>1187</v>
      </c>
      <c r="C78" s="453" t="s">
        <v>564</v>
      </c>
      <c r="D78" s="453" t="s">
        <v>1141</v>
      </c>
      <c r="E78" s="453">
        <v>132</v>
      </c>
      <c r="F78" s="453">
        <v>187.5</v>
      </c>
      <c r="G78" s="453" t="s">
        <v>1188</v>
      </c>
      <c r="H78" s="456" t="s">
        <v>623</v>
      </c>
      <c r="I78" s="456" t="s">
        <v>1051</v>
      </c>
      <c r="J78" s="456"/>
      <c r="K78" s="453"/>
    </row>
    <row r="79" spans="1:11" ht="30">
      <c r="A79" s="458">
        <v>71</v>
      </c>
      <c r="B79" s="453" t="s">
        <v>1047</v>
      </c>
      <c r="C79" s="453" t="s">
        <v>564</v>
      </c>
      <c r="D79" s="453" t="s">
        <v>1048</v>
      </c>
      <c r="E79" s="453">
        <v>233</v>
      </c>
      <c r="F79" s="453">
        <v>750</v>
      </c>
      <c r="G79" s="457" t="s">
        <v>1049</v>
      </c>
      <c r="H79" s="456" t="s">
        <v>1050</v>
      </c>
      <c r="I79" s="456" t="s">
        <v>1051</v>
      </c>
      <c r="J79" s="456"/>
      <c r="K79" s="453"/>
    </row>
    <row r="80" spans="1:11" ht="30">
      <c r="A80" s="458">
        <v>72</v>
      </c>
      <c r="B80" s="453" t="s">
        <v>788</v>
      </c>
      <c r="C80" s="453" t="s">
        <v>564</v>
      </c>
      <c r="D80" s="453" t="s">
        <v>789</v>
      </c>
      <c r="E80" s="453">
        <v>187</v>
      </c>
      <c r="F80" s="453">
        <v>311.67</v>
      </c>
      <c r="G80" s="453"/>
      <c r="H80" s="456"/>
      <c r="I80" s="456"/>
      <c r="J80" s="456" t="s">
        <v>790</v>
      </c>
      <c r="K80" s="453" t="s">
        <v>619</v>
      </c>
    </row>
    <row r="81" spans="1:11" ht="30">
      <c r="A81" s="458">
        <v>73</v>
      </c>
      <c r="B81" s="453" t="s">
        <v>791</v>
      </c>
      <c r="C81" s="453" t="s">
        <v>564</v>
      </c>
      <c r="D81" s="453" t="s">
        <v>792</v>
      </c>
      <c r="E81" s="453">
        <v>86</v>
      </c>
      <c r="F81" s="453">
        <v>1200</v>
      </c>
      <c r="G81" s="453" t="s">
        <v>793</v>
      </c>
      <c r="H81" s="456" t="s">
        <v>794</v>
      </c>
      <c r="I81" s="456" t="s">
        <v>795</v>
      </c>
      <c r="J81" s="456"/>
      <c r="K81" s="453"/>
    </row>
    <row r="82" spans="1:11" ht="30">
      <c r="A82" s="458">
        <v>74</v>
      </c>
      <c r="B82" s="453" t="s">
        <v>796</v>
      </c>
      <c r="C82" s="453" t="s">
        <v>564</v>
      </c>
      <c r="D82" s="453" t="s">
        <v>797</v>
      </c>
      <c r="E82" s="453">
        <v>78.72</v>
      </c>
      <c r="F82" s="453">
        <v>3870</v>
      </c>
      <c r="G82" s="453" t="s">
        <v>798</v>
      </c>
      <c r="H82" s="456" t="s">
        <v>799</v>
      </c>
      <c r="I82" s="456" t="s">
        <v>800</v>
      </c>
      <c r="J82" s="456"/>
      <c r="K82" s="453"/>
    </row>
    <row r="83" spans="1:11" s="370" customFormat="1" ht="45">
      <c r="A83" s="458">
        <v>75</v>
      </c>
      <c r="B83" s="453" t="s">
        <v>801</v>
      </c>
      <c r="C83" s="453" t="s">
        <v>564</v>
      </c>
      <c r="D83" s="453" t="s">
        <v>802</v>
      </c>
      <c r="E83" s="453">
        <v>75</v>
      </c>
      <c r="F83" s="453">
        <v>1700</v>
      </c>
      <c r="G83" s="453" t="s">
        <v>803</v>
      </c>
      <c r="H83" s="456" t="s">
        <v>804</v>
      </c>
      <c r="I83" s="456" t="s">
        <v>805</v>
      </c>
      <c r="J83" s="456"/>
      <c r="K83" s="453"/>
    </row>
    <row r="84" spans="1:11" s="370" customFormat="1" ht="30">
      <c r="A84" s="458">
        <v>76</v>
      </c>
      <c r="B84" s="453" t="s">
        <v>1189</v>
      </c>
      <c r="C84" s="453" t="s">
        <v>564</v>
      </c>
      <c r="D84" s="453" t="s">
        <v>1190</v>
      </c>
      <c r="E84" s="453">
        <v>60</v>
      </c>
      <c r="F84" s="453">
        <v>870</v>
      </c>
      <c r="G84" s="453" t="s">
        <v>1191</v>
      </c>
      <c r="H84" s="456" t="s">
        <v>559</v>
      </c>
      <c r="I84" s="456" t="s">
        <v>1034</v>
      </c>
      <c r="J84" s="456"/>
      <c r="K84" s="453"/>
    </row>
    <row r="85" spans="1:11" s="370" customFormat="1" ht="45">
      <c r="A85" s="458">
        <v>77</v>
      </c>
      <c r="B85" s="453" t="s">
        <v>806</v>
      </c>
      <c r="C85" s="453" t="s">
        <v>564</v>
      </c>
      <c r="D85" s="453" t="s">
        <v>807</v>
      </c>
      <c r="E85" s="453">
        <v>236.7</v>
      </c>
      <c r="F85" s="453">
        <v>2500</v>
      </c>
      <c r="G85" s="453"/>
      <c r="H85" s="456"/>
      <c r="I85" s="456"/>
      <c r="J85" s="456">
        <v>406057252</v>
      </c>
      <c r="K85" s="453" t="s">
        <v>808</v>
      </c>
    </row>
    <row r="86" spans="1:11" s="370" customFormat="1" ht="30">
      <c r="A86" s="458">
        <v>78</v>
      </c>
      <c r="B86" s="453" t="s">
        <v>809</v>
      </c>
      <c r="C86" s="453" t="s">
        <v>564</v>
      </c>
      <c r="D86" s="453" t="s">
        <v>810</v>
      </c>
      <c r="E86" s="453">
        <v>75.44</v>
      </c>
      <c r="F86" s="453">
        <v>2100</v>
      </c>
      <c r="G86" s="453" t="s">
        <v>811</v>
      </c>
      <c r="H86" s="456" t="s">
        <v>812</v>
      </c>
      <c r="I86" s="456" t="s">
        <v>813</v>
      </c>
      <c r="J86" s="456"/>
      <c r="K86" s="453"/>
    </row>
    <row r="87" spans="1:11" s="370" customFormat="1" ht="30">
      <c r="A87" s="458">
        <v>79</v>
      </c>
      <c r="B87" s="453" t="s">
        <v>814</v>
      </c>
      <c r="C87" s="453" t="s">
        <v>564</v>
      </c>
      <c r="D87" s="453" t="s">
        <v>815</v>
      </c>
      <c r="E87" s="453">
        <v>92.8</v>
      </c>
      <c r="F87" s="453">
        <v>3200</v>
      </c>
      <c r="G87" s="453" t="s">
        <v>816</v>
      </c>
      <c r="H87" s="456" t="s">
        <v>817</v>
      </c>
      <c r="I87" s="456" t="s">
        <v>818</v>
      </c>
      <c r="J87" s="456"/>
      <c r="K87" s="453"/>
    </row>
    <row r="88" spans="1:11" s="370" customFormat="1" ht="45">
      <c r="A88" s="458">
        <v>80</v>
      </c>
      <c r="B88" s="453" t="s">
        <v>829</v>
      </c>
      <c r="C88" s="453" t="s">
        <v>564</v>
      </c>
      <c r="D88" s="453" t="s">
        <v>830</v>
      </c>
      <c r="E88" s="453">
        <v>77</v>
      </c>
      <c r="F88" s="453">
        <v>1500</v>
      </c>
      <c r="G88" s="453" t="s">
        <v>831</v>
      </c>
      <c r="H88" s="456" t="s">
        <v>832</v>
      </c>
      <c r="I88" s="456" t="s">
        <v>833</v>
      </c>
      <c r="J88" s="456"/>
      <c r="K88" s="453"/>
    </row>
    <row r="89" spans="1:11" s="370" customFormat="1" ht="45">
      <c r="A89" s="458">
        <v>81</v>
      </c>
      <c r="B89" s="453" t="s">
        <v>1052</v>
      </c>
      <c r="C89" s="453" t="s">
        <v>564</v>
      </c>
      <c r="D89" s="453" t="s">
        <v>830</v>
      </c>
      <c r="E89" s="453">
        <v>160</v>
      </c>
      <c r="F89" s="453">
        <v>1300</v>
      </c>
      <c r="G89" s="453"/>
      <c r="H89" s="456"/>
      <c r="I89" s="456"/>
      <c r="J89" s="456" t="s">
        <v>834</v>
      </c>
      <c r="K89" s="453" t="s">
        <v>835</v>
      </c>
    </row>
    <row r="90" spans="1:11" s="370" customFormat="1" ht="45">
      <c r="A90" s="458">
        <v>82</v>
      </c>
      <c r="B90" s="453" t="s">
        <v>836</v>
      </c>
      <c r="C90" s="453" t="s">
        <v>564</v>
      </c>
      <c r="D90" s="453" t="s">
        <v>830</v>
      </c>
      <c r="E90" s="453">
        <v>47.23</v>
      </c>
      <c r="F90" s="453">
        <v>721.125</v>
      </c>
      <c r="G90" s="453" t="s">
        <v>837</v>
      </c>
      <c r="H90" s="456" t="s">
        <v>838</v>
      </c>
      <c r="I90" s="456" t="s">
        <v>839</v>
      </c>
      <c r="J90" s="456"/>
      <c r="K90" s="453"/>
    </row>
    <row r="91" spans="1:11" s="370" customFormat="1" ht="30">
      <c r="A91" s="458">
        <v>83</v>
      </c>
      <c r="B91" s="453" t="s">
        <v>840</v>
      </c>
      <c r="C91" s="453" t="s">
        <v>564</v>
      </c>
      <c r="D91" s="453" t="s">
        <v>841</v>
      </c>
      <c r="E91" s="453">
        <v>23.09</v>
      </c>
      <c r="F91" s="453">
        <v>625</v>
      </c>
      <c r="G91" s="453" t="s">
        <v>842</v>
      </c>
      <c r="H91" s="456" t="s">
        <v>843</v>
      </c>
      <c r="I91" s="456" t="s">
        <v>844</v>
      </c>
      <c r="J91" s="456"/>
      <c r="K91" s="453"/>
    </row>
    <row r="92" spans="1:11" s="370" customFormat="1" ht="45">
      <c r="A92" s="458">
        <v>84</v>
      </c>
      <c r="B92" s="453" t="s">
        <v>845</v>
      </c>
      <c r="C92" s="453" t="s">
        <v>564</v>
      </c>
      <c r="D92" s="453" t="s">
        <v>846</v>
      </c>
      <c r="E92" s="453">
        <v>50.95</v>
      </c>
      <c r="F92" s="453">
        <v>500</v>
      </c>
      <c r="G92" s="453" t="s">
        <v>847</v>
      </c>
      <c r="H92" s="456" t="s">
        <v>848</v>
      </c>
      <c r="I92" s="456" t="s">
        <v>849</v>
      </c>
      <c r="J92" s="456"/>
      <c r="K92" s="453"/>
    </row>
    <row r="93" spans="1:11" s="370" customFormat="1" ht="30">
      <c r="A93" s="458">
        <v>85</v>
      </c>
      <c r="B93" s="453" t="s">
        <v>916</v>
      </c>
      <c r="C93" s="453" t="s">
        <v>564</v>
      </c>
      <c r="D93" s="453" t="s">
        <v>917</v>
      </c>
      <c r="E93" s="453">
        <v>74.3</v>
      </c>
      <c r="F93" s="453">
        <v>2310</v>
      </c>
      <c r="G93" s="453" t="s">
        <v>918</v>
      </c>
      <c r="H93" s="456" t="s">
        <v>919</v>
      </c>
      <c r="I93" s="456" t="s">
        <v>920</v>
      </c>
      <c r="J93" s="456"/>
      <c r="K93" s="453"/>
    </row>
    <row r="94" spans="1:11" s="370" customFormat="1" ht="30">
      <c r="A94" s="458">
        <v>86</v>
      </c>
      <c r="B94" s="453" t="s">
        <v>922</v>
      </c>
      <c r="C94" s="453" t="s">
        <v>564</v>
      </c>
      <c r="D94" s="453" t="s">
        <v>923</v>
      </c>
      <c r="E94" s="453">
        <v>115.92</v>
      </c>
      <c r="F94" s="453">
        <v>2770</v>
      </c>
      <c r="G94" s="457" t="s">
        <v>924</v>
      </c>
      <c r="H94" s="456" t="s">
        <v>769</v>
      </c>
      <c r="I94" s="456" t="s">
        <v>925</v>
      </c>
      <c r="J94" s="456"/>
      <c r="K94" s="453"/>
    </row>
    <row r="95" spans="1:11" s="370" customFormat="1" ht="30">
      <c r="A95" s="458">
        <v>87</v>
      </c>
      <c r="B95" s="453" t="s">
        <v>1053</v>
      </c>
      <c r="C95" s="453" t="s">
        <v>564</v>
      </c>
      <c r="D95" s="453" t="s">
        <v>1054</v>
      </c>
      <c r="E95" s="453">
        <v>93.53</v>
      </c>
      <c r="F95" s="453">
        <v>1875</v>
      </c>
      <c r="G95" s="457" t="s">
        <v>1055</v>
      </c>
      <c r="H95" s="456" t="s">
        <v>709</v>
      </c>
      <c r="I95" s="456" t="s">
        <v>1056</v>
      </c>
      <c r="J95" s="456"/>
      <c r="K95" s="453"/>
    </row>
    <row r="96" spans="1:11" s="370" customFormat="1" ht="60">
      <c r="A96" s="458">
        <v>88</v>
      </c>
      <c r="B96" s="453" t="s">
        <v>1192</v>
      </c>
      <c r="C96" s="453" t="s">
        <v>564</v>
      </c>
      <c r="D96" s="453" t="s">
        <v>1088</v>
      </c>
      <c r="E96" s="453">
        <v>100</v>
      </c>
      <c r="F96" s="453">
        <v>625</v>
      </c>
      <c r="G96" s="457" t="s">
        <v>1193</v>
      </c>
      <c r="H96" s="456" t="s">
        <v>717</v>
      </c>
      <c r="I96" s="456" t="s">
        <v>1194</v>
      </c>
      <c r="J96" s="456"/>
      <c r="K96" s="453"/>
    </row>
    <row r="97" spans="1:11" s="370" customFormat="1" ht="30">
      <c r="A97" s="458">
        <v>89</v>
      </c>
      <c r="B97" s="453" t="s">
        <v>1057</v>
      </c>
      <c r="C97" s="453" t="s">
        <v>564</v>
      </c>
      <c r="D97" s="453" t="s">
        <v>1058</v>
      </c>
      <c r="E97" s="453">
        <v>74.81</v>
      </c>
      <c r="F97" s="453">
        <v>1985.09</v>
      </c>
      <c r="G97" s="457"/>
      <c r="H97" s="456"/>
      <c r="I97" s="456"/>
      <c r="J97" s="457" t="s">
        <v>1059</v>
      </c>
      <c r="K97" s="453" t="s">
        <v>1060</v>
      </c>
    </row>
    <row r="98" spans="1:11" s="370" customFormat="1" ht="30">
      <c r="A98" s="458">
        <v>90</v>
      </c>
      <c r="B98" s="453" t="s">
        <v>926</v>
      </c>
      <c r="C98" s="453" t="s">
        <v>564</v>
      </c>
      <c r="D98" s="453" t="s">
        <v>921</v>
      </c>
      <c r="E98" s="453">
        <v>90.78</v>
      </c>
      <c r="F98" s="453">
        <v>6150</v>
      </c>
      <c r="G98" s="453" t="s">
        <v>927</v>
      </c>
      <c r="H98" s="456" t="s">
        <v>928</v>
      </c>
      <c r="I98" s="456" t="s">
        <v>929</v>
      </c>
      <c r="J98" s="456"/>
      <c r="K98" s="453"/>
    </row>
    <row r="99" spans="1:11" s="370" customFormat="1" ht="30">
      <c r="A99" s="458">
        <v>91</v>
      </c>
      <c r="B99" s="453" t="s">
        <v>1061</v>
      </c>
      <c r="C99" s="453" t="s">
        <v>564</v>
      </c>
      <c r="D99" s="453" t="s">
        <v>921</v>
      </c>
      <c r="E99" s="453">
        <v>90.8</v>
      </c>
      <c r="F99" s="453">
        <v>6150</v>
      </c>
      <c r="G99" s="453" t="s">
        <v>1062</v>
      </c>
      <c r="H99" s="456" t="s">
        <v>1063</v>
      </c>
      <c r="I99" s="456" t="s">
        <v>1064</v>
      </c>
      <c r="J99" s="456"/>
      <c r="K99" s="453"/>
    </row>
    <row r="100" spans="1:11" s="370" customFormat="1" ht="45">
      <c r="A100" s="458">
        <v>92</v>
      </c>
      <c r="B100" s="453" t="s">
        <v>1065</v>
      </c>
      <c r="C100" s="453" t="s">
        <v>564</v>
      </c>
      <c r="D100" s="453" t="s">
        <v>921</v>
      </c>
      <c r="E100" s="453">
        <v>149.19</v>
      </c>
      <c r="F100" s="453">
        <v>1459.625</v>
      </c>
      <c r="G100" s="453" t="s">
        <v>1066</v>
      </c>
      <c r="H100" s="456" t="s">
        <v>1067</v>
      </c>
      <c r="I100" s="456" t="s">
        <v>1068</v>
      </c>
      <c r="J100" s="456"/>
      <c r="K100" s="453"/>
    </row>
    <row r="101" spans="1:11" s="370" customFormat="1" ht="30">
      <c r="A101" s="458">
        <v>93</v>
      </c>
      <c r="B101" s="453" t="s">
        <v>1069</v>
      </c>
      <c r="C101" s="453" t="s">
        <v>564</v>
      </c>
      <c r="D101" s="453" t="s">
        <v>921</v>
      </c>
      <c r="E101" s="453">
        <v>54</v>
      </c>
      <c r="F101" s="453">
        <v>437.5</v>
      </c>
      <c r="G101" s="453" t="s">
        <v>1070</v>
      </c>
      <c r="H101" s="456" t="s">
        <v>1071</v>
      </c>
      <c r="I101" s="456" t="s">
        <v>1072</v>
      </c>
      <c r="J101" s="456"/>
      <c r="K101" s="453"/>
    </row>
    <row r="102" spans="1:11" s="370" customFormat="1" ht="30">
      <c r="A102" s="458">
        <v>94</v>
      </c>
      <c r="B102" s="453" t="s">
        <v>1073</v>
      </c>
      <c r="C102" s="453" t="s">
        <v>564</v>
      </c>
      <c r="D102" s="453" t="s">
        <v>921</v>
      </c>
      <c r="E102" s="453">
        <v>44</v>
      </c>
      <c r="F102" s="453">
        <v>1375</v>
      </c>
      <c r="G102" s="453" t="s">
        <v>1074</v>
      </c>
      <c r="H102" s="456" t="s">
        <v>1075</v>
      </c>
      <c r="I102" s="456" t="s">
        <v>1076</v>
      </c>
      <c r="J102" s="456"/>
      <c r="K102" s="453"/>
    </row>
    <row r="103" spans="1:11" s="370" customFormat="1" ht="60">
      <c r="A103" s="458">
        <v>95</v>
      </c>
      <c r="B103" s="453" t="s">
        <v>850</v>
      </c>
      <c r="C103" s="453" t="s">
        <v>564</v>
      </c>
      <c r="D103" s="453" t="s">
        <v>851</v>
      </c>
      <c r="E103" s="453">
        <v>128.78</v>
      </c>
      <c r="F103" s="453">
        <v>875</v>
      </c>
      <c r="G103" s="453" t="s">
        <v>852</v>
      </c>
      <c r="H103" s="456" t="s">
        <v>853</v>
      </c>
      <c r="I103" s="456" t="s">
        <v>854</v>
      </c>
      <c r="J103" s="456"/>
      <c r="K103" s="453"/>
    </row>
    <row r="104" spans="1:11" s="370" customFormat="1" ht="30">
      <c r="A104" s="458">
        <v>96</v>
      </c>
      <c r="B104" s="453" t="s">
        <v>1195</v>
      </c>
      <c r="C104" s="453" t="s">
        <v>564</v>
      </c>
      <c r="D104" s="453" t="s">
        <v>1196</v>
      </c>
      <c r="E104" s="453">
        <v>48.63</v>
      </c>
      <c r="F104" s="453">
        <v>400</v>
      </c>
      <c r="G104" s="453" t="s">
        <v>1197</v>
      </c>
      <c r="H104" s="456" t="s">
        <v>1198</v>
      </c>
      <c r="I104" s="456" t="s">
        <v>1199</v>
      </c>
      <c r="J104" s="456"/>
      <c r="K104" s="453"/>
    </row>
    <row r="105" spans="1:11" s="370" customFormat="1" ht="30">
      <c r="A105" s="458">
        <v>97</v>
      </c>
      <c r="B105" s="453" t="s">
        <v>1200</v>
      </c>
      <c r="C105" s="453" t="s">
        <v>564</v>
      </c>
      <c r="D105" s="453" t="s">
        <v>1196</v>
      </c>
      <c r="E105" s="453">
        <v>25</v>
      </c>
      <c r="F105" s="453">
        <v>312.5</v>
      </c>
      <c r="G105" s="453">
        <v>23001005017</v>
      </c>
      <c r="H105" s="456" t="s">
        <v>610</v>
      </c>
      <c r="I105" s="456" t="s">
        <v>1201</v>
      </c>
      <c r="J105" s="456"/>
      <c r="K105" s="453"/>
    </row>
    <row r="106" spans="1:11" s="370" customFormat="1" ht="30">
      <c r="A106" s="458">
        <v>98</v>
      </c>
      <c r="B106" s="453" t="s">
        <v>819</v>
      </c>
      <c r="C106" s="453" t="s">
        <v>564</v>
      </c>
      <c r="D106" s="453" t="s">
        <v>820</v>
      </c>
      <c r="E106" s="453">
        <v>24</v>
      </c>
      <c r="F106" s="453">
        <v>312.5</v>
      </c>
      <c r="G106" s="453" t="s">
        <v>821</v>
      </c>
      <c r="H106" s="456" t="s">
        <v>558</v>
      </c>
      <c r="I106" s="456" t="s">
        <v>822</v>
      </c>
      <c r="J106" s="456"/>
      <c r="K106" s="453"/>
    </row>
    <row r="107" spans="1:11" s="370" customFormat="1" ht="30">
      <c r="A107" s="458">
        <v>99</v>
      </c>
      <c r="B107" s="453" t="s">
        <v>855</v>
      </c>
      <c r="C107" s="453" t="s">
        <v>564</v>
      </c>
      <c r="D107" s="453" t="s">
        <v>830</v>
      </c>
      <c r="E107" s="453">
        <v>240</v>
      </c>
      <c r="F107" s="453">
        <v>500</v>
      </c>
      <c r="G107" s="453" t="s">
        <v>856</v>
      </c>
      <c r="H107" s="456" t="s">
        <v>857</v>
      </c>
      <c r="I107" s="456" t="s">
        <v>858</v>
      </c>
      <c r="J107" s="456"/>
      <c r="K107" s="453"/>
    </row>
    <row r="108" spans="1:11" s="370" customFormat="1" ht="30">
      <c r="A108" s="458">
        <v>100</v>
      </c>
      <c r="B108" s="453" t="s">
        <v>859</v>
      </c>
      <c r="C108" s="453" t="s">
        <v>564</v>
      </c>
      <c r="D108" s="453" t="s">
        <v>830</v>
      </c>
      <c r="E108" s="453">
        <v>154.63</v>
      </c>
      <c r="F108" s="453">
        <v>2400</v>
      </c>
      <c r="G108" s="453" t="s">
        <v>860</v>
      </c>
      <c r="H108" s="456" t="s">
        <v>861</v>
      </c>
      <c r="I108" s="456" t="s">
        <v>862</v>
      </c>
      <c r="J108" s="456"/>
      <c r="K108" s="453"/>
    </row>
    <row r="109" spans="1:11" s="370" customFormat="1" ht="30">
      <c r="A109" s="458">
        <v>101</v>
      </c>
      <c r="B109" s="453" t="s">
        <v>863</v>
      </c>
      <c r="C109" s="453" t="s">
        <v>564</v>
      </c>
      <c r="D109" s="453" t="s">
        <v>830</v>
      </c>
      <c r="E109" s="453">
        <v>204.75</v>
      </c>
      <c r="F109" s="453">
        <v>480</v>
      </c>
      <c r="G109" s="453"/>
      <c r="H109" s="456"/>
      <c r="I109" s="456"/>
      <c r="J109" s="453" t="s">
        <v>864</v>
      </c>
      <c r="K109" s="456" t="s">
        <v>865</v>
      </c>
    </row>
    <row r="110" spans="1:11" s="370" customFormat="1" ht="30">
      <c r="A110" s="458">
        <v>102</v>
      </c>
      <c r="B110" s="453" t="s">
        <v>1077</v>
      </c>
      <c r="C110" s="453" t="s">
        <v>564</v>
      </c>
      <c r="D110" s="453" t="s">
        <v>1078</v>
      </c>
      <c r="E110" s="453">
        <v>120</v>
      </c>
      <c r="F110" s="453">
        <v>2335</v>
      </c>
      <c r="G110" s="453" t="s">
        <v>1079</v>
      </c>
      <c r="H110" s="456" t="s">
        <v>1080</v>
      </c>
      <c r="I110" s="456" t="s">
        <v>1081</v>
      </c>
      <c r="J110" s="456"/>
      <c r="K110" s="453"/>
    </row>
    <row r="111" spans="1:11" s="370" customFormat="1" ht="30">
      <c r="A111" s="458">
        <v>103</v>
      </c>
      <c r="B111" s="453" t="s">
        <v>866</v>
      </c>
      <c r="C111" s="453" t="s">
        <v>564</v>
      </c>
      <c r="D111" s="453" t="s">
        <v>830</v>
      </c>
      <c r="E111" s="453">
        <v>87.1</v>
      </c>
      <c r="F111" s="453">
        <v>3125</v>
      </c>
      <c r="G111" s="453" t="s">
        <v>867</v>
      </c>
      <c r="H111" s="456" t="s">
        <v>868</v>
      </c>
      <c r="I111" s="456" t="s">
        <v>869</v>
      </c>
      <c r="J111" s="456"/>
      <c r="K111" s="453"/>
    </row>
    <row r="112" spans="1:11" s="370" customFormat="1" ht="30">
      <c r="A112" s="458">
        <v>104</v>
      </c>
      <c r="B112" s="453" t="s">
        <v>870</v>
      </c>
      <c r="C112" s="453" t="s">
        <v>564</v>
      </c>
      <c r="D112" s="453" t="s">
        <v>871</v>
      </c>
      <c r="E112" s="453">
        <v>145</v>
      </c>
      <c r="F112" s="453">
        <v>1250</v>
      </c>
      <c r="G112" s="453">
        <v>61009005988</v>
      </c>
      <c r="H112" s="456" t="s">
        <v>872</v>
      </c>
      <c r="I112" s="456" t="s">
        <v>757</v>
      </c>
      <c r="J112" s="456"/>
      <c r="K112" s="453"/>
    </row>
    <row r="113" spans="1:11" s="370" customFormat="1" ht="30">
      <c r="A113" s="458">
        <v>105</v>
      </c>
      <c r="B113" s="453" t="s">
        <v>930</v>
      </c>
      <c r="C113" s="453" t="s">
        <v>564</v>
      </c>
      <c r="D113" s="453" t="s">
        <v>931</v>
      </c>
      <c r="E113" s="453">
        <v>297.92</v>
      </c>
      <c r="F113" s="453">
        <v>750</v>
      </c>
      <c r="G113" s="453" t="s">
        <v>932</v>
      </c>
      <c r="H113" s="456" t="s">
        <v>933</v>
      </c>
      <c r="I113" s="456" t="s">
        <v>934</v>
      </c>
      <c r="J113" s="456"/>
      <c r="K113" s="453"/>
    </row>
    <row r="114" spans="1:11" s="370" customFormat="1" ht="30">
      <c r="A114" s="458">
        <v>106</v>
      </c>
      <c r="B114" s="453" t="s">
        <v>1202</v>
      </c>
      <c r="C114" s="453" t="s">
        <v>564</v>
      </c>
      <c r="D114" s="453" t="s">
        <v>1203</v>
      </c>
      <c r="E114" s="453">
        <v>200</v>
      </c>
      <c r="F114" s="453">
        <v>437.5</v>
      </c>
      <c r="G114" s="453" t="s">
        <v>1204</v>
      </c>
      <c r="H114" s="456" t="s">
        <v>713</v>
      </c>
      <c r="I114" s="456" t="s">
        <v>1205</v>
      </c>
      <c r="J114" s="456"/>
      <c r="K114" s="453"/>
    </row>
    <row r="115" spans="1:11" s="370" customFormat="1" ht="30">
      <c r="A115" s="458">
        <v>107</v>
      </c>
      <c r="B115" s="453" t="s">
        <v>1206</v>
      </c>
      <c r="C115" s="453" t="s">
        <v>564</v>
      </c>
      <c r="D115" s="453" t="s">
        <v>1207</v>
      </c>
      <c r="E115" s="453">
        <v>95</v>
      </c>
      <c r="F115" s="453">
        <v>187.5</v>
      </c>
      <c r="G115" s="453" t="s">
        <v>1208</v>
      </c>
      <c r="H115" s="456" t="s">
        <v>1209</v>
      </c>
      <c r="I115" s="456" t="s">
        <v>1210</v>
      </c>
      <c r="J115" s="456"/>
      <c r="K115" s="453"/>
    </row>
    <row r="116" spans="1:11" s="370" customFormat="1" ht="30">
      <c r="A116" s="458">
        <v>108</v>
      </c>
      <c r="B116" s="453" t="s">
        <v>1211</v>
      </c>
      <c r="C116" s="453" t="s">
        <v>564</v>
      </c>
      <c r="D116" s="453" t="s">
        <v>1212</v>
      </c>
      <c r="E116" s="453"/>
      <c r="F116" s="453">
        <v>250</v>
      </c>
      <c r="G116" s="453">
        <v>12001021585</v>
      </c>
      <c r="H116" s="456" t="s">
        <v>1213</v>
      </c>
      <c r="I116" s="456" t="s">
        <v>1214</v>
      </c>
      <c r="J116" s="456"/>
      <c r="K116" s="453"/>
    </row>
    <row r="117" spans="1:11" s="370" customFormat="1" ht="30">
      <c r="A117" s="458">
        <v>109</v>
      </c>
      <c r="B117" s="453" t="s">
        <v>935</v>
      </c>
      <c r="C117" s="453" t="s">
        <v>564</v>
      </c>
      <c r="D117" s="453" t="s">
        <v>936</v>
      </c>
      <c r="E117" s="453">
        <v>256.74</v>
      </c>
      <c r="F117" s="453">
        <v>1475</v>
      </c>
      <c r="G117" s="453" t="s">
        <v>937</v>
      </c>
      <c r="H117" s="456" t="s">
        <v>938</v>
      </c>
      <c r="I117" s="456" t="s">
        <v>939</v>
      </c>
      <c r="J117" s="456"/>
      <c r="K117" s="453"/>
    </row>
    <row r="118" spans="1:11" s="370" customFormat="1" ht="45">
      <c r="A118" s="458">
        <v>110</v>
      </c>
      <c r="B118" s="453" t="s">
        <v>1082</v>
      </c>
      <c r="C118" s="453" t="s">
        <v>564</v>
      </c>
      <c r="D118" s="453" t="s">
        <v>1083</v>
      </c>
      <c r="E118" s="453">
        <v>80</v>
      </c>
      <c r="F118" s="453">
        <v>500</v>
      </c>
      <c r="G118" s="453" t="s">
        <v>1084</v>
      </c>
      <c r="H118" s="456" t="s">
        <v>1085</v>
      </c>
      <c r="I118" s="456" t="s">
        <v>1086</v>
      </c>
      <c r="J118" s="456"/>
      <c r="K118" s="453"/>
    </row>
    <row r="119" spans="1:11" s="370" customFormat="1" ht="30">
      <c r="A119" s="458">
        <v>111</v>
      </c>
      <c r="B119" s="453" t="s">
        <v>1215</v>
      </c>
      <c r="C119" s="453" t="s">
        <v>564</v>
      </c>
      <c r="D119" s="453" t="s">
        <v>1216</v>
      </c>
      <c r="E119" s="453">
        <v>137</v>
      </c>
      <c r="F119" s="453">
        <v>750</v>
      </c>
      <c r="G119" s="453">
        <v>22001008697</v>
      </c>
      <c r="H119" s="456" t="s">
        <v>1217</v>
      </c>
      <c r="I119" s="456" t="s">
        <v>1218</v>
      </c>
      <c r="J119" s="456"/>
      <c r="K119" s="453"/>
    </row>
    <row r="120" spans="1:11" s="370" customFormat="1" ht="30">
      <c r="A120" s="458">
        <v>112</v>
      </c>
      <c r="B120" s="453" t="s">
        <v>873</v>
      </c>
      <c r="C120" s="453" t="s">
        <v>564</v>
      </c>
      <c r="D120" s="453" t="s">
        <v>874</v>
      </c>
      <c r="E120" s="453">
        <v>103.69</v>
      </c>
      <c r="F120" s="453">
        <v>1000</v>
      </c>
      <c r="G120" s="453" t="s">
        <v>875</v>
      </c>
      <c r="H120" s="456" t="s">
        <v>559</v>
      </c>
      <c r="I120" s="456" t="s">
        <v>876</v>
      </c>
      <c r="J120" s="456"/>
      <c r="K120" s="453"/>
    </row>
    <row r="121" spans="1:11" s="370" customFormat="1" ht="30">
      <c r="A121" s="458">
        <v>113</v>
      </c>
      <c r="B121" s="453" t="s">
        <v>877</v>
      </c>
      <c r="C121" s="453" t="s">
        <v>564</v>
      </c>
      <c r="D121" s="453" t="s">
        <v>874</v>
      </c>
      <c r="E121" s="453">
        <v>37.25</v>
      </c>
      <c r="F121" s="453">
        <v>375</v>
      </c>
      <c r="G121" s="453" t="s">
        <v>878</v>
      </c>
      <c r="H121" s="456" t="s">
        <v>879</v>
      </c>
      <c r="I121" s="456" t="s">
        <v>880</v>
      </c>
      <c r="J121" s="456"/>
      <c r="K121" s="453"/>
    </row>
    <row r="122" spans="1:11" s="370" customFormat="1" ht="30">
      <c r="A122" s="458">
        <v>114</v>
      </c>
      <c r="B122" s="453" t="s">
        <v>881</v>
      </c>
      <c r="C122" s="453" t="s">
        <v>564</v>
      </c>
      <c r="D122" s="453" t="s">
        <v>874</v>
      </c>
      <c r="E122" s="453">
        <v>26.22</v>
      </c>
      <c r="F122" s="453">
        <v>625</v>
      </c>
      <c r="G122" s="453" t="s">
        <v>882</v>
      </c>
      <c r="H122" s="456" t="s">
        <v>883</v>
      </c>
      <c r="I122" s="456" t="s">
        <v>884</v>
      </c>
      <c r="J122" s="456"/>
      <c r="K122" s="453"/>
    </row>
    <row r="123" spans="1:11" s="370" customFormat="1" ht="30">
      <c r="A123" s="458">
        <v>115</v>
      </c>
      <c r="B123" s="453" t="s">
        <v>885</v>
      </c>
      <c r="C123" s="453" t="s">
        <v>564</v>
      </c>
      <c r="D123" s="453" t="s">
        <v>874</v>
      </c>
      <c r="E123" s="453">
        <v>94.25</v>
      </c>
      <c r="F123" s="453">
        <v>1333.33</v>
      </c>
      <c r="G123" s="453" t="s">
        <v>886</v>
      </c>
      <c r="H123" s="456" t="s">
        <v>887</v>
      </c>
      <c r="I123" s="456" t="s">
        <v>888</v>
      </c>
      <c r="J123" s="456"/>
      <c r="K123" s="453"/>
    </row>
    <row r="124" spans="1:11" s="370" customFormat="1" ht="45">
      <c r="A124" s="458">
        <v>116</v>
      </c>
      <c r="B124" s="453" t="s">
        <v>889</v>
      </c>
      <c r="C124" s="453" t="s">
        <v>564</v>
      </c>
      <c r="D124" s="453" t="s">
        <v>874</v>
      </c>
      <c r="E124" s="453">
        <v>84.18</v>
      </c>
      <c r="F124" s="453">
        <v>625</v>
      </c>
      <c r="G124" s="453" t="s">
        <v>890</v>
      </c>
      <c r="H124" s="456" t="s">
        <v>891</v>
      </c>
      <c r="I124" s="456" t="s">
        <v>892</v>
      </c>
      <c r="J124" s="456"/>
      <c r="K124" s="453"/>
    </row>
    <row r="125" spans="1:11" s="370" customFormat="1" ht="30">
      <c r="A125" s="458">
        <v>117</v>
      </c>
      <c r="B125" s="453" t="s">
        <v>940</v>
      </c>
      <c r="C125" s="453" t="s">
        <v>564</v>
      </c>
      <c r="D125" s="453" t="s">
        <v>941</v>
      </c>
      <c r="E125" s="453">
        <v>61.5</v>
      </c>
      <c r="F125" s="453">
        <v>750</v>
      </c>
      <c r="G125" s="453"/>
      <c r="H125" s="456"/>
      <c r="I125" s="456"/>
      <c r="J125" s="456">
        <v>212678235</v>
      </c>
      <c r="K125" s="453" t="s">
        <v>942</v>
      </c>
    </row>
    <row r="126" spans="1:11" s="370" customFormat="1" ht="45">
      <c r="A126" s="458">
        <v>118</v>
      </c>
      <c r="B126" s="453" t="s">
        <v>943</v>
      </c>
      <c r="C126" s="453" t="s">
        <v>564</v>
      </c>
      <c r="D126" s="453" t="s">
        <v>941</v>
      </c>
      <c r="E126" s="453">
        <v>35.6</v>
      </c>
      <c r="F126" s="453">
        <v>1250</v>
      </c>
      <c r="G126" s="453" t="s">
        <v>944</v>
      </c>
      <c r="H126" s="456" t="s">
        <v>636</v>
      </c>
      <c r="I126" s="456" t="s">
        <v>945</v>
      </c>
      <c r="J126" s="456"/>
      <c r="K126" s="453"/>
    </row>
    <row r="127" spans="1:11" s="370" customFormat="1" ht="45">
      <c r="A127" s="458">
        <v>119</v>
      </c>
      <c r="B127" s="453" t="s">
        <v>946</v>
      </c>
      <c r="C127" s="453" t="s">
        <v>564</v>
      </c>
      <c r="D127" s="453" t="s">
        <v>941</v>
      </c>
      <c r="E127" s="453">
        <v>113.62</v>
      </c>
      <c r="F127" s="453">
        <v>1250</v>
      </c>
      <c r="G127" s="453" t="s">
        <v>947</v>
      </c>
      <c r="H127" s="456" t="s">
        <v>948</v>
      </c>
      <c r="I127" s="456" t="s">
        <v>876</v>
      </c>
      <c r="J127" s="456"/>
      <c r="K127" s="453"/>
    </row>
    <row r="128" spans="1:11" s="370" customFormat="1" ht="30">
      <c r="A128" s="458">
        <v>120</v>
      </c>
      <c r="B128" s="453" t="s">
        <v>949</v>
      </c>
      <c r="C128" s="453" t="s">
        <v>564</v>
      </c>
      <c r="D128" s="453" t="s">
        <v>941</v>
      </c>
      <c r="E128" s="453">
        <v>119.7</v>
      </c>
      <c r="F128" s="453">
        <v>812.5</v>
      </c>
      <c r="G128" s="453" t="s">
        <v>950</v>
      </c>
      <c r="H128" s="456" t="s">
        <v>951</v>
      </c>
      <c r="I128" s="456" t="s">
        <v>952</v>
      </c>
      <c r="J128" s="456"/>
      <c r="K128" s="453"/>
    </row>
    <row r="129" spans="1:11" s="370" customFormat="1" ht="30">
      <c r="A129" s="458">
        <v>121</v>
      </c>
      <c r="B129" s="453" t="s">
        <v>953</v>
      </c>
      <c r="C129" s="453" t="s">
        <v>564</v>
      </c>
      <c r="D129" s="453" t="s">
        <v>941</v>
      </c>
      <c r="E129" s="453">
        <v>85</v>
      </c>
      <c r="F129" s="453">
        <v>1500</v>
      </c>
      <c r="G129" s="453">
        <v>60002010650</v>
      </c>
      <c r="H129" s="456" t="s">
        <v>717</v>
      </c>
      <c r="I129" s="456" t="s">
        <v>954</v>
      </c>
      <c r="J129" s="456"/>
      <c r="K129" s="453"/>
    </row>
    <row r="130" spans="1:11" s="370" customFormat="1" ht="30">
      <c r="A130" s="458">
        <v>122</v>
      </c>
      <c r="B130" s="453" t="s">
        <v>955</v>
      </c>
      <c r="C130" s="453" t="s">
        <v>564</v>
      </c>
      <c r="D130" s="453" t="s">
        <v>956</v>
      </c>
      <c r="E130" s="453">
        <v>27.5</v>
      </c>
      <c r="F130" s="453">
        <v>625</v>
      </c>
      <c r="G130" s="453" t="s">
        <v>957</v>
      </c>
      <c r="H130" s="456" t="s">
        <v>958</v>
      </c>
      <c r="I130" s="456" t="s">
        <v>959</v>
      </c>
      <c r="J130" s="456"/>
      <c r="K130" s="453"/>
    </row>
    <row r="131" spans="1:11" s="370" customFormat="1" ht="30">
      <c r="A131" s="458">
        <v>123</v>
      </c>
      <c r="B131" s="453" t="s">
        <v>960</v>
      </c>
      <c r="C131" s="453" t="s">
        <v>564</v>
      </c>
      <c r="D131" s="453" t="s">
        <v>921</v>
      </c>
      <c r="E131" s="453">
        <v>600</v>
      </c>
      <c r="F131" s="453">
        <v>1187.5</v>
      </c>
      <c r="G131" s="453" t="s">
        <v>961</v>
      </c>
      <c r="H131" s="456" t="s">
        <v>962</v>
      </c>
      <c r="I131" s="456" t="s">
        <v>888</v>
      </c>
      <c r="J131" s="456"/>
      <c r="K131" s="453"/>
    </row>
    <row r="132" spans="1:11" s="370" customFormat="1" ht="30">
      <c r="A132" s="458">
        <v>124</v>
      </c>
      <c r="B132" s="453" t="s">
        <v>1087</v>
      </c>
      <c r="C132" s="453" t="s">
        <v>564</v>
      </c>
      <c r="D132" s="453" t="s">
        <v>1088</v>
      </c>
      <c r="E132" s="453">
        <v>94.74</v>
      </c>
      <c r="F132" s="453">
        <v>1167.7</v>
      </c>
      <c r="G132" s="453"/>
      <c r="H132" s="456"/>
      <c r="I132" s="456"/>
      <c r="J132" s="456" t="s">
        <v>1089</v>
      </c>
      <c r="K132" s="453" t="s">
        <v>1090</v>
      </c>
    </row>
    <row r="133" spans="1:11" s="370" customFormat="1" ht="30">
      <c r="A133" s="458">
        <v>125</v>
      </c>
      <c r="B133" s="453" t="s">
        <v>1091</v>
      </c>
      <c r="C133" s="453" t="s">
        <v>564</v>
      </c>
      <c r="D133" s="453" t="s">
        <v>1092</v>
      </c>
      <c r="E133" s="453">
        <v>50</v>
      </c>
      <c r="F133" s="453">
        <v>300</v>
      </c>
      <c r="G133" s="453">
        <v>9001011961</v>
      </c>
      <c r="H133" s="456" t="s">
        <v>1093</v>
      </c>
      <c r="I133" s="456" t="s">
        <v>952</v>
      </c>
      <c r="J133" s="456"/>
      <c r="K133" s="453"/>
    </row>
    <row r="134" spans="1:11" s="370" customFormat="1" ht="30">
      <c r="A134" s="458">
        <v>126</v>
      </c>
      <c r="B134" s="453" t="s">
        <v>963</v>
      </c>
      <c r="C134" s="453" t="s">
        <v>564</v>
      </c>
      <c r="D134" s="453" t="s">
        <v>964</v>
      </c>
      <c r="E134" s="453"/>
      <c r="F134" s="453">
        <v>2210</v>
      </c>
      <c r="G134" s="453" t="s">
        <v>965</v>
      </c>
      <c r="H134" s="456" t="s">
        <v>966</v>
      </c>
      <c r="I134" s="456" t="s">
        <v>967</v>
      </c>
      <c r="J134" s="456"/>
      <c r="K134" s="453"/>
    </row>
    <row r="135" spans="1:11" s="370" customFormat="1" ht="30">
      <c r="A135" s="458">
        <v>127</v>
      </c>
      <c r="B135" s="453" t="s">
        <v>1219</v>
      </c>
      <c r="C135" s="453" t="s">
        <v>564</v>
      </c>
      <c r="D135" s="453" t="s">
        <v>1088</v>
      </c>
      <c r="E135" s="453"/>
      <c r="F135" s="453">
        <v>100</v>
      </c>
      <c r="G135" s="453" t="s">
        <v>1220</v>
      </c>
      <c r="H135" s="456" t="s">
        <v>1221</v>
      </c>
      <c r="I135" s="456" t="s">
        <v>1222</v>
      </c>
      <c r="J135" s="456"/>
      <c r="K135" s="453"/>
    </row>
    <row r="136" spans="1:11" s="370" customFormat="1" ht="30">
      <c r="A136" s="458">
        <v>128</v>
      </c>
      <c r="B136" s="453" t="s">
        <v>893</v>
      </c>
      <c r="C136" s="453" t="s">
        <v>564</v>
      </c>
      <c r="D136" s="453" t="s">
        <v>846</v>
      </c>
      <c r="E136" s="453">
        <v>37.4</v>
      </c>
      <c r="F136" s="453">
        <v>500</v>
      </c>
      <c r="G136" s="453" t="s">
        <v>894</v>
      </c>
      <c r="H136" s="456" t="s">
        <v>895</v>
      </c>
      <c r="I136" s="456" t="s">
        <v>896</v>
      </c>
      <c r="J136" s="456"/>
      <c r="K136" s="453"/>
    </row>
    <row r="137" spans="1:11" s="370" customFormat="1" ht="30">
      <c r="A137" s="458">
        <v>129</v>
      </c>
      <c r="B137" s="453" t="s">
        <v>1094</v>
      </c>
      <c r="C137" s="453" t="s">
        <v>564</v>
      </c>
      <c r="D137" s="453" t="s">
        <v>1095</v>
      </c>
      <c r="E137" s="453">
        <v>35</v>
      </c>
      <c r="F137" s="453">
        <v>500</v>
      </c>
      <c r="G137" s="453" t="s">
        <v>1096</v>
      </c>
      <c r="H137" s="456" t="s">
        <v>713</v>
      </c>
      <c r="I137" s="456" t="s">
        <v>1097</v>
      </c>
      <c r="J137" s="456"/>
      <c r="K137" s="453"/>
    </row>
    <row r="138" spans="1:11" ht="15">
      <c r="A138" s="452" t="s">
        <v>265</v>
      </c>
      <c r="B138" s="454"/>
      <c r="C138" s="454"/>
      <c r="D138" s="454"/>
      <c r="E138" s="454"/>
      <c r="F138" s="454"/>
      <c r="G138" s="454"/>
      <c r="H138" s="455"/>
      <c r="I138" s="455"/>
      <c r="J138" s="455"/>
      <c r="K138" s="454"/>
    </row>
    <row r="139" spans="1:11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</row>
    <row r="140" spans="1:11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</row>
    <row r="141" spans="1:11">
      <c r="A141" s="459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</row>
    <row r="142" spans="1:11" ht="15">
      <c r="A142" s="285"/>
      <c r="B142" s="297" t="s">
        <v>96</v>
      </c>
      <c r="C142" s="285"/>
      <c r="D142" s="285"/>
      <c r="E142" s="298"/>
      <c r="F142" s="285"/>
      <c r="G142" s="285"/>
      <c r="H142" s="285"/>
      <c r="I142" s="285"/>
      <c r="J142" s="285"/>
      <c r="K142" s="285"/>
    </row>
    <row r="143" spans="1:11" ht="15">
      <c r="A143" s="285"/>
      <c r="B143" s="285"/>
      <c r="C143" s="514"/>
      <c r="D143" s="514"/>
      <c r="F143" s="299"/>
      <c r="G143" s="323"/>
    </row>
    <row r="144" spans="1:11" ht="15">
      <c r="B144" s="285"/>
      <c r="C144" s="302" t="s">
        <v>255</v>
      </c>
      <c r="D144" s="285"/>
      <c r="F144" s="289" t="s">
        <v>260</v>
      </c>
    </row>
    <row r="145" spans="2:6" ht="15">
      <c r="B145" s="285"/>
      <c r="C145" s="285"/>
      <c r="D145" s="285"/>
      <c r="F145" s="285" t="s">
        <v>256</v>
      </c>
    </row>
    <row r="146" spans="2:6" ht="15">
      <c r="B146" s="285"/>
      <c r="C146" s="304" t="s">
        <v>127</v>
      </c>
    </row>
  </sheetData>
  <mergeCells count="2">
    <mergeCell ref="K2:L2"/>
    <mergeCell ref="C143:D143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view="pageBreakPreview" zoomScale="90" zoomScaleSheetLayoutView="90" workbookViewId="0">
      <selection activeCell="K2" sqref="K2:L2"/>
    </sheetView>
  </sheetViews>
  <sheetFormatPr defaultRowHeight="12.75"/>
  <cols>
    <col min="1" max="1" width="11.7109375" style="146" customWidth="1"/>
    <col min="2" max="2" width="21.140625" style="146" customWidth="1"/>
    <col min="3" max="3" width="21.5703125" style="146" customWidth="1"/>
    <col min="4" max="4" width="19.140625" style="146" customWidth="1"/>
    <col min="5" max="5" width="15.140625" style="146" customWidth="1"/>
    <col min="6" max="6" width="20.85546875" style="146" customWidth="1"/>
    <col min="7" max="7" width="23.85546875" style="146" customWidth="1"/>
    <col min="8" max="8" width="19" style="146" customWidth="1"/>
    <col min="9" max="9" width="21.140625" style="146" customWidth="1"/>
    <col min="10" max="10" width="17" style="146" customWidth="1"/>
    <col min="11" max="11" width="21.5703125" style="146" customWidth="1"/>
    <col min="12" max="12" width="24.42578125" style="146" customWidth="1"/>
    <col min="13" max="16384" width="9.140625" style="146"/>
  </cols>
  <sheetData>
    <row r="1" spans="1:13" customFormat="1" ht="15">
      <c r="A1" s="104" t="s">
        <v>429</v>
      </c>
      <c r="B1" s="104"/>
      <c r="C1" s="105"/>
      <c r="D1" s="105"/>
      <c r="E1" s="105"/>
      <c r="F1" s="105"/>
      <c r="G1" s="105"/>
      <c r="H1" s="105"/>
      <c r="I1" s="105"/>
      <c r="J1" s="105"/>
      <c r="K1" s="111"/>
      <c r="L1" s="56" t="s">
        <v>97</v>
      </c>
    </row>
    <row r="2" spans="1:13" customFormat="1" ht="15">
      <c r="A2" s="83" t="s">
        <v>128</v>
      </c>
      <c r="B2" s="83"/>
      <c r="C2" s="105"/>
      <c r="D2" s="105"/>
      <c r="E2" s="105"/>
      <c r="F2" s="105"/>
      <c r="G2" s="105"/>
      <c r="H2" s="105"/>
      <c r="I2" s="105"/>
      <c r="J2" s="105"/>
      <c r="K2" s="500" t="s">
        <v>1136</v>
      </c>
      <c r="L2" s="501"/>
    </row>
    <row r="3" spans="1:13" customFormat="1" ht="15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8"/>
      <c r="L3" s="108"/>
      <c r="M3" s="146"/>
    </row>
    <row r="4" spans="1:13" customFormat="1" ht="15">
      <c r="A4" s="54" t="str">
        <f>'[8]ფორმა N2'!A4</f>
        <v>ანგარიშვალდებული პირის დასახელება:</v>
      </c>
      <c r="B4" s="54"/>
      <c r="C4" s="54"/>
      <c r="D4" s="54"/>
      <c r="E4" s="55"/>
      <c r="F4" s="112"/>
      <c r="G4" s="105"/>
      <c r="H4" s="105"/>
      <c r="I4" s="105"/>
      <c r="J4" s="105"/>
      <c r="K4" s="105"/>
      <c r="L4" s="105"/>
    </row>
    <row r="5" spans="1:13" ht="15">
      <c r="A5" s="375" t="s">
        <v>1022</v>
      </c>
      <c r="B5" s="180"/>
      <c r="C5" s="58"/>
      <c r="D5" s="58"/>
      <c r="E5" s="58"/>
      <c r="F5" s="181"/>
      <c r="G5" s="182"/>
      <c r="H5" s="182"/>
      <c r="I5" s="182"/>
      <c r="J5" s="182"/>
      <c r="K5" s="182"/>
      <c r="L5" s="181"/>
    </row>
    <row r="6" spans="1:13" customFormat="1" ht="13.5">
      <c r="A6" s="109"/>
      <c r="B6" s="109"/>
      <c r="C6" s="110"/>
      <c r="D6" s="110"/>
      <c r="E6" s="110"/>
      <c r="F6" s="105"/>
      <c r="G6" s="105"/>
      <c r="H6" s="105"/>
      <c r="I6" s="105"/>
      <c r="J6" s="105"/>
      <c r="K6" s="105"/>
      <c r="L6" s="105"/>
    </row>
    <row r="7" spans="1:13" customFormat="1" ht="60">
      <c r="A7" s="449" t="s">
        <v>64</v>
      </c>
      <c r="B7" s="451" t="s">
        <v>235</v>
      </c>
      <c r="C7" s="450" t="s">
        <v>231</v>
      </c>
      <c r="D7" s="450" t="s">
        <v>232</v>
      </c>
      <c r="E7" s="450" t="s">
        <v>335</v>
      </c>
      <c r="F7" s="450" t="s">
        <v>234</v>
      </c>
      <c r="G7" s="450" t="s">
        <v>371</v>
      </c>
      <c r="H7" s="450" t="s">
        <v>373</v>
      </c>
      <c r="I7" s="450" t="s">
        <v>367</v>
      </c>
      <c r="J7" s="450" t="s">
        <v>368</v>
      </c>
      <c r="K7" s="450" t="s">
        <v>380</v>
      </c>
      <c r="L7" s="450" t="s">
        <v>369</v>
      </c>
    </row>
    <row r="8" spans="1:13" customFormat="1" ht="15">
      <c r="A8" s="451">
        <v>1</v>
      </c>
      <c r="B8" s="451">
        <v>2</v>
      </c>
      <c r="C8" s="450">
        <v>3</v>
      </c>
      <c r="D8" s="451">
        <v>4</v>
      </c>
      <c r="E8" s="450">
        <v>5</v>
      </c>
      <c r="F8" s="451">
        <v>6</v>
      </c>
      <c r="G8" s="450">
        <v>7</v>
      </c>
      <c r="H8" s="451">
        <v>8</v>
      </c>
      <c r="I8" s="451">
        <v>9</v>
      </c>
      <c r="J8" s="451">
        <v>10</v>
      </c>
      <c r="K8" s="450">
        <v>11</v>
      </c>
      <c r="L8" s="450">
        <v>12</v>
      </c>
    </row>
    <row r="9" spans="1:13" customFormat="1" ht="15">
      <c r="A9" s="452">
        <v>1</v>
      </c>
      <c r="B9" s="452" t="s">
        <v>968</v>
      </c>
      <c r="C9" s="454" t="s">
        <v>969</v>
      </c>
      <c r="D9" s="454" t="s">
        <v>970</v>
      </c>
      <c r="E9" s="454">
        <v>2005</v>
      </c>
      <c r="F9" s="454" t="s">
        <v>971</v>
      </c>
      <c r="G9" s="454">
        <v>1250</v>
      </c>
      <c r="H9" s="454" t="s">
        <v>908</v>
      </c>
      <c r="I9" s="455" t="s">
        <v>948</v>
      </c>
      <c r="J9" s="455" t="s">
        <v>907</v>
      </c>
      <c r="K9" s="455"/>
      <c r="L9" s="454"/>
    </row>
    <row r="10" spans="1:13" customFormat="1" ht="15">
      <c r="A10" s="452">
        <v>2</v>
      </c>
      <c r="B10" s="452" t="s">
        <v>968</v>
      </c>
      <c r="C10" s="454" t="s">
        <v>972</v>
      </c>
      <c r="D10" s="454" t="s">
        <v>973</v>
      </c>
      <c r="E10" s="454">
        <v>2006</v>
      </c>
      <c r="F10" s="454" t="s">
        <v>974</v>
      </c>
      <c r="G10" s="454">
        <v>1250</v>
      </c>
      <c r="H10" s="454" t="s">
        <v>975</v>
      </c>
      <c r="I10" s="455" t="s">
        <v>976</v>
      </c>
      <c r="J10" s="455" t="s">
        <v>906</v>
      </c>
      <c r="K10" s="455"/>
      <c r="L10" s="454"/>
    </row>
    <row r="11" spans="1:13" customFormat="1" ht="15">
      <c r="A11" s="452">
        <v>3</v>
      </c>
      <c r="B11" s="452" t="s">
        <v>968</v>
      </c>
      <c r="C11" s="454" t="s">
        <v>977</v>
      </c>
      <c r="D11" s="454" t="s">
        <v>978</v>
      </c>
      <c r="E11" s="454">
        <v>1998</v>
      </c>
      <c r="F11" s="454" t="s">
        <v>979</v>
      </c>
      <c r="G11" s="454">
        <v>1250</v>
      </c>
      <c r="H11" s="454" t="s">
        <v>980</v>
      </c>
      <c r="I11" s="455" t="s">
        <v>981</v>
      </c>
      <c r="J11" s="455" t="s">
        <v>982</v>
      </c>
      <c r="K11" s="455"/>
      <c r="L11" s="454"/>
    </row>
    <row r="12" spans="1:13" customFormat="1" ht="15">
      <c r="A12" s="452">
        <v>4</v>
      </c>
      <c r="B12" s="452" t="s">
        <v>968</v>
      </c>
      <c r="C12" s="454" t="s">
        <v>983</v>
      </c>
      <c r="D12" s="454" t="s">
        <v>984</v>
      </c>
      <c r="E12" s="454">
        <v>2004</v>
      </c>
      <c r="F12" s="454" t="s">
        <v>985</v>
      </c>
      <c r="G12" s="454">
        <v>600</v>
      </c>
      <c r="H12" s="454" t="s">
        <v>986</v>
      </c>
      <c r="I12" s="455" t="s">
        <v>987</v>
      </c>
      <c r="J12" s="455" t="s">
        <v>988</v>
      </c>
      <c r="K12" s="455"/>
      <c r="L12" s="454"/>
    </row>
    <row r="13" spans="1:13" customFormat="1" ht="15">
      <c r="A13" s="452"/>
      <c r="B13" s="452"/>
      <c r="C13" s="454"/>
      <c r="D13" s="454"/>
      <c r="E13" s="454"/>
      <c r="F13" s="454"/>
      <c r="G13" s="454"/>
      <c r="H13" s="454"/>
      <c r="I13" s="455"/>
      <c r="J13" s="455"/>
      <c r="K13" s="455"/>
      <c r="L13" s="454"/>
    </row>
    <row r="14" spans="1:13" customFormat="1" ht="15">
      <c r="A14" s="452" t="s">
        <v>265</v>
      </c>
      <c r="B14" s="452"/>
      <c r="C14" s="454"/>
      <c r="D14" s="454"/>
      <c r="E14" s="454"/>
      <c r="F14" s="454"/>
      <c r="G14" s="454"/>
      <c r="H14" s="454"/>
      <c r="I14" s="455"/>
      <c r="J14" s="455"/>
      <c r="K14" s="455"/>
      <c r="L14" s="454"/>
    </row>
    <row r="15" spans="1:13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</row>
    <row r="16" spans="1:13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</row>
    <row r="17" spans="1:12">
      <c r="A17" s="460"/>
      <c r="B17" s="460"/>
      <c r="C17" s="183"/>
      <c r="D17" s="183"/>
      <c r="E17" s="183"/>
      <c r="F17" s="183"/>
      <c r="G17" s="183"/>
      <c r="H17" s="183"/>
      <c r="I17" s="183"/>
      <c r="J17" s="183"/>
      <c r="K17" s="183"/>
      <c r="L17" s="183"/>
    </row>
    <row r="18" spans="1:12" ht="15">
      <c r="A18" s="145"/>
      <c r="B18" s="145"/>
      <c r="C18" s="147" t="s">
        <v>96</v>
      </c>
      <c r="D18" s="145"/>
      <c r="E18" s="145"/>
      <c r="F18" s="148"/>
      <c r="G18" s="145"/>
      <c r="H18" s="145"/>
      <c r="I18" s="145"/>
      <c r="J18" s="145"/>
      <c r="K18" s="145"/>
      <c r="L18" s="145"/>
    </row>
    <row r="19" spans="1:12" ht="15">
      <c r="A19" s="145"/>
      <c r="B19" s="145"/>
      <c r="C19" s="145"/>
      <c r="D19" s="149"/>
      <c r="E19" s="145"/>
      <c r="G19" s="149"/>
      <c r="H19" s="188"/>
    </row>
    <row r="20" spans="1:12" ht="15">
      <c r="C20" s="145"/>
      <c r="D20" s="151" t="s">
        <v>255</v>
      </c>
      <c r="E20" s="145"/>
      <c r="G20" s="152" t="s">
        <v>260</v>
      </c>
    </row>
    <row r="21" spans="1:12" ht="15">
      <c r="C21" s="145"/>
      <c r="D21" s="153" t="s">
        <v>127</v>
      </c>
      <c r="E21" s="145"/>
      <c r="G21" s="145" t="s">
        <v>256</v>
      </c>
    </row>
    <row r="22" spans="1:12" ht="15">
      <c r="C22" s="145"/>
      <c r="D22" s="153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2" t="s">
        <v>288</v>
      </c>
      <c r="B1" s="54"/>
      <c r="C1" s="506" t="s">
        <v>97</v>
      </c>
      <c r="D1" s="506"/>
      <c r="E1" s="86"/>
    </row>
    <row r="2" spans="1:7">
      <c r="A2" s="54" t="s">
        <v>128</v>
      </c>
      <c r="B2" s="54"/>
      <c r="C2" s="500" t="s">
        <v>1136</v>
      </c>
      <c r="D2" s="501"/>
      <c r="E2" s="86"/>
    </row>
    <row r="3" spans="1:7">
      <c r="A3" s="52"/>
      <c r="B3" s="54"/>
      <c r="C3" s="53"/>
      <c r="D3" s="53"/>
      <c r="E3" s="86"/>
    </row>
    <row r="4" spans="1:7">
      <c r="A4" s="55" t="s">
        <v>261</v>
      </c>
      <c r="B4" s="80"/>
      <c r="C4" s="81"/>
      <c r="D4" s="54"/>
      <c r="E4" s="86"/>
    </row>
    <row r="5" spans="1:7">
      <c r="A5" s="375" t="s">
        <v>1022</v>
      </c>
      <c r="B5" s="12"/>
      <c r="C5" s="12"/>
      <c r="E5" s="86"/>
    </row>
    <row r="6" spans="1:7">
      <c r="A6" s="82"/>
      <c r="B6" s="82"/>
      <c r="C6" s="82"/>
      <c r="D6" s="83"/>
      <c r="E6" s="86"/>
    </row>
    <row r="7" spans="1:7">
      <c r="A7" s="54"/>
      <c r="B7" s="54"/>
      <c r="C7" s="54"/>
      <c r="D7" s="54"/>
      <c r="E7" s="86"/>
    </row>
    <row r="8" spans="1:7" s="6" customFormat="1" ht="39" customHeight="1">
      <c r="A8" s="84" t="s">
        <v>64</v>
      </c>
      <c r="B8" s="57" t="s">
        <v>236</v>
      </c>
      <c r="C8" s="57" t="s">
        <v>66</v>
      </c>
      <c r="D8" s="57" t="s">
        <v>67</v>
      </c>
      <c r="E8" s="86"/>
    </row>
    <row r="9" spans="1:7" s="7" customFormat="1" ht="16.5" customHeight="1">
      <c r="A9" s="196">
        <v>1</v>
      </c>
      <c r="B9" s="196" t="s">
        <v>65</v>
      </c>
      <c r="C9" s="63">
        <f>SUM(C10,C26)</f>
        <v>1503.53</v>
      </c>
      <c r="D9" s="63">
        <f>SUM(D10,D26)</f>
        <v>1503.53</v>
      </c>
      <c r="E9" s="86"/>
    </row>
    <row r="10" spans="1:7" s="7" customFormat="1" ht="16.5" customHeight="1">
      <c r="A10" s="65">
        <v>1.1000000000000001</v>
      </c>
      <c r="B10" s="65" t="s">
        <v>69</v>
      </c>
      <c r="C10" s="63">
        <f>SUM(C11,C12,C16,C19,C25,C26)</f>
        <v>1503.53</v>
      </c>
      <c r="D10" s="63">
        <f>SUM(D11,D12,D16,D19,D24,D25)</f>
        <v>1503.53</v>
      </c>
      <c r="E10" s="86"/>
    </row>
    <row r="11" spans="1:7" s="9" customFormat="1" ht="16.5" customHeight="1">
      <c r="A11" s="66" t="s">
        <v>30</v>
      </c>
      <c r="B11" s="66" t="s">
        <v>68</v>
      </c>
      <c r="C11" s="8"/>
      <c r="D11" s="8"/>
      <c r="E11" s="86"/>
    </row>
    <row r="12" spans="1:7" s="10" customFormat="1" ht="16.5" customHeight="1">
      <c r="A12" s="66" t="s">
        <v>31</v>
      </c>
      <c r="B12" s="66" t="s">
        <v>295</v>
      </c>
      <c r="C12" s="85">
        <f>SUM(C13:C15)</f>
        <v>1503.53</v>
      </c>
      <c r="D12" s="85">
        <f>SUM(D13:D15)</f>
        <v>1503.53</v>
      </c>
      <c r="E12" s="86"/>
      <c r="G12" s="50"/>
    </row>
    <row r="13" spans="1:7" s="3" customFormat="1" ht="16.5" customHeight="1">
      <c r="A13" s="75" t="s">
        <v>70</v>
      </c>
      <c r="B13" s="75" t="s">
        <v>298</v>
      </c>
      <c r="C13" s="8">
        <v>1503.53</v>
      </c>
      <c r="D13" s="8">
        <v>1503.53</v>
      </c>
      <c r="E13" s="86"/>
    </row>
    <row r="14" spans="1:7" s="3" customFormat="1" ht="16.5" customHeight="1">
      <c r="A14" s="75" t="s">
        <v>473</v>
      </c>
      <c r="B14" s="75" t="s">
        <v>472</v>
      </c>
      <c r="C14" s="8"/>
      <c r="D14" s="8"/>
      <c r="E14" s="86"/>
    </row>
    <row r="15" spans="1:7" s="3" customFormat="1" ht="16.5" customHeight="1">
      <c r="A15" s="75" t="s">
        <v>474</v>
      </c>
      <c r="B15" s="75" t="s">
        <v>86</v>
      </c>
      <c r="C15" s="8"/>
      <c r="D15" s="8"/>
      <c r="E15" s="86"/>
    </row>
    <row r="16" spans="1:7" s="3" customFormat="1" ht="16.5" customHeight="1">
      <c r="A16" s="66" t="s">
        <v>71</v>
      </c>
      <c r="B16" s="66" t="s">
        <v>72</v>
      </c>
      <c r="C16" s="85">
        <f>SUM(C17:C18)</f>
        <v>0</v>
      </c>
      <c r="D16" s="85">
        <f>SUM(D17:D18)</f>
        <v>0</v>
      </c>
      <c r="E16" s="86"/>
    </row>
    <row r="17" spans="1:5" s="3" customFormat="1" ht="16.5" customHeight="1">
      <c r="A17" s="75" t="s">
        <v>73</v>
      </c>
      <c r="B17" s="75" t="s">
        <v>75</v>
      </c>
      <c r="C17" s="8"/>
      <c r="D17" s="8"/>
      <c r="E17" s="86"/>
    </row>
    <row r="18" spans="1:5" s="3" customFormat="1" ht="30">
      <c r="A18" s="75" t="s">
        <v>74</v>
      </c>
      <c r="B18" s="75" t="s">
        <v>98</v>
      </c>
      <c r="C18" s="8"/>
      <c r="D18" s="8"/>
      <c r="E18" s="86"/>
    </row>
    <row r="19" spans="1:5" s="3" customFormat="1" ht="16.5" customHeigh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86"/>
    </row>
    <row r="20" spans="1:5" s="3" customFormat="1" ht="16.5" customHeight="1">
      <c r="A20" s="75" t="s">
        <v>77</v>
      </c>
      <c r="B20" s="75" t="s">
        <v>78</v>
      </c>
      <c r="C20" s="8"/>
      <c r="D20" s="8"/>
      <c r="E20" s="86"/>
    </row>
    <row r="21" spans="1:5" s="3" customFormat="1" ht="30">
      <c r="A21" s="75" t="s">
        <v>81</v>
      </c>
      <c r="B21" s="75" t="s">
        <v>79</v>
      </c>
      <c r="C21" s="8"/>
      <c r="D21" s="8"/>
      <c r="E21" s="86"/>
    </row>
    <row r="22" spans="1:5" s="3" customFormat="1" ht="16.5" customHeight="1">
      <c r="A22" s="75" t="s">
        <v>82</v>
      </c>
      <c r="B22" s="75" t="s">
        <v>80</v>
      </c>
      <c r="C22" s="8"/>
      <c r="D22" s="8"/>
      <c r="E22" s="86"/>
    </row>
    <row r="23" spans="1:5" s="3" customFormat="1" ht="16.5" customHeight="1">
      <c r="A23" s="75" t="s">
        <v>83</v>
      </c>
      <c r="B23" s="75" t="s">
        <v>417</v>
      </c>
      <c r="C23" s="8"/>
      <c r="D23" s="8"/>
      <c r="E23" s="86"/>
    </row>
    <row r="24" spans="1:5" s="3" customFormat="1" ht="16.5" customHeight="1">
      <c r="A24" s="66" t="s">
        <v>84</v>
      </c>
      <c r="B24" s="66" t="s">
        <v>418</v>
      </c>
      <c r="C24" s="230"/>
      <c r="D24" s="8"/>
      <c r="E24" s="86"/>
    </row>
    <row r="25" spans="1:5" s="3" customFormat="1">
      <c r="A25" s="66" t="s">
        <v>238</v>
      </c>
      <c r="B25" s="66" t="s">
        <v>424</v>
      </c>
      <c r="C25" s="8"/>
      <c r="D25" s="8"/>
      <c r="E25" s="86"/>
    </row>
    <row r="26" spans="1:5" ht="16.5" customHeight="1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86"/>
    </row>
    <row r="27" spans="1:5" ht="16.5" customHeight="1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86"/>
    </row>
    <row r="28" spans="1:5">
      <c r="A28" s="204" t="s">
        <v>87</v>
      </c>
      <c r="B28" s="204" t="s">
        <v>296</v>
      </c>
      <c r="C28" s="8"/>
      <c r="D28" s="8"/>
      <c r="E28" s="86"/>
    </row>
    <row r="29" spans="1:5">
      <c r="A29" s="204" t="s">
        <v>88</v>
      </c>
      <c r="B29" s="204" t="s">
        <v>299</v>
      </c>
      <c r="C29" s="8"/>
      <c r="D29" s="8"/>
      <c r="E29" s="86"/>
    </row>
    <row r="30" spans="1:5">
      <c r="A30" s="204" t="s">
        <v>426</v>
      </c>
      <c r="B30" s="204" t="s">
        <v>297</v>
      </c>
      <c r="C30" s="8"/>
      <c r="D30" s="8"/>
      <c r="E30" s="86"/>
    </row>
    <row r="31" spans="1:5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86"/>
    </row>
    <row r="32" spans="1:5">
      <c r="A32" s="204" t="s">
        <v>12</v>
      </c>
      <c r="B32" s="204" t="s">
        <v>475</v>
      </c>
      <c r="C32" s="8"/>
      <c r="D32" s="8"/>
      <c r="E32" s="86"/>
    </row>
    <row r="33" spans="1:9">
      <c r="A33" s="204" t="s">
        <v>13</v>
      </c>
      <c r="B33" s="204" t="s">
        <v>476</v>
      </c>
      <c r="C33" s="8"/>
      <c r="D33" s="8"/>
      <c r="E33" s="86"/>
    </row>
    <row r="34" spans="1:9">
      <c r="A34" s="204" t="s">
        <v>268</v>
      </c>
      <c r="B34" s="204" t="s">
        <v>477</v>
      </c>
      <c r="C34" s="8"/>
      <c r="D34" s="8"/>
      <c r="E34" s="86"/>
    </row>
    <row r="35" spans="1:9">
      <c r="A35" s="66" t="s">
        <v>34</v>
      </c>
      <c r="B35" s="217" t="s">
        <v>423</v>
      </c>
      <c r="C35" s="8"/>
      <c r="D35" s="8"/>
      <c r="E35" s="86"/>
    </row>
    <row r="36" spans="1:9">
      <c r="D36" s="25"/>
      <c r="E36" s="87"/>
      <c r="F36" s="25"/>
    </row>
    <row r="37" spans="1:9">
      <c r="A37" s="1"/>
      <c r="D37" s="25"/>
      <c r="E37" s="87"/>
      <c r="F37" s="25"/>
    </row>
    <row r="38" spans="1:9">
      <c r="D38" s="25"/>
      <c r="E38" s="87"/>
      <c r="F38" s="25"/>
    </row>
    <row r="39" spans="1:9">
      <c r="D39" s="25"/>
      <c r="E39" s="87"/>
      <c r="F39" s="25"/>
    </row>
    <row r="40" spans="1:9">
      <c r="A40" s="51" t="s">
        <v>96</v>
      </c>
      <c r="D40" s="25"/>
      <c r="E40" s="87"/>
      <c r="F40" s="25"/>
    </row>
    <row r="41" spans="1:9">
      <c r="D41" s="25"/>
      <c r="E41" s="88"/>
      <c r="F41" s="88"/>
      <c r="G41"/>
      <c r="H41"/>
      <c r="I41"/>
    </row>
    <row r="42" spans="1:9">
      <c r="D42" s="89"/>
      <c r="E42" s="88"/>
      <c r="F42" s="88"/>
      <c r="G42"/>
      <c r="H42"/>
      <c r="I42"/>
    </row>
    <row r="43" spans="1:9">
      <c r="A43"/>
      <c r="B43" s="51" t="s">
        <v>258</v>
      </c>
      <c r="D43" s="89"/>
      <c r="E43" s="88"/>
      <c r="F43" s="88"/>
      <c r="G43"/>
      <c r="H43"/>
      <c r="I43"/>
    </row>
    <row r="44" spans="1:9">
      <c r="A44"/>
      <c r="B44" s="2" t="s">
        <v>257</v>
      </c>
      <c r="D44" s="89"/>
      <c r="E44" s="88"/>
      <c r="F44" s="88"/>
      <c r="G44"/>
      <c r="H44"/>
      <c r="I44"/>
    </row>
    <row r="45" spans="1:9" customFormat="1" ht="12.75">
      <c r="B45" s="47" t="s">
        <v>127</v>
      </c>
      <c r="D45" s="88"/>
      <c r="E45" s="88"/>
      <c r="F45" s="88"/>
    </row>
    <row r="46" spans="1:9">
      <c r="D46" s="25"/>
      <c r="E46" s="87"/>
      <c r="F46" s="25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46" customWidth="1"/>
    <col min="2" max="2" width="21.5703125" style="146" customWidth="1"/>
    <col min="3" max="3" width="19.140625" style="146" customWidth="1"/>
    <col min="4" max="4" width="23.7109375" style="146" customWidth="1"/>
    <col min="5" max="6" width="16.5703125" style="146" bestFit="1" customWidth="1"/>
    <col min="7" max="7" width="17" style="146" customWidth="1"/>
    <col min="8" max="8" width="19" style="146" customWidth="1"/>
    <col min="9" max="9" width="24.42578125" style="146" customWidth="1"/>
    <col min="10" max="16384" width="9.140625" style="146"/>
  </cols>
  <sheetData>
    <row r="1" spans="1:13" customFormat="1" ht="15">
      <c r="A1" s="104" t="s">
        <v>430</v>
      </c>
      <c r="B1" s="105"/>
      <c r="C1" s="105"/>
      <c r="D1" s="105"/>
      <c r="E1" s="105"/>
      <c r="F1" s="105"/>
      <c r="G1" s="105"/>
      <c r="H1" s="111"/>
      <c r="I1" s="56" t="s">
        <v>97</v>
      </c>
    </row>
    <row r="2" spans="1:13" customFormat="1" ht="15">
      <c r="A2" s="83" t="s">
        <v>128</v>
      </c>
      <c r="B2" s="105"/>
      <c r="C2" s="105"/>
      <c r="D2" s="105"/>
      <c r="E2" s="105"/>
      <c r="F2" s="105"/>
      <c r="G2" s="105"/>
      <c r="H2" s="500" t="s">
        <v>1136</v>
      </c>
      <c r="I2" s="501"/>
    </row>
    <row r="3" spans="1:13" customFormat="1" ht="15">
      <c r="A3" s="105"/>
      <c r="B3" s="105"/>
      <c r="C3" s="105"/>
      <c r="D3" s="105"/>
      <c r="E3" s="105"/>
      <c r="F3" s="105"/>
      <c r="G3" s="105"/>
      <c r="H3" s="108"/>
      <c r="I3" s="108"/>
      <c r="M3" s="146"/>
    </row>
    <row r="4" spans="1:13" customFormat="1" ht="15">
      <c r="A4" s="54" t="str">
        <f>'ფორმა N2'!A4</f>
        <v>ანგარიშვალდებული პირის დასახელება:</v>
      </c>
      <c r="B4" s="54"/>
      <c r="C4" s="54"/>
      <c r="D4" s="105"/>
      <c r="E4" s="105"/>
      <c r="F4" s="105"/>
      <c r="G4" s="105"/>
      <c r="H4" s="105"/>
      <c r="I4" s="112"/>
    </row>
    <row r="5" spans="1:13" ht="15">
      <c r="A5" s="355" t="s">
        <v>1022</v>
      </c>
      <c r="B5" s="58"/>
      <c r="C5" s="58"/>
      <c r="D5" s="182"/>
      <c r="E5" s="182"/>
      <c r="F5" s="182"/>
      <c r="G5" s="182"/>
      <c r="H5" s="182"/>
      <c r="I5" s="181"/>
    </row>
    <row r="6" spans="1:13" customFormat="1" ht="13.5">
      <c r="A6" s="109"/>
      <c r="B6" s="110"/>
      <c r="C6" s="110"/>
      <c r="D6" s="105"/>
      <c r="E6" s="105"/>
      <c r="F6" s="105"/>
      <c r="G6" s="105"/>
      <c r="H6" s="105"/>
      <c r="I6" s="105"/>
    </row>
    <row r="7" spans="1:13" customFormat="1" ht="60">
      <c r="A7" s="113" t="s">
        <v>64</v>
      </c>
      <c r="B7" s="103" t="s">
        <v>365</v>
      </c>
      <c r="C7" s="103" t="s">
        <v>366</v>
      </c>
      <c r="D7" s="103" t="s">
        <v>371</v>
      </c>
      <c r="E7" s="103" t="s">
        <v>373</v>
      </c>
      <c r="F7" s="103" t="s">
        <v>367</v>
      </c>
      <c r="G7" s="103" t="s">
        <v>368</v>
      </c>
      <c r="H7" s="103" t="s">
        <v>380</v>
      </c>
      <c r="I7" s="103" t="s">
        <v>369</v>
      </c>
    </row>
    <row r="8" spans="1:13" customFormat="1" ht="15">
      <c r="A8" s="102">
        <v>1</v>
      </c>
      <c r="B8" s="102">
        <v>2</v>
      </c>
      <c r="C8" s="103">
        <v>3</v>
      </c>
      <c r="D8" s="102">
        <v>6</v>
      </c>
      <c r="E8" s="103">
        <v>7</v>
      </c>
      <c r="F8" s="102">
        <v>8</v>
      </c>
      <c r="G8" s="102">
        <v>9</v>
      </c>
      <c r="H8" s="102">
        <v>10</v>
      </c>
      <c r="I8" s="103">
        <v>11</v>
      </c>
    </row>
    <row r="9" spans="1:13" customFormat="1" ht="15">
      <c r="A9" s="49">
        <v>1</v>
      </c>
      <c r="B9" s="24"/>
      <c r="C9" s="24"/>
      <c r="D9" s="24"/>
      <c r="E9" s="24"/>
      <c r="F9" s="179"/>
      <c r="G9" s="179"/>
      <c r="H9" s="179"/>
      <c r="I9" s="24"/>
    </row>
    <row r="10" spans="1:13" customFormat="1" ht="15">
      <c r="A10" s="49">
        <v>2</v>
      </c>
      <c r="B10" s="24"/>
      <c r="C10" s="24"/>
      <c r="D10" s="24"/>
      <c r="E10" s="24"/>
      <c r="F10" s="179"/>
      <c r="G10" s="179"/>
      <c r="H10" s="179"/>
      <c r="I10" s="24"/>
    </row>
    <row r="11" spans="1:13" customFormat="1" ht="15">
      <c r="A11" s="49">
        <v>3</v>
      </c>
      <c r="B11" s="24"/>
      <c r="C11" s="24"/>
      <c r="D11" s="24"/>
      <c r="E11" s="24"/>
      <c r="F11" s="179"/>
      <c r="G11" s="179"/>
      <c r="H11" s="179"/>
      <c r="I11" s="24"/>
    </row>
    <row r="12" spans="1:13" customFormat="1" ht="15">
      <c r="A12" s="49">
        <v>4</v>
      </c>
      <c r="B12" s="24"/>
      <c r="C12" s="24"/>
      <c r="D12" s="24"/>
      <c r="E12" s="24"/>
      <c r="F12" s="179"/>
      <c r="G12" s="179"/>
      <c r="H12" s="179"/>
      <c r="I12" s="24"/>
    </row>
    <row r="13" spans="1:13" customFormat="1" ht="15">
      <c r="A13" s="49">
        <v>5</v>
      </c>
      <c r="B13" s="24"/>
      <c r="C13" s="24"/>
      <c r="D13" s="24"/>
      <c r="E13" s="24"/>
      <c r="F13" s="179"/>
      <c r="G13" s="179"/>
      <c r="H13" s="179"/>
      <c r="I13" s="24"/>
    </row>
    <row r="14" spans="1:13" customFormat="1" ht="15">
      <c r="A14" s="49">
        <v>6</v>
      </c>
      <c r="B14" s="24"/>
      <c r="C14" s="24"/>
      <c r="D14" s="24"/>
      <c r="E14" s="24"/>
      <c r="F14" s="179"/>
      <c r="G14" s="179"/>
      <c r="H14" s="179"/>
      <c r="I14" s="24"/>
    </row>
    <row r="15" spans="1:13" customFormat="1" ht="15">
      <c r="A15" s="49">
        <v>7</v>
      </c>
      <c r="B15" s="24"/>
      <c r="C15" s="24"/>
      <c r="D15" s="24"/>
      <c r="E15" s="24"/>
      <c r="F15" s="179"/>
      <c r="G15" s="179"/>
      <c r="H15" s="179"/>
      <c r="I15" s="24"/>
    </row>
    <row r="16" spans="1:13" customFormat="1" ht="15">
      <c r="A16" s="49">
        <v>8</v>
      </c>
      <c r="B16" s="24"/>
      <c r="C16" s="24"/>
      <c r="D16" s="24"/>
      <c r="E16" s="24"/>
      <c r="F16" s="179"/>
      <c r="G16" s="179"/>
      <c r="H16" s="179"/>
      <c r="I16" s="24"/>
    </row>
    <row r="17" spans="1:9" customFormat="1" ht="15">
      <c r="A17" s="49">
        <v>9</v>
      </c>
      <c r="B17" s="24"/>
      <c r="C17" s="24"/>
      <c r="D17" s="24"/>
      <c r="E17" s="24"/>
      <c r="F17" s="179"/>
      <c r="G17" s="179"/>
      <c r="H17" s="179"/>
      <c r="I17" s="24"/>
    </row>
    <row r="18" spans="1:9" customFormat="1" ht="15">
      <c r="A18" s="49">
        <v>10</v>
      </c>
      <c r="B18" s="24"/>
      <c r="C18" s="24"/>
      <c r="D18" s="24"/>
      <c r="E18" s="24"/>
      <c r="F18" s="179"/>
      <c r="G18" s="179"/>
      <c r="H18" s="179"/>
      <c r="I18" s="24"/>
    </row>
    <row r="19" spans="1:9" customFormat="1" ht="15">
      <c r="A19" s="49">
        <v>11</v>
      </c>
      <c r="B19" s="24"/>
      <c r="C19" s="24"/>
      <c r="D19" s="24"/>
      <c r="E19" s="24"/>
      <c r="F19" s="179"/>
      <c r="G19" s="179"/>
      <c r="H19" s="179"/>
      <c r="I19" s="24"/>
    </row>
    <row r="20" spans="1:9" customFormat="1" ht="15">
      <c r="A20" s="49">
        <v>12</v>
      </c>
      <c r="B20" s="24"/>
      <c r="C20" s="24"/>
      <c r="D20" s="24"/>
      <c r="E20" s="24"/>
      <c r="F20" s="179"/>
      <c r="G20" s="179"/>
      <c r="H20" s="179"/>
      <c r="I20" s="24"/>
    </row>
    <row r="21" spans="1:9" customFormat="1" ht="15">
      <c r="A21" s="49">
        <v>13</v>
      </c>
      <c r="B21" s="24"/>
      <c r="C21" s="24"/>
      <c r="D21" s="24"/>
      <c r="E21" s="24"/>
      <c r="F21" s="179"/>
      <c r="G21" s="179"/>
      <c r="H21" s="179"/>
      <c r="I21" s="24"/>
    </row>
    <row r="22" spans="1:9" customFormat="1" ht="15">
      <c r="A22" s="49">
        <v>14</v>
      </c>
      <c r="B22" s="24"/>
      <c r="C22" s="24"/>
      <c r="D22" s="24"/>
      <c r="E22" s="24"/>
      <c r="F22" s="179"/>
      <c r="G22" s="179"/>
      <c r="H22" s="179"/>
      <c r="I22" s="24"/>
    </row>
    <row r="23" spans="1:9" customFormat="1" ht="15">
      <c r="A23" s="49">
        <v>15</v>
      </c>
      <c r="B23" s="24"/>
      <c r="C23" s="24"/>
      <c r="D23" s="24"/>
      <c r="E23" s="24"/>
      <c r="F23" s="179"/>
      <c r="G23" s="179"/>
      <c r="H23" s="179"/>
      <c r="I23" s="24"/>
    </row>
    <row r="24" spans="1:9" customFormat="1" ht="15">
      <c r="A24" s="49">
        <v>16</v>
      </c>
      <c r="B24" s="24"/>
      <c r="C24" s="24"/>
      <c r="D24" s="24"/>
      <c r="E24" s="24"/>
      <c r="F24" s="179"/>
      <c r="G24" s="179"/>
      <c r="H24" s="179"/>
      <c r="I24" s="24"/>
    </row>
    <row r="25" spans="1:9" customFormat="1" ht="15">
      <c r="A25" s="49">
        <v>17</v>
      </c>
      <c r="B25" s="24"/>
      <c r="C25" s="24"/>
      <c r="D25" s="24"/>
      <c r="E25" s="24"/>
      <c r="F25" s="179"/>
      <c r="G25" s="179"/>
      <c r="H25" s="179"/>
      <c r="I25" s="24"/>
    </row>
    <row r="26" spans="1:9" customFormat="1" ht="15">
      <c r="A26" s="49">
        <v>18</v>
      </c>
      <c r="B26" s="24"/>
      <c r="C26" s="24"/>
      <c r="D26" s="24"/>
      <c r="E26" s="24"/>
      <c r="F26" s="179"/>
      <c r="G26" s="179"/>
      <c r="H26" s="179"/>
      <c r="I26" s="24"/>
    </row>
    <row r="27" spans="1:9" customFormat="1" ht="15">
      <c r="A27" s="49" t="s">
        <v>265</v>
      </c>
      <c r="B27" s="24"/>
      <c r="C27" s="24"/>
      <c r="D27" s="24"/>
      <c r="E27" s="24"/>
      <c r="F27" s="179"/>
      <c r="G27" s="179"/>
      <c r="H27" s="179"/>
      <c r="I27" s="24"/>
    </row>
    <row r="28" spans="1:9">
      <c r="A28" s="183"/>
      <c r="B28" s="183"/>
      <c r="C28" s="183"/>
      <c r="D28" s="183"/>
      <c r="E28" s="183"/>
      <c r="F28" s="183"/>
      <c r="G28" s="183"/>
      <c r="H28" s="183"/>
      <c r="I28" s="183"/>
    </row>
    <row r="29" spans="1:9">
      <c r="A29" s="183"/>
      <c r="B29" s="183"/>
      <c r="C29" s="183"/>
      <c r="D29" s="183"/>
      <c r="E29" s="183"/>
      <c r="F29" s="183"/>
      <c r="G29" s="183"/>
      <c r="H29" s="183"/>
      <c r="I29" s="183"/>
    </row>
    <row r="30" spans="1:9">
      <c r="A30" s="184"/>
      <c r="B30" s="183"/>
      <c r="C30" s="183"/>
      <c r="D30" s="183"/>
      <c r="E30" s="183"/>
      <c r="F30" s="183"/>
      <c r="G30" s="183"/>
      <c r="H30" s="183"/>
      <c r="I30" s="183"/>
    </row>
    <row r="31" spans="1:9" ht="15">
      <c r="A31" s="145"/>
      <c r="B31" s="147" t="s">
        <v>96</v>
      </c>
      <c r="C31" s="145"/>
      <c r="D31" s="145"/>
      <c r="E31" s="148"/>
      <c r="F31" s="145"/>
      <c r="G31" s="145"/>
      <c r="H31" s="145"/>
      <c r="I31" s="145"/>
    </row>
    <row r="32" spans="1:9" ht="15">
      <c r="A32" s="145"/>
      <c r="B32" s="145"/>
      <c r="C32" s="149"/>
      <c r="D32" s="145"/>
      <c r="F32" s="149"/>
      <c r="G32" s="188"/>
    </row>
    <row r="33" spans="2:6" ht="15">
      <c r="B33" s="145"/>
      <c r="C33" s="151" t="s">
        <v>255</v>
      </c>
      <c r="D33" s="145"/>
      <c r="F33" s="152" t="s">
        <v>260</v>
      </c>
    </row>
    <row r="34" spans="2:6" ht="15">
      <c r="B34" s="145"/>
      <c r="C34" s="153" t="s">
        <v>127</v>
      </c>
      <c r="D34" s="145"/>
      <c r="F34" s="145" t="s">
        <v>256</v>
      </c>
    </row>
    <row r="35" spans="2:6" ht="15">
      <c r="B35" s="145"/>
      <c r="C35" s="15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view="pageBreakPreview" topLeftCell="A13" zoomScale="80" zoomScaleNormal="100" zoomScaleSheetLayoutView="80" workbookViewId="0">
      <selection activeCell="D33" sqref="D33"/>
    </sheetView>
  </sheetViews>
  <sheetFormatPr defaultRowHeight="15"/>
  <cols>
    <col min="1" max="1" width="14.140625" style="145" customWidth="1"/>
    <col min="2" max="2" width="36.7109375" style="145" customWidth="1"/>
    <col min="3" max="3" width="18" style="145" customWidth="1"/>
    <col min="4" max="4" width="58.42578125" style="145" customWidth="1"/>
    <col min="5" max="7" width="12.42578125" style="145" customWidth="1"/>
    <col min="8" max="8" width="18.5703125" style="145" customWidth="1"/>
    <col min="9" max="9" width="26.42578125" style="145" customWidth="1"/>
    <col min="10" max="10" width="0.5703125" style="145" customWidth="1"/>
    <col min="11" max="16384" width="9.140625" style="145"/>
  </cols>
  <sheetData>
    <row r="1" spans="1:10">
      <c r="A1" s="52" t="s">
        <v>381</v>
      </c>
      <c r="B1" s="54"/>
      <c r="C1" s="54"/>
      <c r="D1" s="54"/>
      <c r="E1" s="54"/>
      <c r="F1" s="54"/>
      <c r="G1" s="54"/>
      <c r="H1" s="54"/>
      <c r="I1" s="464" t="s">
        <v>186</v>
      </c>
      <c r="J1" s="127"/>
    </row>
    <row r="2" spans="1:10">
      <c r="A2" s="54" t="s">
        <v>128</v>
      </c>
      <c r="B2" s="54"/>
      <c r="C2" s="54"/>
      <c r="D2" s="54"/>
      <c r="E2" s="54"/>
      <c r="F2" s="54"/>
      <c r="G2" s="54"/>
      <c r="H2" s="54"/>
      <c r="I2" s="500" t="s">
        <v>1135</v>
      </c>
      <c r="J2" s="501"/>
    </row>
    <row r="3" spans="1:10">
      <c r="A3" s="54"/>
      <c r="B3" s="54"/>
      <c r="C3" s="54"/>
      <c r="D3" s="54"/>
      <c r="E3" s="54"/>
      <c r="F3" s="54"/>
      <c r="G3" s="54"/>
      <c r="H3" s="54"/>
      <c r="I3" s="80"/>
      <c r="J3" s="127"/>
    </row>
    <row r="4" spans="1:10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54"/>
      <c r="I4" s="54"/>
      <c r="J4" s="82"/>
    </row>
    <row r="5" spans="1:10">
      <c r="A5" s="355" t="s">
        <v>1022</v>
      </c>
      <c r="B5" s="180"/>
      <c r="C5" s="180"/>
      <c r="D5" s="180"/>
      <c r="E5" s="180"/>
      <c r="F5" s="180"/>
      <c r="G5" s="180"/>
      <c r="H5" s="180"/>
      <c r="I5" s="180"/>
      <c r="J5" s="152"/>
    </row>
    <row r="6" spans="1:10">
      <c r="A6" s="55"/>
      <c r="B6" s="54"/>
      <c r="C6" s="54"/>
      <c r="D6" s="54"/>
      <c r="E6" s="54"/>
      <c r="F6" s="54"/>
      <c r="G6" s="54"/>
      <c r="H6" s="54"/>
      <c r="I6" s="54"/>
      <c r="J6" s="82"/>
    </row>
    <row r="7" spans="1:10">
      <c r="A7" s="54"/>
      <c r="B7" s="54"/>
      <c r="C7" s="54"/>
      <c r="D7" s="54"/>
      <c r="E7" s="54"/>
      <c r="F7" s="54"/>
      <c r="G7" s="54"/>
      <c r="H7" s="54"/>
      <c r="I7" s="54"/>
      <c r="J7" s="83"/>
    </row>
    <row r="8" spans="1:10" ht="126" customHeight="1">
      <c r="A8" s="128" t="s">
        <v>64</v>
      </c>
      <c r="B8" s="247" t="s">
        <v>357</v>
      </c>
      <c r="C8" s="248" t="s">
        <v>414</v>
      </c>
      <c r="D8" s="248" t="s">
        <v>415</v>
      </c>
      <c r="E8" s="248" t="s">
        <v>358</v>
      </c>
      <c r="F8" s="248" t="s">
        <v>377</v>
      </c>
      <c r="G8" s="248" t="s">
        <v>378</v>
      </c>
      <c r="H8" s="248" t="s">
        <v>416</v>
      </c>
      <c r="I8" s="129" t="s">
        <v>379</v>
      </c>
      <c r="J8" s="83"/>
    </row>
    <row r="9" spans="1:10">
      <c r="A9" s="131" t="s">
        <v>536</v>
      </c>
      <c r="B9" s="468" t="s">
        <v>537</v>
      </c>
      <c r="C9" s="136">
        <v>1405025529</v>
      </c>
      <c r="D9" s="136" t="s">
        <v>538</v>
      </c>
      <c r="E9" s="135"/>
      <c r="F9" s="135"/>
      <c r="G9" s="135"/>
      <c r="H9" s="135"/>
      <c r="I9" s="135">
        <v>6460</v>
      </c>
      <c r="J9" s="83"/>
    </row>
    <row r="10" spans="1:10">
      <c r="A10" s="131" t="s">
        <v>540</v>
      </c>
      <c r="B10" s="468" t="s">
        <v>541</v>
      </c>
      <c r="C10" s="136" t="s">
        <v>824</v>
      </c>
      <c r="D10" s="136" t="s">
        <v>542</v>
      </c>
      <c r="E10" s="135"/>
      <c r="F10" s="135"/>
      <c r="G10" s="135"/>
      <c r="H10" s="135"/>
      <c r="I10" s="135">
        <v>701.76</v>
      </c>
      <c r="J10" s="83"/>
    </row>
    <row r="11" spans="1:10">
      <c r="A11" s="131" t="s">
        <v>543</v>
      </c>
      <c r="B11" s="468" t="s">
        <v>544</v>
      </c>
      <c r="C11" s="136">
        <v>200179145</v>
      </c>
      <c r="D11" s="136" t="s">
        <v>989</v>
      </c>
      <c r="E11" s="135"/>
      <c r="F11" s="135"/>
      <c r="G11" s="135"/>
      <c r="H11" s="135"/>
      <c r="I11" s="135">
        <v>27460.5</v>
      </c>
      <c r="J11" s="83"/>
    </row>
    <row r="12" spans="1:10">
      <c r="A12" s="131" t="s">
        <v>545</v>
      </c>
      <c r="B12" s="468" t="s">
        <v>546</v>
      </c>
      <c r="C12" s="136" t="s">
        <v>825</v>
      </c>
      <c r="D12" s="136" t="s">
        <v>542</v>
      </c>
      <c r="E12" s="135"/>
      <c r="F12" s="135"/>
      <c r="G12" s="135"/>
      <c r="H12" s="135"/>
      <c r="I12" s="135">
        <v>4145</v>
      </c>
      <c r="J12" s="83"/>
    </row>
    <row r="13" spans="1:10">
      <c r="A13" s="131" t="s">
        <v>539</v>
      </c>
      <c r="B13" s="468" t="s">
        <v>826</v>
      </c>
      <c r="C13" s="136">
        <v>205186065</v>
      </c>
      <c r="D13" s="136" t="s">
        <v>990</v>
      </c>
      <c r="E13" s="469"/>
      <c r="F13" s="135"/>
      <c r="G13" s="135"/>
      <c r="H13" s="135"/>
      <c r="I13" s="135">
        <v>17174</v>
      </c>
      <c r="J13" s="83"/>
    </row>
    <row r="14" spans="1:10">
      <c r="A14" s="131" t="s">
        <v>991</v>
      </c>
      <c r="B14" s="468" t="s">
        <v>992</v>
      </c>
      <c r="C14" s="136">
        <v>402017526</v>
      </c>
      <c r="D14" s="136" t="s">
        <v>990</v>
      </c>
      <c r="E14" s="135"/>
      <c r="F14" s="135"/>
      <c r="G14" s="135"/>
      <c r="H14" s="135"/>
      <c r="I14" s="135">
        <v>1549.2</v>
      </c>
      <c r="J14" s="83"/>
    </row>
    <row r="15" spans="1:10">
      <c r="A15" s="131" t="s">
        <v>548</v>
      </c>
      <c r="B15" s="468" t="s">
        <v>549</v>
      </c>
      <c r="C15" s="136" t="s">
        <v>827</v>
      </c>
      <c r="D15" s="136" t="s">
        <v>547</v>
      </c>
      <c r="E15" s="135"/>
      <c r="F15" s="135"/>
      <c r="G15" s="135"/>
      <c r="H15" s="135"/>
      <c r="I15" s="135">
        <v>2303.8000000000002</v>
      </c>
      <c r="J15" s="83"/>
    </row>
    <row r="16" spans="1:10">
      <c r="A16" s="131" t="s">
        <v>993</v>
      </c>
      <c r="B16" s="468" t="s">
        <v>994</v>
      </c>
      <c r="C16" s="136" t="s">
        <v>995</v>
      </c>
      <c r="D16" s="136" t="s">
        <v>547</v>
      </c>
      <c r="E16" s="135"/>
      <c r="F16" s="135"/>
      <c r="G16" s="135"/>
      <c r="H16" s="135"/>
      <c r="I16" s="135">
        <v>639</v>
      </c>
      <c r="J16" s="83"/>
    </row>
    <row r="17" spans="1:10">
      <c r="A17" s="131" t="s">
        <v>996</v>
      </c>
      <c r="B17" s="468" t="s">
        <v>997</v>
      </c>
      <c r="C17" s="136" t="s">
        <v>998</v>
      </c>
      <c r="D17" s="136" t="s">
        <v>547</v>
      </c>
      <c r="E17" s="135"/>
      <c r="F17" s="135"/>
      <c r="G17" s="135"/>
      <c r="H17" s="135"/>
      <c r="I17" s="135">
        <v>238</v>
      </c>
      <c r="J17" s="83"/>
    </row>
    <row r="18" spans="1:10">
      <c r="A18" s="131" t="s">
        <v>1098</v>
      </c>
      <c r="B18" s="468" t="s">
        <v>1099</v>
      </c>
      <c r="C18" s="136">
        <v>404967238</v>
      </c>
      <c r="D18" s="136" t="s">
        <v>547</v>
      </c>
      <c r="E18" s="135"/>
      <c r="F18" s="135"/>
      <c r="G18" s="135"/>
      <c r="H18" s="135"/>
      <c r="I18" s="135">
        <v>1897</v>
      </c>
      <c r="J18" s="83"/>
    </row>
    <row r="19" spans="1:10">
      <c r="A19" s="131" t="s">
        <v>539</v>
      </c>
      <c r="B19" s="468" t="s">
        <v>1100</v>
      </c>
      <c r="C19" s="136">
        <v>236081832</v>
      </c>
      <c r="D19" s="136" t="s">
        <v>547</v>
      </c>
      <c r="E19" s="135"/>
      <c r="F19" s="135"/>
      <c r="G19" s="135"/>
      <c r="H19" s="135"/>
      <c r="I19" s="135">
        <v>23</v>
      </c>
      <c r="J19" s="83"/>
    </row>
    <row r="20" spans="1:10">
      <c r="A20" s="131" t="s">
        <v>1101</v>
      </c>
      <c r="B20" s="468" t="s">
        <v>1102</v>
      </c>
      <c r="C20" s="136" t="s">
        <v>1103</v>
      </c>
      <c r="D20" s="136" t="s">
        <v>547</v>
      </c>
      <c r="E20" s="135"/>
      <c r="F20" s="135"/>
      <c r="G20" s="135"/>
      <c r="H20" s="135"/>
      <c r="I20" s="135">
        <v>682.5</v>
      </c>
      <c r="J20" s="83"/>
    </row>
    <row r="21" spans="1:10">
      <c r="A21" s="131" t="s">
        <v>539</v>
      </c>
      <c r="B21" s="468" t="s">
        <v>1113</v>
      </c>
      <c r="C21" s="136" t="s">
        <v>1114</v>
      </c>
      <c r="D21" s="136" t="s">
        <v>1115</v>
      </c>
      <c r="E21" s="135"/>
      <c r="F21" s="135"/>
      <c r="G21" s="135"/>
      <c r="H21" s="135"/>
      <c r="I21" s="135">
        <v>20.18</v>
      </c>
      <c r="J21" s="83"/>
    </row>
    <row r="22" spans="1:10">
      <c r="A22" s="131" t="s">
        <v>999</v>
      </c>
      <c r="B22" s="468" t="s">
        <v>1000</v>
      </c>
      <c r="C22" s="136">
        <v>404897242</v>
      </c>
      <c r="D22" s="136" t="s">
        <v>1001</v>
      </c>
      <c r="E22" s="135"/>
      <c r="F22" s="135"/>
      <c r="G22" s="135"/>
      <c r="H22" s="135"/>
      <c r="I22" s="135">
        <v>2000</v>
      </c>
      <c r="J22" s="83"/>
    </row>
    <row r="23" spans="1:10">
      <c r="A23" s="131" t="s">
        <v>539</v>
      </c>
      <c r="B23" s="468" t="s">
        <v>1002</v>
      </c>
      <c r="C23" s="136">
        <v>205255418</v>
      </c>
      <c r="D23" s="136" t="s">
        <v>1003</v>
      </c>
      <c r="E23" s="135"/>
      <c r="F23" s="135"/>
      <c r="G23" s="135"/>
      <c r="H23" s="135"/>
      <c r="I23" s="135">
        <v>1597.6</v>
      </c>
      <c r="J23" s="83"/>
    </row>
    <row r="24" spans="1:10">
      <c r="A24" s="131" t="s">
        <v>1004</v>
      </c>
      <c r="B24" s="468" t="s">
        <v>1005</v>
      </c>
      <c r="C24" s="136">
        <v>445394430</v>
      </c>
      <c r="D24" s="136" t="s">
        <v>1003</v>
      </c>
      <c r="E24" s="135"/>
      <c r="F24" s="135"/>
      <c r="G24" s="135"/>
      <c r="H24" s="135"/>
      <c r="I24" s="135">
        <v>6940</v>
      </c>
      <c r="J24" s="83"/>
    </row>
    <row r="25" spans="1:10">
      <c r="A25" s="131" t="s">
        <v>1116</v>
      </c>
      <c r="B25" s="468" t="s">
        <v>1117</v>
      </c>
      <c r="C25" s="136">
        <v>445484342</v>
      </c>
      <c r="D25" s="136" t="s">
        <v>542</v>
      </c>
      <c r="E25" s="135"/>
      <c r="F25" s="135"/>
      <c r="G25" s="135"/>
      <c r="H25" s="135"/>
      <c r="I25" s="135">
        <v>1728</v>
      </c>
      <c r="J25" s="83"/>
    </row>
    <row r="26" spans="1:10">
      <c r="A26" s="131" t="s">
        <v>1006</v>
      </c>
      <c r="B26" s="468" t="s">
        <v>1007</v>
      </c>
      <c r="C26" s="136">
        <v>249271167</v>
      </c>
      <c r="D26" s="136" t="s">
        <v>1104</v>
      </c>
      <c r="E26" s="135"/>
      <c r="F26" s="135"/>
      <c r="G26" s="135"/>
      <c r="H26" s="135"/>
      <c r="I26" s="135">
        <v>10505.86</v>
      </c>
      <c r="J26" s="83"/>
    </row>
    <row r="27" spans="1:10">
      <c r="A27" s="131" t="s">
        <v>1116</v>
      </c>
      <c r="B27" s="468" t="s">
        <v>1118</v>
      </c>
      <c r="C27" s="136">
        <v>404390946</v>
      </c>
      <c r="D27" s="136" t="s">
        <v>1119</v>
      </c>
      <c r="E27" s="135"/>
      <c r="F27" s="135"/>
      <c r="G27" s="135"/>
      <c r="H27" s="135"/>
      <c r="I27" s="135">
        <v>1180</v>
      </c>
      <c r="J27" s="83"/>
    </row>
    <row r="28" spans="1:10">
      <c r="A28" s="131" t="s">
        <v>1105</v>
      </c>
      <c r="B28" s="468" t="s">
        <v>1120</v>
      </c>
      <c r="C28" s="136">
        <v>404892513</v>
      </c>
      <c r="D28" s="136" t="s">
        <v>1119</v>
      </c>
      <c r="E28" s="135"/>
      <c r="F28" s="135"/>
      <c r="G28" s="135"/>
      <c r="H28" s="135"/>
      <c r="I28" s="135">
        <v>30000</v>
      </c>
      <c r="J28" s="83"/>
    </row>
    <row r="29" spans="1:10">
      <c r="A29" s="131" t="s">
        <v>1106</v>
      </c>
      <c r="B29" s="468" t="s">
        <v>1107</v>
      </c>
      <c r="C29" s="136">
        <v>404379285</v>
      </c>
      <c r="D29" s="136" t="s">
        <v>1121</v>
      </c>
      <c r="E29" s="135"/>
      <c r="F29" s="135"/>
      <c r="G29" s="135"/>
      <c r="H29" s="135"/>
      <c r="I29" s="135">
        <v>2006</v>
      </c>
      <c r="J29" s="83"/>
    </row>
    <row r="30" spans="1:10">
      <c r="A30" s="131" t="s">
        <v>1122</v>
      </c>
      <c r="B30" s="468" t="s">
        <v>1123</v>
      </c>
      <c r="C30" s="136">
        <v>445398944</v>
      </c>
      <c r="D30" s="136" t="s">
        <v>542</v>
      </c>
      <c r="E30" s="135"/>
      <c r="F30" s="135"/>
      <c r="G30" s="135"/>
      <c r="H30" s="135"/>
      <c r="I30" s="135">
        <v>594</v>
      </c>
      <c r="J30" s="83"/>
    </row>
    <row r="31" spans="1:10">
      <c r="A31" s="131" t="s">
        <v>1021</v>
      </c>
      <c r="B31" s="468" t="s">
        <v>1108</v>
      </c>
      <c r="C31" s="136">
        <v>406173432</v>
      </c>
      <c r="D31" s="136" t="s">
        <v>1109</v>
      </c>
      <c r="E31" s="135"/>
      <c r="F31" s="135"/>
      <c r="G31" s="135"/>
      <c r="H31" s="135"/>
      <c r="I31" s="135">
        <v>2392</v>
      </c>
      <c r="J31" s="83"/>
    </row>
    <row r="32" spans="1:10">
      <c r="A32" s="131" t="s">
        <v>1008</v>
      </c>
      <c r="B32" s="468" t="s">
        <v>1009</v>
      </c>
      <c r="C32" s="136">
        <v>1027023320</v>
      </c>
      <c r="D32" s="136" t="s">
        <v>1010</v>
      </c>
      <c r="E32" s="135"/>
      <c r="F32" s="135"/>
      <c r="G32" s="135"/>
      <c r="H32" s="135"/>
      <c r="I32" s="135">
        <v>317</v>
      </c>
      <c r="J32" s="83"/>
    </row>
    <row r="33" spans="1:12">
      <c r="A33" s="131" t="s">
        <v>999</v>
      </c>
      <c r="B33" s="468" t="s">
        <v>1011</v>
      </c>
      <c r="C33" s="136">
        <v>400171185</v>
      </c>
      <c r="D33" s="136" t="s">
        <v>1012</v>
      </c>
      <c r="E33" s="135"/>
      <c r="F33" s="135"/>
      <c r="G33" s="135"/>
      <c r="H33" s="135"/>
      <c r="I33" s="135">
        <v>906</v>
      </c>
      <c r="J33" s="83"/>
    </row>
    <row r="34" spans="1:12">
      <c r="A34" s="131" t="s">
        <v>1013</v>
      </c>
      <c r="B34" s="468" t="s">
        <v>1014</v>
      </c>
      <c r="C34" s="136" t="s">
        <v>1015</v>
      </c>
      <c r="D34" s="136" t="s">
        <v>1016</v>
      </c>
      <c r="E34" s="135"/>
      <c r="F34" s="135"/>
      <c r="G34" s="135"/>
      <c r="H34" s="135"/>
      <c r="I34" s="135">
        <v>111</v>
      </c>
      <c r="J34" s="83"/>
    </row>
    <row r="35" spans="1:12">
      <c r="A35" s="131" t="s">
        <v>1017</v>
      </c>
      <c r="B35" s="468" t="s">
        <v>1018</v>
      </c>
      <c r="C35" s="136" t="s">
        <v>1019</v>
      </c>
      <c r="D35" s="136" t="s">
        <v>1020</v>
      </c>
      <c r="E35" s="135"/>
      <c r="F35" s="135"/>
      <c r="G35" s="135"/>
      <c r="H35" s="135"/>
      <c r="I35" s="135">
        <v>756</v>
      </c>
      <c r="J35" s="83"/>
    </row>
    <row r="36" spans="1:12">
      <c r="A36" s="131" t="s">
        <v>1110</v>
      </c>
      <c r="B36" s="468" t="s">
        <v>1111</v>
      </c>
      <c r="C36" s="136" t="s">
        <v>1112</v>
      </c>
      <c r="D36" s="136" t="s">
        <v>1020</v>
      </c>
      <c r="E36" s="135"/>
      <c r="F36" s="135"/>
      <c r="G36" s="135"/>
      <c r="H36" s="135"/>
      <c r="I36" s="135">
        <v>597</v>
      </c>
      <c r="J36" s="83"/>
    </row>
    <row r="37" spans="1:12">
      <c r="A37" s="131" t="s">
        <v>1124</v>
      </c>
      <c r="B37" s="468" t="s">
        <v>1125</v>
      </c>
      <c r="C37" s="136" t="s">
        <v>1126</v>
      </c>
      <c r="D37" s="136" t="s">
        <v>1127</v>
      </c>
      <c r="E37" s="135"/>
      <c r="F37" s="135"/>
      <c r="G37" s="135"/>
      <c r="H37" s="135"/>
      <c r="I37" s="135">
        <v>2580</v>
      </c>
      <c r="J37" s="83"/>
    </row>
    <row r="38" spans="1:12">
      <c r="A38" s="131" t="s">
        <v>539</v>
      </c>
      <c r="B38" s="468" t="s">
        <v>1128</v>
      </c>
      <c r="C38" s="136" t="s">
        <v>1129</v>
      </c>
      <c r="D38" s="136" t="s">
        <v>1130</v>
      </c>
      <c r="E38" s="135"/>
      <c r="F38" s="135"/>
      <c r="G38" s="135"/>
      <c r="H38" s="135"/>
      <c r="I38" s="135">
        <v>531.01</v>
      </c>
      <c r="J38" s="83"/>
    </row>
    <row r="39" spans="1:12" ht="30">
      <c r="A39" s="131" t="s">
        <v>1131</v>
      </c>
      <c r="B39" s="468" t="s">
        <v>1132</v>
      </c>
      <c r="C39" s="136" t="s">
        <v>1133</v>
      </c>
      <c r="D39" s="136" t="s">
        <v>1134</v>
      </c>
      <c r="E39" s="135"/>
      <c r="F39" s="135"/>
      <c r="G39" s="135"/>
      <c r="H39" s="135"/>
      <c r="I39" s="135">
        <v>1308.17</v>
      </c>
      <c r="J39" s="83"/>
    </row>
    <row r="40" spans="1:12">
      <c r="A40" s="131" t="s">
        <v>265</v>
      </c>
      <c r="B40" s="468"/>
      <c r="C40" s="139"/>
      <c r="D40" s="139"/>
      <c r="E40" s="138"/>
      <c r="F40" s="138"/>
      <c r="G40" s="229"/>
      <c r="H40" s="238" t="s">
        <v>407</v>
      </c>
      <c r="I40" s="251">
        <f>SUM(I9:I39)</f>
        <v>129343.58</v>
      </c>
      <c r="J40" s="83"/>
    </row>
    <row r="42" spans="1:12">
      <c r="A42" s="145" t="s">
        <v>431</v>
      </c>
    </row>
    <row r="44" spans="1:12">
      <c r="B44" s="147" t="s">
        <v>96</v>
      </c>
      <c r="F44" s="148"/>
    </row>
    <row r="45" spans="1:12">
      <c r="F45" s="470"/>
      <c r="I45" s="470"/>
      <c r="J45" s="470"/>
      <c r="K45" s="470"/>
      <c r="L45" s="470"/>
    </row>
    <row r="46" spans="1:12">
      <c r="C46" s="149"/>
      <c r="F46" s="149"/>
      <c r="G46" s="149"/>
      <c r="H46" s="152"/>
      <c r="I46" s="471"/>
      <c r="J46" s="470"/>
      <c r="K46" s="470"/>
      <c r="L46" s="470"/>
    </row>
    <row r="47" spans="1:12">
      <c r="A47" s="470"/>
      <c r="C47" s="151" t="s">
        <v>255</v>
      </c>
      <c r="F47" s="152" t="s">
        <v>260</v>
      </c>
      <c r="G47" s="151"/>
      <c r="H47" s="151"/>
      <c r="I47" s="471"/>
      <c r="J47" s="470"/>
      <c r="K47" s="470"/>
      <c r="L47" s="470"/>
    </row>
    <row r="48" spans="1:12">
      <c r="A48" s="470"/>
      <c r="C48" s="472" t="s">
        <v>127</v>
      </c>
      <c r="F48" s="145" t="s">
        <v>256</v>
      </c>
      <c r="I48" s="470"/>
      <c r="J48" s="470"/>
      <c r="K48" s="470"/>
      <c r="L48" s="470"/>
    </row>
    <row r="49" spans="2:8" s="470" customFormat="1">
      <c r="B49" s="145"/>
      <c r="C49" s="472"/>
      <c r="G49" s="472"/>
      <c r="H49" s="472"/>
    </row>
    <row r="50" spans="2:8" s="470" customFormat="1"/>
    <row r="51" spans="2:8" s="470" customFormat="1"/>
    <row r="52" spans="2:8" s="470" customFormat="1"/>
    <row r="53" spans="2:8" s="470" customForma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0"/>
  </dataValidations>
  <pageMargins left="0.7" right="0.7" top="0.75" bottom="0.75" header="0.3" footer="0.3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0"/>
  <sheetViews>
    <sheetView showGridLines="0" view="pageBreakPreview" zoomScale="80" zoomScaleNormal="100" zoomScaleSheetLayoutView="80" workbookViewId="0">
      <selection activeCell="E17" sqref="E17"/>
    </sheetView>
  </sheetViews>
  <sheetFormatPr defaultRowHeight="12.75"/>
  <cols>
    <col min="1" max="1" width="3.28515625" style="157" customWidth="1"/>
    <col min="2" max="2" width="9" style="157" customWidth="1"/>
    <col min="3" max="3" width="23.42578125" style="157" customWidth="1"/>
    <col min="4" max="4" width="13.28515625" style="157" customWidth="1"/>
    <col min="5" max="5" width="9.5703125" style="157" customWidth="1"/>
    <col min="6" max="6" width="11.5703125" style="157" customWidth="1"/>
    <col min="7" max="7" width="12.28515625" style="157" customWidth="1"/>
    <col min="8" max="8" width="15.28515625" style="157" customWidth="1"/>
    <col min="9" max="9" width="17.5703125" style="157" customWidth="1"/>
    <col min="10" max="11" width="12.42578125" style="157" customWidth="1"/>
    <col min="12" max="12" width="23.5703125" style="157" customWidth="1"/>
    <col min="13" max="13" width="18.5703125" style="157" customWidth="1"/>
    <col min="14" max="14" width="0.85546875" style="157" customWidth="1"/>
    <col min="15" max="16384" width="9.140625" style="157"/>
  </cols>
  <sheetData>
    <row r="1" spans="1:14" ht="13.5">
      <c r="A1" s="154" t="s">
        <v>432</v>
      </c>
      <c r="B1" s="155"/>
      <c r="C1" s="155"/>
      <c r="D1" s="155"/>
      <c r="E1" s="155"/>
      <c r="F1" s="155"/>
      <c r="G1" s="155"/>
      <c r="H1" s="155"/>
      <c r="I1" s="158"/>
      <c r="J1" s="218"/>
      <c r="K1" s="218"/>
      <c r="L1" s="218"/>
      <c r="M1" s="218" t="s">
        <v>396</v>
      </c>
      <c r="N1" s="158"/>
    </row>
    <row r="2" spans="1:14" ht="15">
      <c r="A2" s="158" t="s">
        <v>304</v>
      </c>
      <c r="B2" s="155"/>
      <c r="C2" s="155"/>
      <c r="D2" s="156"/>
      <c r="E2" s="156"/>
      <c r="F2" s="156"/>
      <c r="G2" s="156"/>
      <c r="H2" s="156"/>
      <c r="I2" s="155"/>
      <c r="J2" s="155"/>
      <c r="K2" s="155"/>
      <c r="L2" s="155"/>
      <c r="M2" s="500" t="s">
        <v>1135</v>
      </c>
      <c r="N2" s="501"/>
    </row>
    <row r="3" spans="1:14">
      <c r="A3" s="158"/>
      <c r="B3" s="155"/>
      <c r="C3" s="155"/>
      <c r="D3" s="156"/>
      <c r="E3" s="156"/>
      <c r="F3" s="156"/>
      <c r="G3" s="156"/>
      <c r="H3" s="156"/>
      <c r="I3" s="155"/>
      <c r="J3" s="155"/>
      <c r="K3" s="155"/>
      <c r="L3" s="155"/>
      <c r="M3" s="155"/>
      <c r="N3" s="158"/>
    </row>
    <row r="4" spans="1:14" ht="15">
      <c r="A4" s="92" t="s">
        <v>261</v>
      </c>
      <c r="B4" s="155"/>
      <c r="C4" s="155"/>
      <c r="D4" s="159"/>
      <c r="E4" s="219"/>
      <c r="F4" s="159"/>
      <c r="G4" s="156"/>
      <c r="H4" s="156"/>
      <c r="I4" s="156"/>
      <c r="J4" s="156"/>
      <c r="K4" s="156"/>
      <c r="L4" s="155"/>
      <c r="M4" s="156"/>
      <c r="N4" s="158"/>
    </row>
    <row r="5" spans="1:14" ht="15">
      <c r="A5" s="355" t="s">
        <v>1022</v>
      </c>
      <c r="B5" s="160"/>
      <c r="C5" s="16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58"/>
    </row>
    <row r="6" spans="1:14" ht="13.5" thickBot="1">
      <c r="A6" s="220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158"/>
    </row>
    <row r="7" spans="1:14" ht="51">
      <c r="A7" s="221" t="s">
        <v>64</v>
      </c>
      <c r="B7" s="222" t="s">
        <v>397</v>
      </c>
      <c r="C7" s="222" t="s">
        <v>398</v>
      </c>
      <c r="D7" s="223" t="s">
        <v>399</v>
      </c>
      <c r="E7" s="223" t="s">
        <v>262</v>
      </c>
      <c r="F7" s="223" t="s">
        <v>400</v>
      </c>
      <c r="G7" s="223" t="s">
        <v>401</v>
      </c>
      <c r="H7" s="222" t="s">
        <v>402</v>
      </c>
      <c r="I7" s="224" t="s">
        <v>403</v>
      </c>
      <c r="J7" s="224" t="s">
        <v>404</v>
      </c>
      <c r="K7" s="225" t="s">
        <v>405</v>
      </c>
      <c r="L7" s="225" t="s">
        <v>406</v>
      </c>
      <c r="M7" s="223" t="s">
        <v>396</v>
      </c>
      <c r="N7" s="158"/>
    </row>
    <row r="8" spans="1:14">
      <c r="A8" s="163">
        <v>1</v>
      </c>
      <c r="B8" s="164">
        <v>2</v>
      </c>
      <c r="C8" s="164">
        <v>3</v>
      </c>
      <c r="D8" s="165">
        <v>4</v>
      </c>
      <c r="E8" s="165">
        <v>5</v>
      </c>
      <c r="F8" s="165">
        <v>6</v>
      </c>
      <c r="G8" s="165">
        <v>7</v>
      </c>
      <c r="H8" s="165">
        <v>8</v>
      </c>
      <c r="I8" s="165">
        <v>9</v>
      </c>
      <c r="J8" s="165">
        <v>10</v>
      </c>
      <c r="K8" s="165">
        <v>11</v>
      </c>
      <c r="L8" s="165">
        <v>12</v>
      </c>
      <c r="M8" s="165">
        <v>13</v>
      </c>
      <c r="N8" s="158"/>
    </row>
    <row r="9" spans="1:14" ht="15">
      <c r="A9" s="166">
        <v>1</v>
      </c>
      <c r="B9" s="167"/>
      <c r="C9" s="226"/>
      <c r="D9" s="166"/>
      <c r="E9" s="166"/>
      <c r="F9" s="166"/>
      <c r="G9" s="166"/>
      <c r="H9" s="166"/>
      <c r="I9" s="166"/>
      <c r="J9" s="166"/>
      <c r="K9" s="166"/>
      <c r="L9" s="166"/>
      <c r="M9" s="227" t="str">
        <f t="shared" ref="M9:M20" si="0">IF(ISBLANK(B9),"",$M$2)</f>
        <v/>
      </c>
      <c r="N9" s="158"/>
    </row>
    <row r="10" spans="1:14" ht="15">
      <c r="A10" s="166">
        <v>2</v>
      </c>
      <c r="B10" s="167"/>
      <c r="C10" s="226"/>
      <c r="D10" s="166"/>
      <c r="E10" s="166"/>
      <c r="F10" s="166"/>
      <c r="G10" s="166"/>
      <c r="H10" s="166"/>
      <c r="I10" s="166"/>
      <c r="J10" s="166"/>
      <c r="K10" s="166"/>
      <c r="L10" s="166"/>
      <c r="M10" s="227" t="str">
        <f t="shared" si="0"/>
        <v/>
      </c>
      <c r="N10" s="158"/>
    </row>
    <row r="11" spans="1:14" ht="15">
      <c r="A11" s="166">
        <v>3</v>
      </c>
      <c r="B11" s="167"/>
      <c r="C11" s="226"/>
      <c r="D11" s="166"/>
      <c r="E11" s="166"/>
      <c r="F11" s="166"/>
      <c r="G11" s="166"/>
      <c r="H11" s="166"/>
      <c r="I11" s="166"/>
      <c r="J11" s="166"/>
      <c r="K11" s="166"/>
      <c r="L11" s="166"/>
      <c r="M11" s="227" t="str">
        <f t="shared" si="0"/>
        <v/>
      </c>
      <c r="N11" s="158"/>
    </row>
    <row r="12" spans="1:14" ht="15">
      <c r="A12" s="166">
        <v>4</v>
      </c>
      <c r="B12" s="167"/>
      <c r="C12" s="226"/>
      <c r="D12" s="166"/>
      <c r="E12" s="166"/>
      <c r="F12" s="166"/>
      <c r="G12" s="166"/>
      <c r="H12" s="166"/>
      <c r="I12" s="166"/>
      <c r="J12" s="166"/>
      <c r="K12" s="166"/>
      <c r="L12" s="166"/>
      <c r="M12" s="227" t="str">
        <f t="shared" si="0"/>
        <v/>
      </c>
      <c r="N12" s="158"/>
    </row>
    <row r="13" spans="1:14" ht="15">
      <c r="A13" s="166">
        <v>5</v>
      </c>
      <c r="B13" s="167"/>
      <c r="C13" s="226"/>
      <c r="D13" s="166"/>
      <c r="E13" s="166"/>
      <c r="F13" s="166"/>
      <c r="G13" s="166"/>
      <c r="H13" s="166"/>
      <c r="I13" s="166"/>
      <c r="J13" s="166"/>
      <c r="K13" s="166"/>
      <c r="L13" s="166"/>
      <c r="M13" s="227" t="str">
        <f t="shared" si="0"/>
        <v/>
      </c>
      <c r="N13" s="158"/>
    </row>
    <row r="14" spans="1:14" ht="15">
      <c r="A14" s="166">
        <v>6</v>
      </c>
      <c r="B14" s="167"/>
      <c r="C14" s="226"/>
      <c r="D14" s="166"/>
      <c r="E14" s="166"/>
      <c r="F14" s="166"/>
      <c r="G14" s="166"/>
      <c r="H14" s="166"/>
      <c r="I14" s="166"/>
      <c r="J14" s="166"/>
      <c r="K14" s="166"/>
      <c r="L14" s="166"/>
      <c r="M14" s="227" t="str">
        <f t="shared" si="0"/>
        <v/>
      </c>
      <c r="N14" s="158"/>
    </row>
    <row r="15" spans="1:14" ht="15">
      <c r="A15" s="166">
        <v>7</v>
      </c>
      <c r="B15" s="167"/>
      <c r="C15" s="226"/>
      <c r="D15" s="166"/>
      <c r="E15" s="166"/>
      <c r="F15" s="166"/>
      <c r="G15" s="166"/>
      <c r="H15" s="166"/>
      <c r="I15" s="166"/>
      <c r="J15" s="166"/>
      <c r="K15" s="166"/>
      <c r="L15" s="166"/>
      <c r="M15" s="227" t="str">
        <f t="shared" si="0"/>
        <v/>
      </c>
      <c r="N15" s="158"/>
    </row>
    <row r="16" spans="1:14" ht="15">
      <c r="A16" s="166">
        <v>8</v>
      </c>
      <c r="B16" s="167"/>
      <c r="C16" s="226"/>
      <c r="D16" s="166"/>
      <c r="E16" s="166"/>
      <c r="F16" s="166"/>
      <c r="G16" s="166"/>
      <c r="H16" s="166"/>
      <c r="I16" s="166"/>
      <c r="J16" s="166"/>
      <c r="K16" s="166"/>
      <c r="L16" s="166"/>
      <c r="M16" s="227" t="str">
        <f t="shared" si="0"/>
        <v/>
      </c>
      <c r="N16" s="158"/>
    </row>
    <row r="17" spans="1:14" ht="15">
      <c r="A17" s="166">
        <v>9</v>
      </c>
      <c r="B17" s="167"/>
      <c r="C17" s="226"/>
      <c r="D17" s="166"/>
      <c r="E17" s="166"/>
      <c r="F17" s="166"/>
      <c r="G17" s="166"/>
      <c r="H17" s="166"/>
      <c r="I17" s="166"/>
      <c r="J17" s="166"/>
      <c r="K17" s="166"/>
      <c r="L17" s="166"/>
      <c r="M17" s="227" t="str">
        <f t="shared" si="0"/>
        <v/>
      </c>
      <c r="N17" s="158"/>
    </row>
    <row r="18" spans="1:14" ht="15">
      <c r="A18" s="166">
        <v>10</v>
      </c>
      <c r="B18" s="167"/>
      <c r="C18" s="226"/>
      <c r="D18" s="166"/>
      <c r="E18" s="166"/>
      <c r="F18" s="166"/>
      <c r="G18" s="166"/>
      <c r="H18" s="166"/>
      <c r="I18" s="166"/>
      <c r="J18" s="166"/>
      <c r="K18" s="166"/>
      <c r="L18" s="166"/>
      <c r="M18" s="227" t="str">
        <f t="shared" si="0"/>
        <v/>
      </c>
      <c r="N18" s="158"/>
    </row>
    <row r="19" spans="1:14" ht="15">
      <c r="A19" s="166">
        <v>11</v>
      </c>
      <c r="B19" s="167"/>
      <c r="C19" s="226"/>
      <c r="D19" s="166"/>
      <c r="E19" s="166"/>
      <c r="F19" s="166"/>
      <c r="G19" s="166"/>
      <c r="H19" s="166"/>
      <c r="I19" s="166"/>
      <c r="J19" s="166"/>
      <c r="K19" s="166"/>
      <c r="L19" s="166"/>
      <c r="M19" s="227" t="str">
        <f t="shared" si="0"/>
        <v/>
      </c>
      <c r="N19" s="158"/>
    </row>
    <row r="20" spans="1:14" ht="15">
      <c r="A20" s="228" t="s">
        <v>265</v>
      </c>
      <c r="B20" s="167"/>
      <c r="C20" s="226"/>
      <c r="D20" s="166"/>
      <c r="E20" s="166"/>
      <c r="F20" s="166"/>
      <c r="G20" s="166"/>
      <c r="H20" s="166"/>
      <c r="I20" s="166"/>
      <c r="J20" s="166"/>
      <c r="K20" s="166"/>
      <c r="L20" s="166"/>
      <c r="M20" s="227" t="str">
        <f t="shared" si="0"/>
        <v/>
      </c>
      <c r="N20" s="158"/>
    </row>
    <row r="21" spans="1:14" s="173" customFormat="1"/>
    <row r="24" spans="1:14" s="21" customFormat="1" ht="15">
      <c r="B24" s="168" t="s">
        <v>96</v>
      </c>
    </row>
    <row r="25" spans="1:14" s="21" customFormat="1" ht="15">
      <c r="B25" s="168"/>
    </row>
    <row r="26" spans="1:14" s="21" customFormat="1" ht="15">
      <c r="C26" s="170"/>
      <c r="D26" s="169"/>
      <c r="E26" s="169"/>
      <c r="H26" s="170"/>
      <c r="I26" s="170"/>
      <c r="J26" s="169"/>
      <c r="K26" s="169"/>
      <c r="L26" s="169"/>
    </row>
    <row r="27" spans="1:14" s="21" customFormat="1" ht="15">
      <c r="C27" s="171" t="s">
        <v>255</v>
      </c>
      <c r="D27" s="169"/>
      <c r="E27" s="169"/>
      <c r="H27" s="168" t="s">
        <v>306</v>
      </c>
      <c r="M27" s="169"/>
    </row>
    <row r="28" spans="1:14" s="21" customFormat="1" ht="15">
      <c r="C28" s="171" t="s">
        <v>127</v>
      </c>
      <c r="D28" s="169"/>
      <c r="E28" s="169"/>
      <c r="H28" s="172" t="s">
        <v>256</v>
      </c>
      <c r="M28" s="169"/>
    </row>
    <row r="29" spans="1:14" ht="15">
      <c r="C29" s="171"/>
      <c r="F29" s="172"/>
      <c r="J29" s="174"/>
      <c r="K29" s="174"/>
      <c r="L29" s="174"/>
      <c r="M29" s="174"/>
    </row>
    <row r="30" spans="1:14" ht="15">
      <c r="C30" s="17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0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6" t="s">
        <v>225</v>
      </c>
    </row>
    <row r="3" spans="1:7" ht="15">
      <c r="A3" s="44">
        <v>40908</v>
      </c>
      <c r="C3" t="s">
        <v>189</v>
      </c>
      <c r="E3" t="s">
        <v>220</v>
      </c>
      <c r="G3" s="46" t="s">
        <v>226</v>
      </c>
    </row>
    <row r="4" spans="1:7" ht="15">
      <c r="A4" s="44">
        <v>40909</v>
      </c>
      <c r="C4" t="s">
        <v>190</v>
      </c>
      <c r="E4" t="s">
        <v>221</v>
      </c>
      <c r="G4" s="46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213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8" width="9.42578125" style="21" bestFit="1" customWidth="1"/>
    <col min="9" max="16384" width="9.140625" style="21"/>
  </cols>
  <sheetData>
    <row r="1" spans="1:12" s="6" customFormat="1">
      <c r="A1" s="52" t="s">
        <v>259</v>
      </c>
      <c r="B1" s="209"/>
      <c r="C1" s="506" t="s">
        <v>97</v>
      </c>
      <c r="D1" s="506"/>
      <c r="E1" s="91"/>
    </row>
    <row r="2" spans="1:12" s="6" customFormat="1">
      <c r="A2" s="54" t="s">
        <v>128</v>
      </c>
      <c r="B2" s="209"/>
      <c r="C2" s="500" t="s">
        <v>1136</v>
      </c>
      <c r="D2" s="501"/>
      <c r="E2" s="91"/>
    </row>
    <row r="3" spans="1:12" s="6" customFormat="1">
      <c r="A3" s="54"/>
      <c r="B3" s="209"/>
      <c r="C3" s="53"/>
      <c r="D3" s="53"/>
      <c r="E3" s="91"/>
    </row>
    <row r="4" spans="1:12" s="2" customFormat="1">
      <c r="A4" s="55" t="str">
        <f>'ფორმა N2'!A4</f>
        <v>ანგარიშვალდებული პირის დასახელება:</v>
      </c>
      <c r="B4" s="210"/>
      <c r="C4" s="54"/>
      <c r="D4" s="54"/>
      <c r="E4" s="86"/>
      <c r="L4" s="6"/>
    </row>
    <row r="5" spans="1:12" s="2" customFormat="1">
      <c r="A5" s="375" t="s">
        <v>1022</v>
      </c>
      <c r="B5" s="211"/>
      <c r="C5" s="43"/>
      <c r="D5" s="43"/>
      <c r="E5" s="86"/>
    </row>
    <row r="6" spans="1:12" s="2" customFormat="1">
      <c r="A6" s="55"/>
      <c r="B6" s="210"/>
      <c r="C6" s="54"/>
      <c r="D6" s="54"/>
      <c r="E6" s="86"/>
    </row>
    <row r="7" spans="1:12" s="6" customFormat="1" ht="18">
      <c r="A7" s="78"/>
      <c r="B7" s="90"/>
      <c r="C7" s="56"/>
      <c r="D7" s="56"/>
      <c r="E7" s="91"/>
    </row>
    <row r="8" spans="1:12" s="6" customFormat="1" ht="30">
      <c r="A8" s="84" t="s">
        <v>64</v>
      </c>
      <c r="B8" s="57" t="s">
        <v>236</v>
      </c>
      <c r="C8" s="57" t="s">
        <v>66</v>
      </c>
      <c r="D8" s="57" t="s">
        <v>67</v>
      </c>
      <c r="E8" s="91"/>
      <c r="F8" s="20"/>
    </row>
    <row r="9" spans="1:12" s="7" customFormat="1">
      <c r="A9" s="196">
        <v>1</v>
      </c>
      <c r="B9" s="196" t="s">
        <v>65</v>
      </c>
      <c r="C9" s="63">
        <f>SUM(C10,C26)</f>
        <v>504930.86</v>
      </c>
      <c r="D9" s="63">
        <f>SUM(D10,D26)</f>
        <v>423390.88</v>
      </c>
      <c r="E9" s="91"/>
    </row>
    <row r="10" spans="1:12" s="7" customFormat="1">
      <c r="A10" s="65">
        <v>1.1000000000000001</v>
      </c>
      <c r="B10" s="65" t="s">
        <v>69</v>
      </c>
      <c r="C10" s="63">
        <f>SUM(C11,C12,C16,C19,C25,C26)</f>
        <v>464160.87</v>
      </c>
      <c r="D10" s="63">
        <f>SUM(D11,D12,D16,D19,D24,D25)</f>
        <v>423390.88</v>
      </c>
      <c r="E10" s="91"/>
    </row>
    <row r="11" spans="1:12" s="9" customFormat="1" ht="18">
      <c r="A11" s="66" t="s">
        <v>30</v>
      </c>
      <c r="B11" s="66" t="s">
        <v>68</v>
      </c>
      <c r="C11" s="8"/>
      <c r="D11" s="8"/>
      <c r="E11" s="91"/>
    </row>
    <row r="12" spans="1:12" s="10" customFormat="1">
      <c r="A12" s="66" t="s">
        <v>31</v>
      </c>
      <c r="B12" s="66" t="s">
        <v>295</v>
      </c>
      <c r="C12" s="85">
        <f>SUM(C13:C15)</f>
        <v>241850.8</v>
      </c>
      <c r="D12" s="85">
        <f>SUM(D13:D15)</f>
        <v>241850.8</v>
      </c>
      <c r="E12" s="91"/>
    </row>
    <row r="13" spans="1:12" s="3" customFormat="1">
      <c r="A13" s="75" t="s">
        <v>70</v>
      </c>
      <c r="B13" s="75" t="s">
        <v>298</v>
      </c>
      <c r="C13" s="8">
        <v>241850.8</v>
      </c>
      <c r="D13" s="8">
        <v>241850.8</v>
      </c>
      <c r="E13" s="91"/>
      <c r="G13" s="467"/>
      <c r="H13" s="467"/>
    </row>
    <row r="14" spans="1:12" s="3" customFormat="1">
      <c r="A14" s="75" t="s">
        <v>473</v>
      </c>
      <c r="B14" s="75" t="s">
        <v>472</v>
      </c>
      <c r="C14" s="8"/>
      <c r="D14" s="8"/>
      <c r="E14" s="91"/>
      <c r="I14" s="467"/>
    </row>
    <row r="15" spans="1:12" s="3" customFormat="1">
      <c r="A15" s="75" t="s">
        <v>474</v>
      </c>
      <c r="B15" s="75" t="s">
        <v>86</v>
      </c>
      <c r="C15" s="8"/>
      <c r="D15" s="8"/>
      <c r="E15" s="91"/>
      <c r="H15" s="467"/>
    </row>
    <row r="16" spans="1:12" s="3" customFormat="1">
      <c r="A16" s="66" t="s">
        <v>71</v>
      </c>
      <c r="B16" s="66" t="s">
        <v>72</v>
      </c>
      <c r="C16" s="85">
        <f>SUM(C17:C18)</f>
        <v>181319</v>
      </c>
      <c r="D16" s="85">
        <f>SUM(D17:D18)</f>
        <v>181319</v>
      </c>
      <c r="E16" s="91"/>
    </row>
    <row r="17" spans="1:7" s="3" customFormat="1">
      <c r="A17" s="75" t="s">
        <v>73</v>
      </c>
      <c r="B17" s="75" t="s">
        <v>75</v>
      </c>
      <c r="C17" s="8">
        <v>181319</v>
      </c>
      <c r="D17" s="8">
        <v>181319</v>
      </c>
      <c r="E17" s="91"/>
      <c r="G17" s="467"/>
    </row>
    <row r="18" spans="1:7" s="3" customFormat="1" ht="30">
      <c r="A18" s="75" t="s">
        <v>74</v>
      </c>
      <c r="B18" s="75" t="s">
        <v>98</v>
      </c>
      <c r="C18" s="8"/>
      <c r="D18" s="8"/>
      <c r="E18" s="91"/>
    </row>
    <row r="19" spans="1:7" s="3" customFormat="1">
      <c r="A19" s="66" t="s">
        <v>76</v>
      </c>
      <c r="B19" s="66" t="s">
        <v>393</v>
      </c>
      <c r="C19" s="85">
        <f>SUM(C20:C23)</f>
        <v>0</v>
      </c>
      <c r="D19" s="85">
        <f>SUM(D20:D23)</f>
        <v>0</v>
      </c>
      <c r="E19" s="91"/>
    </row>
    <row r="20" spans="1:7" s="3" customFormat="1">
      <c r="A20" s="75" t="s">
        <v>77</v>
      </c>
      <c r="B20" s="75" t="s">
        <v>78</v>
      </c>
      <c r="C20" s="8"/>
      <c r="D20" s="8"/>
      <c r="E20" s="91"/>
    </row>
    <row r="21" spans="1:7" s="3" customFormat="1" ht="30">
      <c r="A21" s="75" t="s">
        <v>81</v>
      </c>
      <c r="B21" s="75" t="s">
        <v>79</v>
      </c>
      <c r="C21" s="8"/>
      <c r="D21" s="8"/>
      <c r="E21" s="91"/>
    </row>
    <row r="22" spans="1:7" s="3" customFormat="1">
      <c r="A22" s="75" t="s">
        <v>82</v>
      </c>
      <c r="B22" s="75" t="s">
        <v>80</v>
      </c>
      <c r="C22" s="8"/>
      <c r="D22" s="8"/>
      <c r="E22" s="91"/>
    </row>
    <row r="23" spans="1:7" s="3" customFormat="1">
      <c r="A23" s="75" t="s">
        <v>83</v>
      </c>
      <c r="B23" s="75" t="s">
        <v>417</v>
      </c>
      <c r="C23" s="8"/>
      <c r="D23" s="8"/>
      <c r="E23" s="91"/>
    </row>
    <row r="24" spans="1:7" s="3" customFormat="1">
      <c r="A24" s="66" t="s">
        <v>84</v>
      </c>
      <c r="B24" s="66" t="s">
        <v>418</v>
      </c>
      <c r="C24" s="230"/>
      <c r="D24" s="8"/>
      <c r="E24" s="91"/>
    </row>
    <row r="25" spans="1:7" s="3" customFormat="1">
      <c r="A25" s="66" t="s">
        <v>238</v>
      </c>
      <c r="B25" s="66" t="s">
        <v>424</v>
      </c>
      <c r="C25" s="8">
        <v>221.08</v>
      </c>
      <c r="D25" s="8">
        <v>221.08</v>
      </c>
      <c r="E25" s="91"/>
    </row>
    <row r="26" spans="1:7">
      <c r="A26" s="65">
        <v>1.2</v>
      </c>
      <c r="B26" s="65" t="s">
        <v>85</v>
      </c>
      <c r="C26" s="63">
        <f>SUM(C27,C35)</f>
        <v>40769.99</v>
      </c>
      <c r="D26" s="63">
        <f>SUM(D27,D35)</f>
        <v>0</v>
      </c>
      <c r="E26" s="91"/>
    </row>
    <row r="27" spans="1:7">
      <c r="A27" s="66" t="s">
        <v>32</v>
      </c>
      <c r="B27" s="66" t="s">
        <v>298</v>
      </c>
      <c r="C27" s="85">
        <f>SUM(C28:C30)</f>
        <v>40769.99</v>
      </c>
      <c r="D27" s="85">
        <f>SUM(D28:D30)</f>
        <v>0</v>
      </c>
      <c r="E27" s="91"/>
    </row>
    <row r="28" spans="1:7">
      <c r="A28" s="204" t="s">
        <v>87</v>
      </c>
      <c r="B28" s="204" t="s">
        <v>296</v>
      </c>
      <c r="C28" s="8"/>
      <c r="D28" s="8"/>
      <c r="E28" s="91"/>
    </row>
    <row r="29" spans="1:7">
      <c r="A29" s="204" t="s">
        <v>88</v>
      </c>
      <c r="B29" s="204" t="s">
        <v>299</v>
      </c>
      <c r="C29" s="8"/>
      <c r="D29" s="8"/>
      <c r="E29" s="91"/>
    </row>
    <row r="30" spans="1:7">
      <c r="A30" s="204" t="s">
        <v>426</v>
      </c>
      <c r="B30" s="204" t="s">
        <v>297</v>
      </c>
      <c r="C30" s="8">
        <v>40769.99</v>
      </c>
      <c r="D30" s="8"/>
      <c r="E30" s="91"/>
    </row>
    <row r="31" spans="1:7">
      <c r="A31" s="66" t="s">
        <v>33</v>
      </c>
      <c r="B31" s="66" t="s">
        <v>472</v>
      </c>
      <c r="C31" s="85">
        <f>SUM(C32:C34)</f>
        <v>0</v>
      </c>
      <c r="D31" s="85">
        <f>SUM(D32:D34)</f>
        <v>0</v>
      </c>
      <c r="E31" s="91"/>
    </row>
    <row r="32" spans="1:7">
      <c r="A32" s="204" t="s">
        <v>12</v>
      </c>
      <c r="B32" s="204" t="s">
        <v>475</v>
      </c>
      <c r="C32" s="8"/>
      <c r="D32" s="8"/>
      <c r="E32" s="91"/>
    </row>
    <row r="33" spans="1:9">
      <c r="A33" s="204" t="s">
        <v>13</v>
      </c>
      <c r="B33" s="204" t="s">
        <v>476</v>
      </c>
      <c r="C33" s="8"/>
      <c r="D33" s="8"/>
      <c r="E33" s="91"/>
    </row>
    <row r="34" spans="1:9">
      <c r="A34" s="204" t="s">
        <v>268</v>
      </c>
      <c r="B34" s="204" t="s">
        <v>477</v>
      </c>
      <c r="C34" s="8"/>
      <c r="D34" s="8"/>
      <c r="E34" s="91"/>
    </row>
    <row r="35" spans="1:9" s="23" customFormat="1">
      <c r="A35" s="66" t="s">
        <v>34</v>
      </c>
      <c r="B35" s="217" t="s">
        <v>423</v>
      </c>
      <c r="C35" s="8"/>
      <c r="D35" s="8"/>
    </row>
    <row r="36" spans="1:9" s="2" customFormat="1">
      <c r="A36" s="1"/>
      <c r="B36" s="212"/>
      <c r="E36" s="5"/>
    </row>
    <row r="37" spans="1:9" s="2" customFormat="1">
      <c r="B37" s="212"/>
      <c r="E37" s="5"/>
    </row>
    <row r="38" spans="1:9">
      <c r="A38" s="1"/>
    </row>
    <row r="39" spans="1:9">
      <c r="A39" s="2"/>
    </row>
    <row r="40" spans="1:9" s="2" customFormat="1">
      <c r="A40" s="51" t="s">
        <v>96</v>
      </c>
      <c r="B40" s="212"/>
      <c r="E40" s="5"/>
    </row>
    <row r="41" spans="1:9" s="2" customFormat="1">
      <c r="B41" s="212"/>
      <c r="E41"/>
      <c r="F41"/>
      <c r="G41"/>
      <c r="H41"/>
      <c r="I41"/>
    </row>
    <row r="42" spans="1:9" s="2" customFormat="1">
      <c r="B42" s="212"/>
      <c r="D42" s="12"/>
      <c r="E42"/>
      <c r="F42"/>
      <c r="G42"/>
      <c r="H42"/>
      <c r="I42"/>
    </row>
    <row r="43" spans="1:9" s="2" customFormat="1">
      <c r="A43"/>
      <c r="B43" s="214" t="s">
        <v>421</v>
      </c>
      <c r="D43" s="12"/>
      <c r="E43"/>
      <c r="F43"/>
      <c r="G43"/>
      <c r="H43"/>
      <c r="I43"/>
    </row>
    <row r="44" spans="1:9" s="2" customFormat="1">
      <c r="A44"/>
      <c r="B44" s="212" t="s">
        <v>257</v>
      </c>
      <c r="D44" s="12"/>
      <c r="E44"/>
      <c r="F44"/>
      <c r="G44"/>
      <c r="H44"/>
      <c r="I44"/>
    </row>
    <row r="45" spans="1:9" customFormat="1" ht="12.75">
      <c r="B45" s="215" t="s">
        <v>127</v>
      </c>
    </row>
    <row r="46" spans="1:9" customFormat="1" ht="12.75">
      <c r="B46" s="21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382</v>
      </c>
      <c r="B1" s="194"/>
      <c r="C1" s="506" t="s">
        <v>97</v>
      </c>
      <c r="D1" s="506"/>
      <c r="E1" s="69"/>
    </row>
    <row r="2" spans="1:5" s="6" customFormat="1">
      <c r="A2" s="52" t="s">
        <v>383</v>
      </c>
      <c r="B2" s="194"/>
      <c r="C2" s="500" t="s">
        <v>1136</v>
      </c>
      <c r="D2" s="501"/>
      <c r="E2" s="69"/>
    </row>
    <row r="3" spans="1:5" s="6" customFormat="1">
      <c r="A3" s="52" t="s">
        <v>384</v>
      </c>
      <c r="B3" s="194"/>
      <c r="C3" s="195"/>
      <c r="D3" s="195"/>
      <c r="E3" s="69"/>
    </row>
    <row r="4" spans="1:5" s="6" customFormat="1">
      <c r="A4" s="54" t="s">
        <v>128</v>
      </c>
      <c r="B4" s="194"/>
      <c r="C4" s="195"/>
      <c r="D4" s="195"/>
      <c r="E4" s="69"/>
    </row>
    <row r="5" spans="1:5" s="6" customFormat="1">
      <c r="A5" s="54"/>
      <c r="B5" s="194"/>
      <c r="C5" s="195"/>
      <c r="D5" s="195"/>
      <c r="E5" s="69"/>
    </row>
    <row r="6" spans="1:5">
      <c r="A6" s="55" t="str">
        <f>'[1]ფორმა N2'!A4</f>
        <v>ანგარიშვალდებული პირის დასახელება:</v>
      </c>
      <c r="B6" s="55"/>
      <c r="C6" s="54"/>
      <c r="D6" s="54"/>
      <c r="E6" s="70"/>
    </row>
    <row r="7" spans="1:5">
      <c r="A7" s="375" t="s">
        <v>1022</v>
      </c>
      <c r="B7" s="58"/>
      <c r="C7" s="59"/>
      <c r="D7" s="59"/>
      <c r="E7" s="70"/>
    </row>
    <row r="8" spans="1:5">
      <c r="A8" s="55"/>
      <c r="B8" s="55"/>
      <c r="C8" s="54"/>
      <c r="D8" s="54"/>
      <c r="E8" s="70"/>
    </row>
    <row r="9" spans="1:5" s="6" customFormat="1">
      <c r="A9" s="194"/>
      <c r="B9" s="194"/>
      <c r="C9" s="56"/>
      <c r="D9" s="56"/>
      <c r="E9" s="69"/>
    </row>
    <row r="10" spans="1:5" s="6" customFormat="1" ht="30">
      <c r="A10" s="67" t="s">
        <v>64</v>
      </c>
      <c r="B10" s="68" t="s">
        <v>11</v>
      </c>
      <c r="C10" s="57" t="s">
        <v>10</v>
      </c>
      <c r="D10" s="57" t="s">
        <v>9</v>
      </c>
      <c r="E10" s="69"/>
    </row>
    <row r="11" spans="1:5" s="7" customFormat="1">
      <c r="A11" s="196">
        <v>1</v>
      </c>
      <c r="B11" s="196" t="s">
        <v>57</v>
      </c>
      <c r="C11" s="60">
        <f>SUM(C12,C15,C55,C58,C59,C60,C78)</f>
        <v>0</v>
      </c>
      <c r="D11" s="60">
        <f>SUM(D12,D15,D55,D58,D59,D60,D66,D74,D75)</f>
        <v>0</v>
      </c>
      <c r="E11" s="197"/>
    </row>
    <row r="12" spans="1:5" s="9" customFormat="1" ht="18">
      <c r="A12" s="65">
        <v>1.1000000000000001</v>
      </c>
      <c r="B12" s="65" t="s">
        <v>58</v>
      </c>
      <c r="C12" s="61">
        <f>SUM(C13:C14)</f>
        <v>0</v>
      </c>
      <c r="D12" s="61">
        <f>SUM(D13:D14)</f>
        <v>0</v>
      </c>
      <c r="E12" s="71"/>
    </row>
    <row r="13" spans="1:5" s="10" customFormat="1">
      <c r="A13" s="66" t="s">
        <v>30</v>
      </c>
      <c r="B13" s="66" t="s">
        <v>59</v>
      </c>
      <c r="C13" s="4"/>
      <c r="D13" s="4"/>
      <c r="E13" s="72"/>
    </row>
    <row r="14" spans="1:5" s="3" customFormat="1">
      <c r="A14" s="66" t="s">
        <v>31</v>
      </c>
      <c r="B14" s="66" t="s">
        <v>0</v>
      </c>
      <c r="C14" s="4"/>
      <c r="D14" s="4"/>
      <c r="E14" s="73"/>
    </row>
    <row r="15" spans="1:5" s="7" customFormat="1">
      <c r="A15" s="65">
        <v>1.2</v>
      </c>
      <c r="B15" s="65" t="s">
        <v>60</v>
      </c>
      <c r="C15" s="62">
        <f>SUM(C16,C19,C31,C32,C33,C34,C37,C38,C45:C49,C53,C54)</f>
        <v>0</v>
      </c>
      <c r="D15" s="62">
        <f>SUM(D16,D19,D31,D32,D33,D34,D37,D38,D45:D49,D53,D54)</f>
        <v>0</v>
      </c>
      <c r="E15" s="197"/>
    </row>
    <row r="16" spans="1:5" s="3" customFormat="1">
      <c r="A16" s="66" t="s">
        <v>32</v>
      </c>
      <c r="B16" s="66" t="s">
        <v>1</v>
      </c>
      <c r="C16" s="61">
        <f>SUM(C17:C18)</f>
        <v>0</v>
      </c>
      <c r="D16" s="61">
        <f>SUM(D17:D18)</f>
        <v>0</v>
      </c>
      <c r="E16" s="73"/>
    </row>
    <row r="17" spans="1:6" s="3" customFormat="1">
      <c r="A17" s="75" t="s">
        <v>87</v>
      </c>
      <c r="B17" s="75" t="s">
        <v>61</v>
      </c>
      <c r="C17" s="4"/>
      <c r="D17" s="198"/>
      <c r="E17" s="73"/>
    </row>
    <row r="18" spans="1:6" s="3" customFormat="1">
      <c r="A18" s="75" t="s">
        <v>88</v>
      </c>
      <c r="B18" s="75" t="s">
        <v>62</v>
      </c>
      <c r="C18" s="4"/>
      <c r="D18" s="198"/>
      <c r="E18" s="73"/>
    </row>
    <row r="19" spans="1:6" s="3" customFormat="1">
      <c r="A19" s="66" t="s">
        <v>33</v>
      </c>
      <c r="B19" s="66" t="s">
        <v>2</v>
      </c>
      <c r="C19" s="61">
        <f>SUM(C20:C25,C30)</f>
        <v>0</v>
      </c>
      <c r="D19" s="61">
        <f>SUM(D20:D25,D30)</f>
        <v>0</v>
      </c>
      <c r="E19" s="199"/>
      <c r="F19" s="200"/>
    </row>
    <row r="20" spans="1:6" s="203" customFormat="1" ht="30">
      <c r="A20" s="75" t="s">
        <v>12</v>
      </c>
      <c r="B20" s="75" t="s">
        <v>237</v>
      </c>
      <c r="C20" s="201"/>
      <c r="D20" s="32"/>
      <c r="E20" s="202"/>
    </row>
    <row r="21" spans="1:6" s="203" customFormat="1">
      <c r="A21" s="75" t="s">
        <v>13</v>
      </c>
      <c r="B21" s="75" t="s">
        <v>14</v>
      </c>
      <c r="C21" s="201"/>
      <c r="D21" s="33"/>
      <c r="E21" s="202"/>
    </row>
    <row r="22" spans="1:6" s="203" customFormat="1" ht="30">
      <c r="A22" s="75" t="s">
        <v>268</v>
      </c>
      <c r="B22" s="75" t="s">
        <v>22</v>
      </c>
      <c r="C22" s="201"/>
      <c r="D22" s="34"/>
      <c r="E22" s="202"/>
    </row>
    <row r="23" spans="1:6" s="203" customFormat="1" ht="16.5" customHeight="1">
      <c r="A23" s="75" t="s">
        <v>269</v>
      </c>
      <c r="B23" s="75" t="s">
        <v>15</v>
      </c>
      <c r="C23" s="201"/>
      <c r="D23" s="34"/>
      <c r="E23" s="202"/>
    </row>
    <row r="24" spans="1:6" s="203" customFormat="1" ht="16.5" customHeight="1">
      <c r="A24" s="75" t="s">
        <v>270</v>
      </c>
      <c r="B24" s="75" t="s">
        <v>16</v>
      </c>
      <c r="C24" s="201"/>
      <c r="D24" s="34"/>
      <c r="E24" s="202"/>
    </row>
    <row r="25" spans="1:6" s="203" customFormat="1" ht="16.5" customHeight="1">
      <c r="A25" s="75" t="s">
        <v>271</v>
      </c>
      <c r="B25" s="75" t="s">
        <v>17</v>
      </c>
      <c r="C25" s="61">
        <f>SUM(C26:C29)</f>
        <v>0</v>
      </c>
      <c r="D25" s="61">
        <f>SUM(D26:D29)</f>
        <v>0</v>
      </c>
      <c r="E25" s="202"/>
    </row>
    <row r="26" spans="1:6" s="203" customFormat="1" ht="16.5" customHeight="1">
      <c r="A26" s="204" t="s">
        <v>272</v>
      </c>
      <c r="B26" s="204" t="s">
        <v>18</v>
      </c>
      <c r="C26" s="201"/>
      <c r="D26" s="34"/>
      <c r="E26" s="202"/>
    </row>
    <row r="27" spans="1:6" s="203" customFormat="1" ht="16.5" customHeight="1">
      <c r="A27" s="204" t="s">
        <v>273</v>
      </c>
      <c r="B27" s="204" t="s">
        <v>19</v>
      </c>
      <c r="C27" s="201"/>
      <c r="D27" s="34"/>
      <c r="E27" s="202"/>
    </row>
    <row r="28" spans="1:6" s="203" customFormat="1" ht="16.5" customHeight="1">
      <c r="A28" s="204" t="s">
        <v>274</v>
      </c>
      <c r="B28" s="204" t="s">
        <v>20</v>
      </c>
      <c r="C28" s="201"/>
      <c r="D28" s="34"/>
      <c r="E28" s="202"/>
    </row>
    <row r="29" spans="1:6" s="203" customFormat="1" ht="16.5" customHeight="1">
      <c r="A29" s="204" t="s">
        <v>275</v>
      </c>
      <c r="B29" s="204" t="s">
        <v>23</v>
      </c>
      <c r="C29" s="201"/>
      <c r="D29" s="35"/>
      <c r="E29" s="202"/>
    </row>
    <row r="30" spans="1:6" s="203" customFormat="1" ht="16.5" customHeight="1">
      <c r="A30" s="75" t="s">
        <v>276</v>
      </c>
      <c r="B30" s="75" t="s">
        <v>21</v>
      </c>
      <c r="C30" s="201"/>
      <c r="D30" s="35"/>
      <c r="E30" s="202"/>
    </row>
    <row r="31" spans="1:6" s="3" customFormat="1" ht="16.5" customHeight="1">
      <c r="A31" s="66" t="s">
        <v>34</v>
      </c>
      <c r="B31" s="66" t="s">
        <v>3</v>
      </c>
      <c r="C31" s="4"/>
      <c r="D31" s="198"/>
      <c r="E31" s="199"/>
    </row>
    <row r="32" spans="1:6" s="3" customFormat="1" ht="16.5" customHeight="1">
      <c r="A32" s="66" t="s">
        <v>35</v>
      </c>
      <c r="B32" s="66" t="s">
        <v>4</v>
      </c>
      <c r="C32" s="4"/>
      <c r="D32" s="198"/>
      <c r="E32" s="73"/>
    </row>
    <row r="33" spans="1:5" s="3" customFormat="1" ht="16.5" customHeight="1">
      <c r="A33" s="66" t="s">
        <v>36</v>
      </c>
      <c r="B33" s="66" t="s">
        <v>5</v>
      </c>
      <c r="C33" s="4"/>
      <c r="D33" s="198"/>
      <c r="E33" s="73"/>
    </row>
    <row r="34" spans="1:5" s="3" customFormat="1">
      <c r="A34" s="66" t="s">
        <v>37</v>
      </c>
      <c r="B34" s="66" t="s">
        <v>63</v>
      </c>
      <c r="C34" s="61">
        <f>SUM(C35:C36)</f>
        <v>0</v>
      </c>
      <c r="D34" s="61">
        <f>SUM(D35:D36)</f>
        <v>0</v>
      </c>
      <c r="E34" s="73"/>
    </row>
    <row r="35" spans="1:5" s="3" customFormat="1" ht="16.5" customHeight="1">
      <c r="A35" s="75" t="s">
        <v>277</v>
      </c>
      <c r="B35" s="75" t="s">
        <v>56</v>
      </c>
      <c r="C35" s="4"/>
      <c r="D35" s="198"/>
      <c r="E35" s="73"/>
    </row>
    <row r="36" spans="1:5" s="3" customFormat="1" ht="16.5" customHeight="1">
      <c r="A36" s="75" t="s">
        <v>278</v>
      </c>
      <c r="B36" s="75" t="s">
        <v>55</v>
      </c>
      <c r="C36" s="4"/>
      <c r="D36" s="198"/>
      <c r="E36" s="73"/>
    </row>
    <row r="37" spans="1:5" s="3" customFormat="1" ht="16.5" customHeight="1">
      <c r="A37" s="66" t="s">
        <v>38</v>
      </c>
      <c r="B37" s="66" t="s">
        <v>49</v>
      </c>
      <c r="C37" s="4"/>
      <c r="D37" s="198"/>
      <c r="E37" s="73"/>
    </row>
    <row r="38" spans="1:5" s="3" customFormat="1" ht="16.5" customHeight="1">
      <c r="A38" s="66" t="s">
        <v>39</v>
      </c>
      <c r="B38" s="66" t="s">
        <v>385</v>
      </c>
      <c r="C38" s="61">
        <f>SUM(C39:C44)</f>
        <v>0</v>
      </c>
      <c r="D38" s="61">
        <f>SUM(D39:D44)</f>
        <v>0</v>
      </c>
      <c r="E38" s="73"/>
    </row>
    <row r="39" spans="1:5" s="3" customFormat="1" ht="16.5" customHeight="1">
      <c r="A39" s="17" t="s">
        <v>336</v>
      </c>
      <c r="B39" s="17" t="s">
        <v>340</v>
      </c>
      <c r="C39" s="4"/>
      <c r="D39" s="198"/>
      <c r="E39" s="73"/>
    </row>
    <row r="40" spans="1:5" s="3" customFormat="1" ht="16.5" customHeight="1">
      <c r="A40" s="17" t="s">
        <v>337</v>
      </c>
      <c r="B40" s="17" t="s">
        <v>341</v>
      </c>
      <c r="C40" s="4"/>
      <c r="D40" s="198"/>
      <c r="E40" s="73"/>
    </row>
    <row r="41" spans="1:5" s="3" customFormat="1" ht="16.5" customHeight="1">
      <c r="A41" s="17" t="s">
        <v>338</v>
      </c>
      <c r="B41" s="17" t="s">
        <v>344</v>
      </c>
      <c r="C41" s="4"/>
      <c r="D41" s="198"/>
      <c r="E41" s="73"/>
    </row>
    <row r="42" spans="1:5" s="3" customFormat="1" ht="16.5" customHeight="1">
      <c r="A42" s="17" t="s">
        <v>343</v>
      </c>
      <c r="B42" s="17" t="s">
        <v>345</v>
      </c>
      <c r="C42" s="4"/>
      <c r="D42" s="198"/>
      <c r="E42" s="73"/>
    </row>
    <row r="43" spans="1:5" s="3" customFormat="1" ht="16.5" customHeight="1">
      <c r="A43" s="17" t="s">
        <v>346</v>
      </c>
      <c r="B43" s="17" t="s">
        <v>465</v>
      </c>
      <c r="C43" s="4"/>
      <c r="D43" s="198"/>
      <c r="E43" s="73"/>
    </row>
    <row r="44" spans="1:5" s="3" customFormat="1" ht="16.5" customHeight="1">
      <c r="A44" s="17" t="s">
        <v>466</v>
      </c>
      <c r="B44" s="17" t="s">
        <v>342</v>
      </c>
      <c r="C44" s="4"/>
      <c r="D44" s="198"/>
      <c r="E44" s="73"/>
    </row>
    <row r="45" spans="1:5" s="3" customFormat="1" ht="30">
      <c r="A45" s="66" t="s">
        <v>40</v>
      </c>
      <c r="B45" s="66" t="s">
        <v>28</v>
      </c>
      <c r="C45" s="4"/>
      <c r="D45" s="198"/>
      <c r="E45" s="73"/>
    </row>
    <row r="46" spans="1:5" s="3" customFormat="1" ht="16.5" customHeight="1">
      <c r="A46" s="66" t="s">
        <v>41</v>
      </c>
      <c r="B46" s="66" t="s">
        <v>24</v>
      </c>
      <c r="C46" s="4"/>
      <c r="D46" s="198"/>
      <c r="E46" s="73"/>
    </row>
    <row r="47" spans="1:5" s="3" customFormat="1" ht="16.5" customHeight="1">
      <c r="A47" s="66" t="s">
        <v>42</v>
      </c>
      <c r="B47" s="66" t="s">
        <v>25</v>
      </c>
      <c r="C47" s="4"/>
      <c r="D47" s="198"/>
      <c r="E47" s="73"/>
    </row>
    <row r="48" spans="1:5" s="3" customFormat="1" ht="16.5" customHeight="1">
      <c r="A48" s="66" t="s">
        <v>43</v>
      </c>
      <c r="B48" s="66" t="s">
        <v>26</v>
      </c>
      <c r="C48" s="4"/>
      <c r="D48" s="198"/>
      <c r="E48" s="73"/>
    </row>
    <row r="49" spans="1:6" s="3" customFormat="1" ht="16.5" customHeight="1">
      <c r="A49" s="66" t="s">
        <v>44</v>
      </c>
      <c r="B49" s="66" t="s">
        <v>386</v>
      </c>
      <c r="C49" s="61">
        <f>SUM(C50:C52)</f>
        <v>0</v>
      </c>
      <c r="D49" s="61">
        <f>SUM(D50:D52)</f>
        <v>0</v>
      </c>
      <c r="E49" s="73"/>
    </row>
    <row r="50" spans="1:6" s="3" customFormat="1" ht="16.5" customHeight="1">
      <c r="A50" s="75" t="s">
        <v>351</v>
      </c>
      <c r="B50" s="75" t="s">
        <v>354</v>
      </c>
      <c r="C50" s="4"/>
      <c r="D50" s="198"/>
      <c r="E50" s="73"/>
    </row>
    <row r="51" spans="1:6" s="3" customFormat="1" ht="16.5" customHeight="1">
      <c r="A51" s="75" t="s">
        <v>352</v>
      </c>
      <c r="B51" s="75" t="s">
        <v>353</v>
      </c>
      <c r="C51" s="4"/>
      <c r="D51" s="198"/>
      <c r="E51" s="73"/>
    </row>
    <row r="52" spans="1:6" s="3" customFormat="1" ht="16.5" customHeight="1">
      <c r="A52" s="75" t="s">
        <v>355</v>
      </c>
      <c r="B52" s="75" t="s">
        <v>356</v>
      </c>
      <c r="C52" s="4"/>
      <c r="D52" s="198"/>
      <c r="E52" s="73"/>
    </row>
    <row r="53" spans="1:6" s="3" customFormat="1">
      <c r="A53" s="66" t="s">
        <v>45</v>
      </c>
      <c r="B53" s="66" t="s">
        <v>29</v>
      </c>
      <c r="C53" s="4"/>
      <c r="D53" s="198"/>
      <c r="E53" s="73"/>
    </row>
    <row r="54" spans="1:6" s="3" customFormat="1" ht="16.5" customHeight="1">
      <c r="A54" s="66" t="s">
        <v>46</v>
      </c>
      <c r="B54" s="66" t="s">
        <v>6</v>
      </c>
      <c r="C54" s="4"/>
      <c r="D54" s="198"/>
      <c r="E54" s="199"/>
      <c r="F54" s="200"/>
    </row>
    <row r="55" spans="1:6" s="3" customFormat="1" ht="30">
      <c r="A55" s="65">
        <v>1.3</v>
      </c>
      <c r="B55" s="65" t="s">
        <v>390</v>
      </c>
      <c r="C55" s="62">
        <f>SUM(C56:C57)</f>
        <v>0</v>
      </c>
      <c r="D55" s="62">
        <f>SUM(D56:D57)</f>
        <v>0</v>
      </c>
      <c r="E55" s="199"/>
      <c r="F55" s="200"/>
    </row>
    <row r="56" spans="1:6" s="3" customFormat="1" ht="30">
      <c r="A56" s="66" t="s">
        <v>50</v>
      </c>
      <c r="B56" s="66" t="s">
        <v>48</v>
      </c>
      <c r="C56" s="4"/>
      <c r="D56" s="198"/>
      <c r="E56" s="199"/>
      <c r="F56" s="200"/>
    </row>
    <row r="57" spans="1:6" s="3" customFormat="1" ht="16.5" customHeight="1">
      <c r="A57" s="66" t="s">
        <v>51</v>
      </c>
      <c r="B57" s="66" t="s">
        <v>47</v>
      </c>
      <c r="C57" s="4"/>
      <c r="D57" s="198"/>
      <c r="E57" s="199"/>
      <c r="F57" s="200"/>
    </row>
    <row r="58" spans="1:6" s="3" customFormat="1">
      <c r="A58" s="65">
        <v>1.4</v>
      </c>
      <c r="B58" s="65" t="s">
        <v>392</v>
      </c>
      <c r="C58" s="4"/>
      <c r="D58" s="198"/>
      <c r="E58" s="199"/>
      <c r="F58" s="200"/>
    </row>
    <row r="59" spans="1:6" s="203" customFormat="1">
      <c r="A59" s="65">
        <v>1.5</v>
      </c>
      <c r="B59" s="65" t="s">
        <v>7</v>
      </c>
      <c r="C59" s="201"/>
      <c r="D59" s="34"/>
      <c r="E59" s="202"/>
    </row>
    <row r="60" spans="1:6" s="203" customFormat="1">
      <c r="A60" s="65">
        <v>1.6</v>
      </c>
      <c r="B60" s="39" t="s">
        <v>8</v>
      </c>
      <c r="C60" s="63">
        <f>SUM(C61:C65)</f>
        <v>0</v>
      </c>
      <c r="D60" s="64">
        <f>SUM(D61:D65)</f>
        <v>0</v>
      </c>
      <c r="E60" s="202"/>
    </row>
    <row r="61" spans="1:6" s="203" customFormat="1">
      <c r="A61" s="66" t="s">
        <v>284</v>
      </c>
      <c r="B61" s="40" t="s">
        <v>52</v>
      </c>
      <c r="C61" s="201"/>
      <c r="D61" s="34"/>
      <c r="E61" s="202"/>
    </row>
    <row r="62" spans="1:6" s="203" customFormat="1" ht="30">
      <c r="A62" s="66" t="s">
        <v>285</v>
      </c>
      <c r="B62" s="40" t="s">
        <v>54</v>
      </c>
      <c r="C62" s="201"/>
      <c r="D62" s="34"/>
      <c r="E62" s="202"/>
    </row>
    <row r="63" spans="1:6" s="203" customFormat="1">
      <c r="A63" s="66" t="s">
        <v>286</v>
      </c>
      <c r="B63" s="40" t="s">
        <v>53</v>
      </c>
      <c r="C63" s="34"/>
      <c r="D63" s="34"/>
      <c r="E63" s="202"/>
    </row>
    <row r="64" spans="1:6" s="203" customFormat="1">
      <c r="A64" s="66" t="s">
        <v>287</v>
      </c>
      <c r="B64" s="40" t="s">
        <v>27</v>
      </c>
      <c r="C64" s="201"/>
      <c r="D64" s="34"/>
      <c r="E64" s="202"/>
    </row>
    <row r="65" spans="1:5" s="203" customFormat="1">
      <c r="A65" s="66" t="s">
        <v>322</v>
      </c>
      <c r="B65" s="40" t="s">
        <v>323</v>
      </c>
      <c r="C65" s="201"/>
      <c r="D65" s="34"/>
      <c r="E65" s="202"/>
    </row>
    <row r="66" spans="1:5">
      <c r="A66" s="196">
        <v>2</v>
      </c>
      <c r="B66" s="196" t="s">
        <v>387</v>
      </c>
      <c r="C66" s="205"/>
      <c r="D66" s="63">
        <f>SUM(D67:D73)</f>
        <v>0</v>
      </c>
      <c r="E66" s="74"/>
    </row>
    <row r="67" spans="1:5">
      <c r="A67" s="76">
        <v>2.1</v>
      </c>
      <c r="B67" s="206" t="s">
        <v>89</v>
      </c>
      <c r="C67" s="207"/>
      <c r="D67" s="22"/>
      <c r="E67" s="74"/>
    </row>
    <row r="68" spans="1:5">
      <c r="A68" s="76">
        <v>2.2000000000000002</v>
      </c>
      <c r="B68" s="206" t="s">
        <v>388</v>
      </c>
      <c r="C68" s="207"/>
      <c r="D68" s="22"/>
      <c r="E68" s="74"/>
    </row>
    <row r="69" spans="1:5">
      <c r="A69" s="76">
        <v>2.2999999999999998</v>
      </c>
      <c r="B69" s="206" t="s">
        <v>93</v>
      </c>
      <c r="C69" s="207"/>
      <c r="D69" s="22"/>
      <c r="E69" s="74"/>
    </row>
    <row r="70" spans="1:5">
      <c r="A70" s="76">
        <v>2.4</v>
      </c>
      <c r="B70" s="206" t="s">
        <v>92</v>
      </c>
      <c r="C70" s="207"/>
      <c r="D70" s="22"/>
      <c r="E70" s="74"/>
    </row>
    <row r="71" spans="1:5">
      <c r="A71" s="76">
        <v>2.5</v>
      </c>
      <c r="B71" s="206" t="s">
        <v>389</v>
      </c>
      <c r="C71" s="207"/>
      <c r="D71" s="22"/>
      <c r="E71" s="74"/>
    </row>
    <row r="72" spans="1:5">
      <c r="A72" s="76">
        <v>2.6</v>
      </c>
      <c r="B72" s="206" t="s">
        <v>90</v>
      </c>
      <c r="C72" s="207"/>
      <c r="D72" s="22"/>
      <c r="E72" s="74"/>
    </row>
    <row r="73" spans="1:5">
      <c r="A73" s="76">
        <v>2.7</v>
      </c>
      <c r="B73" s="206" t="s">
        <v>91</v>
      </c>
      <c r="C73" s="208"/>
      <c r="D73" s="22"/>
      <c r="E73" s="74"/>
    </row>
    <row r="74" spans="1:5">
      <c r="A74" s="196">
        <v>3</v>
      </c>
      <c r="B74" s="196" t="s">
        <v>422</v>
      </c>
      <c r="C74" s="63"/>
      <c r="D74" s="22"/>
      <c r="E74" s="74"/>
    </row>
    <row r="75" spans="1:5">
      <c r="A75" s="196">
        <v>4</v>
      </c>
      <c r="B75" s="196" t="s">
        <v>239</v>
      </c>
      <c r="C75" s="63"/>
      <c r="D75" s="63">
        <f>SUM(D76:D77)</f>
        <v>0</v>
      </c>
      <c r="E75" s="74"/>
    </row>
    <row r="76" spans="1:5">
      <c r="A76" s="76">
        <v>4.0999999999999996</v>
      </c>
      <c r="B76" s="76" t="s">
        <v>240</v>
      </c>
      <c r="C76" s="207"/>
      <c r="D76" s="8"/>
      <c r="E76" s="74"/>
    </row>
    <row r="77" spans="1:5">
      <c r="A77" s="76">
        <v>4.2</v>
      </c>
      <c r="B77" s="76" t="s">
        <v>241</v>
      </c>
      <c r="C77" s="208"/>
      <c r="D77" s="8"/>
      <c r="E77" s="74"/>
    </row>
    <row r="78" spans="1:5">
      <c r="A78" s="196">
        <v>5</v>
      </c>
      <c r="B78" s="196" t="s">
        <v>266</v>
      </c>
      <c r="C78" s="232"/>
      <c r="D78" s="208"/>
      <c r="E78" s="74"/>
    </row>
    <row r="79" spans="1:5">
      <c r="B79" s="38"/>
    </row>
    <row r="80" spans="1:5">
      <c r="A80" s="507" t="s">
        <v>467</v>
      </c>
      <c r="B80" s="507"/>
      <c r="C80" s="507"/>
      <c r="D80" s="507"/>
      <c r="E80" s="5"/>
    </row>
    <row r="81" spans="1:9">
      <c r="B81" s="38"/>
    </row>
    <row r="82" spans="1:9" s="23" customFormat="1" ht="12.75"/>
    <row r="83" spans="1:9">
      <c r="A83" s="5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1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4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topLeftCell="A52" zoomScaleNormal="100" zoomScaleSheetLayoutView="80" workbookViewId="0">
      <selection activeCell="A5" sqref="A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2" t="s">
        <v>289</v>
      </c>
      <c r="B1" s="92"/>
      <c r="C1" s="506" t="s">
        <v>97</v>
      </c>
      <c r="D1" s="506"/>
      <c r="E1" s="115"/>
    </row>
    <row r="2" spans="1:12">
      <c r="A2" s="54" t="s">
        <v>128</v>
      </c>
      <c r="B2" s="92"/>
      <c r="C2" s="500" t="s">
        <v>1136</v>
      </c>
      <c r="D2" s="501"/>
      <c r="E2" s="115"/>
    </row>
    <row r="3" spans="1:12">
      <c r="A3" s="54"/>
      <c r="B3" s="92"/>
      <c r="C3" s="245"/>
      <c r="D3" s="245"/>
      <c r="E3" s="115"/>
    </row>
    <row r="4" spans="1:12" s="2" customFormat="1">
      <c r="A4" s="55" t="s">
        <v>261</v>
      </c>
      <c r="B4" s="55"/>
      <c r="C4" s="54"/>
      <c r="D4" s="54"/>
      <c r="E4" s="86"/>
      <c r="L4" s="21"/>
    </row>
    <row r="5" spans="1:12" s="2" customFormat="1">
      <c r="A5" s="375" t="s">
        <v>1022</v>
      </c>
      <c r="B5" s="89"/>
      <c r="C5" s="43"/>
      <c r="D5" s="43"/>
      <c r="E5" s="86"/>
    </row>
    <row r="6" spans="1:12" s="2" customFormat="1">
      <c r="A6" s="55"/>
      <c r="B6" s="55"/>
      <c r="C6" s="54"/>
      <c r="D6" s="54"/>
      <c r="E6" s="86"/>
    </row>
    <row r="7" spans="1:12" s="6" customFormat="1">
      <c r="A7" s="244"/>
      <c r="B7" s="244"/>
      <c r="C7" s="56"/>
      <c r="D7" s="56"/>
      <c r="E7" s="116"/>
    </row>
    <row r="8" spans="1:12" s="6" customFormat="1" ht="30">
      <c r="A8" s="84" t="s">
        <v>64</v>
      </c>
      <c r="B8" s="57" t="s">
        <v>11</v>
      </c>
      <c r="C8" s="57" t="s">
        <v>10</v>
      </c>
      <c r="D8" s="57" t="s">
        <v>9</v>
      </c>
      <c r="E8" s="116"/>
    </row>
    <row r="9" spans="1:12" s="9" customFormat="1" ht="18">
      <c r="A9" s="13">
        <v>1</v>
      </c>
      <c r="B9" s="13" t="s">
        <v>57</v>
      </c>
      <c r="C9" s="60">
        <f>SUM(C10,C13,C53,C56,C57,C58,C75)</f>
        <v>408195.84999999992</v>
      </c>
      <c r="D9" s="60">
        <f>SUM(D10,D13,D53,D56,D57,D58,D64,D71,D72)</f>
        <v>408195.84999999992</v>
      </c>
      <c r="E9" s="117"/>
    </row>
    <row r="10" spans="1:12" s="9" customFormat="1" ht="18">
      <c r="A10" s="14">
        <v>1.1000000000000001</v>
      </c>
      <c r="B10" s="14" t="s">
        <v>58</v>
      </c>
      <c r="C10" s="62">
        <f>SUM(C11:C12)</f>
        <v>1000</v>
      </c>
      <c r="D10" s="62">
        <f>SUM(D11:D12)</f>
        <v>1000</v>
      </c>
      <c r="E10" s="117"/>
    </row>
    <row r="11" spans="1:12" s="9" customFormat="1" ht="16.5" customHeight="1">
      <c r="A11" s="16" t="s">
        <v>30</v>
      </c>
      <c r="B11" s="16" t="s">
        <v>59</v>
      </c>
      <c r="C11" s="28">
        <v>1000</v>
      </c>
      <c r="D11" s="28">
        <v>1000</v>
      </c>
      <c r="E11" s="117"/>
      <c r="F11" s="376"/>
      <c r="H11" s="366"/>
    </row>
    <row r="12" spans="1:12" ht="16.5" customHeight="1">
      <c r="A12" s="16" t="s">
        <v>31</v>
      </c>
      <c r="B12" s="16" t="s">
        <v>0</v>
      </c>
      <c r="C12" s="27"/>
      <c r="D12" s="28"/>
      <c r="E12" s="115"/>
    </row>
    <row r="13" spans="1:12">
      <c r="A13" s="14">
        <v>1.2</v>
      </c>
      <c r="B13" s="14" t="s">
        <v>60</v>
      </c>
      <c r="C13" s="62">
        <f>SUM(C14,C17,C29:C32,C35,C36,C43,C44,C45,C46,C47,C51,C52)</f>
        <v>403576.99999999994</v>
      </c>
      <c r="D13" s="62">
        <f>SUM(D14,D17,D29:D32,D35,D36,D43,D44,D45,D46,D47,D51,D52)</f>
        <v>403576.99999999994</v>
      </c>
      <c r="E13" s="115"/>
    </row>
    <row r="14" spans="1:12">
      <c r="A14" s="16" t="s">
        <v>32</v>
      </c>
      <c r="B14" s="16" t="s">
        <v>1</v>
      </c>
      <c r="C14" s="61">
        <f>SUM(C15:C16)</f>
        <v>0</v>
      </c>
      <c r="D14" s="61">
        <f>SUM(D15:D16)</f>
        <v>0</v>
      </c>
      <c r="E14" s="115"/>
    </row>
    <row r="15" spans="1:12" ht="17.25" customHeight="1">
      <c r="A15" s="17" t="s">
        <v>87</v>
      </c>
      <c r="B15" s="17" t="s">
        <v>61</v>
      </c>
      <c r="C15" s="30"/>
      <c r="D15" s="30"/>
      <c r="E15" s="115"/>
    </row>
    <row r="16" spans="1:12" ht="17.25" customHeight="1">
      <c r="A16" s="17" t="s">
        <v>88</v>
      </c>
      <c r="B16" s="17" t="s">
        <v>62</v>
      </c>
      <c r="C16" s="29"/>
      <c r="D16" s="30"/>
      <c r="E16" s="115"/>
    </row>
    <row r="17" spans="1:7">
      <c r="A17" s="16" t="s">
        <v>33</v>
      </c>
      <c r="B17" s="16" t="s">
        <v>2</v>
      </c>
      <c r="C17" s="61">
        <f>SUM(C18:C23,C28)</f>
        <v>50834.399999999994</v>
      </c>
      <c r="D17" s="61">
        <f>SUM(D18:D23,D28)</f>
        <v>50834.399999999994</v>
      </c>
      <c r="E17" s="115"/>
    </row>
    <row r="18" spans="1:7" ht="30">
      <c r="A18" s="17" t="s">
        <v>12</v>
      </c>
      <c r="B18" s="17" t="s">
        <v>237</v>
      </c>
      <c r="C18" s="32">
        <v>33917.35</v>
      </c>
      <c r="D18" s="32">
        <v>33917.35</v>
      </c>
      <c r="E18" s="115"/>
      <c r="F18" s="462"/>
      <c r="G18" s="461"/>
    </row>
    <row r="19" spans="1:7">
      <c r="A19" s="17" t="s">
        <v>13</v>
      </c>
      <c r="B19" s="17" t="s">
        <v>14</v>
      </c>
      <c r="C19" s="466">
        <v>4250</v>
      </c>
      <c r="D19" s="466">
        <v>4250</v>
      </c>
      <c r="E19" s="115"/>
    </row>
    <row r="20" spans="1:7" ht="30">
      <c r="A20" s="17" t="s">
        <v>268</v>
      </c>
      <c r="B20" s="17" t="s">
        <v>22</v>
      </c>
      <c r="C20" s="34">
        <v>610.29999999999995</v>
      </c>
      <c r="D20" s="34">
        <v>610.29999999999995</v>
      </c>
      <c r="E20" s="115"/>
    </row>
    <row r="21" spans="1:7">
      <c r="A21" s="17" t="s">
        <v>269</v>
      </c>
      <c r="B21" s="17" t="s">
        <v>15</v>
      </c>
      <c r="C21" s="34">
        <v>2938.38</v>
      </c>
      <c r="D21" s="34">
        <v>2938.38</v>
      </c>
      <c r="E21" s="115"/>
    </row>
    <row r="22" spans="1:7">
      <c r="A22" s="17" t="s">
        <v>270</v>
      </c>
      <c r="B22" s="17" t="s">
        <v>16</v>
      </c>
      <c r="C22" s="34">
        <v>235.2</v>
      </c>
      <c r="D22" s="34">
        <v>235.2</v>
      </c>
      <c r="E22" s="115"/>
    </row>
    <row r="23" spans="1:7">
      <c r="A23" s="17" t="s">
        <v>271</v>
      </c>
      <c r="B23" s="17" t="s">
        <v>17</v>
      </c>
      <c r="C23" s="93">
        <f>SUM(C24:C27)</f>
        <v>8883.1700000000019</v>
      </c>
      <c r="D23" s="93">
        <f>SUM(D24:D27)</f>
        <v>8883.1700000000019</v>
      </c>
      <c r="E23" s="115"/>
    </row>
    <row r="24" spans="1:7" ht="16.5" customHeight="1">
      <c r="A24" s="18" t="s">
        <v>272</v>
      </c>
      <c r="B24" s="18" t="s">
        <v>18</v>
      </c>
      <c r="C24" s="34">
        <v>6853.04</v>
      </c>
      <c r="D24" s="34">
        <v>6853.04</v>
      </c>
      <c r="E24" s="115"/>
      <c r="F24" s="462"/>
    </row>
    <row r="25" spans="1:7" ht="16.5" customHeight="1">
      <c r="A25" s="18" t="s">
        <v>273</v>
      </c>
      <c r="B25" s="18" t="s">
        <v>19</v>
      </c>
      <c r="C25" s="34">
        <v>1361.72</v>
      </c>
      <c r="D25" s="34">
        <v>1361.72</v>
      </c>
      <c r="E25" s="115"/>
    </row>
    <row r="26" spans="1:7" ht="16.5" customHeight="1">
      <c r="A26" s="18" t="s">
        <v>274</v>
      </c>
      <c r="B26" s="18" t="s">
        <v>20</v>
      </c>
      <c r="C26" s="34">
        <v>617.12</v>
      </c>
      <c r="D26" s="34">
        <v>617.12</v>
      </c>
      <c r="E26" s="115"/>
    </row>
    <row r="27" spans="1:7" ht="16.5" customHeight="1">
      <c r="A27" s="18" t="s">
        <v>275</v>
      </c>
      <c r="B27" s="18" t="s">
        <v>23</v>
      </c>
      <c r="C27" s="34">
        <v>51.29</v>
      </c>
      <c r="D27" s="34">
        <v>51.29</v>
      </c>
      <c r="E27" s="115"/>
    </row>
    <row r="28" spans="1:7">
      <c r="A28" s="17" t="s">
        <v>276</v>
      </c>
      <c r="B28" s="17" t="s">
        <v>21</v>
      </c>
      <c r="C28" s="31"/>
      <c r="D28" s="35"/>
      <c r="E28" s="115"/>
    </row>
    <row r="29" spans="1:7">
      <c r="A29" s="16" t="s">
        <v>34</v>
      </c>
      <c r="B29" s="16" t="s">
        <v>3</v>
      </c>
      <c r="C29" s="28"/>
      <c r="D29" s="28"/>
      <c r="E29" s="115"/>
    </row>
    <row r="30" spans="1:7">
      <c r="A30" s="16" t="s">
        <v>35</v>
      </c>
      <c r="B30" s="16" t="s">
        <v>4</v>
      </c>
      <c r="C30" s="27"/>
      <c r="D30" s="28"/>
      <c r="E30" s="115"/>
    </row>
    <row r="31" spans="1:7">
      <c r="A31" s="16" t="s">
        <v>36</v>
      </c>
      <c r="B31" s="16" t="s">
        <v>5</v>
      </c>
      <c r="C31" s="27"/>
      <c r="D31" s="28"/>
      <c r="E31" s="115"/>
    </row>
    <row r="32" spans="1:7">
      <c r="A32" s="16" t="s">
        <v>37</v>
      </c>
      <c r="B32" s="16" t="s">
        <v>63</v>
      </c>
      <c r="C32" s="61">
        <f>SUM(C33:C34)</f>
        <v>2938.7</v>
      </c>
      <c r="D32" s="61">
        <f>SUM(D33:D34)</f>
        <v>2938.7</v>
      </c>
      <c r="E32" s="115"/>
    </row>
    <row r="33" spans="1:6">
      <c r="A33" s="17" t="s">
        <v>277</v>
      </c>
      <c r="B33" s="17" t="s">
        <v>56</v>
      </c>
      <c r="C33" s="28"/>
      <c r="D33" s="28"/>
      <c r="E33" s="115"/>
    </row>
    <row r="34" spans="1:6">
      <c r="A34" s="17" t="s">
        <v>278</v>
      </c>
      <c r="B34" s="17" t="s">
        <v>55</v>
      </c>
      <c r="C34" s="28">
        <v>2938.7</v>
      </c>
      <c r="D34" s="28">
        <v>2938.7</v>
      </c>
      <c r="E34" s="115"/>
    </row>
    <row r="35" spans="1:6">
      <c r="A35" s="16" t="s">
        <v>38</v>
      </c>
      <c r="B35" s="16" t="s">
        <v>49</v>
      </c>
      <c r="C35" s="28">
        <v>11</v>
      </c>
      <c r="D35" s="28">
        <v>11</v>
      </c>
      <c r="E35" s="115"/>
    </row>
    <row r="36" spans="1:6">
      <c r="A36" s="16" t="s">
        <v>39</v>
      </c>
      <c r="B36" s="16" t="s">
        <v>339</v>
      </c>
      <c r="C36" s="61">
        <f>SUM(C37:C42)</f>
        <v>117776.38</v>
      </c>
      <c r="D36" s="61">
        <f>SUM(D37:D42)</f>
        <v>117776.38</v>
      </c>
      <c r="E36" s="115"/>
    </row>
    <row r="37" spans="1:6">
      <c r="A37" s="17" t="s">
        <v>336</v>
      </c>
      <c r="B37" s="17" t="s">
        <v>340</v>
      </c>
      <c r="C37" s="27"/>
      <c r="D37" s="27"/>
      <c r="E37" s="115"/>
    </row>
    <row r="38" spans="1:6">
      <c r="A38" s="17" t="s">
        <v>337</v>
      </c>
      <c r="B38" s="17" t="s">
        <v>341</v>
      </c>
      <c r="C38" s="27">
        <v>4200</v>
      </c>
      <c r="D38" s="27">
        <v>4200</v>
      </c>
      <c r="E38" s="115"/>
    </row>
    <row r="39" spans="1:6">
      <c r="A39" s="17" t="s">
        <v>338</v>
      </c>
      <c r="B39" s="17" t="s">
        <v>344</v>
      </c>
      <c r="C39" s="28">
        <v>24694.16</v>
      </c>
      <c r="D39" s="28">
        <v>24694.16</v>
      </c>
      <c r="E39" s="115"/>
      <c r="F39" s="463"/>
    </row>
    <row r="40" spans="1:6">
      <c r="A40" s="17" t="s">
        <v>343</v>
      </c>
      <c r="B40" s="17" t="s">
        <v>345</v>
      </c>
      <c r="C40" s="27">
        <v>5211.53</v>
      </c>
      <c r="D40" s="28">
        <v>5211.53</v>
      </c>
      <c r="E40" s="115"/>
    </row>
    <row r="41" spans="1:6">
      <c r="A41" s="17" t="s">
        <v>346</v>
      </c>
      <c r="B41" s="17" t="s">
        <v>465</v>
      </c>
      <c r="C41" s="28">
        <v>53096.54</v>
      </c>
      <c r="D41" s="28">
        <v>53096.54</v>
      </c>
      <c r="E41" s="115"/>
    </row>
    <row r="42" spans="1:6">
      <c r="A42" s="17" t="s">
        <v>466</v>
      </c>
      <c r="B42" s="17" t="s">
        <v>342</v>
      </c>
      <c r="C42" s="27">
        <v>30574.15</v>
      </c>
      <c r="D42" s="28">
        <v>30574.15</v>
      </c>
      <c r="E42" s="115"/>
    </row>
    <row r="43" spans="1:6" ht="30">
      <c r="A43" s="16" t="s">
        <v>40</v>
      </c>
      <c r="B43" s="16" t="s">
        <v>28</v>
      </c>
      <c r="C43" s="28">
        <v>4764</v>
      </c>
      <c r="D43" s="28">
        <v>4764</v>
      </c>
      <c r="E43" s="115"/>
    </row>
    <row r="44" spans="1:6">
      <c r="A44" s="16" t="s">
        <v>41</v>
      </c>
      <c r="B44" s="16" t="s">
        <v>24</v>
      </c>
      <c r="C44" s="28">
        <v>2030.5</v>
      </c>
      <c r="D44" s="28">
        <v>2030.5</v>
      </c>
      <c r="E44" s="115"/>
      <c r="F44" s="463"/>
    </row>
    <row r="45" spans="1:6">
      <c r="A45" s="16" t="s">
        <v>42</v>
      </c>
      <c r="B45" s="16" t="s">
        <v>25</v>
      </c>
      <c r="C45" s="28"/>
      <c r="D45" s="28"/>
      <c r="E45" s="115"/>
    </row>
    <row r="46" spans="1:6">
      <c r="A46" s="16" t="s">
        <v>43</v>
      </c>
      <c r="B46" s="16" t="s">
        <v>26</v>
      </c>
      <c r="C46" s="28">
        <v>605.94000000000005</v>
      </c>
      <c r="D46" s="28">
        <v>605.94000000000005</v>
      </c>
      <c r="E46" s="115"/>
    </row>
    <row r="47" spans="1:6">
      <c r="A47" s="16" t="s">
        <v>44</v>
      </c>
      <c r="B47" s="16" t="s">
        <v>283</v>
      </c>
      <c r="C47" s="61">
        <f>SUM(C48:C50)</f>
        <v>223139.78</v>
      </c>
      <c r="D47" s="61">
        <f>SUM(D48:D50)</f>
        <v>223139.78</v>
      </c>
      <c r="E47" s="115"/>
    </row>
    <row r="48" spans="1:6">
      <c r="A48" s="75" t="s">
        <v>351</v>
      </c>
      <c r="B48" s="75" t="s">
        <v>354</v>
      </c>
      <c r="C48" s="28">
        <v>218789.78</v>
      </c>
      <c r="D48" s="28">
        <v>218789.78</v>
      </c>
      <c r="E48" s="115"/>
    </row>
    <row r="49" spans="1:6">
      <c r="A49" s="75" t="s">
        <v>352</v>
      </c>
      <c r="B49" s="75" t="s">
        <v>353</v>
      </c>
      <c r="C49" s="27">
        <v>4350</v>
      </c>
      <c r="D49" s="28">
        <v>4350</v>
      </c>
      <c r="E49" s="115"/>
    </row>
    <row r="50" spans="1:6">
      <c r="A50" s="75" t="s">
        <v>355</v>
      </c>
      <c r="B50" s="75" t="s">
        <v>356</v>
      </c>
      <c r="C50" s="27"/>
      <c r="D50" s="28"/>
      <c r="E50" s="115"/>
    </row>
    <row r="51" spans="1:6" ht="26.25" customHeight="1">
      <c r="A51" s="16" t="s">
        <v>45</v>
      </c>
      <c r="B51" s="16" t="s">
        <v>29</v>
      </c>
      <c r="C51" s="27"/>
      <c r="D51" s="28"/>
      <c r="E51" s="115"/>
    </row>
    <row r="52" spans="1:6">
      <c r="A52" s="16" t="s">
        <v>46</v>
      </c>
      <c r="B52" s="16" t="s">
        <v>6</v>
      </c>
      <c r="C52" s="28">
        <v>1476.3</v>
      </c>
      <c r="D52" s="28">
        <v>1476.3</v>
      </c>
      <c r="E52" s="115"/>
      <c r="F52" s="377"/>
    </row>
    <row r="53" spans="1:6" ht="30">
      <c r="A53" s="14">
        <v>1.3</v>
      </c>
      <c r="B53" s="65" t="s">
        <v>390</v>
      </c>
      <c r="C53" s="62">
        <f>SUM(C54:C55)</f>
        <v>0</v>
      </c>
      <c r="D53" s="62">
        <f>SUM(D54:D55)</f>
        <v>0</v>
      </c>
      <c r="E53" s="115"/>
    </row>
    <row r="54" spans="1:6" ht="30">
      <c r="A54" s="16" t="s">
        <v>50</v>
      </c>
      <c r="B54" s="16" t="s">
        <v>48</v>
      </c>
      <c r="C54" s="27"/>
      <c r="D54" s="28"/>
      <c r="E54" s="115"/>
    </row>
    <row r="55" spans="1:6">
      <c r="A55" s="16" t="s">
        <v>51</v>
      </c>
      <c r="B55" s="16" t="s">
        <v>47</v>
      </c>
      <c r="C55" s="27"/>
      <c r="D55" s="28"/>
      <c r="E55" s="115"/>
    </row>
    <row r="56" spans="1:6">
      <c r="A56" s="14">
        <v>1.4</v>
      </c>
      <c r="B56" s="14" t="s">
        <v>392</v>
      </c>
      <c r="C56" s="27"/>
      <c r="D56" s="28"/>
      <c r="E56" s="115"/>
    </row>
    <row r="57" spans="1:6">
      <c r="A57" s="14">
        <v>1.5</v>
      </c>
      <c r="B57" s="14" t="s">
        <v>7</v>
      </c>
      <c r="C57" s="31"/>
      <c r="D57" s="34"/>
      <c r="E57" s="115"/>
    </row>
    <row r="58" spans="1:6">
      <c r="A58" s="14">
        <v>1.6</v>
      </c>
      <c r="B58" s="39" t="s">
        <v>8</v>
      </c>
      <c r="C58" s="62">
        <f>SUM(C59:C63)</f>
        <v>3618.85</v>
      </c>
      <c r="D58" s="62">
        <f>SUM(D59:D63)</f>
        <v>3618.85</v>
      </c>
      <c r="E58" s="115"/>
    </row>
    <row r="59" spans="1:6">
      <c r="A59" s="16" t="s">
        <v>284</v>
      </c>
      <c r="B59" s="40" t="s">
        <v>52</v>
      </c>
      <c r="C59" s="34">
        <v>1258.71</v>
      </c>
      <c r="D59" s="34">
        <v>1258.71</v>
      </c>
      <c r="E59" s="115"/>
    </row>
    <row r="60" spans="1:6" ht="30">
      <c r="A60" s="16" t="s">
        <v>285</v>
      </c>
      <c r="B60" s="40" t="s">
        <v>54</v>
      </c>
      <c r="C60" s="34"/>
      <c r="D60" s="34"/>
      <c r="E60" s="115"/>
    </row>
    <row r="61" spans="1:6">
      <c r="A61" s="16" t="s">
        <v>286</v>
      </c>
      <c r="B61" s="40" t="s">
        <v>53</v>
      </c>
      <c r="C61" s="34"/>
      <c r="D61" s="34"/>
      <c r="E61" s="115"/>
    </row>
    <row r="62" spans="1:6">
      <c r="A62" s="16" t="s">
        <v>287</v>
      </c>
      <c r="B62" s="40" t="s">
        <v>27</v>
      </c>
      <c r="C62" s="34">
        <v>2337.23</v>
      </c>
      <c r="D62" s="34">
        <v>2337.23</v>
      </c>
      <c r="E62" s="115"/>
    </row>
    <row r="63" spans="1:6">
      <c r="A63" s="16" t="s">
        <v>322</v>
      </c>
      <c r="B63" s="177" t="s">
        <v>323</v>
      </c>
      <c r="C63" s="178">
        <v>22.91</v>
      </c>
      <c r="D63" s="178">
        <v>22.91</v>
      </c>
      <c r="E63" s="115"/>
    </row>
    <row r="64" spans="1:6">
      <c r="A64" s="13">
        <v>2</v>
      </c>
      <c r="B64" s="41" t="s">
        <v>95</v>
      </c>
      <c r="C64" s="235"/>
      <c r="D64" s="94">
        <f>SUM(D65:D70)</f>
        <v>0</v>
      </c>
      <c r="E64" s="115"/>
    </row>
    <row r="65" spans="1:5">
      <c r="A65" s="15">
        <v>2.1</v>
      </c>
      <c r="B65" s="42" t="s">
        <v>89</v>
      </c>
      <c r="C65" s="235"/>
      <c r="D65" s="36"/>
      <c r="E65" s="115"/>
    </row>
    <row r="66" spans="1:5">
      <c r="A66" s="15">
        <v>2.2000000000000002</v>
      </c>
      <c r="B66" s="42" t="s">
        <v>93</v>
      </c>
      <c r="C66" s="237"/>
      <c r="D66" s="37"/>
      <c r="E66" s="115"/>
    </row>
    <row r="67" spans="1:5">
      <c r="A67" s="15">
        <v>2.2999999999999998</v>
      </c>
      <c r="B67" s="42" t="s">
        <v>92</v>
      </c>
      <c r="C67" s="237"/>
      <c r="D67" s="37"/>
      <c r="E67" s="115"/>
    </row>
    <row r="68" spans="1:5">
      <c r="A68" s="15">
        <v>2.4</v>
      </c>
      <c r="B68" s="42" t="s">
        <v>94</v>
      </c>
      <c r="C68" s="237"/>
      <c r="D68" s="37"/>
      <c r="E68" s="115"/>
    </row>
    <row r="69" spans="1:5">
      <c r="A69" s="15">
        <v>2.5</v>
      </c>
      <c r="B69" s="42" t="s">
        <v>90</v>
      </c>
      <c r="C69" s="237"/>
      <c r="D69" s="37"/>
      <c r="E69" s="115"/>
    </row>
    <row r="70" spans="1:5">
      <c r="A70" s="15">
        <v>2.6</v>
      </c>
      <c r="B70" s="42" t="s">
        <v>91</v>
      </c>
      <c r="C70" s="237"/>
      <c r="D70" s="37"/>
      <c r="E70" s="115"/>
    </row>
    <row r="71" spans="1:5" s="2" customFormat="1">
      <c r="A71" s="13">
        <v>3</v>
      </c>
      <c r="B71" s="233" t="s">
        <v>422</v>
      </c>
      <c r="C71" s="236"/>
      <c r="D71" s="234"/>
      <c r="E71" s="83"/>
    </row>
    <row r="72" spans="1:5" s="2" customFormat="1">
      <c r="A72" s="13">
        <v>4</v>
      </c>
      <c r="B72" s="13" t="s">
        <v>239</v>
      </c>
      <c r="C72" s="236">
        <f>SUM(C73:C74)</f>
        <v>0</v>
      </c>
      <c r="D72" s="63">
        <f>SUM(D73:D74)</f>
        <v>0</v>
      </c>
      <c r="E72" s="83"/>
    </row>
    <row r="73" spans="1:5" s="2" customFormat="1">
      <c r="A73" s="15">
        <v>4.0999999999999996</v>
      </c>
      <c r="B73" s="15" t="s">
        <v>240</v>
      </c>
      <c r="C73" s="8"/>
      <c r="D73" s="8"/>
      <c r="E73" s="83"/>
    </row>
    <row r="74" spans="1:5" s="2" customFormat="1">
      <c r="A74" s="15">
        <v>4.2</v>
      </c>
      <c r="B74" s="15" t="s">
        <v>241</v>
      </c>
      <c r="C74" s="8"/>
      <c r="D74" s="8"/>
      <c r="E74" s="83"/>
    </row>
    <row r="75" spans="1:5" s="2" customFormat="1">
      <c r="A75" s="13">
        <v>5</v>
      </c>
      <c r="B75" s="231" t="s">
        <v>266</v>
      </c>
      <c r="C75" s="8"/>
      <c r="D75" s="63"/>
      <c r="E75" s="83"/>
    </row>
    <row r="76" spans="1:5" s="2" customFormat="1">
      <c r="A76" s="246"/>
      <c r="B76" s="246"/>
      <c r="C76" s="12"/>
      <c r="D76" s="12"/>
      <c r="E76" s="83"/>
    </row>
    <row r="77" spans="1:5" s="2" customFormat="1">
      <c r="A77" s="507" t="s">
        <v>467</v>
      </c>
      <c r="B77" s="507"/>
      <c r="C77" s="507"/>
      <c r="D77" s="507"/>
      <c r="E77" s="83"/>
    </row>
    <row r="78" spans="1:5" s="2" customFormat="1">
      <c r="A78" s="246"/>
      <c r="B78" s="246"/>
      <c r="C78" s="12"/>
      <c r="D78" s="12"/>
      <c r="E78" s="83"/>
    </row>
    <row r="79" spans="1:5" s="23" customFormat="1" ht="12.75"/>
    <row r="80" spans="1:5" s="2" customFormat="1">
      <c r="A80" s="5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468</v>
      </c>
      <c r="D83" s="12"/>
      <c r="E83"/>
      <c r="F83"/>
      <c r="G83"/>
      <c r="H83"/>
      <c r="I83"/>
    </row>
    <row r="84" spans="1:9" s="2" customFormat="1">
      <c r="A84"/>
      <c r="B84" s="508" t="s">
        <v>469</v>
      </c>
      <c r="C84" s="508"/>
      <c r="D84" s="508"/>
      <c r="E84"/>
      <c r="F84"/>
      <c r="G84"/>
      <c r="H84"/>
      <c r="I84"/>
    </row>
    <row r="85" spans="1:9" customFormat="1" ht="12.75">
      <c r="B85" s="47" t="s">
        <v>470</v>
      </c>
    </row>
    <row r="86" spans="1:9" s="2" customFormat="1">
      <c r="A86" s="11"/>
      <c r="B86" s="508" t="s">
        <v>471</v>
      </c>
      <c r="C86" s="508"/>
      <c r="D86" s="50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zoomScaleNormal="100" zoomScaleSheetLayoutView="80" workbookViewId="0">
      <selection activeCell="A6" sqref="A6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320</v>
      </c>
      <c r="B1" s="55"/>
      <c r="C1" s="506" t="s">
        <v>97</v>
      </c>
      <c r="D1" s="506"/>
      <c r="E1" s="69"/>
    </row>
    <row r="2" spans="1:5" s="6" customFormat="1">
      <c r="A2" s="52" t="s">
        <v>314</v>
      </c>
      <c r="B2" s="55"/>
      <c r="C2" s="500" t="s">
        <v>1136</v>
      </c>
      <c r="D2" s="501"/>
      <c r="E2" s="69"/>
    </row>
    <row r="3" spans="1:5" s="6" customFormat="1">
      <c r="A3" s="54" t="s">
        <v>128</v>
      </c>
      <c r="B3" s="52"/>
      <c r="C3" s="125"/>
      <c r="D3" s="125"/>
      <c r="E3" s="69"/>
    </row>
    <row r="4" spans="1:5" s="6" customFormat="1">
      <c r="A4" s="54"/>
      <c r="B4" s="54"/>
      <c r="C4" s="125"/>
      <c r="D4" s="125"/>
      <c r="E4" s="69"/>
    </row>
    <row r="5" spans="1:5">
      <c r="A5" s="55" t="str">
        <f>'ფორმა N2'!A4</f>
        <v>ანგარიშვალდებული პირის დასახელება:</v>
      </c>
      <c r="B5" s="55"/>
      <c r="C5" s="54"/>
      <c r="D5" s="54"/>
      <c r="E5" s="70"/>
    </row>
    <row r="6" spans="1:5">
      <c r="A6" s="375" t="s">
        <v>1022</v>
      </c>
      <c r="B6" s="58"/>
      <c r="C6" s="59"/>
      <c r="D6" s="59"/>
      <c r="E6" s="70"/>
    </row>
    <row r="7" spans="1:5">
      <c r="A7" s="55"/>
      <c r="B7" s="55"/>
      <c r="C7" s="54"/>
      <c r="D7" s="54"/>
      <c r="E7" s="70"/>
    </row>
    <row r="8" spans="1:5" s="6" customFormat="1">
      <c r="A8" s="124"/>
      <c r="B8" s="124"/>
      <c r="C8" s="56"/>
      <c r="D8" s="56"/>
      <c r="E8" s="69"/>
    </row>
    <row r="9" spans="1:5" s="6" customFormat="1" ht="30">
      <c r="A9" s="67" t="s">
        <v>64</v>
      </c>
      <c r="B9" s="67" t="s">
        <v>319</v>
      </c>
      <c r="C9" s="57" t="s">
        <v>10</v>
      </c>
      <c r="D9" s="57" t="s">
        <v>9</v>
      </c>
      <c r="E9" s="69"/>
    </row>
    <row r="10" spans="1:5" s="9" customFormat="1" ht="18">
      <c r="A10" s="65" t="s">
        <v>315</v>
      </c>
      <c r="B10" s="65" t="s">
        <v>1223</v>
      </c>
      <c r="C10" s="4">
        <v>2227.23</v>
      </c>
      <c r="D10" s="4">
        <v>2227.23</v>
      </c>
      <c r="E10" s="71"/>
    </row>
    <row r="11" spans="1:5" s="10" customFormat="1">
      <c r="A11" s="65" t="s">
        <v>316</v>
      </c>
      <c r="B11" s="65" t="s">
        <v>1224</v>
      </c>
      <c r="C11" s="4">
        <v>100</v>
      </c>
      <c r="D11" s="4">
        <v>100</v>
      </c>
      <c r="E11" s="72"/>
    </row>
    <row r="12" spans="1:5" s="10" customFormat="1">
      <c r="A12" s="65" t="s">
        <v>479</v>
      </c>
      <c r="B12" s="65" t="s">
        <v>1225</v>
      </c>
      <c r="C12" s="4">
        <v>10</v>
      </c>
      <c r="D12" s="4">
        <v>10</v>
      </c>
      <c r="E12" s="72"/>
    </row>
    <row r="13" spans="1:5" s="10" customFormat="1">
      <c r="A13" s="65" t="s">
        <v>317</v>
      </c>
      <c r="B13" s="65" t="s">
        <v>1226</v>
      </c>
      <c r="C13" s="4">
        <v>60</v>
      </c>
      <c r="D13" s="4">
        <v>60</v>
      </c>
      <c r="E13" s="72"/>
    </row>
    <row r="14" spans="1:5" s="10" customFormat="1">
      <c r="A14" s="65" t="s">
        <v>318</v>
      </c>
      <c r="B14" s="65" t="s">
        <v>1227</v>
      </c>
      <c r="C14" s="4">
        <v>700</v>
      </c>
      <c r="D14" s="4">
        <v>700</v>
      </c>
      <c r="E14" s="72"/>
    </row>
    <row r="15" spans="1:5" s="10" customFormat="1">
      <c r="A15" s="65" t="s">
        <v>478</v>
      </c>
      <c r="B15" s="65" t="s">
        <v>1228</v>
      </c>
      <c r="C15" s="4">
        <v>716.3</v>
      </c>
      <c r="D15" s="4">
        <v>716.3</v>
      </c>
      <c r="E15" s="72"/>
    </row>
    <row r="16" spans="1:5" s="10" customFormat="1">
      <c r="A16" s="65"/>
      <c r="B16" s="65"/>
      <c r="C16" s="4"/>
      <c r="D16" s="4"/>
      <c r="E16" s="72"/>
    </row>
    <row r="17" spans="1:9" s="10" customFormat="1">
      <c r="A17" s="65"/>
      <c r="B17" s="65"/>
      <c r="C17" s="4"/>
      <c r="D17" s="4"/>
      <c r="E17" s="72"/>
    </row>
    <row r="18" spans="1:9" s="10" customFormat="1" ht="17.25" customHeight="1">
      <c r="A18" s="65"/>
      <c r="B18" s="65"/>
      <c r="C18" s="4"/>
      <c r="D18" s="4"/>
      <c r="E18" s="72"/>
    </row>
    <row r="19" spans="1:9" s="10" customFormat="1">
      <c r="A19" s="65" t="s">
        <v>265</v>
      </c>
      <c r="B19" s="65"/>
      <c r="C19" s="4"/>
      <c r="D19" s="4"/>
      <c r="E19" s="72"/>
    </row>
    <row r="20" spans="1:9">
      <c r="A20" s="77"/>
      <c r="B20" s="77" t="s">
        <v>321</v>
      </c>
      <c r="C20" s="64">
        <f>SUM(C10:C19)</f>
        <v>3813.5299999999997</v>
      </c>
      <c r="D20" s="64">
        <f>SUM(D10:D19)</f>
        <v>3813.5299999999997</v>
      </c>
      <c r="E20" s="74"/>
    </row>
    <row r="21" spans="1:9">
      <c r="A21" s="38"/>
      <c r="B21" s="38"/>
    </row>
    <row r="22" spans="1:9">
      <c r="A22" s="2" t="s">
        <v>410</v>
      </c>
      <c r="E22" s="5"/>
    </row>
    <row r="23" spans="1:9">
      <c r="A23" s="2" t="s">
        <v>394</v>
      </c>
    </row>
    <row r="24" spans="1:9">
      <c r="A24" s="176" t="s">
        <v>395</v>
      </c>
    </row>
    <row r="25" spans="1:9">
      <c r="A25" s="176"/>
    </row>
    <row r="26" spans="1:9">
      <c r="A26" s="176" t="s">
        <v>334</v>
      </c>
    </row>
    <row r="27" spans="1:9" s="23" customFormat="1" ht="12.75"/>
    <row r="28" spans="1:9">
      <c r="A28" s="51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1"/>
      <c r="B31" s="51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7"/>
      <c r="B33" s="47" t="s">
        <v>127</v>
      </c>
    </row>
    <row r="34" spans="1:2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3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5703125" style="356" customWidth="1"/>
    <col min="2" max="2" width="20.85546875" style="356" customWidth="1"/>
    <col min="3" max="3" width="31.7109375" style="356" customWidth="1"/>
    <col min="4" max="4" width="17" style="356" customWidth="1"/>
    <col min="5" max="5" width="57.5703125" style="356" customWidth="1"/>
    <col min="6" max="6" width="14.7109375" style="356" customWidth="1"/>
    <col min="7" max="7" width="15.5703125" style="356" customWidth="1"/>
    <col min="8" max="8" width="14.7109375" style="356" customWidth="1"/>
    <col min="9" max="9" width="29.7109375" style="356" customWidth="1"/>
    <col min="10" max="10" width="0" style="356" hidden="1" customWidth="1"/>
    <col min="11" max="16384" width="9.140625" style="356"/>
  </cols>
  <sheetData>
    <row r="1" spans="1:10" ht="15">
      <c r="A1" s="327" t="s">
        <v>442</v>
      </c>
      <c r="B1" s="327"/>
      <c r="C1" s="308"/>
      <c r="D1" s="308"/>
      <c r="E1" s="308"/>
      <c r="F1" s="308"/>
      <c r="G1" s="474"/>
      <c r="H1" s="474"/>
      <c r="I1" s="506" t="s">
        <v>97</v>
      </c>
      <c r="J1" s="506"/>
    </row>
    <row r="2" spans="1:10" ht="15">
      <c r="A2" s="283" t="s">
        <v>128</v>
      </c>
      <c r="B2" s="327"/>
      <c r="C2" s="308"/>
      <c r="D2" s="308"/>
      <c r="E2" s="308"/>
      <c r="F2" s="308"/>
      <c r="G2" s="474"/>
      <c r="H2" s="474"/>
      <c r="I2" s="500" t="s">
        <v>1136</v>
      </c>
      <c r="J2" s="501"/>
    </row>
    <row r="3" spans="1:10" ht="15">
      <c r="A3" s="283"/>
      <c r="B3" s="283"/>
      <c r="C3" s="327"/>
      <c r="D3" s="327"/>
      <c r="E3" s="327"/>
      <c r="F3" s="327"/>
      <c r="G3" s="474"/>
      <c r="H3" s="474"/>
      <c r="I3" s="474"/>
    </row>
    <row r="4" spans="1:10" ht="15">
      <c r="A4" s="308" t="s">
        <v>261</v>
      </c>
      <c r="B4" s="308"/>
      <c r="C4" s="308"/>
      <c r="D4" s="308"/>
      <c r="E4" s="308"/>
      <c r="F4" s="308"/>
      <c r="G4" s="283"/>
      <c r="H4" s="283"/>
      <c r="I4" s="283"/>
    </row>
    <row r="5" spans="1:10" ht="15">
      <c r="A5" s="355" t="s">
        <v>1022</v>
      </c>
      <c r="B5" s="357"/>
      <c r="C5" s="357"/>
      <c r="D5" s="357"/>
      <c r="E5" s="357"/>
      <c r="F5" s="357"/>
      <c r="G5" s="358"/>
      <c r="H5" s="358"/>
      <c r="I5" s="358"/>
    </row>
    <row r="6" spans="1:10" ht="15">
      <c r="A6" s="308"/>
      <c r="B6" s="308"/>
      <c r="C6" s="308"/>
      <c r="D6" s="308"/>
      <c r="E6" s="308"/>
      <c r="F6" s="308"/>
      <c r="G6" s="283"/>
      <c r="H6" s="283"/>
      <c r="I6" s="283"/>
    </row>
    <row r="7" spans="1:10" ht="15">
      <c r="A7" s="473"/>
      <c r="B7" s="473"/>
      <c r="C7" s="473"/>
      <c r="D7" s="473"/>
      <c r="E7" s="473"/>
      <c r="F7" s="473"/>
      <c r="G7" s="56"/>
      <c r="H7" s="56"/>
      <c r="I7" s="56"/>
    </row>
    <row r="8" spans="1:10" ht="45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330</v>
      </c>
      <c r="F8" s="68" t="s">
        <v>333</v>
      </c>
      <c r="G8" s="57" t="s">
        <v>10</v>
      </c>
      <c r="H8" s="57" t="s">
        <v>9</v>
      </c>
      <c r="I8" s="57" t="s">
        <v>376</v>
      </c>
      <c r="J8" s="480" t="s">
        <v>332</v>
      </c>
    </row>
    <row r="9" spans="1:10" s="482" customFormat="1" ht="15">
      <c r="A9" s="65">
        <v>1</v>
      </c>
      <c r="B9" s="65" t="s">
        <v>1035</v>
      </c>
      <c r="C9" s="65" t="s">
        <v>1137</v>
      </c>
      <c r="D9" s="65" t="s">
        <v>1138</v>
      </c>
      <c r="E9" s="65" t="s">
        <v>909</v>
      </c>
      <c r="F9" s="65" t="s">
        <v>332</v>
      </c>
      <c r="G9" s="359">
        <v>1000</v>
      </c>
      <c r="H9" s="359">
        <v>1000</v>
      </c>
      <c r="I9" s="359">
        <v>200</v>
      </c>
      <c r="J9" s="481" t="s">
        <v>0</v>
      </c>
    </row>
    <row r="10" spans="1:10" ht="15">
      <c r="A10" s="65" t="s">
        <v>263</v>
      </c>
      <c r="B10" s="65"/>
      <c r="C10" s="65"/>
      <c r="D10" s="65"/>
      <c r="E10" s="65"/>
      <c r="F10" s="76"/>
      <c r="G10" s="4"/>
      <c r="H10" s="4"/>
      <c r="I10" s="4"/>
    </row>
    <row r="11" spans="1:10" ht="15">
      <c r="A11" s="65"/>
      <c r="B11" s="360"/>
      <c r="C11" s="360"/>
      <c r="D11" s="360"/>
      <c r="E11" s="360"/>
      <c r="F11" s="65" t="s">
        <v>427</v>
      </c>
      <c r="G11" s="361">
        <f>SUM(G9:G10)</f>
        <v>1000</v>
      </c>
      <c r="H11" s="361">
        <f>SUM(H9:H10)</f>
        <v>1000</v>
      </c>
      <c r="I11" s="361">
        <f>SUM(I9:I10)</f>
        <v>200</v>
      </c>
    </row>
    <row r="12" spans="1:10" ht="15">
      <c r="A12" s="362"/>
      <c r="B12" s="362"/>
      <c r="C12" s="362"/>
      <c r="D12" s="362"/>
      <c r="E12" s="362"/>
      <c r="F12" s="362"/>
      <c r="G12" s="362"/>
      <c r="H12" s="363"/>
      <c r="I12" s="363"/>
    </row>
    <row r="13" spans="1:10" ht="15">
      <c r="A13" s="364" t="s">
        <v>443</v>
      </c>
      <c r="B13" s="364"/>
      <c r="C13" s="362"/>
      <c r="D13" s="362"/>
      <c r="E13" s="362"/>
      <c r="F13" s="362"/>
      <c r="G13" s="362"/>
      <c r="H13" s="363"/>
      <c r="I13" s="363"/>
    </row>
    <row r="14" spans="1:10" ht="15">
      <c r="A14" s="364"/>
      <c r="B14" s="364"/>
      <c r="C14" s="362"/>
      <c r="D14" s="362"/>
      <c r="E14" s="362"/>
      <c r="F14" s="362"/>
      <c r="G14" s="362"/>
      <c r="H14" s="363"/>
      <c r="I14" s="363"/>
    </row>
    <row r="15" spans="1:10" ht="15">
      <c r="A15" s="364"/>
      <c r="B15" s="364"/>
      <c r="C15" s="363"/>
      <c r="D15" s="363"/>
      <c r="E15" s="363"/>
      <c r="F15" s="363"/>
      <c r="G15" s="363"/>
      <c r="H15" s="363"/>
      <c r="I15" s="363"/>
    </row>
    <row r="16" spans="1:10" ht="15">
      <c r="A16" s="364"/>
      <c r="B16" s="364"/>
      <c r="C16" s="363"/>
      <c r="D16" s="363"/>
      <c r="E16" s="363"/>
      <c r="F16" s="363"/>
      <c r="G16" s="363"/>
      <c r="H16" s="363"/>
      <c r="I16" s="363"/>
    </row>
    <row r="17" spans="1:9">
      <c r="A17" s="365"/>
      <c r="B17" s="365"/>
      <c r="C17" s="365"/>
      <c r="D17" s="365"/>
      <c r="E17" s="365"/>
      <c r="F17" s="365"/>
      <c r="G17" s="365"/>
      <c r="H17" s="365"/>
      <c r="I17" s="365"/>
    </row>
    <row r="18" spans="1:9" ht="15">
      <c r="A18" s="483" t="s">
        <v>96</v>
      </c>
      <c r="B18" s="483"/>
      <c r="C18" s="363"/>
      <c r="D18" s="363"/>
      <c r="E18" s="363"/>
      <c r="F18" s="363"/>
      <c r="G18" s="363"/>
      <c r="H18" s="363"/>
      <c r="I18" s="363"/>
    </row>
    <row r="19" spans="1:9" ht="15">
      <c r="A19" s="363"/>
      <c r="B19" s="363"/>
      <c r="C19" s="363"/>
      <c r="D19" s="363"/>
      <c r="E19" s="363"/>
      <c r="F19" s="363"/>
      <c r="G19" s="363"/>
      <c r="H19" s="363"/>
      <c r="I19" s="363"/>
    </row>
    <row r="20" spans="1:9" ht="15">
      <c r="A20" s="363"/>
      <c r="B20" s="363"/>
      <c r="C20" s="363"/>
      <c r="D20" s="363"/>
      <c r="E20" s="484"/>
      <c r="F20" s="484"/>
      <c r="G20" s="484"/>
      <c r="H20" s="363"/>
      <c r="I20" s="363"/>
    </row>
    <row r="21" spans="1:9" ht="15">
      <c r="A21" s="483"/>
      <c r="B21" s="483"/>
      <c r="C21" s="483" t="s">
        <v>375</v>
      </c>
      <c r="D21" s="483"/>
      <c r="E21" s="483"/>
      <c r="F21" s="483"/>
      <c r="G21" s="483"/>
      <c r="H21" s="363"/>
      <c r="I21" s="363"/>
    </row>
    <row r="22" spans="1:9" ht="15">
      <c r="A22" s="363"/>
      <c r="B22" s="363"/>
      <c r="C22" s="363" t="s">
        <v>374</v>
      </c>
      <c r="D22" s="363"/>
      <c r="E22" s="363"/>
      <c r="F22" s="363"/>
      <c r="G22" s="363"/>
      <c r="H22" s="363"/>
      <c r="I22" s="363"/>
    </row>
    <row r="23" spans="1:9">
      <c r="A23" s="485"/>
      <c r="B23" s="485"/>
      <c r="C23" s="485" t="s">
        <v>127</v>
      </c>
      <c r="D23" s="485"/>
      <c r="E23" s="485"/>
      <c r="F23" s="485"/>
      <c r="G23" s="485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showGridLines="0" view="pageBreakPreview" zoomScaleSheetLayoutView="100" workbookViewId="0">
      <selection activeCell="C15" sqref="C15"/>
    </sheetView>
  </sheetViews>
  <sheetFormatPr defaultRowHeight="12.75"/>
  <cols>
    <col min="1" max="1" width="4.42578125" style="324" customWidth="1"/>
    <col min="2" max="2" width="18.140625" style="324" customWidth="1"/>
    <col min="3" max="3" width="20.28515625" style="324" customWidth="1"/>
    <col min="4" max="4" width="18.5703125" style="324" customWidth="1"/>
    <col min="5" max="5" width="23.140625" style="324" customWidth="1"/>
    <col min="6" max="6" width="15.140625" style="324" customWidth="1"/>
    <col min="7" max="7" width="15" style="324" customWidth="1"/>
    <col min="8" max="8" width="12" style="324" customWidth="1"/>
    <col min="9" max="9" width="11.28515625" style="324" customWidth="1"/>
    <col min="10" max="16384" width="9.140625" style="324"/>
  </cols>
  <sheetData>
    <row r="1" spans="1:9" ht="15">
      <c r="A1" s="327" t="s">
        <v>444</v>
      </c>
      <c r="B1" s="308"/>
      <c r="C1" s="308"/>
      <c r="D1" s="308"/>
      <c r="E1" s="308"/>
      <c r="F1" s="308"/>
      <c r="G1" s="506" t="s">
        <v>97</v>
      </c>
      <c r="H1" s="506"/>
      <c r="I1" s="253"/>
    </row>
    <row r="2" spans="1:9" ht="15">
      <c r="A2" s="283" t="s">
        <v>128</v>
      </c>
      <c r="B2" s="308"/>
      <c r="C2" s="308"/>
      <c r="D2" s="308"/>
      <c r="E2" s="308"/>
      <c r="F2" s="308"/>
      <c r="G2" s="500" t="s">
        <v>1136</v>
      </c>
      <c r="H2" s="501"/>
      <c r="I2" s="283"/>
    </row>
    <row r="3" spans="1:9" ht="15">
      <c r="A3" s="283"/>
      <c r="B3" s="283"/>
      <c r="C3" s="283"/>
      <c r="D3" s="283"/>
      <c r="E3" s="283"/>
      <c r="F3" s="283"/>
      <c r="G3" s="253"/>
      <c r="H3" s="253"/>
      <c r="I3" s="253"/>
    </row>
    <row r="4" spans="1:9" ht="15">
      <c r="A4" s="308" t="s">
        <v>261</v>
      </c>
      <c r="B4" s="308"/>
      <c r="C4" s="308"/>
      <c r="D4" s="308"/>
      <c r="E4" s="308"/>
      <c r="F4" s="308"/>
      <c r="G4" s="283"/>
      <c r="H4" s="283"/>
      <c r="I4" s="283"/>
    </row>
    <row r="5" spans="1:9" ht="15">
      <c r="A5" s="355" t="s">
        <v>1022</v>
      </c>
      <c r="B5" s="357"/>
      <c r="C5" s="357"/>
      <c r="D5" s="357"/>
      <c r="E5" s="357"/>
      <c r="F5" s="357"/>
      <c r="G5" s="358"/>
      <c r="H5" s="358"/>
      <c r="I5" s="358"/>
    </row>
    <row r="6" spans="1:9" ht="15">
      <c r="A6" s="308"/>
      <c r="B6" s="308"/>
      <c r="C6" s="308"/>
      <c r="D6" s="308"/>
      <c r="E6" s="308"/>
      <c r="F6" s="308"/>
      <c r="G6" s="283"/>
      <c r="H6" s="283"/>
      <c r="I6" s="283"/>
    </row>
    <row r="7" spans="1:9" ht="15">
      <c r="A7" s="252"/>
      <c r="B7" s="252"/>
      <c r="C7" s="252"/>
      <c r="D7" s="252"/>
      <c r="E7" s="252"/>
      <c r="F7" s="252"/>
      <c r="G7" s="56"/>
      <c r="H7" s="56"/>
      <c r="I7" s="253"/>
    </row>
    <row r="8" spans="1:9" ht="45">
      <c r="A8" s="367" t="s">
        <v>64</v>
      </c>
      <c r="B8" s="57" t="s">
        <v>325</v>
      </c>
      <c r="C8" s="68" t="s">
        <v>326</v>
      </c>
      <c r="D8" s="68" t="s">
        <v>215</v>
      </c>
      <c r="E8" s="68" t="s">
        <v>329</v>
      </c>
      <c r="F8" s="68" t="s">
        <v>328</v>
      </c>
      <c r="G8" s="68" t="s">
        <v>370</v>
      </c>
      <c r="H8" s="57" t="s">
        <v>10</v>
      </c>
      <c r="I8" s="57" t="s">
        <v>9</v>
      </c>
    </row>
    <row r="9" spans="1:9" s="370" customFormat="1" ht="15">
      <c r="A9" s="368"/>
      <c r="B9" s="65"/>
      <c r="C9" s="65"/>
      <c r="D9" s="65"/>
      <c r="E9" s="369"/>
      <c r="F9" s="65"/>
      <c r="G9" s="65"/>
      <c r="H9" s="359"/>
      <c r="I9" s="359"/>
    </row>
    <row r="10" spans="1:9" s="370" customFormat="1" ht="15">
      <c r="A10" s="368"/>
      <c r="B10" s="65"/>
      <c r="C10" s="65"/>
      <c r="D10" s="65"/>
      <c r="E10" s="369"/>
      <c r="F10" s="65"/>
      <c r="G10" s="65"/>
      <c r="H10" s="359"/>
      <c r="I10" s="359"/>
    </row>
    <row r="11" spans="1:9" s="370" customFormat="1" ht="15">
      <c r="A11" s="368"/>
      <c r="B11" s="65"/>
      <c r="C11" s="65"/>
      <c r="D11" s="65"/>
      <c r="E11" s="369"/>
      <c r="F11" s="65"/>
      <c r="G11" s="65"/>
      <c r="H11" s="359"/>
      <c r="I11" s="359"/>
    </row>
    <row r="12" spans="1:9" s="370" customFormat="1" ht="15">
      <c r="A12" s="368"/>
      <c r="B12" s="65"/>
      <c r="C12" s="65"/>
      <c r="D12" s="65"/>
      <c r="E12" s="369"/>
      <c r="F12" s="65"/>
      <c r="G12" s="65"/>
      <c r="H12" s="359"/>
      <c r="I12" s="359"/>
    </row>
    <row r="13" spans="1:9" s="370" customFormat="1" ht="15">
      <c r="A13" s="368"/>
      <c r="B13" s="65"/>
      <c r="C13" s="65"/>
      <c r="D13" s="65"/>
      <c r="E13" s="369"/>
      <c r="F13" s="65"/>
      <c r="G13" s="65"/>
      <c r="H13" s="359"/>
      <c r="I13" s="359"/>
    </row>
    <row r="14" spans="1:9" s="370" customFormat="1" ht="15">
      <c r="A14" s="368"/>
      <c r="B14" s="65"/>
      <c r="C14" s="65"/>
      <c r="D14" s="65"/>
      <c r="E14" s="369"/>
      <c r="F14" s="65"/>
      <c r="G14" s="65"/>
      <c r="H14" s="359"/>
      <c r="I14" s="359"/>
    </row>
    <row r="15" spans="1:9" ht="15">
      <c r="A15" s="371"/>
      <c r="B15" s="372"/>
      <c r="C15" s="360"/>
      <c r="D15" s="360"/>
      <c r="E15" s="360"/>
      <c r="F15" s="360"/>
      <c r="G15" s="360" t="s">
        <v>324</v>
      </c>
      <c r="H15" s="361">
        <f>SUM(H9:H10)</f>
        <v>0</v>
      </c>
      <c r="I15" s="361">
        <f>SUM(I9:I10)</f>
        <v>0</v>
      </c>
    </row>
    <row r="16" spans="1:9" ht="15">
      <c r="A16" s="373"/>
      <c r="B16" s="373"/>
      <c r="C16" s="373"/>
      <c r="D16" s="373"/>
      <c r="E16" s="373"/>
      <c r="F16" s="373"/>
      <c r="G16" s="285"/>
      <c r="H16" s="285"/>
    </row>
    <row r="17" spans="1:8" ht="15">
      <c r="A17" s="374" t="s">
        <v>445</v>
      </c>
      <c r="B17" s="373"/>
      <c r="C17" s="373"/>
      <c r="D17" s="373"/>
      <c r="E17" s="373"/>
      <c r="F17" s="373"/>
      <c r="G17" s="285"/>
      <c r="H17" s="285"/>
    </row>
    <row r="18" spans="1:8" ht="15">
      <c r="A18" s="374"/>
      <c r="B18" s="373"/>
      <c r="C18" s="373"/>
      <c r="D18" s="373"/>
      <c r="E18" s="373"/>
      <c r="F18" s="373"/>
      <c r="G18" s="285"/>
      <c r="H18" s="285"/>
    </row>
    <row r="19" spans="1:8" ht="15">
      <c r="A19" s="374"/>
      <c r="B19" s="285"/>
      <c r="C19" s="285"/>
      <c r="D19" s="285"/>
      <c r="E19" s="285"/>
      <c r="F19" s="285"/>
      <c r="G19" s="285"/>
      <c r="H19" s="285"/>
    </row>
    <row r="20" spans="1:8" ht="15">
      <c r="A20" s="374"/>
      <c r="B20" s="285"/>
      <c r="C20" s="285"/>
      <c r="D20" s="285"/>
      <c r="E20" s="285"/>
      <c r="F20" s="285"/>
      <c r="G20" s="285"/>
      <c r="H20" s="285"/>
    </row>
    <row r="21" spans="1:8">
      <c r="A21" s="307"/>
      <c r="B21" s="307"/>
      <c r="C21" s="307"/>
      <c r="D21" s="307"/>
      <c r="E21" s="307"/>
      <c r="F21" s="307"/>
      <c r="G21" s="307"/>
      <c r="H21" s="307"/>
    </row>
    <row r="22" spans="1:8" ht="15">
      <c r="A22" s="302" t="s">
        <v>96</v>
      </c>
      <c r="B22" s="285"/>
      <c r="C22" s="285"/>
      <c r="D22" s="285"/>
      <c r="E22" s="285"/>
      <c r="F22" s="285"/>
      <c r="G22" s="285"/>
      <c r="H22" s="285"/>
    </row>
    <row r="23" spans="1:8" ht="15">
      <c r="A23" s="285"/>
      <c r="B23" s="285"/>
      <c r="C23" s="285"/>
      <c r="D23" s="285"/>
      <c r="E23" s="285"/>
      <c r="F23" s="285"/>
      <c r="G23" s="285"/>
      <c r="H23" s="285"/>
    </row>
    <row r="24" spans="1:8" ht="15">
      <c r="A24" s="285"/>
      <c r="B24" s="285"/>
      <c r="C24" s="285"/>
      <c r="D24" s="285"/>
      <c r="E24" s="285"/>
      <c r="F24" s="285"/>
      <c r="G24" s="285"/>
      <c r="H24" s="289"/>
    </row>
    <row r="25" spans="1:8" ht="15">
      <c r="A25" s="302"/>
      <c r="B25" s="302" t="s">
        <v>258</v>
      </c>
      <c r="C25" s="302"/>
      <c r="D25" s="302"/>
      <c r="E25" s="302"/>
      <c r="F25" s="302"/>
      <c r="G25" s="285"/>
      <c r="H25" s="289"/>
    </row>
    <row r="26" spans="1:8" ht="15">
      <c r="A26" s="285"/>
      <c r="B26" s="285" t="s">
        <v>257</v>
      </c>
      <c r="C26" s="285"/>
      <c r="D26" s="285"/>
      <c r="E26" s="285"/>
      <c r="F26" s="285"/>
      <c r="G26" s="285"/>
      <c r="H26" s="289"/>
    </row>
    <row r="27" spans="1:8">
      <c r="A27" s="304"/>
      <c r="B27" s="304" t="s">
        <v>127</v>
      </c>
      <c r="C27" s="304"/>
      <c r="D27" s="304"/>
      <c r="E27" s="304"/>
      <c r="F27" s="304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46" customWidth="1"/>
    <col min="2" max="2" width="13.140625" style="146" customWidth="1"/>
    <col min="3" max="3" width="15.140625" style="146" customWidth="1"/>
    <col min="4" max="4" width="18" style="146" customWidth="1"/>
    <col min="5" max="5" width="20.5703125" style="146" customWidth="1"/>
    <col min="6" max="6" width="21.28515625" style="146" customWidth="1"/>
    <col min="7" max="7" width="15.140625" style="146" customWidth="1"/>
    <col min="8" max="8" width="15.5703125" style="146" customWidth="1"/>
    <col min="9" max="9" width="13.42578125" style="146" customWidth="1"/>
    <col min="10" max="10" width="0" style="146" hidden="1" customWidth="1"/>
    <col min="11" max="16384" width="9.140625" style="146"/>
  </cols>
  <sheetData>
    <row r="1" spans="1:10" ht="15">
      <c r="A1" s="52" t="s">
        <v>446</v>
      </c>
      <c r="B1" s="52"/>
      <c r="C1" s="55"/>
      <c r="D1" s="55"/>
      <c r="E1" s="55"/>
      <c r="F1" s="55"/>
      <c r="G1" s="506" t="s">
        <v>97</v>
      </c>
      <c r="H1" s="506"/>
    </row>
    <row r="2" spans="1:10" ht="15">
      <c r="A2" s="54" t="s">
        <v>128</v>
      </c>
      <c r="B2" s="52"/>
      <c r="C2" s="55"/>
      <c r="D2" s="55"/>
      <c r="E2" s="55"/>
      <c r="F2" s="55"/>
      <c r="G2" s="500" t="s">
        <v>1136</v>
      </c>
      <c r="H2" s="501"/>
    </row>
    <row r="3" spans="1:10" ht="15">
      <c r="A3" s="54"/>
      <c r="B3" s="54"/>
      <c r="C3" s="54"/>
      <c r="D3" s="54"/>
      <c r="E3" s="54"/>
      <c r="F3" s="54"/>
      <c r="G3" s="242"/>
      <c r="H3" s="242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</row>
    <row r="5" spans="1:10" ht="15">
      <c r="A5" s="355" t="s">
        <v>1022</v>
      </c>
      <c r="B5" s="58"/>
      <c r="C5" s="58"/>
      <c r="D5" s="58"/>
      <c r="E5" s="58"/>
      <c r="F5" s="58"/>
      <c r="G5" s="59"/>
      <c r="H5" s="59"/>
    </row>
    <row r="6" spans="1:10" ht="15">
      <c r="A6" s="55"/>
      <c r="B6" s="55"/>
      <c r="C6" s="55"/>
      <c r="D6" s="55"/>
      <c r="E6" s="55"/>
      <c r="F6" s="55"/>
      <c r="G6" s="54"/>
      <c r="H6" s="54"/>
    </row>
    <row r="7" spans="1:10" ht="15">
      <c r="A7" s="241"/>
      <c r="B7" s="241"/>
      <c r="C7" s="241"/>
      <c r="D7" s="241"/>
      <c r="E7" s="241"/>
      <c r="F7" s="241"/>
      <c r="G7" s="56"/>
      <c r="H7" s="56"/>
    </row>
    <row r="8" spans="1:10" ht="30">
      <c r="A8" s="68" t="s">
        <v>64</v>
      </c>
      <c r="B8" s="68" t="s">
        <v>325</v>
      </c>
      <c r="C8" s="68" t="s">
        <v>326</v>
      </c>
      <c r="D8" s="68" t="s">
        <v>215</v>
      </c>
      <c r="E8" s="68" t="s">
        <v>333</v>
      </c>
      <c r="F8" s="68" t="s">
        <v>327</v>
      </c>
      <c r="G8" s="57" t="s">
        <v>10</v>
      </c>
      <c r="H8" s="57" t="s">
        <v>9</v>
      </c>
      <c r="J8" s="187" t="s">
        <v>332</v>
      </c>
    </row>
    <row r="9" spans="1:10" ht="15">
      <c r="A9" s="76"/>
      <c r="B9" s="76"/>
      <c r="C9" s="76"/>
      <c r="D9" s="76"/>
      <c r="E9" s="76"/>
      <c r="F9" s="76"/>
      <c r="G9" s="4"/>
      <c r="H9" s="4"/>
      <c r="J9" s="187" t="s">
        <v>0</v>
      </c>
    </row>
    <row r="10" spans="1:10" ht="15">
      <c r="A10" s="76"/>
      <c r="B10" s="76"/>
      <c r="C10" s="76"/>
      <c r="D10" s="76"/>
      <c r="E10" s="76"/>
      <c r="F10" s="76"/>
      <c r="G10" s="4"/>
      <c r="H10" s="4"/>
    </row>
    <row r="11" spans="1:10" ht="15">
      <c r="A11" s="65"/>
      <c r="B11" s="65"/>
      <c r="C11" s="65"/>
      <c r="D11" s="65"/>
      <c r="E11" s="65"/>
      <c r="F11" s="65"/>
      <c r="G11" s="4"/>
      <c r="H11" s="4"/>
    </row>
    <row r="12" spans="1:10" ht="15">
      <c r="A12" s="65"/>
      <c r="B12" s="65"/>
      <c r="C12" s="65"/>
      <c r="D12" s="65"/>
      <c r="E12" s="65"/>
      <c r="F12" s="65"/>
      <c r="G12" s="4"/>
      <c r="H12" s="4"/>
    </row>
    <row r="13" spans="1:10" ht="15">
      <c r="A13" s="65"/>
      <c r="B13" s="65"/>
      <c r="C13" s="65"/>
      <c r="D13" s="65"/>
      <c r="E13" s="65"/>
      <c r="F13" s="65"/>
      <c r="G13" s="4"/>
      <c r="H13" s="4"/>
    </row>
    <row r="14" spans="1:10" ht="15">
      <c r="A14" s="65"/>
      <c r="B14" s="65"/>
      <c r="C14" s="65"/>
      <c r="D14" s="65"/>
      <c r="E14" s="65"/>
      <c r="F14" s="65"/>
      <c r="G14" s="4"/>
      <c r="H14" s="4"/>
    </row>
    <row r="15" spans="1:10" ht="15">
      <c r="A15" s="65"/>
      <c r="B15" s="65"/>
      <c r="C15" s="65"/>
      <c r="D15" s="65"/>
      <c r="E15" s="65"/>
      <c r="F15" s="65"/>
      <c r="G15" s="4"/>
      <c r="H15" s="4"/>
    </row>
    <row r="16" spans="1:10" ht="15">
      <c r="A16" s="65"/>
      <c r="B16" s="65"/>
      <c r="C16" s="65"/>
      <c r="D16" s="65"/>
      <c r="E16" s="65"/>
      <c r="F16" s="65"/>
      <c r="G16" s="4"/>
      <c r="H16" s="4"/>
    </row>
    <row r="17" spans="1:8" ht="15">
      <c r="A17" s="65"/>
      <c r="B17" s="65"/>
      <c r="C17" s="65"/>
      <c r="D17" s="65"/>
      <c r="E17" s="65"/>
      <c r="F17" s="65"/>
      <c r="G17" s="4"/>
      <c r="H17" s="4"/>
    </row>
    <row r="18" spans="1:8" ht="15">
      <c r="A18" s="65"/>
      <c r="B18" s="65"/>
      <c r="C18" s="65"/>
      <c r="D18" s="65"/>
      <c r="E18" s="65"/>
      <c r="F18" s="65"/>
      <c r="G18" s="4"/>
      <c r="H18" s="4"/>
    </row>
    <row r="19" spans="1:8" ht="15">
      <c r="A19" s="65"/>
      <c r="B19" s="65"/>
      <c r="C19" s="65"/>
      <c r="D19" s="65"/>
      <c r="E19" s="65"/>
      <c r="F19" s="65"/>
      <c r="G19" s="4"/>
      <c r="H19" s="4"/>
    </row>
    <row r="20" spans="1:8" ht="15">
      <c r="A20" s="65"/>
      <c r="B20" s="65"/>
      <c r="C20" s="65"/>
      <c r="D20" s="65"/>
      <c r="E20" s="65"/>
      <c r="F20" s="65"/>
      <c r="G20" s="4"/>
      <c r="H20" s="4"/>
    </row>
    <row r="21" spans="1:8" ht="15">
      <c r="A21" s="65"/>
      <c r="B21" s="65"/>
      <c r="C21" s="65"/>
      <c r="D21" s="65"/>
      <c r="E21" s="65"/>
      <c r="F21" s="65"/>
      <c r="G21" s="4"/>
      <c r="H21" s="4"/>
    </row>
    <row r="22" spans="1:8" ht="15">
      <c r="A22" s="65"/>
      <c r="B22" s="65"/>
      <c r="C22" s="65"/>
      <c r="D22" s="65"/>
      <c r="E22" s="65"/>
      <c r="F22" s="65"/>
      <c r="G22" s="4"/>
      <c r="H22" s="4"/>
    </row>
    <row r="23" spans="1:8" ht="15">
      <c r="A23" s="65"/>
      <c r="B23" s="65"/>
      <c r="C23" s="65"/>
      <c r="D23" s="65"/>
      <c r="E23" s="65"/>
      <c r="F23" s="65"/>
      <c r="G23" s="4"/>
      <c r="H23" s="4"/>
    </row>
    <row r="24" spans="1:8" ht="15">
      <c r="A24" s="65"/>
      <c r="B24" s="65"/>
      <c r="C24" s="65"/>
      <c r="D24" s="65"/>
      <c r="E24" s="65"/>
      <c r="F24" s="65"/>
      <c r="G24" s="4"/>
      <c r="H24" s="4"/>
    </row>
    <row r="25" spans="1:8" ht="15">
      <c r="A25" s="65"/>
      <c r="B25" s="65"/>
      <c r="C25" s="65"/>
      <c r="D25" s="65"/>
      <c r="E25" s="65"/>
      <c r="F25" s="65"/>
      <c r="G25" s="4"/>
      <c r="H25" s="4"/>
    </row>
    <row r="26" spans="1:8" ht="15">
      <c r="A26" s="65"/>
      <c r="B26" s="65"/>
      <c r="C26" s="65"/>
      <c r="D26" s="65"/>
      <c r="E26" s="65"/>
      <c r="F26" s="65"/>
      <c r="G26" s="4"/>
      <c r="H26" s="4"/>
    </row>
    <row r="27" spans="1:8" ht="15">
      <c r="A27" s="65"/>
      <c r="B27" s="65"/>
      <c r="C27" s="65"/>
      <c r="D27" s="65"/>
      <c r="E27" s="65"/>
      <c r="F27" s="65"/>
      <c r="G27" s="4"/>
      <c r="H27" s="4"/>
    </row>
    <row r="28" spans="1:8" ht="15">
      <c r="A28" s="65"/>
      <c r="B28" s="65"/>
      <c r="C28" s="65"/>
      <c r="D28" s="65"/>
      <c r="E28" s="65"/>
      <c r="F28" s="65"/>
      <c r="G28" s="4"/>
      <c r="H28" s="4"/>
    </row>
    <row r="29" spans="1:8" ht="15">
      <c r="A29" s="65"/>
      <c r="B29" s="65"/>
      <c r="C29" s="65"/>
      <c r="D29" s="65"/>
      <c r="E29" s="65"/>
      <c r="F29" s="65"/>
      <c r="G29" s="4"/>
      <c r="H29" s="4"/>
    </row>
    <row r="30" spans="1:8" ht="15">
      <c r="A30" s="65"/>
      <c r="B30" s="65"/>
      <c r="C30" s="65"/>
      <c r="D30" s="65"/>
      <c r="E30" s="65"/>
      <c r="F30" s="65"/>
      <c r="G30" s="4"/>
      <c r="H30" s="4"/>
    </row>
    <row r="31" spans="1:8" ht="15">
      <c r="A31" s="65"/>
      <c r="B31" s="65"/>
      <c r="C31" s="65"/>
      <c r="D31" s="65"/>
      <c r="E31" s="65"/>
      <c r="F31" s="65"/>
      <c r="G31" s="4"/>
      <c r="H31" s="4"/>
    </row>
    <row r="32" spans="1:8" ht="15">
      <c r="A32" s="65"/>
      <c r="B32" s="65"/>
      <c r="C32" s="65"/>
      <c r="D32" s="65"/>
      <c r="E32" s="65"/>
      <c r="F32" s="65"/>
      <c r="G32" s="4"/>
      <c r="H32" s="4"/>
    </row>
    <row r="33" spans="1:9" ht="15">
      <c r="A33" s="65"/>
      <c r="B33" s="65"/>
      <c r="C33" s="65"/>
      <c r="D33" s="65"/>
      <c r="E33" s="65"/>
      <c r="F33" s="65"/>
      <c r="G33" s="4"/>
      <c r="H33" s="4"/>
    </row>
    <row r="34" spans="1:9" ht="15">
      <c r="A34" s="65"/>
      <c r="B34" s="77"/>
      <c r="C34" s="77"/>
      <c r="D34" s="77"/>
      <c r="E34" s="77"/>
      <c r="F34" s="77" t="s">
        <v>331</v>
      </c>
      <c r="G34" s="64">
        <f>SUM(G9:G33)</f>
        <v>0</v>
      </c>
      <c r="H34" s="64">
        <f>SUM(H9:H33)</f>
        <v>0</v>
      </c>
    </row>
    <row r="35" spans="1:9" ht="15">
      <c r="A35" s="185"/>
      <c r="B35" s="185"/>
      <c r="C35" s="185"/>
      <c r="D35" s="185"/>
      <c r="E35" s="185"/>
      <c r="F35" s="185"/>
      <c r="G35" s="185"/>
      <c r="H35" s="145"/>
      <c r="I35" s="145"/>
    </row>
    <row r="36" spans="1:9" ht="15">
      <c r="A36" s="186" t="s">
        <v>447</v>
      </c>
      <c r="B36" s="186"/>
      <c r="C36" s="185"/>
      <c r="D36" s="185"/>
      <c r="E36" s="185"/>
      <c r="F36" s="185"/>
      <c r="G36" s="185"/>
      <c r="H36" s="145"/>
      <c r="I36" s="145"/>
    </row>
    <row r="37" spans="1:9" ht="15">
      <c r="A37" s="186"/>
      <c r="B37" s="186"/>
      <c r="C37" s="185"/>
      <c r="D37" s="185"/>
      <c r="E37" s="185"/>
      <c r="F37" s="185"/>
      <c r="G37" s="185"/>
      <c r="H37" s="145"/>
      <c r="I37" s="145"/>
    </row>
    <row r="38" spans="1:9" ht="15">
      <c r="A38" s="186"/>
      <c r="B38" s="186"/>
      <c r="C38" s="145"/>
      <c r="D38" s="145"/>
      <c r="E38" s="145"/>
      <c r="F38" s="145"/>
      <c r="G38" s="145"/>
      <c r="H38" s="145"/>
      <c r="I38" s="145"/>
    </row>
    <row r="39" spans="1:9" ht="15">
      <c r="A39" s="186"/>
      <c r="B39" s="186"/>
      <c r="C39" s="145"/>
      <c r="D39" s="145"/>
      <c r="E39" s="145"/>
      <c r="F39" s="145"/>
      <c r="G39" s="145"/>
      <c r="H39" s="145"/>
      <c r="I39" s="145"/>
    </row>
    <row r="40" spans="1:9">
      <c r="A40" s="183"/>
      <c r="B40" s="183"/>
      <c r="C40" s="183"/>
      <c r="D40" s="183"/>
      <c r="E40" s="183"/>
      <c r="F40" s="183"/>
      <c r="G40" s="183"/>
      <c r="H40" s="183"/>
      <c r="I40" s="183"/>
    </row>
    <row r="41" spans="1:9" ht="15">
      <c r="A41" s="151" t="s">
        <v>96</v>
      </c>
      <c r="B41" s="151"/>
      <c r="C41" s="145"/>
      <c r="D41" s="145"/>
      <c r="E41" s="145"/>
      <c r="F41" s="145"/>
      <c r="G41" s="145"/>
      <c r="H41" s="145"/>
      <c r="I41" s="145"/>
    </row>
    <row r="42" spans="1:9" ht="15">
      <c r="A42" s="145"/>
      <c r="B42" s="145"/>
      <c r="C42" s="145"/>
      <c r="D42" s="145"/>
      <c r="E42" s="145"/>
      <c r="F42" s="145"/>
      <c r="G42" s="145"/>
      <c r="H42" s="145"/>
      <c r="I42" s="145"/>
    </row>
    <row r="43" spans="1:9" ht="15">
      <c r="A43" s="145"/>
      <c r="B43" s="145"/>
      <c r="C43" s="145"/>
      <c r="D43" s="145"/>
      <c r="E43" s="145"/>
      <c r="F43" s="145"/>
      <c r="G43" s="145"/>
      <c r="H43" s="145"/>
      <c r="I43" s="152"/>
    </row>
    <row r="44" spans="1:9" ht="15">
      <c r="A44" s="151"/>
      <c r="B44" s="151"/>
      <c r="C44" s="151" t="s">
        <v>409</v>
      </c>
      <c r="D44" s="151"/>
      <c r="E44" s="185"/>
      <c r="F44" s="151"/>
      <c r="G44" s="151"/>
      <c r="H44" s="145"/>
      <c r="I44" s="152"/>
    </row>
    <row r="45" spans="1:9" ht="15">
      <c r="A45" s="145"/>
      <c r="B45" s="145"/>
      <c r="C45" s="145" t="s">
        <v>257</v>
      </c>
      <c r="D45" s="145"/>
      <c r="E45" s="145"/>
      <c r="F45" s="145"/>
      <c r="G45" s="145"/>
      <c r="H45" s="145"/>
      <c r="I45" s="152"/>
    </row>
    <row r="46" spans="1:9">
      <c r="A46" s="153"/>
      <c r="B46" s="153"/>
      <c r="C46" s="153" t="s">
        <v>127</v>
      </c>
      <c r="D46" s="153"/>
      <c r="E46" s="153"/>
      <c r="F46" s="153"/>
      <c r="G46" s="15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2016-09-23T12:21:16Z</cp:lastPrinted>
  <dcterms:created xsi:type="dcterms:W3CDTF">2011-12-27T13:20:18Z</dcterms:created>
  <dcterms:modified xsi:type="dcterms:W3CDTF">2016-09-23T12:21:19Z</dcterms:modified>
</cp:coreProperties>
</file>