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0" yWindow="0" windowWidth="20730" windowHeight="11760" tabRatio="954" firstSheet="2" activeTab="1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5.2'!$A$1:$I$28</definedName>
    <definedName name="_xlnm.Print_Area" localSheetId="8">'ფორმა 5.4'!$A$1:$H$46</definedName>
    <definedName name="_xlnm.Print_Area" localSheetId="9">'ფორმა 5.5'!$A$1:$M$30</definedName>
    <definedName name="_xlnm.Print_Area" localSheetId="14">'ფორმა 9.1'!$A$1:$I$78</definedName>
    <definedName name="_xlnm.Print_Area" localSheetId="15">'ფორმა 9.2'!$A$1:$K$29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9.7'!$A$1:$I$46</definedName>
    <definedName name="_xlnm.Print_Area" localSheetId="0">'ფორმა N1'!$A$1:$L$29</definedName>
    <definedName name="_xlnm.Print_Area" localSheetId="1">'ფორმა N2'!$A$1:$D$46</definedName>
    <definedName name="_xlnm.Print_Area" localSheetId="2">'ფორმა N3'!$A$1:$D$46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44525"/>
</workbook>
</file>

<file path=xl/calcChain.xml><?xml version="1.0" encoding="utf-8"?>
<calcChain xmlns="http://schemas.openxmlformats.org/spreadsheetml/2006/main">
  <c r="J39" i="10" l="1"/>
  <c r="I39" i="10"/>
  <c r="I36" i="10" s="1"/>
  <c r="H39" i="10"/>
  <c r="G39" i="10"/>
  <c r="G36" i="10" s="1"/>
  <c r="F39" i="10"/>
  <c r="E39" i="10"/>
  <c r="E36" i="10" s="1"/>
  <c r="D39" i="10"/>
  <c r="C39" i="10"/>
  <c r="C36" i="10" s="1"/>
  <c r="B39" i="10"/>
  <c r="J36" i="10"/>
  <c r="H36" i="10"/>
  <c r="F36" i="10"/>
  <c r="D36" i="10"/>
  <c r="B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J23" i="10"/>
  <c r="J21" i="10"/>
  <c r="J19" i="10" s="1"/>
  <c r="J17" i="10" s="1"/>
  <c r="I19" i="10"/>
  <c r="I17" i="10" s="1"/>
  <c r="I9" i="10" s="1"/>
  <c r="H19" i="10"/>
  <c r="G19" i="10"/>
  <c r="G17" i="10" s="1"/>
  <c r="G9" i="10" s="1"/>
  <c r="F19" i="10"/>
  <c r="E19" i="10"/>
  <c r="E17" i="10" s="1"/>
  <c r="E9" i="10" s="1"/>
  <c r="D19" i="10"/>
  <c r="C19" i="10"/>
  <c r="C17" i="10" s="1"/>
  <c r="C9" i="10" s="1"/>
  <c r="B19" i="10"/>
  <c r="H17" i="10"/>
  <c r="F17" i="10"/>
  <c r="D17" i="10"/>
  <c r="B17" i="10"/>
  <c r="J16" i="10"/>
  <c r="J15" i="10"/>
  <c r="J14" i="10" s="1"/>
  <c r="I14" i="10"/>
  <c r="H14" i="10"/>
  <c r="G14" i="10"/>
  <c r="F14" i="10"/>
  <c r="E14" i="10"/>
  <c r="D14" i="10"/>
  <c r="C14" i="10"/>
  <c r="B14" i="10"/>
  <c r="J12" i="10"/>
  <c r="I12" i="10"/>
  <c r="J10" i="10"/>
  <c r="I10" i="10"/>
  <c r="H10" i="10"/>
  <c r="H9" i="10" s="1"/>
  <c r="G10" i="10"/>
  <c r="F10" i="10"/>
  <c r="F9" i="10" s="1"/>
  <c r="E10" i="10"/>
  <c r="D10" i="10"/>
  <c r="D9" i="10" s="1"/>
  <c r="C10" i="10"/>
  <c r="B10" i="10"/>
  <c r="B9" i="10" s="1"/>
  <c r="I10" i="9"/>
  <c r="C64" i="12"/>
  <c r="C45" i="12"/>
  <c r="C34" i="12"/>
  <c r="C11" i="12"/>
  <c r="C10" i="12" s="1"/>
  <c r="D12" i="7"/>
  <c r="C12" i="7"/>
  <c r="C2" i="50"/>
  <c r="I2" i="39"/>
  <c r="J2" i="49"/>
  <c r="H2" i="48"/>
  <c r="I2" i="10"/>
  <c r="G2" i="18"/>
  <c r="I2" i="9"/>
  <c r="L3" i="46"/>
  <c r="G2" i="45"/>
  <c r="G2" i="44"/>
  <c r="I2" i="43"/>
  <c r="C2" i="27"/>
  <c r="C2" i="47"/>
  <c r="C2" i="40"/>
  <c r="C2" i="7"/>
  <c r="C2" i="3"/>
  <c r="J9" i="10" l="1"/>
  <c r="C44" i="12"/>
  <c r="C25" i="50"/>
  <c r="C23" i="50"/>
  <c r="C21" i="50"/>
  <c r="C19" i="50"/>
  <c r="C18" i="50"/>
  <c r="C12" i="50"/>
  <c r="A6" i="50" l="1"/>
  <c r="A5" i="35" l="1"/>
  <c r="A5" i="39"/>
  <c r="A5" i="49"/>
  <c r="A5" i="48"/>
  <c r="A5" i="10"/>
  <c r="A5" i="18"/>
  <c r="A5" i="9"/>
  <c r="A5" i="12"/>
  <c r="A6" i="46"/>
  <c r="A5" i="45"/>
  <c r="A5" i="44"/>
  <c r="A5" i="43"/>
  <c r="A5" i="47"/>
  <c r="A7" i="40"/>
  <c r="A5" i="7"/>
  <c r="A5" i="3"/>
  <c r="A5" i="27" s="1"/>
  <c r="I36" i="35" l="1"/>
  <c r="I11" i="44" l="1"/>
  <c r="H11" i="44"/>
  <c r="D31" i="7" l="1"/>
  <c r="C31" i="7"/>
  <c r="D27" i="7"/>
  <c r="C27" i="7"/>
  <c r="C26" i="7" s="1"/>
  <c r="D26" i="7"/>
  <c r="D19" i="7"/>
  <c r="C19" i="7"/>
  <c r="D16" i="7"/>
  <c r="C16" i="7"/>
  <c r="D10" i="7"/>
  <c r="D9" i="7" s="1"/>
  <c r="D31" i="3"/>
  <c r="C31" i="3"/>
  <c r="C24" i="50" s="1"/>
  <c r="C10" i="7" l="1"/>
  <c r="C9" i="7" s="1"/>
  <c r="D73" i="47"/>
  <c r="C73" i="47"/>
  <c r="D65" i="47"/>
  <c r="D59" i="47"/>
  <c r="C59" i="47"/>
  <c r="D54" i="47"/>
  <c r="C54" i="47"/>
  <c r="D48" i="47"/>
  <c r="C48" i="47"/>
  <c r="D33" i="47"/>
  <c r="C33" i="47"/>
  <c r="D24" i="47"/>
  <c r="D18" i="47" s="1"/>
  <c r="C24" i="47"/>
  <c r="C18" i="47" s="1"/>
  <c r="D15" i="47"/>
  <c r="C15" i="47"/>
  <c r="D10" i="47"/>
  <c r="C10" i="47"/>
  <c r="C14" i="47" l="1"/>
  <c r="C9" i="47" s="1"/>
  <c r="D14" i="47"/>
  <c r="D9" i="47" s="1"/>
  <c r="L16" i="46"/>
  <c r="H34" i="45"/>
  <c r="G34" i="45"/>
  <c r="I14" i="43"/>
  <c r="H14" i="43"/>
  <c r="G14" i="43"/>
  <c r="D27" i="3" l="1"/>
  <c r="C27" i="3"/>
  <c r="C22" i="50" s="1"/>
  <c r="C20" i="50" s="1"/>
  <c r="C12" i="3" l="1"/>
  <c r="D76" i="40" l="1"/>
  <c r="D67" i="40"/>
  <c r="D61" i="40"/>
  <c r="C61" i="40"/>
  <c r="D56" i="40"/>
  <c r="C56" i="40"/>
  <c r="D50" i="40"/>
  <c r="C50" i="40"/>
  <c r="D39" i="40"/>
  <c r="C11" i="50" s="1"/>
  <c r="C39" i="40"/>
  <c r="D35" i="40"/>
  <c r="C35" i="40"/>
  <c r="D26" i="40"/>
  <c r="D20" i="40" s="1"/>
  <c r="C26" i="40"/>
  <c r="C20" i="40" s="1"/>
  <c r="D17" i="40"/>
  <c r="C14" i="50" s="1"/>
  <c r="C17" i="40"/>
  <c r="D12" i="40"/>
  <c r="C13" i="50" s="1"/>
  <c r="C12" i="40"/>
  <c r="A6" i="40"/>
  <c r="C16" i="40" l="1"/>
  <c r="C11" i="40" s="1"/>
  <c r="D16" i="40"/>
  <c r="D11" i="40" s="1"/>
  <c r="C10" i="50" s="1"/>
  <c r="A4" i="39" l="1"/>
  <c r="A4" i="35" l="1"/>
  <c r="D25" i="27" l="1"/>
  <c r="C2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64" i="12" l="1"/>
  <c r="A4" i="10" l="1"/>
  <c r="A4" i="9"/>
  <c r="A4" i="12"/>
  <c r="A4" i="7"/>
  <c r="D45" i="12" l="1"/>
  <c r="D34" i="12"/>
  <c r="D11" i="12"/>
  <c r="D19" i="3"/>
  <c r="C19" i="3"/>
  <c r="D16" i="3"/>
  <c r="C16" i="3"/>
  <c r="D12" i="3"/>
  <c r="C26" i="3" l="1"/>
  <c r="C10" i="3" s="1"/>
  <c r="D10" i="3"/>
  <c r="D10" i="12"/>
  <c r="D44" i="12"/>
  <c r="D26" i="3"/>
  <c r="C9" i="3" l="1"/>
  <c r="D9" i="3"/>
  <c r="C17" i="50" s="1"/>
</calcChain>
</file>

<file path=xl/sharedStrings.xml><?xml version="1.0" encoding="utf-8"?>
<sst xmlns="http://schemas.openxmlformats.org/spreadsheetml/2006/main" count="1400" uniqueCount="909">
  <si>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</si>
  <si>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</si>
  <si>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</si>
  <si>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</si>
  <si>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</si>
  <si>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</si>
  <si>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</si>
  <si>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</si>
  <si>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</si>
  <si>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</si>
  <si>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</si>
  <si>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</si>
  <si>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</si>
  <si>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</si>
  <si>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</si>
  <si>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</si>
  <si>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</si>
  <si>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</si>
  <si>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</si>
  <si>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</si>
  <si>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</si>
  <si>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</si>
  <si>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</si>
  <si>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</si>
  <si>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</si>
  <si>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</si>
  <si>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</si>
  <si>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</si>
  <si>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</si>
  <si>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</si>
  <si>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</si>
  <si>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</si>
  <si>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</si>
  <si>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</si>
  <si>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</si>
  <si>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</si>
  <si>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</si>
  <si>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</si>
  <si>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</si>
  <si>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</si>
  <si>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</si>
  <si>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</si>
  <si>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</si>
  <si>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</si>
  <si>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</si>
  <si>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</si>
  <si>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</si>
  <si>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</si>
  <si>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</si>
  <si>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</si>
  <si>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</si>
  <si>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</si>
  <si>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</si>
  <si>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</si>
  <si>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</si>
  <si>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</si>
  <si>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</si>
  <si>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</si>
  <si>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</si>
  <si>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</si>
  <si>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</si>
  <si>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</si>
  <si>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</si>
  <si>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</si>
  <si>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</si>
  <si>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</si>
  <si>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</si>
  <si>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</si>
  <si>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</si>
  <si>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</si>
  <si>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</si>
  <si>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</si>
  <si>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</si>
  <si>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</si>
  <si>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</si>
  <si>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</si>
  <si>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</si>
  <si>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</si>
  <si>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</si>
  <si>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</si>
  <si>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</si>
  <si>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</si>
  <si>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</si>
  <si>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</si>
  <si>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</si>
  <si>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</si>
  <si>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</si>
  <si>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</si>
  <si>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</si>
  <si>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</si>
  <si>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</si>
  <si>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</si>
  <si>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</si>
  <si>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</si>
  <si>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</si>
  <si>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</si>
  <si>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</si>
  <si>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</si>
  <si>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</si>
  <si>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</si>
  <si>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</si>
  <si>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</si>
  <si>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</si>
  <si>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</si>
  <si>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</si>
  <si>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</si>
  <si>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</si>
  <si>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</si>
  <si>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</si>
  <si>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</si>
  <si>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</si>
  <si>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</si>
  <si>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</si>
  <si>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</si>
  <si>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</si>
  <si>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</si>
  <si>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</si>
  <si>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</si>
  <si>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</si>
  <si>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</si>
  <si>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</si>
  <si>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</si>
  <si>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</si>
  <si>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</si>
  <si>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</si>
  <si>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</si>
  <si>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</si>
  <si>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</si>
  <si>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</si>
  <si>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</si>
  <si>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</si>
  <si>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</si>
  <si>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</si>
  <si>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</si>
  <si>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</si>
  <si>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</si>
  <si>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</si>
  <si>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</si>
  <si>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</si>
  <si>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</si>
  <si>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</si>
  <si>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</si>
  <si>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</si>
  <si>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</si>
  <si>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</si>
  <si>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</si>
  <si>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</si>
  <si>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</si>
  <si>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</si>
  <si>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</si>
  <si>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</si>
  <si>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</si>
  <si>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</si>
  <si>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</si>
  <si>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</si>
  <si>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</si>
  <si>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</si>
  <si>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</si>
  <si>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</si>
  <si>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</si>
  <si>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</si>
  <si>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</si>
  <si>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</si>
  <si>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</si>
  <si>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</si>
  <si>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</si>
  <si>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</si>
  <si>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</si>
  <si>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</si>
  <si>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</si>
  <si>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</si>
  <si>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</si>
  <si>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</si>
  <si>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</si>
  <si>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</si>
  <si>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</si>
  <si>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</si>
  <si>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</si>
  <si>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</si>
  <si>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</si>
  <si>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</si>
  <si>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</si>
  <si>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</si>
  <si>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</si>
  <si>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</si>
  <si>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</si>
  <si>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</si>
  <si>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</si>
  <si>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</si>
  <si>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</si>
  <si>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</si>
  <si>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</si>
  <si>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</si>
  <si>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</si>
  <si>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</si>
  <si>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</si>
  <si>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</si>
  <si>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</si>
  <si>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</si>
  <si>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</si>
  <si>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</si>
  <si>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</si>
  <si>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</si>
  <si>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</si>
  <si>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</si>
  <si>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</si>
  <si>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</si>
  <si>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</si>
  <si>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</si>
  <si>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</si>
  <si>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</si>
  <si>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</si>
  <si>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</si>
  <si>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</si>
  <si>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</si>
  <si>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</si>
  <si>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</si>
  <si>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</si>
  <si>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</si>
  <si>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</si>
  <si>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</si>
  <si>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</si>
  <si>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</si>
  <si>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</si>
  <si>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</si>
  <si>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</si>
  <si>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</si>
  <si>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</si>
  <si>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</si>
  <si>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</si>
  <si>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</si>
  <si>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</si>
  <si>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</si>
  <si>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</si>
  <si>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</si>
  <si>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</si>
  <si>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</si>
  <si>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</si>
  <si>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</si>
  <si>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</si>
  <si>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</si>
  <si>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</si>
  <si>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</si>
  <si>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</si>
  <si>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</si>
  <si>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</si>
  <si>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</si>
  <si>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</si>
  <si>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</si>
  <si>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</si>
  <si>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</si>
  <si>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</si>
  <si>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</si>
  <si>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</si>
  <si>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</si>
  <si>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</si>
  <si>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</si>
  <si>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</si>
  <si>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</si>
  <si>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</si>
  <si>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</si>
  <si>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</si>
  <si>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</si>
  <si>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</si>
  <si>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</si>
  <si>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</si>
  <si>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</si>
  <si>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</si>
  <si>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</si>
  <si>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</si>
  <si>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</si>
  <si>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</si>
  <si>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</si>
  <si>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</si>
  <si>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</si>
  <si>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</si>
  <si>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</si>
  <si>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</si>
  <si>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</si>
  <si>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</si>
  <si>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</si>
  <si>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</si>
  <si>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</si>
  <si>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</si>
  <si>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</si>
  <si>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</si>
  <si>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</si>
  <si>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</si>
  <si>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</si>
  <si>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</si>
  <si>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</si>
  <si>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</si>
  <si>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</si>
  <si>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</si>
  <si>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</si>
  <si>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</si>
  <si>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</si>
  <si>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</si>
  <si>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</si>
  <si>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</si>
  <si>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</si>
  <si>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</si>
  <si>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</si>
  <si>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</si>
  <si>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</si>
  <si>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</si>
  <si>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</si>
  <si>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</si>
  <si>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</si>
  <si>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</si>
  <si>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</si>
  <si>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</si>
  <si>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</si>
  <si>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</si>
  <si>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</si>
  <si>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</si>
  <si>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</si>
  <si>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</si>
  <si>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</si>
  <si>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</si>
  <si>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</si>
  <si>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</si>
  <si>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</si>
  <si>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</si>
  <si>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</si>
  <si>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</si>
  <si>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</si>
  <si>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</si>
  <si>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</si>
  <si>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</si>
  <si>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</si>
  <si>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</si>
  <si>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</si>
  <si>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</si>
  <si>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</si>
  <si>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</si>
  <si>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</si>
  <si>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</si>
  <si>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</si>
  <si>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</si>
  <si>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</si>
  <si>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</si>
  <si>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</si>
  <si>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</si>
  <si>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</si>
  <si>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</si>
  <si>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</si>
  <si>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</si>
  <si>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</si>
  <si>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</si>
  <si>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</si>
  <si>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</si>
  <si>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</si>
  <si>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</si>
  <si>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</si>
  <si>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</si>
  <si>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</si>
  <si>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</si>
  <si>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</si>
  <si>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</si>
  <si>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</si>
  <si>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</si>
  <si>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</si>
  <si>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</si>
  <si>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</si>
  <si>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</si>
  <si>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</si>
  <si>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</si>
  <si>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</si>
  <si>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</si>
  <si>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</si>
  <si>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</si>
  <si>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</si>
  <si>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</si>
  <si>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</si>
  <si>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</si>
  <si>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</si>
  <si>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</si>
  <si>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</si>
  <si>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</si>
  <si>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</si>
  <si>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</si>
  <si>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</si>
  <si>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</si>
  <si>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</si>
  <si>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</si>
  <si>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</si>
  <si>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</si>
  <si>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</si>
  <si>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</si>
  <si>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</si>
  <si>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</si>
  <si>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</si>
  <si>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</si>
  <si>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</si>
  <si>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</si>
  <si>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</si>
  <si>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</si>
  <si>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</si>
  <si>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</si>
  <si>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</si>
  <si>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</si>
  <si>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</si>
  <si>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</si>
  <si>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</si>
  <si>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</si>
  <si>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</si>
  <si>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</si>
  <si>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</si>
  <si>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</si>
  <si>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</si>
  <si>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</si>
  <si>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</si>
  <si>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</si>
  <si>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</si>
  <si>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</si>
  <si>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</si>
  <si>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</si>
  <si>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</si>
  <si>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</si>
  <si>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</si>
  <si>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</si>
  <si>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</si>
  <si>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</si>
  <si>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</si>
  <si>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</si>
  <si>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</si>
  <si>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</si>
  <si>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</si>
  <si>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</si>
  <si>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</si>
  <si>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</si>
  <si>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</si>
  <si>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</si>
  <si>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</si>
  <si>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</si>
  <si>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</si>
  <si>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</si>
  <si>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</si>
  <si>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</si>
  <si>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</si>
  <si>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</si>
  <si>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</si>
  <si>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</si>
  <si>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</si>
  <si>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</si>
  <si>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</si>
  <si>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</si>
  <si>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</si>
  <si>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</si>
  <si>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</si>
  <si>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</si>
  <si>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</si>
  <si>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</si>
  <si>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</si>
  <si>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</si>
  <si>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</si>
  <si>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</si>
  <si>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</si>
  <si>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</si>
  <si>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</si>
  <si>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</si>
  <si>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</si>
  <si>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</si>
  <si>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</si>
  <si>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</si>
  <si>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</si>
  <si>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</si>
  <si>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</si>
  <si>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</si>
  <si>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</si>
  <si>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</si>
  <si>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</si>
  <si>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</si>
  <si>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</si>
  <si>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</si>
  <si>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</si>
  <si>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08/22/2017-09/11/2017</t>
  </si>
  <si>
    <t>მპგ „ერთიანი ნაციონალური მოძრაობა“</t>
  </si>
  <si>
    <t>ლიბერთი</t>
  </si>
  <si>
    <t>GE03LB0123113007326003</t>
  </si>
  <si>
    <t>ქ. ხაშური</t>
  </si>
  <si>
    <t>69.08.03.022</t>
  </si>
  <si>
    <t>ქ. თელავი</t>
  </si>
  <si>
    <t>53.17.125.009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</si>
  <si>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</si>
  <si>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</si>
  <si>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</si>
  <si>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</si>
  <si>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</si>
  <si>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</si>
  <si>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</si>
  <si>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</si>
  <si>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</si>
  <si>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</si>
  <si>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</si>
  <si>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</si>
  <si>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</si>
  <si>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</si>
  <si>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</si>
  <si>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</si>
  <si>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</si>
  <si>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</si>
  <si>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</si>
  <si>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</si>
  <si>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</si>
  <si>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</si>
  <si>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</si>
  <si>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</si>
  <si>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</si>
  <si>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</si>
  <si>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</si>
  <si>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</si>
  <si>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</si>
  <si>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</si>
  <si>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</si>
  <si>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</si>
  <si>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KEK508</t>
  </si>
  <si>
    <t>OPEL</t>
  </si>
  <si>
    <t>ASTRA</t>
  </si>
  <si>
    <t>KEK359</t>
  </si>
  <si>
    <t>SSI926</t>
  </si>
  <si>
    <t>05/14/2014</t>
  </si>
  <si>
    <t>C 320</t>
  </si>
  <si>
    <t>VVA527</t>
  </si>
  <si>
    <t>05/19/2014</t>
  </si>
  <si>
    <t>საკუთრება</t>
  </si>
  <si>
    <t>28.08.2017</t>
  </si>
  <si>
    <t>ფულადი შემოწირულობა</t>
  </si>
  <si>
    <t>მედეა ცანავა</t>
  </si>
  <si>
    <t>01024011896</t>
  </si>
  <si>
    <t>GE78TB1145345063622341</t>
  </si>
  <si>
    <t>თიბისი</t>
  </si>
  <si>
    <t>08.09.2017</t>
  </si>
  <si>
    <t>ნინო ვაშაკიძე</t>
  </si>
  <si>
    <t>39001007732</t>
  </si>
  <si>
    <t>GE55VT7500122111403602</t>
  </si>
  <si>
    <t>ვითიბი ბანკი ჯორჯია</t>
  </si>
  <si>
    <t>09.09.2017</t>
  </si>
  <si>
    <t>ლალი ციციშვილი</t>
  </si>
  <si>
    <t>01030020840</t>
  </si>
  <si>
    <t>GE25LB0711127417458000</t>
  </si>
  <si>
    <t>ელენე</t>
  </si>
  <si>
    <t>ჯავახაძე</t>
  </si>
  <si>
    <t>01018002147</t>
  </si>
  <si>
    <t>პოლიტსაბჭოს თავმჯდომარის მრჩეველი</t>
  </si>
  <si>
    <t>ნინო</t>
  </si>
  <si>
    <t>ქუხილავა</t>
  </si>
  <si>
    <t>51001007064</t>
  </si>
  <si>
    <t>საფინანსო სამსახურის უფროსი სპეციალისტი</t>
  </si>
  <si>
    <t>გიორგი</t>
  </si>
  <si>
    <t>პატარაია</t>
  </si>
  <si>
    <t>01005005987</t>
  </si>
  <si>
    <t>პრესასთან ურთიერთობის სამსახურის უფროსი</t>
  </si>
  <si>
    <t>სალომე</t>
  </si>
  <si>
    <t>სამადაშვილი</t>
  </si>
  <si>
    <t>01005001007</t>
  </si>
  <si>
    <t>პოლიტიკურ პარტნიორებთან შეხვედრა</t>
  </si>
  <si>
    <t>დანია, ქ. კოპენჰაგენი</t>
  </si>
  <si>
    <t>ბრენდირებული აქსესუარებით რკლამის ხარჯი</t>
  </si>
  <si>
    <t>ი/მ არკადი მირუმოვი</t>
  </si>
  <si>
    <t>01005022300</t>
  </si>
  <si>
    <t>მპგ "ერთიანი ნაციონალური მოძრაობა"</t>
  </si>
  <si>
    <t>ცალი</t>
  </si>
  <si>
    <t>მაისური ბრენდირებით</t>
  </si>
  <si>
    <t>მაისურების ბრენდირება</t>
  </si>
  <si>
    <t>ფ/პ ესმერალდა იაკობაშვილი</t>
  </si>
  <si>
    <t>01013001181</t>
  </si>
  <si>
    <t>სურდოთარგმანი</t>
  </si>
  <si>
    <t>ქ. საგარეჯო</t>
  </si>
  <si>
    <t>იჯარა</t>
  </si>
  <si>
    <t>თბილისი, ქინძმარაულის ქ. №5ა, შენობა №3</t>
  </si>
  <si>
    <t>01.19.33.001.203</t>
  </si>
  <si>
    <t>12.12.2010 - 12.12.2017</t>
  </si>
  <si>
    <t>სს ”განთიადი”</t>
  </si>
  <si>
    <t>თბილისი, გურამიშვილის 30 კორ. 1</t>
  </si>
  <si>
    <t>01.12.08.012.003.01.505</t>
  </si>
  <si>
    <t>01.02.2017 - 31.12.2017</t>
  </si>
  <si>
    <t>01023001906</t>
  </si>
  <si>
    <t>რაფიელ აღვსებაძე</t>
  </si>
  <si>
    <t>თბილისი, გლდანის "ა" მ/რ კორ 50-ის მიმდ. ტერიტორ.</t>
  </si>
  <si>
    <t>01.11.12.017.009</t>
  </si>
  <si>
    <t>01001004857</t>
  </si>
  <si>
    <t>ბესარიონ მოსიძე</t>
  </si>
  <si>
    <t>თბილისი, პეკინის(გამსახურდიას გამზ.) 39</t>
  </si>
  <si>
    <t>01.10.13.013.008.01.042</t>
  </si>
  <si>
    <t>15.02.2017 - 31.12.2017</t>
  </si>
  <si>
    <t>01008003204</t>
  </si>
  <si>
    <t>გიორგი ბეგიაშვილი</t>
  </si>
  <si>
    <t>თბილისი, მაზნიაშვილის ქ. 33</t>
  </si>
  <si>
    <t>01.16.05.017.002.01.518</t>
  </si>
  <si>
    <t>01030007495</t>
  </si>
  <si>
    <t>მანანა ჭითავა</t>
  </si>
  <si>
    <t>თბილისი, ვაზისუბნის დასახ. 1-ლი მ/რ N15 მიმდებარედ</t>
  </si>
  <si>
    <t>01.17.07.021.013</t>
  </si>
  <si>
    <t>01.05.2017 - 31.12.2017</t>
  </si>
  <si>
    <t>01002016169</t>
  </si>
  <si>
    <t>ცისანა ზექალაშვილი</t>
  </si>
  <si>
    <t>თბილისი, შიო მღვიმელის ქ. 6</t>
  </si>
  <si>
    <t>01.15.03.007.014.01.002</t>
  </si>
  <si>
    <t>01017005199</t>
  </si>
  <si>
    <t>ტარიელ ჩიტიშვილი</t>
  </si>
  <si>
    <t>თბილისი, ორხევი, მუხაძის კორ. 11, სართ. 1, ბ. 2</t>
  </si>
  <si>
    <t>01.19.17.011.002.01.002</t>
  </si>
  <si>
    <t>01.03.2017 - 31.12.2017</t>
  </si>
  <si>
    <t>14001008499</t>
  </si>
  <si>
    <t>გიორგი დავითური</t>
  </si>
  <si>
    <t>თბილისი, სტანისლავსკის ქ. 5 მე-2 სად. 1-ლი სართ. N7</t>
  </si>
  <si>
    <t>01.13.05.003.027.01.03.007</t>
  </si>
  <si>
    <t>10.03.2017 - 31.12.2017</t>
  </si>
  <si>
    <t>01025011355</t>
  </si>
  <si>
    <t>რევაზ ხონელიძე</t>
  </si>
  <si>
    <t>თბილისი, ირაკლი აბაშიძის ქ. 17</t>
  </si>
  <si>
    <t>01.14.11.015.009.01.016</t>
  </si>
  <si>
    <t>15.06.2017 - 14.12.2017</t>
  </si>
  <si>
    <t>01008029263</t>
  </si>
  <si>
    <t>დიმიტრი არჯევანიძე</t>
  </si>
  <si>
    <t>თბილისი, თემქის დასახ. მე-10 კვარ. კორ. 36ა</t>
  </si>
  <si>
    <t>01.12.02.017.014.01.048</t>
  </si>
  <si>
    <t>43001004049</t>
  </si>
  <si>
    <t>ელისო მახარობლიძე</t>
  </si>
  <si>
    <t>თბილისი, ლიბანის ქ. 10 კორ. 2 ბ. 29</t>
  </si>
  <si>
    <t>01.11.03.008.003.01.029</t>
  </si>
  <si>
    <t>01004004483</t>
  </si>
  <si>
    <t>ანგელინა ბადალაშვილი</t>
  </si>
  <si>
    <t xml:space="preserve">თბილისი, მუხიანი მე-2 მ/რ კორ. 4 </t>
  </si>
  <si>
    <t>01.11.13.002.015.01.502</t>
  </si>
  <si>
    <t>05.05.2017 - 31.12.2017</t>
  </si>
  <si>
    <t>62006000299</t>
  </si>
  <si>
    <t>ნინო გორდიაშვილი</t>
  </si>
  <si>
    <t>თბილისი, ბერი გაბრიელ სალოსის გამზ. 145</t>
  </si>
  <si>
    <t>01.17.14.002.022.01.501</t>
  </si>
  <si>
    <t>16.06.2017 - 16.10.2017</t>
  </si>
  <si>
    <t>01011009924</t>
  </si>
  <si>
    <t>ელგუჯა ლეფსვერიძე</t>
  </si>
  <si>
    <t>თბილისი, დიდი დიღომი, იოანე პეტრიწის ქ. 4</t>
  </si>
  <si>
    <t>01.10.06.009.002.01.503</t>
  </si>
  <si>
    <t>01.07.2017 - 31.10.2017</t>
  </si>
  <si>
    <t>01025019446</t>
  </si>
  <si>
    <t>ნატო ლაბაური</t>
  </si>
  <si>
    <t>თბილისი, მელიტონ და ანდრია ბალანჩივაძის N14</t>
  </si>
  <si>
    <t>01.10.17.041.006</t>
  </si>
  <si>
    <t>01.07.2017 - 30.11.2017</t>
  </si>
  <si>
    <t>09001006314</t>
  </si>
  <si>
    <t>გოგა ჟვანია</t>
  </si>
  <si>
    <t>თბილისი, გრ. რობაქიძის გამზ. 7 კორ. 4 ოფ.9</t>
  </si>
  <si>
    <t>01.13.04.007.016.01.009</t>
  </si>
  <si>
    <t>04.07.2017 - 03.12.2017</t>
  </si>
  <si>
    <t>01003010714</t>
  </si>
  <si>
    <t>ივანე გორგაძე</t>
  </si>
  <si>
    <t>თბილისი, ვარკეთილი-3, მე-4 მ/რ კორ. 419-ის მიმდებარედ</t>
  </si>
  <si>
    <t>01.19.39.002.030</t>
  </si>
  <si>
    <t>01.06.2017 - 31.12.2017</t>
  </si>
  <si>
    <t>01027062191</t>
  </si>
  <si>
    <t>ნანა ტარტარაშვილი</t>
  </si>
  <si>
    <t>თბილისი, ვაჟა-ფშაველას 78ა</t>
  </si>
  <si>
    <t>01.14.03.039.013.01.011</t>
  </si>
  <si>
    <t>01.07.2017 - 31.12.2017</t>
  </si>
  <si>
    <t>60001077001</t>
  </si>
  <si>
    <t>გიორგი ტყეშელაშვილი</t>
  </si>
  <si>
    <t>თბილისი, ეროსი მანჯგალაძის ქ. 64-ის მიმდებარედ</t>
  </si>
  <si>
    <t>01.12.13.064.027.01.02.006</t>
  </si>
  <si>
    <t>25.07.2017 - 30.11.2017</t>
  </si>
  <si>
    <t>01019054654</t>
  </si>
  <si>
    <t>ჯეირან ირემაშვილი</t>
  </si>
  <si>
    <t>თბილისი, შუამთის ქ. 20</t>
  </si>
  <si>
    <t>01.19.20.023.024</t>
  </si>
  <si>
    <t>05.08.2017 - 30.11.2017</t>
  </si>
  <si>
    <t>01027024934</t>
  </si>
  <si>
    <t>თენგიზ ბაბაკიშვილი</t>
  </si>
  <si>
    <t>თბილისი, ქეთევან წამებულის გამზ. 43/2</t>
  </si>
  <si>
    <t>01.17.01.133.002.01.509</t>
  </si>
  <si>
    <t>16.08.2017 - 16.11.2017</t>
  </si>
  <si>
    <t>01011021044</t>
  </si>
  <si>
    <t>ნანული პეტრემღვდლიშვილი</t>
  </si>
  <si>
    <t>ბათუმი, ტაბიძის ქ. 6</t>
  </si>
  <si>
    <t>05.25.05.199</t>
  </si>
  <si>
    <t>23.07.2017 - 22.10.2017</t>
  </si>
  <si>
    <t>245433892</t>
  </si>
  <si>
    <t>შპს "გიგანტი"</t>
  </si>
  <si>
    <t>ქობულეთი, აღმაშენებლის ქ. №99ა</t>
  </si>
  <si>
    <t>16.12.2009 - 16.12.2017</t>
  </si>
  <si>
    <t>მუნიციპალიტეტი, გამგეობა</t>
  </si>
  <si>
    <t>ხულო, მ. აბაშიძის 14</t>
  </si>
  <si>
    <t>23.11.01.117.01.501</t>
  </si>
  <si>
    <t>01.02.2014 - 31.12.2017</t>
  </si>
  <si>
    <t>61009006080</t>
  </si>
  <si>
    <t>გია ქედელიძე</t>
  </si>
  <si>
    <t>ქედა, აღმაშენებლის ქ. 4</t>
  </si>
  <si>
    <t>21.03.34.020</t>
  </si>
  <si>
    <t>შუახევი, რუსთაველის ქ. 17</t>
  </si>
  <si>
    <t>24.02.34.020.01.002</t>
  </si>
  <si>
    <t>12.03.2015 - 31.12.2017</t>
  </si>
  <si>
    <t>61010003569</t>
  </si>
  <si>
    <t>ზურაბ დავითაძე</t>
  </si>
  <si>
    <t>ხელვაჩაური, ფრიდონ ხალვაშის გამზ. 386</t>
  </si>
  <si>
    <t>05.35.26.137.01.500</t>
  </si>
  <si>
    <t>01.03.2014 - 31.12.2017</t>
  </si>
  <si>
    <t>საიდ დიდმანიძე</t>
  </si>
  <si>
    <t>ქუთაისი, წმინდა ნინოს ქ. №9</t>
  </si>
  <si>
    <t>03.03.01.419</t>
  </si>
  <si>
    <t>23.01.2014 - 23.01.2017</t>
  </si>
  <si>
    <t>01001012149</t>
  </si>
  <si>
    <t>ზურაბ ოზგებიშვილი</t>
  </si>
  <si>
    <t>ტყიბული, გამსახურდიას ქ. 36</t>
  </si>
  <si>
    <t>39.01.03.037</t>
  </si>
  <si>
    <t>15.08.2016 - 10.08.2017</t>
  </si>
  <si>
    <t>60002014287</t>
  </si>
  <si>
    <t>თამარ კაშია</t>
  </si>
  <si>
    <t>თერჯოლა, რუსთაველის ქ. №99</t>
  </si>
  <si>
    <t>33.09.01.009.01.507</t>
  </si>
  <si>
    <t>03.02.2014 - 03.02.2018</t>
  </si>
  <si>
    <t>60002007956</t>
  </si>
  <si>
    <t>რუსუდან ზარნაძე</t>
  </si>
  <si>
    <t>ზესტაფონი, რობაქიძის ქ. 1 კორ. 1 ბ. 1</t>
  </si>
  <si>
    <t>32.10.07.933.01.001</t>
  </si>
  <si>
    <t>04.03.2014 - 04.03.2018</t>
  </si>
  <si>
    <t>18001053471</t>
  </si>
  <si>
    <t>მზიური სვანიძე</t>
  </si>
  <si>
    <t>სამტრედია, რაზმაძის ქ. №2</t>
  </si>
  <si>
    <t>34.08.19.486.01.500</t>
  </si>
  <si>
    <t>29.01.2014 - 29.01.2021</t>
  </si>
  <si>
    <t>წყალტუბო, ი. ჭავჭავაძის ქ. 10 ბ. 15</t>
  </si>
  <si>
    <t>29.08.07.010.01.015</t>
  </si>
  <si>
    <t>01.03.2014 - 01.03.2018</t>
  </si>
  <si>
    <t>53001003144</t>
  </si>
  <si>
    <t>ლატავრა ლალიაშვილი</t>
  </si>
  <si>
    <t>საჩხერე, კოსტავას ქ. №11</t>
  </si>
  <si>
    <t>35.01.45.343</t>
  </si>
  <si>
    <t>0.02.2014 - 31.12.2017</t>
  </si>
  <si>
    <t>ელენე ჭიღლაძე</t>
  </si>
  <si>
    <t>ხარაგაული, სოლომონ მეფის ქ. №20, შენ. #1</t>
  </si>
  <si>
    <t>36.01.33.025</t>
  </si>
  <si>
    <t>10.04.2014 - 10.04.2019</t>
  </si>
  <si>
    <t>56001002800</t>
  </si>
  <si>
    <t xml:space="preserve">ხვიჩა არევაძე </t>
  </si>
  <si>
    <t>ბაღდათი, რუსთაველის ქ. 40</t>
  </si>
  <si>
    <t>30.11.03.017</t>
  </si>
  <si>
    <t>01.01.2017 - 01.11.2017</t>
  </si>
  <si>
    <t>09001002450</t>
  </si>
  <si>
    <t>შალვა ლომიძე</t>
  </si>
  <si>
    <t>ზუგდიდი, მეუნარგიას ქ. 12</t>
  </si>
  <si>
    <t>43.31.55.521</t>
  </si>
  <si>
    <t>07.04.2016 - 25.03.2018</t>
  </si>
  <si>
    <t>01027007262</t>
  </si>
  <si>
    <t>ნუგზარ მეგნეიშვილი</t>
  </si>
  <si>
    <t>ხობი, 9 აპრილის ქ. 3</t>
  </si>
  <si>
    <t>45.21.23.337</t>
  </si>
  <si>
    <t>58001003118</t>
  </si>
  <si>
    <t>ირმა გაბუნია</t>
  </si>
  <si>
    <t>ჩხოროწყუ, შენგელიას ქ. 2</t>
  </si>
  <si>
    <t>46.02.44.007</t>
  </si>
  <si>
    <t>48001002277</t>
  </si>
  <si>
    <t>ბესიკ მამფორია</t>
  </si>
  <si>
    <t>მარტვილი, თავისუფლების 10</t>
  </si>
  <si>
    <t>41.09.04.094.01.508</t>
  </si>
  <si>
    <t>25.08.2014 - 25.08.2019</t>
  </si>
  <si>
    <t>წალენჯიხა, გამსახურდიას ქ. №9</t>
  </si>
  <si>
    <t>47.11.43.070</t>
  </si>
  <si>
    <t>01.03.2017 - 01.03.2021</t>
  </si>
  <si>
    <t>62001043897</t>
  </si>
  <si>
    <t>თამარ მებონია</t>
  </si>
  <si>
    <t>ამბროლაური, კოსტავას ქ. 28</t>
  </si>
  <si>
    <t>24.45.66.978</t>
  </si>
  <si>
    <t>01.12.2016 - 01.12.2017</t>
  </si>
  <si>
    <t>შპს ”სილქნეტი”</t>
  </si>
  <si>
    <t>ოზურგეთი, დოლიძის ქ. №13</t>
  </si>
  <si>
    <t>23.23.01.078</t>
  </si>
  <si>
    <t>13.04.2016 - 13.01.2018</t>
  </si>
  <si>
    <t>01011021338</t>
  </si>
  <si>
    <t>დავით მჟავანაძე</t>
  </si>
  <si>
    <t>ჩოხატაური, დუმბაძის ქ, №14</t>
  </si>
  <si>
    <t>28.01.21.006</t>
  </si>
  <si>
    <t>15.02.2016 - 31.12.2017</t>
  </si>
  <si>
    <t>46001001923</t>
  </si>
  <si>
    <t>მურადი კვინტრაძე</t>
  </si>
  <si>
    <t>ასპინძა, ერეკლე II-ს ქ. №4</t>
  </si>
  <si>
    <t>60.01.01.097.01.547</t>
  </si>
  <si>
    <t>ამირან ლონდარიძე</t>
  </si>
  <si>
    <t>თეთრიწყარო, თამარ მეფის ქ. №22</t>
  </si>
  <si>
    <t>84.01.35.168</t>
  </si>
  <si>
    <t>22.04.2015 - 31.12.2017</t>
  </si>
  <si>
    <t>01017003840</t>
  </si>
  <si>
    <t>მერაბ ბოცვაძე</t>
  </si>
  <si>
    <t>ბოლნისი, სულხან-საბა ორბელიანის ქ. №99</t>
  </si>
  <si>
    <t>80.06.67.070</t>
  </si>
  <si>
    <t xml:space="preserve">01.02.2017 - 01.02.2018 </t>
  </si>
  <si>
    <t>შპს ”ბოლნისის სტამბა”</t>
  </si>
  <si>
    <t>გარდაბანი, დ. აღმაშენებლის ქ. 61</t>
  </si>
  <si>
    <t>81.15.13.183.01.500</t>
  </si>
  <si>
    <t xml:space="preserve">01.05.2017 - 31.12.2017 </t>
  </si>
  <si>
    <t>12001041978</t>
  </si>
  <si>
    <t>შახმარდან გუსეინოვი</t>
  </si>
  <si>
    <t>ყვარელი, ჭავჭავაძის ქუჩა N25</t>
  </si>
  <si>
    <t>57.06.60.077</t>
  </si>
  <si>
    <t>45001000755</t>
  </si>
  <si>
    <t>გიორგი სეფაშვილი</t>
  </si>
  <si>
    <t>სიღნაღი, ცოტნე დადიანის ქ. 21ა</t>
  </si>
  <si>
    <t>56.14.41.009</t>
  </si>
  <si>
    <t>01.08.2016 - 30.12.2017</t>
  </si>
  <si>
    <t xml:space="preserve">ქეთევან მჭედლიშვილი </t>
  </si>
  <si>
    <t>ლაგოდეხი, ჭავჭავაძის ქ. 2</t>
  </si>
  <si>
    <t>54.01.55.098</t>
  </si>
  <si>
    <t>01.08.2017 - 31.12.2017</t>
  </si>
  <si>
    <t>25001049879</t>
  </si>
  <si>
    <t>ნინო მამაცაშვილი</t>
  </si>
  <si>
    <t>დუშეთი, აღმაშენებლის ქ. (ყოფილი სატყეოს)</t>
  </si>
  <si>
    <t>71.51.02.443</t>
  </si>
  <si>
    <t xml:space="preserve">12.12.2012 - 12.12.2017 </t>
  </si>
  <si>
    <t>მცხეთა, მამულაშვილის ქ. 2</t>
  </si>
  <si>
    <t>72.07.04.581</t>
  </si>
  <si>
    <t>01.07.2017 - 31.12.2019</t>
  </si>
  <si>
    <t>01001028817</t>
  </si>
  <si>
    <t>მარიამ ლომაშვილი</t>
  </si>
  <si>
    <t>თიანეთი, რუსთაველის ქ. 73</t>
  </si>
  <si>
    <t>551.33.30.77</t>
  </si>
  <si>
    <t>გიორგი ბიჭინაშვილი</t>
  </si>
  <si>
    <t>09.11.2015 წ.</t>
  </si>
  <si>
    <t>შპს "სუფთა წყალი"</t>
  </si>
  <si>
    <t>205150655</t>
  </si>
  <si>
    <t>წარმომადგენლობითი ხარჯი</t>
  </si>
  <si>
    <t>01.06.2015 წ.</t>
  </si>
  <si>
    <t>შპს "ლაზერლენდი"</t>
  </si>
  <si>
    <t>205255418</t>
  </si>
  <si>
    <t>კატრიჯების დამუხტვა, აღდგენა</t>
  </si>
  <si>
    <t>01.01.2015 წ.</t>
  </si>
  <si>
    <t>შპს "მბს"</t>
  </si>
  <si>
    <t>203838277</t>
  </si>
  <si>
    <t>კომპიუტერის მოწყობილობები</t>
  </si>
  <si>
    <t>17.02.2017 წ.</t>
  </si>
  <si>
    <t>შპს "ოფისლაინი"</t>
  </si>
  <si>
    <t>400170934</t>
  </si>
  <si>
    <t>საკანცელარიო საქონელი</t>
  </si>
  <si>
    <t>27.06.2017 წ.</t>
  </si>
  <si>
    <t>ირაკლი შაიშმელაშვილი</t>
  </si>
  <si>
    <t>35001020140</t>
  </si>
  <si>
    <t>გახმოვანების მომსახურება</t>
  </si>
  <si>
    <t>03.03.2016 წ.</t>
  </si>
  <si>
    <t>ი/მ ნადეჟდა ჩეჩელაშვილი</t>
  </si>
  <si>
    <t>01019015541</t>
  </si>
  <si>
    <t xml:space="preserve">დროშა </t>
  </si>
  <si>
    <t>27.03.2013 წ.</t>
  </si>
  <si>
    <t xml:space="preserve">შპს "ნოვი სტილი ჯორჯია" </t>
  </si>
  <si>
    <t>204546688</t>
  </si>
  <si>
    <t>საოფისე სკამი ნაჭრის</t>
  </si>
  <si>
    <t>03.10.2016 წ.</t>
  </si>
  <si>
    <t>შპს "ვიქტორია სექიურითი"</t>
  </si>
  <si>
    <t>დაცვის მომსახურება</t>
  </si>
  <si>
    <t>12.07.2017 წ.</t>
  </si>
  <si>
    <t>შპს "იუნაიტეტ სექიურითი"</t>
  </si>
  <si>
    <t>204994159</t>
  </si>
  <si>
    <t>01.03.2017 წ.</t>
  </si>
  <si>
    <t>შპს "ახალი ამბები"</t>
  </si>
  <si>
    <t>საინფორმაციო მომსახურება</t>
  </si>
  <si>
    <t>01.11.2016 წ.</t>
  </si>
  <si>
    <t>შპს "ტექინჟინერინგ ჯგუფი"</t>
  </si>
  <si>
    <t>ლიფტით მომსახურება</t>
  </si>
  <si>
    <t>31.12.2015 წ.</t>
  </si>
  <si>
    <t>მიხეილ შამოიანი</t>
  </si>
  <si>
    <t>ნაგვის პარკი, მაგიდის ტილოები</t>
  </si>
  <si>
    <t>20.05.2017 წ.</t>
  </si>
  <si>
    <t>შპს "დეიზი"</t>
  </si>
  <si>
    <t>ბანერები</t>
  </si>
  <si>
    <t>01.04.2017 წ.</t>
  </si>
  <si>
    <t>შპს "დიოსი 2017"</t>
  </si>
  <si>
    <t>ბუკლეტები</t>
  </si>
  <si>
    <t>შპს "ტორი პლიუსი"</t>
  </si>
  <si>
    <t>ბუკლეტები, დუპლეტი, ტრიპლეტი, სტიკერები</t>
  </si>
  <si>
    <t>01.12.2013 წ.</t>
  </si>
  <si>
    <t>დარეჯან გორგოძე</t>
  </si>
  <si>
    <t>25001003735</t>
  </si>
  <si>
    <t>ყვავილების კომპოზიცია</t>
  </si>
  <si>
    <t>03.08.2017 წ.</t>
  </si>
  <si>
    <t>შპს "ჯეოლენდი"</t>
  </si>
  <si>
    <t>204447394</t>
  </si>
  <si>
    <t>კარტოგრაფიული მომსახურება</t>
  </si>
  <si>
    <t>23.06.2017 წ.</t>
  </si>
  <si>
    <t>შპს "ივენთი 2030"</t>
  </si>
  <si>
    <t>სკამებით მომსახურების გაწევა</t>
  </si>
  <si>
    <t>11.01.2013 წ.</t>
  </si>
  <si>
    <t>შპს "თეგეტა მოტორსი"</t>
  </si>
  <si>
    <t>ავტოტექმომსახურება</t>
  </si>
  <si>
    <t>22.05.2017 წ.</t>
  </si>
  <si>
    <t>შპს "პრინტ-სერვისი"</t>
  </si>
  <si>
    <t>202345514</t>
  </si>
  <si>
    <t>21.08.2017 წ.</t>
  </si>
  <si>
    <t>შპს "ნიკონი"</t>
  </si>
  <si>
    <t>402009349</t>
  </si>
  <si>
    <t>დროშა (ქაღაალდის) 2000 ცალი</t>
  </si>
  <si>
    <t>31.08.2017 წ.</t>
  </si>
  <si>
    <t>ესმირალდა იაკობაშვილი</t>
  </si>
  <si>
    <t>სურდო-თარგმანი</t>
  </si>
  <si>
    <t>შპს "ჰორეკა"</t>
  </si>
  <si>
    <t>204557452</t>
  </si>
  <si>
    <t>სელექტ ეკო ზზ პირსახოცი ცალი200</t>
  </si>
  <si>
    <t>05.09.2017 წ.</t>
  </si>
  <si>
    <t>შპს "კაბადონი +"</t>
  </si>
  <si>
    <t>205186065</t>
  </si>
  <si>
    <t>ბუკლეტი ა5 ზომით</t>
  </si>
  <si>
    <t>17.03.2012 წ.</t>
  </si>
  <si>
    <t>შპს "საქართველოს ფოსტa"</t>
  </si>
  <si>
    <t>203836233</t>
  </si>
  <si>
    <t>საფოსტო საკურიერო მომსახურება</t>
  </si>
  <si>
    <t>10.08.2016 წ.</t>
  </si>
  <si>
    <t>შპს "საქართველო "</t>
  </si>
  <si>
    <t>204421991</t>
  </si>
  <si>
    <t>61008002023</t>
  </si>
  <si>
    <t>ცისანა დავითაძე</t>
  </si>
  <si>
    <t>01.09.2017 - 31.12.2017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</si>
</sst>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mm\/dd\/yyyy"/>
  </numFmts>
  <fonts count="3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8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474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7" xfId="2" applyFont="1" applyFill="1" applyBorder="1" applyAlignment="1" applyProtection="1">
      <alignment horizontal="center" vertical="top" wrapText="1"/>
    </xf>
    <xf numFmtId="1" fontId="24" fillId="5" borderId="27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8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9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0" xfId="2" applyFont="1" applyFill="1" applyBorder="1" applyAlignment="1" applyProtection="1">
      <alignment horizontal="left" vertical="top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4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33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4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25" xfId="9" applyFont="1" applyFill="1" applyBorder="1" applyAlignment="1" applyProtection="1">
      <alignment vertical="center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 wrapText="1"/>
      <protection locked="0"/>
    </xf>
    <xf numFmtId="49" fontId="32" fillId="0" borderId="23" xfId="9" applyNumberFormat="1" applyFont="1" applyBorder="1" applyAlignment="1" applyProtection="1">
      <alignment vertical="center"/>
      <protection locked="0"/>
    </xf>
    <xf numFmtId="0" fontId="32" fillId="0" borderId="22" xfId="9" applyFont="1" applyBorder="1" applyAlignment="1" applyProtection="1">
      <alignment vertical="center" wrapText="1"/>
      <protection locked="0"/>
    </xf>
    <xf numFmtId="0" fontId="32" fillId="0" borderId="24" xfId="9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14" fontId="32" fillId="0" borderId="23" xfId="9" applyNumberFormat="1" applyFont="1" applyBorder="1" applyAlignment="1" applyProtection="1">
      <alignment vertical="center" wrapText="1"/>
      <protection locked="0"/>
    </xf>
    <xf numFmtId="0" fontId="32" fillId="0" borderId="22" xfId="9" applyFont="1" applyBorder="1" applyAlignment="1" applyProtection="1">
      <alignment horizontal="center"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0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0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19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7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7" xfId="9" applyFont="1" applyBorder="1" applyAlignment="1" applyProtection="1">
      <alignment vertical="center" wrapText="1"/>
      <protection locked="0"/>
    </xf>
    <xf numFmtId="0" fontId="32" fillId="0" borderId="18" xfId="9" applyFont="1" applyBorder="1" applyAlignment="1" applyProtection="1">
      <alignment horizontal="right" vertical="center"/>
      <protection locked="0"/>
    </xf>
    <xf numFmtId="0" fontId="32" fillId="0" borderId="17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1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0" xfId="9" applyFont="1" applyFill="1" applyBorder="1" applyAlignment="1" applyProtection="1">
      <alignment horizontal="center" vertical="center" wrapText="1"/>
    </xf>
    <xf numFmtId="0" fontId="29" fillId="4" borderId="15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4" borderId="12" xfId="9" applyFont="1" applyFill="1" applyBorder="1" applyAlignment="1" applyProtection="1">
      <alignment horizontal="center" vertical="center" wrapText="1"/>
    </xf>
    <xf numFmtId="0" fontId="29" fillId="3" borderId="15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49" fontId="29" fillId="3" borderId="13" xfId="9" applyNumberFormat="1" applyFont="1" applyFill="1" applyBorder="1" applyAlignment="1" applyProtection="1">
      <alignment horizontal="center" vertical="center" wrapText="1"/>
    </xf>
    <xf numFmtId="0" fontId="29" fillId="3" borderId="9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9" fillId="5" borderId="12" xfId="9" applyFont="1" applyFill="1" applyBorder="1" applyAlignment="1" applyProtection="1">
      <alignment horizontal="center" vertical="center" wrapText="1"/>
    </xf>
    <xf numFmtId="0" fontId="27" fillId="5" borderId="4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1" xfId="9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1" xfId="0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1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6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0" fontId="21" fillId="0" borderId="0" xfId="9" applyFont="1" applyFill="1" applyBorder="1" applyAlignment="1" applyProtection="1">
      <alignment horizontal="right" vertical="center"/>
      <protection locked="0"/>
    </xf>
    <xf numFmtId="0" fontId="22" fillId="0" borderId="41" xfId="1" applyFont="1" applyFill="1" applyBorder="1" applyAlignment="1" applyProtection="1">
      <alignment horizontal="left" vertical="center"/>
    </xf>
    <xf numFmtId="0" fontId="21" fillId="0" borderId="0" xfId="9" applyFont="1" applyFill="1" applyBorder="1" applyAlignment="1" applyProtection="1">
      <alignment vertical="center"/>
      <protection locked="0"/>
    </xf>
    <xf numFmtId="167" fontId="19" fillId="0" borderId="0" xfId="9" applyNumberFormat="1" applyFont="1" applyFill="1" applyBorder="1" applyAlignment="1" applyProtection="1">
      <alignment vertical="center"/>
      <protection locked="0"/>
    </xf>
    <xf numFmtId="169" fontId="17" fillId="0" borderId="0" xfId="1" applyNumberFormat="1" applyFont="1" applyFill="1" applyBorder="1" applyAlignment="1" applyProtection="1">
      <alignment vertical="center"/>
    </xf>
    <xf numFmtId="169" fontId="17" fillId="0" borderId="0" xfId="1" applyNumberFormat="1" applyFont="1" applyFill="1" applyBorder="1" applyAlignment="1" applyProtection="1">
      <alignment horizontal="right" vertical="center"/>
    </xf>
    <xf numFmtId="0" fontId="22" fillId="0" borderId="0" xfId="0" applyFont="1" applyFill="1" applyBorder="1" applyProtection="1"/>
    <xf numFmtId="169" fontId="19" fillId="0" borderId="2" xfId="16" applyNumberFormat="1" applyFont="1" applyBorder="1" applyAlignment="1" applyProtection="1">
      <alignment wrapText="1"/>
      <protection locked="0"/>
    </xf>
    <xf numFmtId="169" fontId="19" fillId="0" borderId="2" xfId="17" applyNumberFormat="1" applyFont="1" applyBorder="1" applyAlignment="1" applyProtection="1">
      <alignment horizontal="center" wrapText="1"/>
      <protection locked="0"/>
    </xf>
    <xf numFmtId="14" fontId="19" fillId="0" borderId="2" xfId="17" applyNumberFormat="1" applyFont="1" applyBorder="1" applyAlignment="1" applyProtection="1">
      <alignment horizontal="center" wrapText="1"/>
      <protection locked="0"/>
    </xf>
    <xf numFmtId="4" fontId="22" fillId="5" borderId="1" xfId="0" applyNumberFormat="1" applyFont="1" applyFill="1" applyBorder="1" applyProtection="1"/>
    <xf numFmtId="3" fontId="23" fillId="0" borderId="0" xfId="1" applyNumberFormat="1" applyFont="1" applyAlignment="1" applyProtection="1">
      <alignment horizontal="center" vertical="center" wrapText="1"/>
      <protection locked="0"/>
    </xf>
    <xf numFmtId="0" fontId="16" fillId="0" borderId="1" xfId="0" applyFont="1" applyFill="1" applyBorder="1"/>
    <xf numFmtId="0" fontId="11" fillId="0" borderId="1" xfId="0" applyFont="1" applyFill="1" applyBorder="1" applyAlignment="1">
      <alignment vertical="center"/>
    </xf>
    <xf numFmtId="0" fontId="17" fillId="0" borderId="1" xfId="1" applyFont="1" applyFill="1" applyBorder="1" applyAlignment="1" applyProtection="1">
      <alignment horizontal="left" vertical="center" wrapText="1"/>
    </xf>
    <xf numFmtId="14" fontId="17" fillId="0" borderId="2" xfId="1" applyNumberFormat="1" applyFont="1" applyFill="1" applyBorder="1" applyAlignment="1" applyProtection="1">
      <alignment horizontal="left" vertical="center" wrapText="1" indent="1"/>
    </xf>
    <xf numFmtId="3" fontId="17" fillId="0" borderId="1" xfId="1" applyNumberFormat="1" applyFont="1" applyFill="1" applyBorder="1" applyAlignment="1" applyProtection="1">
      <alignment horizontal="right" vertical="center" wrapText="1"/>
    </xf>
    <xf numFmtId="3" fontId="17" fillId="0" borderId="0" xfId="3" applyNumberFormat="1" applyFont="1" applyProtection="1">
      <protection locked="0"/>
    </xf>
    <xf numFmtId="49" fontId="19" fillId="0" borderId="2" xfId="16" applyNumberFormat="1" applyFont="1" applyBorder="1" applyAlignment="1" applyProtection="1">
      <alignment wrapText="1"/>
      <protection locked="0"/>
    </xf>
    <xf numFmtId="0" fontId="35" fillId="0" borderId="6" xfId="2" applyFont="1" applyFill="1" applyBorder="1" applyAlignment="1" applyProtection="1">
      <alignment horizontal="center" vertical="top" wrapText="1"/>
      <protection locked="0"/>
    </xf>
    <xf numFmtId="14" fontId="36" fillId="0" borderId="1" xfId="3" applyNumberFormat="1" applyFont="1" applyBorder="1" applyProtection="1">
      <protection locked="0"/>
    </xf>
    <xf numFmtId="1" fontId="35" fillId="0" borderId="6" xfId="2" applyNumberFormat="1" applyFont="1" applyFill="1" applyBorder="1" applyAlignment="1" applyProtection="1">
      <alignment horizontal="left" vertical="top" wrapText="1"/>
      <protection locked="0"/>
    </xf>
    <xf numFmtId="0" fontId="35" fillId="0" borderId="6" xfId="2" applyFont="1" applyFill="1" applyBorder="1" applyAlignment="1" applyProtection="1">
      <alignment horizontal="left" vertical="top" wrapText="1"/>
      <protection locked="0"/>
    </xf>
    <xf numFmtId="0" fontId="36" fillId="5" borderId="0" xfId="0" applyFont="1" applyFill="1" applyProtection="1">
      <protection locked="0"/>
    </xf>
    <xf numFmtId="0" fontId="36" fillId="2" borderId="0" xfId="0" applyFont="1" applyFill="1" applyProtection="1">
      <protection locked="0"/>
    </xf>
    <xf numFmtId="0" fontId="19" fillId="0" borderId="0" xfId="9" applyFont="1" applyFill="1" applyBorder="1" applyAlignment="1" applyProtection="1">
      <alignment horizontal="center" vertical="center"/>
      <protection locked="0"/>
    </xf>
    <xf numFmtId="0" fontId="19" fillId="0" borderId="40" xfId="9" applyFont="1" applyFill="1" applyBorder="1" applyAlignment="1" applyProtection="1">
      <alignment horizontal="center" vertical="center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9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0" fontId="29" fillId="4" borderId="10" xfId="9" applyFont="1" applyFill="1" applyBorder="1" applyAlignment="1" applyProtection="1">
      <alignment horizontal="center" vertical="center"/>
    </xf>
    <xf numFmtId="14" fontId="21" fillId="2" borderId="36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6" xfId="10" applyNumberFormat="1" applyFont="1" applyFill="1" applyBorder="1" applyAlignment="1" applyProtection="1">
      <alignment horizontal="center" vertical="center"/>
    </xf>
    <xf numFmtId="14" fontId="21" fillId="2" borderId="36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6" xfId="3" applyFont="1" applyBorder="1" applyAlignment="1" applyProtection="1">
      <alignment horizontal="center" vertical="center"/>
      <protection locked="0"/>
    </xf>
    <xf numFmtId="0" fontId="17" fillId="0" borderId="36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31" xfId="3" applyFont="1" applyBorder="1" applyAlignment="1">
      <alignment horizontal="center" vertical="center"/>
    </xf>
  </cellXfs>
  <cellStyles count="18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10" xfId="17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5 3 3" xfId="16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171450</xdr:rowOff>
    </xdr:from>
    <xdr:to>
      <xdr:col>2</xdr:col>
      <xdr:colOff>1495425</xdr:colOff>
      <xdr:row>22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171450</xdr:rowOff>
    </xdr:from>
    <xdr:to>
      <xdr:col>1</xdr:col>
      <xdr:colOff>1495425</xdr:colOff>
      <xdr:row>19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19</xdr:row>
      <xdr:rowOff>180975</xdr:rowOff>
    </xdr:from>
    <xdr:to>
      <xdr:col>6</xdr:col>
      <xdr:colOff>219075</xdr:colOff>
      <xdr:row>19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showGridLines="0" view="pageBreakPreview" zoomScale="70" zoomScaleSheetLayoutView="70" workbookViewId="0">
      <selection activeCell="E11" sqref="E11"/>
    </sheetView>
  </sheetViews>
  <sheetFormatPr defaultRowHeight="15" x14ac:dyDescent="0.2"/>
  <cols>
    <col min="1" max="1" width="6.28515625" style="257" bestFit="1" customWidth="1"/>
    <col min="2" max="2" width="13.140625" style="257" customWidth="1"/>
    <col min="3" max="3" width="17.85546875" style="257" customWidth="1"/>
    <col min="4" max="4" width="15.140625" style="257" customWidth="1"/>
    <col min="5" max="5" width="24.5703125" style="257" customWidth="1"/>
    <col min="6" max="8" width="19.140625" style="258" customWidth="1"/>
    <col min="9" max="9" width="16.42578125" style="257" bestFit="1" customWidth="1"/>
    <col min="10" max="10" width="17.42578125" style="257" customWidth="1"/>
    <col min="11" max="11" width="13.140625" style="257" bestFit="1" customWidth="1"/>
    <col min="12" max="12" width="15.28515625" style="257" customWidth="1"/>
    <col min="13" max="16384" width="9.140625" style="257"/>
  </cols>
  <sheetData>
    <row r="1" spans="1:12" s="268" customFormat="1" x14ac:dyDescent="0.2">
      <c r="A1" s="333" t="s">
        <v>289</v>
      </c>
      <c r="B1" s="322"/>
      <c r="C1" s="322"/>
      <c r="D1" s="322"/>
      <c r="E1" s="323"/>
      <c r="F1" s="317"/>
      <c r="G1" s="323"/>
      <c r="H1" s="332"/>
      <c r="I1" s="322"/>
      <c r="J1" s="323"/>
      <c r="K1" s="323"/>
      <c r="L1" s="331" t="s">
        <v>97</v>
      </c>
    </row>
    <row r="2" spans="1:12" s="268" customFormat="1" x14ac:dyDescent="0.2">
      <c r="A2" s="330" t="s">
        <v>128</v>
      </c>
      <c r="B2" s="322"/>
      <c r="C2" s="322"/>
      <c r="D2" s="322"/>
      <c r="E2" s="323"/>
      <c r="F2" s="317"/>
      <c r="G2" s="323"/>
      <c r="H2" s="329"/>
      <c r="I2" s="322"/>
      <c r="J2" s="323"/>
      <c r="K2" s="438" t="s">
        <v>477</v>
      </c>
      <c r="L2" s="439"/>
    </row>
    <row r="3" spans="1:12" s="268" customFormat="1" x14ac:dyDescent="0.2">
      <c r="A3" s="328"/>
      <c r="B3" s="322"/>
      <c r="C3" s="327"/>
      <c r="D3" s="326"/>
      <c r="E3" s="323"/>
      <c r="F3" s="325"/>
      <c r="G3" s="323"/>
      <c r="H3" s="323"/>
      <c r="I3" s="317"/>
      <c r="J3" s="322"/>
      <c r="K3" s="322"/>
      <c r="L3" s="321"/>
    </row>
    <row r="4" spans="1:12" s="268" customFormat="1" x14ac:dyDescent="0.2">
      <c r="A4" s="351" t="s">
        <v>257</v>
      </c>
      <c r="B4" s="317"/>
      <c r="C4" s="317"/>
      <c r="D4" s="359"/>
      <c r="E4" s="360"/>
      <c r="F4" s="324"/>
      <c r="G4" s="323"/>
      <c r="H4" s="361"/>
      <c r="I4" s="360"/>
      <c r="J4" s="322"/>
      <c r="K4" s="323"/>
      <c r="L4" s="321"/>
    </row>
    <row r="5" spans="1:12" s="268" customFormat="1" ht="15.75" thickBot="1" x14ac:dyDescent="0.25">
      <c r="A5" s="414" t="s">
        <v>478</v>
      </c>
      <c r="B5" s="415"/>
      <c r="C5" s="413"/>
      <c r="D5" s="416"/>
      <c r="E5" s="323"/>
      <c r="F5" s="324"/>
      <c r="G5" s="324"/>
      <c r="H5" s="324"/>
      <c r="I5" s="323"/>
      <c r="J5" s="322"/>
      <c r="K5" s="322"/>
      <c r="L5" s="321"/>
    </row>
    <row r="6" spans="1:12" ht="15.75" thickBot="1" x14ac:dyDescent="0.25">
      <c r="A6" s="320"/>
      <c r="B6" s="319"/>
      <c r="C6" s="318"/>
      <c r="D6" s="318"/>
      <c r="E6" s="318"/>
      <c r="F6" s="317"/>
      <c r="G6" s="317"/>
      <c r="H6" s="317"/>
      <c r="I6" s="442" t="s">
        <v>405</v>
      </c>
      <c r="J6" s="443"/>
      <c r="K6" s="444"/>
      <c r="L6" s="316"/>
    </row>
    <row r="7" spans="1:12" s="304" customFormat="1" ht="51.75" thickBot="1" x14ac:dyDescent="0.25">
      <c r="A7" s="315" t="s">
        <v>64</v>
      </c>
      <c r="B7" s="314" t="s">
        <v>129</v>
      </c>
      <c r="C7" s="314" t="s">
        <v>404</v>
      </c>
      <c r="D7" s="313" t="s">
        <v>263</v>
      </c>
      <c r="E7" s="312" t="s">
        <v>403</v>
      </c>
      <c r="F7" s="311" t="s">
        <v>402</v>
      </c>
      <c r="G7" s="310" t="s">
        <v>216</v>
      </c>
      <c r="H7" s="309" t="s">
        <v>213</v>
      </c>
      <c r="I7" s="308" t="s">
        <v>401</v>
      </c>
      <c r="J7" s="307" t="s">
        <v>260</v>
      </c>
      <c r="K7" s="306" t="s">
        <v>217</v>
      </c>
      <c r="L7" s="305" t="s">
        <v>218</v>
      </c>
    </row>
    <row r="8" spans="1:12" s="298" customFormat="1" ht="15.75" thickBot="1" x14ac:dyDescent="0.25">
      <c r="A8" s="302">
        <v>1</v>
      </c>
      <c r="B8" s="301">
        <v>2</v>
      </c>
      <c r="C8" s="303">
        <v>3</v>
      </c>
      <c r="D8" s="303">
        <v>4</v>
      </c>
      <c r="E8" s="302">
        <v>5</v>
      </c>
      <c r="F8" s="301">
        <v>6</v>
      </c>
      <c r="G8" s="303">
        <v>7</v>
      </c>
      <c r="H8" s="301">
        <v>8</v>
      </c>
      <c r="I8" s="302">
        <v>9</v>
      </c>
      <c r="J8" s="301">
        <v>10</v>
      </c>
      <c r="K8" s="300">
        <v>11</v>
      </c>
      <c r="L8" s="299">
        <v>12</v>
      </c>
    </row>
    <row r="9" spans="1:12" ht="25.5" x14ac:dyDescent="0.2">
      <c r="A9" s="297">
        <v>1</v>
      </c>
      <c r="B9" s="288" t="s">
        <v>527</v>
      </c>
      <c r="C9" s="287" t="s">
        <v>528</v>
      </c>
      <c r="D9" s="296">
        <v>98</v>
      </c>
      <c r="E9" s="295" t="s">
        <v>529</v>
      </c>
      <c r="F9" s="284" t="s">
        <v>530</v>
      </c>
      <c r="G9" s="294" t="s">
        <v>531</v>
      </c>
      <c r="H9" s="294" t="s">
        <v>532</v>
      </c>
      <c r="I9" s="293"/>
      <c r="J9" s="292"/>
      <c r="K9" s="291"/>
      <c r="L9" s="290"/>
    </row>
    <row r="10" spans="1:12" ht="25.5" x14ac:dyDescent="0.2">
      <c r="A10" s="289">
        <v>2</v>
      </c>
      <c r="B10" s="288" t="s">
        <v>533</v>
      </c>
      <c r="C10" s="287" t="s">
        <v>528</v>
      </c>
      <c r="D10" s="286">
        <v>20</v>
      </c>
      <c r="E10" s="285" t="s">
        <v>534</v>
      </c>
      <c r="F10" s="284" t="s">
        <v>535</v>
      </c>
      <c r="G10" s="284" t="s">
        <v>536</v>
      </c>
      <c r="H10" s="284" t="s">
        <v>537</v>
      </c>
      <c r="I10" s="283"/>
      <c r="J10" s="282"/>
      <c r="K10" s="281"/>
      <c r="L10" s="280"/>
    </row>
    <row r="11" spans="1:12" ht="25.5" x14ac:dyDescent="0.2">
      <c r="A11" s="289">
        <v>3</v>
      </c>
      <c r="B11" s="288" t="s">
        <v>538</v>
      </c>
      <c r="C11" s="287" t="s">
        <v>528</v>
      </c>
      <c r="D11" s="286">
        <v>250</v>
      </c>
      <c r="E11" s="285" t="s">
        <v>539</v>
      </c>
      <c r="F11" s="324" t="s">
        <v>540</v>
      </c>
      <c r="G11" s="284" t="s">
        <v>541</v>
      </c>
      <c r="H11" s="284" t="s">
        <v>479</v>
      </c>
      <c r="I11" s="283"/>
      <c r="J11" s="282"/>
      <c r="K11" s="281"/>
      <c r="L11" s="280"/>
    </row>
    <row r="12" spans="1:12" ht="15.75" thickBot="1" x14ac:dyDescent="0.25">
      <c r="A12" s="279" t="s">
        <v>259</v>
      </c>
      <c r="B12" s="278"/>
      <c r="C12" s="277"/>
      <c r="D12" s="276"/>
      <c r="E12" s="275"/>
      <c r="F12" s="274"/>
      <c r="G12" s="274"/>
      <c r="H12" s="274"/>
      <c r="I12" s="273"/>
      <c r="J12" s="272"/>
      <c r="K12" s="271"/>
      <c r="L12" s="270"/>
    </row>
    <row r="13" spans="1:12" x14ac:dyDescent="0.2">
      <c r="A13" s="260"/>
      <c r="B13" s="261"/>
      <c r="C13" s="260"/>
      <c r="D13" s="261"/>
      <c r="E13" s="260"/>
      <c r="F13" s="261"/>
      <c r="G13" s="260"/>
      <c r="H13" s="261"/>
      <c r="I13" s="260"/>
      <c r="J13" s="261"/>
      <c r="K13" s="260"/>
      <c r="L13" s="261"/>
    </row>
    <row r="14" spans="1:12" x14ac:dyDescent="0.2">
      <c r="A14" s="260"/>
      <c r="B14" s="267"/>
      <c r="C14" s="260"/>
      <c r="D14" s="267"/>
      <c r="E14" s="260"/>
      <c r="F14" s="267"/>
      <c r="G14" s="260"/>
      <c r="H14" s="267"/>
      <c r="I14" s="260"/>
      <c r="J14" s="267"/>
      <c r="K14" s="260"/>
      <c r="L14" s="267"/>
    </row>
    <row r="15" spans="1:12" s="268" customFormat="1" x14ac:dyDescent="0.2">
      <c r="A15" s="441" t="s">
        <v>375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</row>
    <row r="16" spans="1:12" s="269" customFormat="1" ht="12.75" x14ac:dyDescent="0.2">
      <c r="A16" s="441" t="s">
        <v>400</v>
      </c>
      <c r="B16" s="441"/>
      <c r="C16" s="441"/>
      <c r="D16" s="441"/>
      <c r="E16" s="441"/>
      <c r="F16" s="441"/>
      <c r="G16" s="441"/>
      <c r="H16" s="441"/>
      <c r="I16" s="441"/>
      <c r="J16" s="441"/>
      <c r="K16" s="441"/>
      <c r="L16" s="441"/>
    </row>
    <row r="17" spans="1:12" s="269" customFormat="1" ht="12.75" x14ac:dyDescent="0.2">
      <c r="A17" s="441"/>
      <c r="B17" s="441"/>
      <c r="C17" s="441"/>
      <c r="D17" s="441"/>
      <c r="E17" s="441"/>
      <c r="F17" s="441"/>
      <c r="G17" s="441"/>
      <c r="H17" s="441"/>
      <c r="I17" s="441"/>
      <c r="J17" s="441"/>
      <c r="K17" s="441"/>
      <c r="L17" s="441"/>
    </row>
    <row r="18" spans="1:12" s="268" customFormat="1" x14ac:dyDescent="0.2">
      <c r="A18" s="441" t="s">
        <v>399</v>
      </c>
      <c r="B18" s="441"/>
      <c r="C18" s="441"/>
      <c r="D18" s="441"/>
      <c r="E18" s="441"/>
      <c r="F18" s="441"/>
      <c r="G18" s="441"/>
      <c r="H18" s="441"/>
      <c r="I18" s="441"/>
      <c r="J18" s="441"/>
      <c r="K18" s="441"/>
      <c r="L18" s="441"/>
    </row>
    <row r="19" spans="1:12" s="268" customFormat="1" x14ac:dyDescent="0.2">
      <c r="A19" s="441"/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</row>
    <row r="20" spans="1:12" s="268" customFormat="1" x14ac:dyDescent="0.2">
      <c r="A20" s="441" t="s">
        <v>398</v>
      </c>
      <c r="B20" s="441"/>
      <c r="C20" s="441"/>
      <c r="D20" s="441"/>
      <c r="E20" s="441"/>
      <c r="F20" s="441"/>
      <c r="G20" s="441"/>
      <c r="H20" s="441"/>
      <c r="I20" s="441"/>
      <c r="J20" s="441"/>
      <c r="K20" s="441"/>
      <c r="L20" s="441"/>
    </row>
    <row r="21" spans="1:12" s="268" customFormat="1" x14ac:dyDescent="0.2">
      <c r="A21" s="260"/>
      <c r="B21" s="261"/>
      <c r="C21" s="260"/>
      <c r="D21" s="261"/>
      <c r="E21" s="260"/>
      <c r="F21" s="261"/>
      <c r="G21" s="260"/>
      <c r="H21" s="261"/>
      <c r="I21" s="260"/>
      <c r="J21" s="261"/>
      <c r="K21" s="260"/>
      <c r="L21" s="261"/>
    </row>
    <row r="22" spans="1:12" s="268" customFormat="1" x14ac:dyDescent="0.2">
      <c r="A22" s="260"/>
      <c r="B22" s="267"/>
      <c r="C22" s="260"/>
      <c r="D22" s="267"/>
      <c r="E22" s="260"/>
      <c r="F22" s="267"/>
      <c r="G22" s="260"/>
      <c r="H22" s="267"/>
      <c r="I22" s="260"/>
      <c r="J22" s="267"/>
      <c r="K22" s="260"/>
      <c r="L22" s="267"/>
    </row>
    <row r="23" spans="1:12" s="268" customFormat="1" x14ac:dyDescent="0.2">
      <c r="A23" s="260"/>
      <c r="B23" s="261"/>
      <c r="C23" s="260"/>
      <c r="D23" s="261"/>
      <c r="E23" s="260"/>
      <c r="F23" s="261"/>
      <c r="G23" s="260"/>
      <c r="H23" s="261"/>
      <c r="I23" s="260"/>
      <c r="J23" s="261"/>
      <c r="K23" s="260"/>
      <c r="L23" s="261"/>
    </row>
    <row r="24" spans="1:12" x14ac:dyDescent="0.2">
      <c r="A24" s="260"/>
      <c r="B24" s="267"/>
      <c r="C24" s="260"/>
      <c r="D24" s="267"/>
      <c r="E24" s="260"/>
      <c r="F24" s="267"/>
      <c r="G24" s="260"/>
      <c r="H24" s="267"/>
      <c r="I24" s="260"/>
      <c r="J24" s="267"/>
      <c r="K24" s="260"/>
      <c r="L24" s="267"/>
    </row>
    <row r="25" spans="1:12" s="262" customFormat="1" x14ac:dyDescent="0.2">
      <c r="A25" s="447" t="s">
        <v>96</v>
      </c>
      <c r="B25" s="447"/>
      <c r="C25" s="261"/>
      <c r="D25" s="260"/>
      <c r="E25" s="261"/>
      <c r="F25" s="261"/>
      <c r="G25" s="260"/>
      <c r="H25" s="261"/>
      <c r="I25" s="261"/>
      <c r="J25" s="260"/>
      <c r="K25" s="261"/>
      <c r="L25" s="260"/>
    </row>
    <row r="26" spans="1:12" s="262" customFormat="1" x14ac:dyDescent="0.2">
      <c r="A26" s="261"/>
      <c r="B26" s="260"/>
      <c r="C26" s="265"/>
      <c r="D26" s="266"/>
      <c r="E26" s="265"/>
      <c r="F26" s="261"/>
      <c r="G26" s="260"/>
      <c r="H26" s="264"/>
      <c r="I26" s="261"/>
      <c r="J26" s="260"/>
      <c r="K26" s="261"/>
      <c r="L26" s="260"/>
    </row>
    <row r="27" spans="1:12" s="262" customFormat="1" ht="15" customHeight="1" x14ac:dyDescent="0.2">
      <c r="A27" s="261"/>
      <c r="B27" s="260"/>
      <c r="C27" s="440" t="s">
        <v>251</v>
      </c>
      <c r="D27" s="440"/>
      <c r="E27" s="440"/>
      <c r="F27" s="261"/>
      <c r="G27" s="260"/>
      <c r="H27" s="445" t="s">
        <v>397</v>
      </c>
      <c r="I27" s="263"/>
      <c r="J27" s="260"/>
      <c r="K27" s="261"/>
      <c r="L27" s="260"/>
    </row>
    <row r="28" spans="1:12" s="262" customFormat="1" x14ac:dyDescent="0.2">
      <c r="A28" s="261"/>
      <c r="B28" s="260"/>
      <c r="C28" s="261"/>
      <c r="D28" s="260"/>
      <c r="E28" s="261"/>
      <c r="F28" s="261"/>
      <c r="G28" s="260"/>
      <c r="H28" s="446"/>
      <c r="I28" s="263"/>
      <c r="J28" s="260"/>
      <c r="K28" s="261"/>
      <c r="L28" s="260"/>
    </row>
    <row r="29" spans="1:12" s="259" customFormat="1" x14ac:dyDescent="0.2">
      <c r="A29" s="261"/>
      <c r="B29" s="260"/>
      <c r="C29" s="440" t="s">
        <v>127</v>
      </c>
      <c r="D29" s="440"/>
      <c r="E29" s="440"/>
      <c r="F29" s="261"/>
      <c r="G29" s="260"/>
      <c r="H29" s="261"/>
      <c r="I29" s="261"/>
      <c r="J29" s="260"/>
      <c r="K29" s="261"/>
      <c r="L29" s="260"/>
    </row>
    <row r="30" spans="1:12" s="259" customFormat="1" x14ac:dyDescent="0.2">
      <c r="E30" s="257"/>
    </row>
    <row r="31" spans="1:12" s="259" customFormat="1" x14ac:dyDescent="0.2">
      <c r="E31" s="257"/>
    </row>
    <row r="32" spans="1:12" s="259" customFormat="1" x14ac:dyDescent="0.2">
      <c r="E32" s="257"/>
    </row>
    <row r="33" spans="5:5" s="259" customFormat="1" x14ac:dyDescent="0.2">
      <c r="E33" s="257"/>
    </row>
    <row r="34" spans="5:5" s="259" customFormat="1" x14ac:dyDescent="0.2"/>
  </sheetData>
  <mergeCells count="10">
    <mergeCell ref="K2:L2"/>
    <mergeCell ref="C29:E29"/>
    <mergeCell ref="A16:L17"/>
    <mergeCell ref="A18:L19"/>
    <mergeCell ref="A20:L20"/>
    <mergeCell ref="I6:K6"/>
    <mergeCell ref="H27:H28"/>
    <mergeCell ref="A25:B25"/>
    <mergeCell ref="A15:L15"/>
    <mergeCell ref="C27:E2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2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2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9"/>
  <sheetViews>
    <sheetView view="pageBreakPreview" zoomScale="80" zoomScaleSheetLayoutView="80" workbookViewId="0">
      <selection activeCell="J12" sqref="J12"/>
    </sheetView>
  </sheetViews>
  <sheetFormatPr defaultRowHeight="12.75" x14ac:dyDescent="0.2"/>
  <cols>
    <col min="1" max="1" width="5.42578125" style="183" customWidth="1"/>
    <col min="2" max="2" width="20" style="183" customWidth="1"/>
    <col min="3" max="3" width="27.5703125" style="183" customWidth="1"/>
    <col min="4" max="4" width="19.28515625" style="183" customWidth="1"/>
    <col min="5" max="5" width="16.85546875" style="183" customWidth="1"/>
    <col min="6" max="6" width="29.85546875" style="183" customWidth="1"/>
    <col min="7" max="7" width="9" style="183" customWidth="1"/>
    <col min="8" max="8" width="13.7109375" style="183" customWidth="1"/>
    <col min="9" max="9" width="19.42578125" style="183" bestFit="1" customWidth="1"/>
    <col min="10" max="10" width="15.5703125" style="183" customWidth="1"/>
    <col min="11" max="11" width="13.85546875" style="183" customWidth="1"/>
    <col min="12" max="12" width="15.140625" style="183" customWidth="1"/>
    <col min="13" max="13" width="12.85546875" style="183" customWidth="1"/>
    <col min="14" max="16384" width="9.140625" style="183"/>
  </cols>
  <sheetData>
    <row r="2" spans="1:13" ht="15" x14ac:dyDescent="0.3">
      <c r="A2" s="455" t="s">
        <v>412</v>
      </c>
      <c r="B2" s="455"/>
      <c r="C2" s="455"/>
      <c r="D2" s="455"/>
      <c r="E2" s="455"/>
      <c r="F2" s="336"/>
      <c r="G2" s="77"/>
      <c r="H2" s="77"/>
      <c r="I2" s="77"/>
      <c r="J2" s="77"/>
      <c r="K2" s="255"/>
      <c r="L2" s="256"/>
      <c r="M2" s="256" t="s">
        <v>97</v>
      </c>
    </row>
    <row r="3" spans="1:13" ht="15" x14ac:dyDescent="0.3">
      <c r="A3" s="76" t="s">
        <v>128</v>
      </c>
      <c r="B3" s="76"/>
      <c r="C3" s="74"/>
      <c r="D3" s="77"/>
      <c r="E3" s="77"/>
      <c r="F3" s="77"/>
      <c r="G3" s="77"/>
      <c r="H3" s="77"/>
      <c r="I3" s="77"/>
      <c r="J3" s="77"/>
      <c r="K3" s="255"/>
      <c r="L3" s="453" t="str">
        <f>'ფორმა N1'!K2</f>
        <v>08/22/2017-09/11/2017</v>
      </c>
      <c r="M3" s="453"/>
    </row>
    <row r="4" spans="1:13" ht="15" x14ac:dyDescent="0.3">
      <c r="A4" s="76"/>
      <c r="B4" s="76"/>
      <c r="C4" s="76"/>
      <c r="D4" s="74"/>
      <c r="E4" s="74"/>
      <c r="F4" s="74"/>
      <c r="G4" s="74"/>
      <c r="H4" s="74"/>
      <c r="I4" s="74"/>
      <c r="J4" s="74"/>
      <c r="K4" s="255"/>
      <c r="L4" s="255"/>
      <c r="M4" s="255"/>
    </row>
    <row r="5" spans="1:13" ht="15" x14ac:dyDescent="0.3">
      <c r="A5" s="77" t="s">
        <v>257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 x14ac:dyDescent="0.3">
      <c r="A6" s="80" t="str">
        <f>'ფორმა N1'!A5</f>
        <v>მპგ „ერთიანი ნაციონალური მოძრაობა“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 x14ac:dyDescent="0.3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 x14ac:dyDescent="0.2">
      <c r="A8" s="254"/>
      <c r="B8" s="358"/>
      <c r="C8" s="254"/>
      <c r="D8" s="254"/>
      <c r="E8" s="254"/>
      <c r="F8" s="254"/>
      <c r="G8" s="254"/>
      <c r="H8" s="254"/>
      <c r="I8" s="254"/>
      <c r="J8" s="254"/>
      <c r="K8" s="78"/>
      <c r="L8" s="78"/>
      <c r="M8" s="78"/>
    </row>
    <row r="9" spans="1:13" ht="76.5" customHeight="1" x14ac:dyDescent="0.2">
      <c r="A9" s="90" t="s">
        <v>64</v>
      </c>
      <c r="B9" s="90" t="s">
        <v>475</v>
      </c>
      <c r="C9" s="90" t="s">
        <v>413</v>
      </c>
      <c r="D9" s="90" t="s">
        <v>414</v>
      </c>
      <c r="E9" s="90" t="s">
        <v>415</v>
      </c>
      <c r="F9" s="90" t="s">
        <v>416</v>
      </c>
      <c r="G9" s="90" t="s">
        <v>417</v>
      </c>
      <c r="H9" s="90" t="s">
        <v>418</v>
      </c>
      <c r="I9" s="90" t="s">
        <v>419</v>
      </c>
      <c r="J9" s="90" t="s">
        <v>420</v>
      </c>
      <c r="K9" s="90" t="s">
        <v>421</v>
      </c>
      <c r="L9" s="90" t="s">
        <v>422</v>
      </c>
      <c r="M9" s="90" t="s">
        <v>299</v>
      </c>
    </row>
    <row r="10" spans="1:13" ht="45" x14ac:dyDescent="0.2">
      <c r="A10" s="98">
        <v>1</v>
      </c>
      <c r="B10" s="428">
        <v>42970</v>
      </c>
      <c r="C10" s="337" t="s">
        <v>559</v>
      </c>
      <c r="D10" s="98" t="s">
        <v>560</v>
      </c>
      <c r="E10" s="98" t="s">
        <v>561</v>
      </c>
      <c r="F10" s="98" t="s">
        <v>562</v>
      </c>
      <c r="G10" s="98"/>
      <c r="H10" s="98"/>
      <c r="I10" s="98" t="s">
        <v>562</v>
      </c>
      <c r="J10" s="98" t="s">
        <v>563</v>
      </c>
      <c r="K10" s="4">
        <v>6</v>
      </c>
      <c r="L10" s="4">
        <v>900</v>
      </c>
      <c r="M10" s="98" t="s">
        <v>564</v>
      </c>
    </row>
    <row r="11" spans="1:13" ht="60" x14ac:dyDescent="0.2">
      <c r="A11" s="98">
        <v>2</v>
      </c>
      <c r="B11" s="428">
        <v>42970</v>
      </c>
      <c r="C11" s="337" t="s">
        <v>559</v>
      </c>
      <c r="D11" s="98" t="s">
        <v>560</v>
      </c>
      <c r="E11" s="98" t="s">
        <v>561</v>
      </c>
      <c r="F11" s="98" t="s">
        <v>562</v>
      </c>
      <c r="G11" s="98"/>
      <c r="H11" s="98"/>
      <c r="I11" s="98" t="s">
        <v>562</v>
      </c>
      <c r="J11" s="98" t="s">
        <v>563</v>
      </c>
      <c r="K11" s="4">
        <v>2.8</v>
      </c>
      <c r="L11" s="4">
        <v>134</v>
      </c>
      <c r="M11" s="98" t="s">
        <v>565</v>
      </c>
    </row>
    <row r="12" spans="1:13" ht="45" x14ac:dyDescent="0.2">
      <c r="A12" s="98">
        <v>3</v>
      </c>
      <c r="B12" s="428">
        <v>42980</v>
      </c>
      <c r="C12" s="337" t="s">
        <v>329</v>
      </c>
      <c r="D12" s="98" t="s">
        <v>566</v>
      </c>
      <c r="E12" s="98" t="s">
        <v>567</v>
      </c>
      <c r="F12" s="98" t="s">
        <v>562</v>
      </c>
      <c r="G12" s="98"/>
      <c r="H12" s="98"/>
      <c r="I12" s="98" t="s">
        <v>562</v>
      </c>
      <c r="J12" s="98" t="s">
        <v>563</v>
      </c>
      <c r="K12" s="4">
        <v>62.5</v>
      </c>
      <c r="L12" s="4">
        <v>375</v>
      </c>
      <c r="M12" s="87" t="s">
        <v>568</v>
      </c>
    </row>
    <row r="13" spans="1:13" ht="15" x14ac:dyDescent="0.2">
      <c r="A13" s="98">
        <v>4</v>
      </c>
      <c r="B13" s="409"/>
      <c r="C13" s="337"/>
      <c r="D13" s="87"/>
      <c r="E13" s="87"/>
      <c r="F13" s="87"/>
      <c r="G13" s="87"/>
      <c r="H13" s="87"/>
      <c r="I13" s="87"/>
      <c r="J13" s="87"/>
      <c r="K13" s="4"/>
      <c r="L13" s="4"/>
      <c r="M13" s="87"/>
    </row>
    <row r="14" spans="1:13" ht="15" x14ac:dyDescent="0.2">
      <c r="A14" s="98">
        <v>5</v>
      </c>
      <c r="B14" s="409"/>
      <c r="C14" s="337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3" ht="15" x14ac:dyDescent="0.2">
      <c r="A15" s="87" t="s">
        <v>259</v>
      </c>
      <c r="B15" s="410"/>
      <c r="C15" s="337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3" ht="15" x14ac:dyDescent="0.3">
      <c r="A16" s="87"/>
      <c r="B16" s="410"/>
      <c r="C16" s="337"/>
      <c r="D16" s="99"/>
      <c r="E16" s="99"/>
      <c r="F16" s="99"/>
      <c r="G16" s="99"/>
      <c r="H16" s="87"/>
      <c r="I16" s="87"/>
      <c r="J16" s="87"/>
      <c r="K16" s="87" t="s">
        <v>423</v>
      </c>
      <c r="L16" s="86">
        <f>SUM(L10:L15)</f>
        <v>1409</v>
      </c>
      <c r="M16" s="87"/>
    </row>
    <row r="17" spans="1:12" ht="15" x14ac:dyDescent="0.3">
      <c r="A17" s="209"/>
      <c r="B17" s="209"/>
      <c r="C17" s="209"/>
      <c r="D17" s="209"/>
      <c r="E17" s="209"/>
      <c r="F17" s="209"/>
      <c r="G17" s="209"/>
      <c r="H17" s="209"/>
      <c r="I17" s="209"/>
      <c r="J17" s="209"/>
      <c r="K17" s="209"/>
      <c r="L17" s="182"/>
    </row>
    <row r="18" spans="1:12" ht="15" x14ac:dyDescent="0.3">
      <c r="A18" s="210" t="s">
        <v>424</v>
      </c>
      <c r="B18" s="210"/>
      <c r="C18" s="210"/>
      <c r="D18" s="209"/>
      <c r="E18" s="209"/>
      <c r="F18" s="209"/>
      <c r="G18" s="209"/>
      <c r="H18" s="209"/>
      <c r="I18" s="209"/>
      <c r="J18" s="209"/>
      <c r="K18" s="209"/>
      <c r="L18" s="182"/>
    </row>
    <row r="19" spans="1:12" ht="15" x14ac:dyDescent="0.3">
      <c r="A19" s="210" t="s">
        <v>425</v>
      </c>
      <c r="B19" s="210"/>
      <c r="C19" s="210"/>
      <c r="D19" s="209"/>
      <c r="E19" s="209"/>
      <c r="F19" s="209"/>
      <c r="G19" s="209"/>
      <c r="H19" s="209"/>
      <c r="I19" s="209"/>
      <c r="J19" s="209"/>
      <c r="K19" s="209"/>
      <c r="L19" s="182"/>
    </row>
    <row r="20" spans="1:12" ht="15" x14ac:dyDescent="0.3">
      <c r="A20" s="199" t="s">
        <v>426</v>
      </c>
      <c r="B20" s="199"/>
      <c r="C20" s="210"/>
      <c r="D20" s="182"/>
      <c r="E20" s="182"/>
      <c r="F20" s="182"/>
      <c r="G20" s="182"/>
      <c r="H20" s="182"/>
      <c r="I20" s="182"/>
      <c r="J20" s="182"/>
      <c r="K20" s="182"/>
      <c r="L20" s="182"/>
    </row>
    <row r="21" spans="1:12" ht="15" x14ac:dyDescent="0.3">
      <c r="A21" s="199" t="s">
        <v>427</v>
      </c>
      <c r="B21" s="199"/>
      <c r="C21" s="210"/>
      <c r="D21" s="182"/>
      <c r="E21" s="182"/>
      <c r="F21" s="182"/>
      <c r="G21" s="182"/>
      <c r="H21" s="182"/>
      <c r="I21" s="182"/>
      <c r="J21" s="182"/>
      <c r="K21" s="182"/>
      <c r="L21" s="182"/>
    </row>
    <row r="22" spans="1:12" ht="15" customHeight="1" x14ac:dyDescent="0.2">
      <c r="A22" s="460" t="s">
        <v>442</v>
      </c>
      <c r="B22" s="460"/>
      <c r="C22" s="460"/>
      <c r="D22" s="460"/>
      <c r="E22" s="460"/>
      <c r="F22" s="460"/>
      <c r="G22" s="460"/>
      <c r="H22" s="460"/>
      <c r="I22" s="460"/>
      <c r="J22" s="460"/>
      <c r="K22" s="460"/>
      <c r="L22" s="460"/>
    </row>
    <row r="23" spans="1:12" ht="15" customHeight="1" x14ac:dyDescent="0.2">
      <c r="A23" s="460"/>
      <c r="B23" s="460"/>
      <c r="C23" s="460"/>
      <c r="D23" s="460"/>
      <c r="E23" s="460"/>
      <c r="F23" s="460"/>
      <c r="G23" s="460"/>
      <c r="H23" s="460"/>
      <c r="I23" s="460"/>
      <c r="J23" s="460"/>
      <c r="K23" s="460"/>
      <c r="L23" s="460"/>
    </row>
    <row r="24" spans="1:12" ht="12.75" customHeight="1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</row>
    <row r="25" spans="1:12" ht="15" x14ac:dyDescent="0.3">
      <c r="A25" s="456" t="s">
        <v>96</v>
      </c>
      <c r="B25" s="456"/>
      <c r="C25" s="456"/>
      <c r="D25" s="338"/>
      <c r="E25" s="339"/>
      <c r="F25" s="339"/>
      <c r="G25" s="338"/>
      <c r="H25" s="338"/>
      <c r="I25" s="338"/>
      <c r="J25" s="338"/>
      <c r="K25" s="338"/>
      <c r="L25" s="182"/>
    </row>
    <row r="26" spans="1:12" ht="15" x14ac:dyDescent="0.3">
      <c r="A26" s="338"/>
      <c r="B26" s="338"/>
      <c r="C26" s="339"/>
      <c r="D26" s="338"/>
      <c r="E26" s="339"/>
      <c r="F26" s="339"/>
      <c r="G26" s="338"/>
      <c r="H26" s="338"/>
      <c r="I26" s="338"/>
      <c r="J26" s="338"/>
      <c r="K26" s="340"/>
      <c r="L26" s="182"/>
    </row>
    <row r="27" spans="1:12" ht="15" customHeight="1" x14ac:dyDescent="0.3">
      <c r="A27" s="338"/>
      <c r="B27" s="338"/>
      <c r="C27" s="339"/>
      <c r="D27" s="457" t="s">
        <v>251</v>
      </c>
      <c r="E27" s="457"/>
      <c r="F27" s="341"/>
      <c r="G27" s="342"/>
      <c r="H27" s="458" t="s">
        <v>428</v>
      </c>
      <c r="I27" s="458"/>
      <c r="J27" s="458"/>
      <c r="K27" s="343"/>
      <c r="L27" s="182"/>
    </row>
    <row r="28" spans="1:12" ht="15" x14ac:dyDescent="0.3">
      <c r="A28" s="338"/>
      <c r="B28" s="338"/>
      <c r="C28" s="339"/>
      <c r="D28" s="338"/>
      <c r="E28" s="339"/>
      <c r="F28" s="339"/>
      <c r="G28" s="338"/>
      <c r="H28" s="459"/>
      <c r="I28" s="459"/>
      <c r="J28" s="459"/>
      <c r="K28" s="343"/>
      <c r="L28" s="182"/>
    </row>
    <row r="29" spans="1:12" ht="15" x14ac:dyDescent="0.3">
      <c r="A29" s="338"/>
      <c r="B29" s="338"/>
      <c r="C29" s="339"/>
      <c r="D29" s="454" t="s">
        <v>127</v>
      </c>
      <c r="E29" s="454"/>
      <c r="F29" s="341"/>
      <c r="G29" s="342"/>
      <c r="H29" s="338"/>
      <c r="I29" s="338"/>
      <c r="J29" s="338"/>
      <c r="K29" s="338"/>
      <c r="L29" s="182"/>
    </row>
  </sheetData>
  <mergeCells count="7">
    <mergeCell ref="D29:E29"/>
    <mergeCell ref="A2:E2"/>
    <mergeCell ref="L3:M3"/>
    <mergeCell ref="A25:C25"/>
    <mergeCell ref="D27:E27"/>
    <mergeCell ref="H27:J28"/>
    <mergeCell ref="A22:L23"/>
  </mergeCells>
  <dataValidations count="1">
    <dataValidation type="list" allowBlank="1" showInputMessage="1" showErrorMessage="1" sqref="C10:C16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93"/>
  <sheetViews>
    <sheetView showGridLines="0" view="pageBreakPreview" zoomScale="80" zoomScaleSheetLayoutView="80" workbookViewId="0">
      <selection activeCell="F44" sqref="F44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4" t="s">
        <v>212</v>
      </c>
      <c r="B1" s="121"/>
      <c r="C1" s="461" t="s">
        <v>186</v>
      </c>
      <c r="D1" s="461"/>
      <c r="E1" s="105"/>
    </row>
    <row r="2" spans="1:5" x14ac:dyDescent="0.3">
      <c r="A2" s="76" t="s">
        <v>128</v>
      </c>
      <c r="B2" s="121"/>
      <c r="C2" s="77"/>
      <c r="D2" s="417">
        <v>42989</v>
      </c>
      <c r="E2" s="105"/>
    </row>
    <row r="3" spans="1:5" x14ac:dyDescent="0.3">
      <c r="A3" s="116"/>
      <c r="B3" s="121"/>
      <c r="C3" s="77"/>
      <c r="D3" s="77"/>
      <c r="E3" s="105"/>
    </row>
    <row r="4" spans="1: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 x14ac:dyDescent="0.3">
      <c r="A5" s="119" t="str">
        <f>'ფორმა N1'!A5</f>
        <v>მპგ „ერთიანი ნაციონალური მოძრაობა“</v>
      </c>
      <c r="B5" s="120"/>
      <c r="C5" s="120"/>
      <c r="D5" s="60"/>
      <c r="E5" s="108"/>
    </row>
    <row r="6" spans="1:5" x14ac:dyDescent="0.3">
      <c r="A6" s="77"/>
      <c r="B6" s="76"/>
      <c r="C6" s="76"/>
      <c r="D6" s="76"/>
      <c r="E6" s="108"/>
    </row>
    <row r="7" spans="1:5" x14ac:dyDescent="0.3">
      <c r="A7" s="115"/>
      <c r="B7" s="122"/>
      <c r="C7" s="123"/>
      <c r="D7" s="123"/>
      <c r="E7" s="105"/>
    </row>
    <row r="8" spans="1:5" ht="45" x14ac:dyDescent="0.3">
      <c r="A8" s="124" t="s">
        <v>101</v>
      </c>
      <c r="B8" s="124" t="s">
        <v>178</v>
      </c>
      <c r="C8" s="124" t="s">
        <v>286</v>
      </c>
      <c r="D8" s="124" t="s">
        <v>240</v>
      </c>
      <c r="E8" s="105"/>
    </row>
    <row r="9" spans="1:5" x14ac:dyDescent="0.3">
      <c r="A9" s="50"/>
      <c r="B9" s="51"/>
      <c r="C9" s="153"/>
      <c r="D9" s="153"/>
      <c r="E9" s="105"/>
    </row>
    <row r="10" spans="1:5" x14ac:dyDescent="0.3">
      <c r="A10" s="52" t="s">
        <v>179</v>
      </c>
      <c r="B10" s="53"/>
      <c r="C10" s="125">
        <f>SUM(C11,C34)</f>
        <v>4802154.3499999996</v>
      </c>
      <c r="D10" s="125">
        <f>SUM(D11,D34)</f>
        <v>4749853.62</v>
      </c>
      <c r="E10" s="105"/>
    </row>
    <row r="11" spans="1:5" x14ac:dyDescent="0.3">
      <c r="A11" s="54" t="s">
        <v>180</v>
      </c>
      <c r="B11" s="55"/>
      <c r="C11" s="85">
        <f>SUM(C12:C32)</f>
        <v>116717.26</v>
      </c>
      <c r="D11" s="85">
        <f>SUM(D12:D32)</f>
        <v>64416.53</v>
      </c>
      <c r="E11" s="105"/>
    </row>
    <row r="12" spans="1:5" x14ac:dyDescent="0.3">
      <c r="A12" s="58">
        <v>1110</v>
      </c>
      <c r="B12" s="57" t="s">
        <v>130</v>
      </c>
      <c r="C12" s="8">
        <v>31.95</v>
      </c>
      <c r="D12" s="8">
        <v>31.95</v>
      </c>
      <c r="E12" s="105"/>
    </row>
    <row r="13" spans="1:5" x14ac:dyDescent="0.3">
      <c r="A13" s="58">
        <v>1120</v>
      </c>
      <c r="B13" s="57" t="s">
        <v>131</v>
      </c>
      <c r="C13" s="8"/>
      <c r="D13" s="8"/>
      <c r="E13" s="105"/>
    </row>
    <row r="14" spans="1:5" x14ac:dyDescent="0.3">
      <c r="A14" s="58">
        <v>1211</v>
      </c>
      <c r="B14" s="57" t="s">
        <v>132</v>
      </c>
      <c r="C14" s="8">
        <v>58334.27</v>
      </c>
      <c r="D14" s="8">
        <v>3653.98</v>
      </c>
      <c r="E14" s="105"/>
    </row>
    <row r="15" spans="1:5" x14ac:dyDescent="0.3">
      <c r="A15" s="58">
        <v>1212</v>
      </c>
      <c r="B15" s="57" t="s">
        <v>133</v>
      </c>
      <c r="C15" s="8">
        <v>0</v>
      </c>
      <c r="D15" s="8"/>
      <c r="E15" s="105"/>
    </row>
    <row r="16" spans="1:5" x14ac:dyDescent="0.3">
      <c r="A16" s="58">
        <v>1213</v>
      </c>
      <c r="B16" s="57" t="s">
        <v>134</v>
      </c>
      <c r="C16" s="8"/>
      <c r="D16" s="8"/>
      <c r="E16" s="105"/>
    </row>
    <row r="17" spans="1:5" x14ac:dyDescent="0.3">
      <c r="A17" s="58">
        <v>1214</v>
      </c>
      <c r="B17" s="57" t="s">
        <v>135</v>
      </c>
      <c r="C17" s="8"/>
      <c r="D17" s="8"/>
      <c r="E17" s="105"/>
    </row>
    <row r="18" spans="1:5" x14ac:dyDescent="0.3">
      <c r="A18" s="58">
        <v>1215</v>
      </c>
      <c r="B18" s="57" t="s">
        <v>136</v>
      </c>
      <c r="C18" s="8"/>
      <c r="D18" s="8"/>
      <c r="E18" s="105"/>
    </row>
    <row r="19" spans="1:5" x14ac:dyDescent="0.3">
      <c r="A19" s="58">
        <v>1300</v>
      </c>
      <c r="B19" s="57" t="s">
        <v>137</v>
      </c>
      <c r="C19" s="8"/>
      <c r="D19" s="8"/>
      <c r="E19" s="105"/>
    </row>
    <row r="20" spans="1:5" x14ac:dyDescent="0.3">
      <c r="A20" s="58">
        <v>1410</v>
      </c>
      <c r="B20" s="57" t="s">
        <v>138</v>
      </c>
      <c r="C20" s="8"/>
      <c r="D20" s="8"/>
      <c r="E20" s="105"/>
    </row>
    <row r="21" spans="1:5" x14ac:dyDescent="0.3">
      <c r="A21" s="58">
        <v>1421</v>
      </c>
      <c r="B21" s="57" t="s">
        <v>139</v>
      </c>
      <c r="C21" s="8"/>
      <c r="D21" s="8"/>
      <c r="E21" s="105"/>
    </row>
    <row r="22" spans="1:5" x14ac:dyDescent="0.3">
      <c r="A22" s="58">
        <v>1422</v>
      </c>
      <c r="B22" s="57" t="s">
        <v>140</v>
      </c>
      <c r="C22" s="8"/>
      <c r="D22" s="8"/>
      <c r="E22" s="105"/>
    </row>
    <row r="23" spans="1:5" x14ac:dyDescent="0.3">
      <c r="A23" s="58">
        <v>1423</v>
      </c>
      <c r="B23" s="57" t="s">
        <v>141</v>
      </c>
      <c r="C23" s="8"/>
      <c r="D23" s="8"/>
      <c r="E23" s="105"/>
    </row>
    <row r="24" spans="1:5" x14ac:dyDescent="0.3">
      <c r="A24" s="58">
        <v>1431</v>
      </c>
      <c r="B24" s="57" t="s">
        <v>142</v>
      </c>
      <c r="C24" s="8"/>
      <c r="D24" s="8"/>
      <c r="E24" s="105"/>
    </row>
    <row r="25" spans="1:5" x14ac:dyDescent="0.3">
      <c r="A25" s="58">
        <v>1432</v>
      </c>
      <c r="B25" s="57" t="s">
        <v>143</v>
      </c>
      <c r="C25" s="8"/>
      <c r="D25" s="8"/>
      <c r="E25" s="105"/>
    </row>
    <row r="26" spans="1:5" x14ac:dyDescent="0.3">
      <c r="A26" s="58">
        <v>1433</v>
      </c>
      <c r="B26" s="57" t="s">
        <v>144</v>
      </c>
      <c r="C26" s="8"/>
      <c r="D26" s="8"/>
      <c r="E26" s="105"/>
    </row>
    <row r="27" spans="1:5" x14ac:dyDescent="0.3">
      <c r="A27" s="58">
        <v>1441</v>
      </c>
      <c r="B27" s="57" t="s">
        <v>145</v>
      </c>
      <c r="C27" s="8"/>
      <c r="D27" s="8"/>
      <c r="E27" s="105"/>
    </row>
    <row r="28" spans="1:5" x14ac:dyDescent="0.3">
      <c r="A28" s="58">
        <v>1442</v>
      </c>
      <c r="B28" s="57" t="s">
        <v>146</v>
      </c>
      <c r="C28" s="8">
        <v>58351.040000000001</v>
      </c>
      <c r="D28" s="8">
        <v>60730.6</v>
      </c>
      <c r="E28" s="105"/>
    </row>
    <row r="29" spans="1:5" x14ac:dyDescent="0.3">
      <c r="A29" s="58">
        <v>1443</v>
      </c>
      <c r="B29" s="57" t="s">
        <v>147</v>
      </c>
      <c r="C29" s="8"/>
      <c r="D29" s="8"/>
      <c r="E29" s="105"/>
    </row>
    <row r="30" spans="1:5" x14ac:dyDescent="0.3">
      <c r="A30" s="58">
        <v>1444</v>
      </c>
      <c r="B30" s="57" t="s">
        <v>148</v>
      </c>
      <c r="C30" s="8"/>
      <c r="D30" s="8"/>
      <c r="E30" s="105"/>
    </row>
    <row r="31" spans="1:5" x14ac:dyDescent="0.3">
      <c r="A31" s="58">
        <v>1445</v>
      </c>
      <c r="B31" s="57" t="s">
        <v>149</v>
      </c>
      <c r="C31" s="8"/>
      <c r="D31" s="8"/>
      <c r="E31" s="105"/>
    </row>
    <row r="32" spans="1:5" x14ac:dyDescent="0.3">
      <c r="A32" s="58">
        <v>1446</v>
      </c>
      <c r="B32" s="57" t="s">
        <v>150</v>
      </c>
      <c r="C32" s="8"/>
      <c r="D32" s="8"/>
      <c r="E32" s="105"/>
    </row>
    <row r="33" spans="1:5" x14ac:dyDescent="0.3">
      <c r="A33" s="31"/>
      <c r="E33" s="105"/>
    </row>
    <row r="34" spans="1:5" x14ac:dyDescent="0.3">
      <c r="A34" s="59" t="s">
        <v>181</v>
      </c>
      <c r="B34" s="57"/>
      <c r="C34" s="85">
        <f>SUM(C35:C42)</f>
        <v>4685437.09</v>
      </c>
      <c r="D34" s="85">
        <f>SUM(D35:D42)</f>
        <v>4685437.09</v>
      </c>
      <c r="E34" s="105"/>
    </row>
    <row r="35" spans="1:5" x14ac:dyDescent="0.3">
      <c r="A35" s="58">
        <v>2110</v>
      </c>
      <c r="B35" s="57" t="s">
        <v>89</v>
      </c>
      <c r="C35" s="8">
        <v>3213233.71</v>
      </c>
      <c r="D35" s="8">
        <v>3213233.71</v>
      </c>
      <c r="E35" s="105"/>
    </row>
    <row r="36" spans="1:5" x14ac:dyDescent="0.3">
      <c r="A36" s="58">
        <v>2120</v>
      </c>
      <c r="B36" s="57" t="s">
        <v>151</v>
      </c>
      <c r="C36" s="8">
        <v>280512.65999999997</v>
      </c>
      <c r="D36" s="8">
        <v>280512.65999999997</v>
      </c>
      <c r="E36" s="105"/>
    </row>
    <row r="37" spans="1:5" x14ac:dyDescent="0.3">
      <c r="A37" s="58">
        <v>2130</v>
      </c>
      <c r="B37" s="57" t="s">
        <v>90</v>
      </c>
      <c r="C37" s="8">
        <v>1162685.72</v>
      </c>
      <c r="D37" s="8">
        <v>1162685.72</v>
      </c>
      <c r="E37" s="105"/>
    </row>
    <row r="38" spans="1:5" x14ac:dyDescent="0.3">
      <c r="A38" s="58">
        <v>2140</v>
      </c>
      <c r="B38" s="57" t="s">
        <v>366</v>
      </c>
      <c r="C38" s="8"/>
      <c r="D38" s="8"/>
      <c r="E38" s="105"/>
    </row>
    <row r="39" spans="1:5" x14ac:dyDescent="0.3">
      <c r="A39" s="58">
        <v>2150</v>
      </c>
      <c r="B39" s="57" t="s">
        <v>369</v>
      </c>
      <c r="C39" s="8">
        <v>29005</v>
      </c>
      <c r="D39" s="8">
        <v>29005</v>
      </c>
      <c r="E39" s="105"/>
    </row>
    <row r="40" spans="1:5" x14ac:dyDescent="0.3">
      <c r="A40" s="58">
        <v>2220</v>
      </c>
      <c r="B40" s="57" t="s">
        <v>91</v>
      </c>
      <c r="C40" s="8"/>
      <c r="D40" s="8"/>
      <c r="E40" s="105"/>
    </row>
    <row r="41" spans="1:5" x14ac:dyDescent="0.3">
      <c r="A41" s="58">
        <v>2300</v>
      </c>
      <c r="B41" s="57" t="s">
        <v>152</v>
      </c>
      <c r="C41" s="8"/>
      <c r="D41" s="8"/>
      <c r="E41" s="105"/>
    </row>
    <row r="42" spans="1:5" x14ac:dyDescent="0.3">
      <c r="A42" s="58">
        <v>2400</v>
      </c>
      <c r="B42" s="57" t="s">
        <v>153</v>
      </c>
      <c r="C42" s="8"/>
      <c r="D42" s="8"/>
      <c r="E42" s="105"/>
    </row>
    <row r="43" spans="1:5" x14ac:dyDescent="0.3">
      <c r="A43" s="32"/>
      <c r="E43" s="105"/>
    </row>
    <row r="44" spans="1:5" x14ac:dyDescent="0.3">
      <c r="A44" s="56" t="s">
        <v>185</v>
      </c>
      <c r="B44" s="57"/>
      <c r="C44" s="85">
        <f>SUM(C45,C64)</f>
        <v>4802154.3500000006</v>
      </c>
      <c r="D44" s="85">
        <f>SUM(D45,D64)</f>
        <v>4749853.62</v>
      </c>
      <c r="E44" s="105"/>
    </row>
    <row r="45" spans="1:5" x14ac:dyDescent="0.3">
      <c r="A45" s="59" t="s">
        <v>182</v>
      </c>
      <c r="B45" s="57"/>
      <c r="C45" s="85">
        <f>SUM(C46:C61)</f>
        <v>47737.95</v>
      </c>
      <c r="D45" s="85">
        <f>SUM(D46:D61)</f>
        <v>71494.179999999993</v>
      </c>
      <c r="E45" s="105"/>
    </row>
    <row r="46" spans="1:5" x14ac:dyDescent="0.3">
      <c r="A46" s="58">
        <v>3100</v>
      </c>
      <c r="B46" s="57" t="s">
        <v>154</v>
      </c>
      <c r="C46" s="8"/>
      <c r="D46" s="8"/>
      <c r="E46" s="105"/>
    </row>
    <row r="47" spans="1:5" x14ac:dyDescent="0.3">
      <c r="A47" s="58">
        <v>3210</v>
      </c>
      <c r="B47" s="57" t="s">
        <v>155</v>
      </c>
      <c r="C47" s="8">
        <v>47737.95</v>
      </c>
      <c r="D47" s="8">
        <v>71494.179999999993</v>
      </c>
      <c r="E47" s="105"/>
    </row>
    <row r="48" spans="1:5" x14ac:dyDescent="0.3">
      <c r="A48" s="58">
        <v>3221</v>
      </c>
      <c r="B48" s="57" t="s">
        <v>156</v>
      </c>
      <c r="C48" s="8"/>
      <c r="D48" s="8"/>
      <c r="E48" s="105"/>
    </row>
    <row r="49" spans="1:5" x14ac:dyDescent="0.3">
      <c r="A49" s="58">
        <v>3222</v>
      </c>
      <c r="B49" s="57" t="s">
        <v>157</v>
      </c>
      <c r="C49" s="8"/>
      <c r="D49" s="8"/>
      <c r="E49" s="105"/>
    </row>
    <row r="50" spans="1:5" x14ac:dyDescent="0.3">
      <c r="A50" s="58">
        <v>3223</v>
      </c>
      <c r="B50" s="57" t="s">
        <v>158</v>
      </c>
      <c r="C50" s="8"/>
      <c r="D50" s="8"/>
      <c r="E50" s="105"/>
    </row>
    <row r="51" spans="1:5" x14ac:dyDescent="0.3">
      <c r="A51" s="58">
        <v>3224</v>
      </c>
      <c r="B51" s="57" t="s">
        <v>159</v>
      </c>
      <c r="C51" s="8"/>
      <c r="D51" s="8"/>
      <c r="E51" s="105"/>
    </row>
    <row r="52" spans="1:5" x14ac:dyDescent="0.3">
      <c r="A52" s="58">
        <v>3231</v>
      </c>
      <c r="B52" s="57" t="s">
        <v>160</v>
      </c>
      <c r="C52" s="8"/>
      <c r="D52" s="8"/>
      <c r="E52" s="105"/>
    </row>
    <row r="53" spans="1:5" x14ac:dyDescent="0.3">
      <c r="A53" s="58">
        <v>3232</v>
      </c>
      <c r="B53" s="57" t="s">
        <v>161</v>
      </c>
      <c r="C53" s="8"/>
      <c r="D53" s="8"/>
      <c r="E53" s="105"/>
    </row>
    <row r="54" spans="1:5" x14ac:dyDescent="0.3">
      <c r="A54" s="58">
        <v>3234</v>
      </c>
      <c r="B54" s="57" t="s">
        <v>162</v>
      </c>
      <c r="C54" s="8"/>
      <c r="D54" s="8"/>
      <c r="E54" s="105"/>
    </row>
    <row r="55" spans="1:5" ht="30" x14ac:dyDescent="0.3">
      <c r="A55" s="58">
        <v>3236</v>
      </c>
      <c r="B55" s="57" t="s">
        <v>177</v>
      </c>
      <c r="C55" s="8"/>
      <c r="D55" s="8"/>
      <c r="E55" s="105"/>
    </row>
    <row r="56" spans="1:5" ht="45" x14ac:dyDescent="0.3">
      <c r="A56" s="58">
        <v>3237</v>
      </c>
      <c r="B56" s="57" t="s">
        <v>163</v>
      </c>
      <c r="C56" s="8"/>
      <c r="D56" s="8"/>
      <c r="E56" s="105"/>
    </row>
    <row r="57" spans="1:5" x14ac:dyDescent="0.3">
      <c r="A57" s="58">
        <v>3241</v>
      </c>
      <c r="B57" s="57" t="s">
        <v>164</v>
      </c>
      <c r="C57" s="8"/>
      <c r="D57" s="8"/>
      <c r="E57" s="105"/>
    </row>
    <row r="58" spans="1:5" x14ac:dyDescent="0.3">
      <c r="A58" s="58">
        <v>3242</v>
      </c>
      <c r="B58" s="57" t="s">
        <v>165</v>
      </c>
      <c r="C58" s="8"/>
      <c r="D58" s="8"/>
      <c r="E58" s="105"/>
    </row>
    <row r="59" spans="1:5" x14ac:dyDescent="0.3">
      <c r="A59" s="58">
        <v>3243</v>
      </c>
      <c r="B59" s="57" t="s">
        <v>166</v>
      </c>
      <c r="C59" s="8"/>
      <c r="D59" s="8"/>
      <c r="E59" s="105"/>
    </row>
    <row r="60" spans="1:5" x14ac:dyDescent="0.3">
      <c r="A60" s="58">
        <v>3245</v>
      </c>
      <c r="B60" s="57" t="s">
        <v>167</v>
      </c>
      <c r="C60" s="8"/>
      <c r="D60" s="8"/>
      <c r="E60" s="105"/>
    </row>
    <row r="61" spans="1:5" x14ac:dyDescent="0.3">
      <c r="A61" s="58">
        <v>3246</v>
      </c>
      <c r="B61" s="57" t="s">
        <v>168</v>
      </c>
      <c r="C61" s="8"/>
      <c r="D61" s="8"/>
      <c r="E61" s="105"/>
    </row>
    <row r="62" spans="1:5" x14ac:dyDescent="0.3">
      <c r="A62" s="32"/>
      <c r="E62" s="105"/>
    </row>
    <row r="63" spans="1:5" x14ac:dyDescent="0.3">
      <c r="A63" s="33"/>
      <c r="E63" s="105"/>
    </row>
    <row r="64" spans="1:5" x14ac:dyDescent="0.3">
      <c r="A64" s="59" t="s">
        <v>183</v>
      </c>
      <c r="B64" s="57"/>
      <c r="C64" s="85">
        <f>SUM(C65:C67)</f>
        <v>4754416.4000000004</v>
      </c>
      <c r="D64" s="85">
        <f>SUM(D65:D67)</f>
        <v>4678359.4400000004</v>
      </c>
      <c r="E64" s="105"/>
    </row>
    <row r="65" spans="1:5" x14ac:dyDescent="0.3">
      <c r="A65" s="58">
        <v>5100</v>
      </c>
      <c r="B65" s="57" t="s">
        <v>238</v>
      </c>
      <c r="C65" s="8"/>
      <c r="D65" s="8"/>
      <c r="E65" s="105"/>
    </row>
    <row r="66" spans="1:5" x14ac:dyDescent="0.3">
      <c r="A66" s="58">
        <v>5220</v>
      </c>
      <c r="B66" s="57" t="s">
        <v>378</v>
      </c>
      <c r="C66" s="8">
        <v>4754416.4000000004</v>
      </c>
      <c r="D66" s="8">
        <v>4678359.4400000004</v>
      </c>
      <c r="E66" s="105"/>
    </row>
    <row r="67" spans="1:5" x14ac:dyDescent="0.3">
      <c r="A67" s="58">
        <v>5230</v>
      </c>
      <c r="B67" s="57" t="s">
        <v>379</v>
      </c>
      <c r="C67" s="8"/>
      <c r="D67" s="8"/>
      <c r="E67" s="105"/>
    </row>
    <row r="68" spans="1:5" x14ac:dyDescent="0.3">
      <c r="A68" s="32"/>
      <c r="E68" s="105"/>
    </row>
    <row r="69" spans="1:5" x14ac:dyDescent="0.3">
      <c r="A69" s="2"/>
      <c r="E69" s="105"/>
    </row>
    <row r="70" spans="1:5" x14ac:dyDescent="0.3">
      <c r="A70" s="56" t="s">
        <v>184</v>
      </c>
      <c r="B70" s="57"/>
      <c r="C70" s="8"/>
      <c r="D70" s="8"/>
      <c r="E70" s="105"/>
    </row>
    <row r="71" spans="1:5" ht="30" x14ac:dyDescent="0.3">
      <c r="A71" s="58">
        <v>1</v>
      </c>
      <c r="B71" s="57" t="s">
        <v>169</v>
      </c>
      <c r="C71" s="8"/>
      <c r="D71" s="8"/>
      <c r="E71" s="105"/>
    </row>
    <row r="72" spans="1:5" x14ac:dyDescent="0.3">
      <c r="A72" s="58">
        <v>2</v>
      </c>
      <c r="B72" s="57" t="s">
        <v>170</v>
      </c>
      <c r="C72" s="8"/>
      <c r="D72" s="8"/>
      <c r="E72" s="105"/>
    </row>
    <row r="73" spans="1:5" x14ac:dyDescent="0.3">
      <c r="A73" s="58">
        <v>3</v>
      </c>
      <c r="B73" s="57" t="s">
        <v>171</v>
      </c>
      <c r="C73" s="8"/>
      <c r="D73" s="8"/>
      <c r="E73" s="105"/>
    </row>
    <row r="74" spans="1:5" x14ac:dyDescent="0.3">
      <c r="A74" s="58">
        <v>4</v>
      </c>
      <c r="B74" s="57" t="s">
        <v>334</v>
      </c>
      <c r="C74" s="8"/>
      <c r="D74" s="8"/>
      <c r="E74" s="105"/>
    </row>
    <row r="75" spans="1:5" x14ac:dyDescent="0.3">
      <c r="A75" s="58">
        <v>5</v>
      </c>
      <c r="B75" s="57" t="s">
        <v>172</v>
      </c>
      <c r="C75" s="8"/>
      <c r="D75" s="8"/>
      <c r="E75" s="105"/>
    </row>
    <row r="76" spans="1:5" x14ac:dyDescent="0.3">
      <c r="A76" s="58">
        <v>6</v>
      </c>
      <c r="B76" s="57" t="s">
        <v>173</v>
      </c>
      <c r="C76" s="8"/>
      <c r="D76" s="8"/>
      <c r="E76" s="105"/>
    </row>
    <row r="77" spans="1:5" x14ac:dyDescent="0.3">
      <c r="A77" s="58">
        <v>7</v>
      </c>
      <c r="B77" s="57" t="s">
        <v>174</v>
      </c>
      <c r="C77" s="8"/>
      <c r="D77" s="8"/>
      <c r="E77" s="105"/>
    </row>
    <row r="78" spans="1:5" x14ac:dyDescent="0.3">
      <c r="A78" s="58">
        <v>8</v>
      </c>
      <c r="B78" s="57" t="s">
        <v>175</v>
      </c>
      <c r="C78" s="8"/>
      <c r="D78" s="8"/>
      <c r="E78" s="105"/>
    </row>
    <row r="79" spans="1:5" x14ac:dyDescent="0.3">
      <c r="A79" s="58">
        <v>9</v>
      </c>
      <c r="B79" s="57" t="s">
        <v>176</v>
      </c>
      <c r="C79" s="8"/>
      <c r="D79" s="8"/>
      <c r="E79" s="105"/>
    </row>
    <row r="83" spans="1:9" x14ac:dyDescent="0.3">
      <c r="A83" s="2"/>
      <c r="B83" s="2"/>
    </row>
    <row r="84" spans="1:9" x14ac:dyDescent="0.3">
      <c r="A84" s="69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9" t="s">
        <v>386</v>
      </c>
      <c r="D87" s="12"/>
      <c r="E87"/>
      <c r="F87"/>
      <c r="G87"/>
      <c r="H87"/>
      <c r="I87"/>
    </row>
    <row r="88" spans="1:9" x14ac:dyDescent="0.3">
      <c r="A88"/>
      <c r="B88" s="2" t="s">
        <v>387</v>
      </c>
      <c r="D88" s="12"/>
      <c r="E88"/>
      <c r="F88"/>
      <c r="G88"/>
      <c r="H88"/>
      <c r="I88"/>
    </row>
    <row r="89" spans="1:9" customFormat="1" ht="12.75" x14ac:dyDescent="0.2">
      <c r="B89" s="66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ageMargins left="0.31496062992126" right="0.31496062992126" top="0.74803149606299202" bottom="0.74803149606299202" header="0.31496062992126" footer="0.31496062992126"/>
  <pageSetup paperSize="9" scale="92" fitToHeight="0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zoomScaleSheetLayoutView="80" workbookViewId="0">
      <selection activeCell="F10" sqref="F10"/>
    </sheetView>
  </sheetViews>
  <sheetFormatPr defaultRowHeight="15" x14ac:dyDescent="0.3"/>
  <cols>
    <col min="1" max="1" width="4.85546875" style="2" customWidth="1"/>
    <col min="2" max="2" width="12.85546875" style="2" customWidth="1"/>
    <col min="3" max="3" width="25.855468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4" t="s">
        <v>392</v>
      </c>
      <c r="B1" s="76"/>
      <c r="C1" s="76"/>
      <c r="D1" s="76"/>
      <c r="E1" s="76"/>
      <c r="F1" s="76"/>
      <c r="G1" s="76"/>
      <c r="H1" s="76"/>
      <c r="I1" s="449" t="s">
        <v>97</v>
      </c>
      <c r="J1" s="449"/>
      <c r="K1" s="105"/>
    </row>
    <row r="2" spans="1:11" x14ac:dyDescent="0.3">
      <c r="A2" s="76" t="s">
        <v>128</v>
      </c>
      <c r="B2" s="76"/>
      <c r="C2" s="76"/>
      <c r="D2" s="76"/>
      <c r="E2" s="76"/>
      <c r="F2" s="76"/>
      <c r="G2" s="76"/>
      <c r="H2" s="76"/>
      <c r="I2" s="453" t="str">
        <f>'ფორმა N1'!K2</f>
        <v>08/22/2017-09/11/2017</v>
      </c>
      <c r="J2" s="462"/>
      <c r="K2" s="105"/>
    </row>
    <row r="3" spans="1:11" x14ac:dyDescent="0.3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 x14ac:dyDescent="0.3">
      <c r="A5" s="204" t="str">
        <f>'ფორმა N1'!A5</f>
        <v>მპგ „ერთიანი ნაციონალური მოძრაობა“</v>
      </c>
      <c r="B5" s="349"/>
      <c r="C5" s="349"/>
      <c r="D5" s="349"/>
      <c r="E5" s="349"/>
      <c r="F5" s="350"/>
      <c r="G5" s="349"/>
      <c r="H5" s="349"/>
      <c r="I5" s="349"/>
      <c r="J5" s="349"/>
      <c r="K5" s="105"/>
    </row>
    <row r="6" spans="1:11" x14ac:dyDescent="0.3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 x14ac:dyDescent="0.3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 x14ac:dyDescent="0.3">
      <c r="A8" s="129" t="s">
        <v>64</v>
      </c>
      <c r="B8" s="129" t="s">
        <v>99</v>
      </c>
      <c r="C8" s="130" t="s">
        <v>101</v>
      </c>
      <c r="D8" s="130" t="s">
        <v>258</v>
      </c>
      <c r="E8" s="130" t="s">
        <v>100</v>
      </c>
      <c r="F8" s="128" t="s">
        <v>239</v>
      </c>
      <c r="G8" s="128" t="s">
        <v>277</v>
      </c>
      <c r="H8" s="128" t="s">
        <v>278</v>
      </c>
      <c r="I8" s="128" t="s">
        <v>240</v>
      </c>
      <c r="J8" s="131" t="s">
        <v>102</v>
      </c>
      <c r="K8" s="105"/>
    </row>
    <row r="9" spans="1:11" s="27" customFormat="1" x14ac:dyDescent="0.3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5"/>
    </row>
    <row r="10" spans="1:11" s="27" customFormat="1" ht="15.75" x14ac:dyDescent="0.3">
      <c r="A10" s="154">
        <v>1</v>
      </c>
      <c r="B10" s="64" t="s">
        <v>479</v>
      </c>
      <c r="C10" s="155" t="s">
        <v>480</v>
      </c>
      <c r="D10" s="156"/>
      <c r="E10" s="152"/>
      <c r="F10" s="28">
        <v>57940.35</v>
      </c>
      <c r="G10" s="28">
        <v>485.31</v>
      </c>
      <c r="H10" s="28">
        <v>55258.6</v>
      </c>
      <c r="I10" s="28">
        <f>F10+G10-H10</f>
        <v>3167.0599999999977</v>
      </c>
      <c r="J10" s="28"/>
      <c r="K10" s="105"/>
    </row>
    <row r="11" spans="1:11" x14ac:dyDescent="0.3">
      <c r="A11" s="104"/>
      <c r="B11" s="104"/>
      <c r="C11" s="104"/>
      <c r="D11" s="104"/>
      <c r="E11" s="104"/>
      <c r="F11" s="104"/>
      <c r="G11" s="104"/>
      <c r="H11" s="104"/>
      <c r="I11" s="104"/>
      <c r="J11" s="104"/>
    </row>
    <row r="12" spans="1:11" x14ac:dyDescent="0.3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 x14ac:dyDescent="0.3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 x14ac:dyDescent="0.3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 x14ac:dyDescent="0.3">
      <c r="A15" s="104"/>
      <c r="B15" s="213" t="s">
        <v>96</v>
      </c>
      <c r="C15" s="104"/>
      <c r="D15" s="104"/>
      <c r="E15" s="104"/>
      <c r="F15" s="214"/>
      <c r="G15" s="104"/>
      <c r="H15" s="104"/>
      <c r="I15" s="104"/>
      <c r="J15" s="104"/>
    </row>
    <row r="16" spans="1:11" x14ac:dyDescent="0.3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 x14ac:dyDescent="0.3">
      <c r="A17" s="104"/>
      <c r="B17" s="104"/>
      <c r="C17" s="252"/>
      <c r="D17" s="104"/>
      <c r="E17" s="104"/>
      <c r="F17" s="252"/>
      <c r="G17" s="253"/>
      <c r="H17" s="253"/>
      <c r="I17" s="101"/>
      <c r="J17" s="101"/>
    </row>
    <row r="18" spans="1:10" x14ac:dyDescent="0.3">
      <c r="A18" s="101"/>
      <c r="B18" s="104"/>
      <c r="C18" s="215" t="s">
        <v>251</v>
      </c>
      <c r="D18" s="215"/>
      <c r="E18" s="104"/>
      <c r="F18" s="104" t="s">
        <v>256</v>
      </c>
      <c r="G18" s="101"/>
      <c r="H18" s="101"/>
      <c r="I18" s="101"/>
      <c r="J18" s="101"/>
    </row>
    <row r="19" spans="1:10" x14ac:dyDescent="0.3">
      <c r="A19" s="101"/>
      <c r="B19" s="104"/>
      <c r="C19" s="216" t="s">
        <v>127</v>
      </c>
      <c r="D19" s="104"/>
      <c r="E19" s="104"/>
      <c r="F19" s="104" t="s">
        <v>252</v>
      </c>
      <c r="G19" s="101"/>
      <c r="H19" s="101"/>
      <c r="I19" s="101"/>
      <c r="J19" s="101"/>
    </row>
    <row r="20" spans="1:10" customFormat="1" x14ac:dyDescent="0.3">
      <c r="A20" s="101"/>
      <c r="B20" s="104"/>
      <c r="C20" s="104"/>
      <c r="D20" s="216"/>
      <c r="E20" s="101"/>
      <c r="F20" s="101"/>
      <c r="G20" s="101"/>
      <c r="H20" s="101"/>
      <c r="I20" s="101"/>
      <c r="J20" s="101"/>
    </row>
    <row r="21" spans="1:10" customFormat="1" ht="12.75" x14ac:dyDescent="0.2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E6" sqref="E6"/>
    </sheetView>
  </sheetViews>
  <sheetFormatPr defaultRowHeight="15" x14ac:dyDescent="0.3"/>
  <cols>
    <col min="1" max="1" width="12" style="182" customWidth="1"/>
    <col min="2" max="2" width="13.28515625" style="182" customWidth="1"/>
    <col min="3" max="3" width="21.42578125" style="182" customWidth="1"/>
    <col min="4" max="4" width="17.85546875" style="182" customWidth="1"/>
    <col min="5" max="5" width="12.7109375" style="182" customWidth="1"/>
    <col min="6" max="6" width="36.85546875" style="182" customWidth="1"/>
    <col min="7" max="7" width="22.28515625" style="182" customWidth="1"/>
    <col min="8" max="8" width="0.5703125" style="182" customWidth="1"/>
    <col min="9" max="16384" width="9.140625" style="182"/>
  </cols>
  <sheetData>
    <row r="1" spans="1:8" x14ac:dyDescent="0.3">
      <c r="A1" s="74" t="s">
        <v>337</v>
      </c>
      <c r="B1" s="76"/>
      <c r="C1" s="76"/>
      <c r="D1" s="76"/>
      <c r="E1" s="76"/>
      <c r="F1" s="76"/>
      <c r="G1" s="161" t="s">
        <v>97</v>
      </c>
      <c r="H1" s="162"/>
    </row>
    <row r="2" spans="1:8" x14ac:dyDescent="0.3">
      <c r="A2" s="76" t="s">
        <v>128</v>
      </c>
      <c r="B2" s="76"/>
      <c r="C2" s="76"/>
      <c r="D2" s="76"/>
      <c r="E2" s="76"/>
      <c r="F2" s="76"/>
      <c r="G2" s="163" t="str">
        <f>'ფორმა N1'!K2</f>
        <v>08/22/2017-09/11/2017</v>
      </c>
      <c r="H2" s="162"/>
    </row>
    <row r="3" spans="1:8" x14ac:dyDescent="0.3">
      <c r="A3" s="76"/>
      <c r="B3" s="76"/>
      <c r="C3" s="76"/>
      <c r="D3" s="76"/>
      <c r="E3" s="76"/>
      <c r="F3" s="76"/>
      <c r="G3" s="102"/>
      <c r="H3" s="162"/>
    </row>
    <row r="4" spans="1:8" x14ac:dyDescent="0.3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 x14ac:dyDescent="0.3">
      <c r="A5" s="204" t="str">
        <f>'ფორმა N1'!A5</f>
        <v>მპგ „ერთიანი ნაციონალური მოძრაობა“</v>
      </c>
      <c r="B5" s="204"/>
      <c r="C5" s="204"/>
      <c r="D5" s="204"/>
      <c r="E5" s="204"/>
      <c r="F5" s="204"/>
      <c r="G5" s="204"/>
      <c r="H5" s="104"/>
    </row>
    <row r="6" spans="1:8" x14ac:dyDescent="0.3">
      <c r="A6" s="77"/>
      <c r="B6" s="76"/>
      <c r="C6" s="76"/>
      <c r="D6" s="76"/>
      <c r="E6" s="76"/>
      <c r="F6" s="76"/>
      <c r="G6" s="76"/>
      <c r="H6" s="104"/>
    </row>
    <row r="7" spans="1:8" x14ac:dyDescent="0.3">
      <c r="A7" s="76"/>
      <c r="B7" s="76"/>
      <c r="C7" s="76"/>
      <c r="D7" s="76"/>
      <c r="E7" s="76"/>
      <c r="F7" s="76"/>
      <c r="G7" s="76"/>
      <c r="H7" s="105"/>
    </row>
    <row r="8" spans="1:8" ht="45.75" customHeight="1" x14ac:dyDescent="0.3">
      <c r="A8" s="164" t="s">
        <v>295</v>
      </c>
      <c r="B8" s="164" t="s">
        <v>129</v>
      </c>
      <c r="C8" s="165" t="s">
        <v>335</v>
      </c>
      <c r="D8" s="165" t="s">
        <v>336</v>
      </c>
      <c r="E8" s="165" t="s">
        <v>258</v>
      </c>
      <c r="F8" s="164" t="s">
        <v>300</v>
      </c>
      <c r="G8" s="165" t="s">
        <v>296</v>
      </c>
      <c r="H8" s="105"/>
    </row>
    <row r="9" spans="1:8" x14ac:dyDescent="0.3">
      <c r="A9" s="166" t="s">
        <v>297</v>
      </c>
      <c r="B9" s="167"/>
      <c r="C9" s="168"/>
      <c r="D9" s="169"/>
      <c r="E9" s="169"/>
      <c r="F9" s="169"/>
      <c r="G9" s="170"/>
      <c r="H9" s="105"/>
    </row>
    <row r="10" spans="1:8" ht="15.75" x14ac:dyDescent="0.3">
      <c r="A10" s="167">
        <v>1</v>
      </c>
      <c r="B10" s="152"/>
      <c r="C10" s="171"/>
      <c r="D10" s="172"/>
      <c r="E10" s="172"/>
      <c r="F10" s="172"/>
      <c r="G10" s="173" t="str">
        <f>IF(ISBLANK(B10),"",G9+C10-D10)</f>
        <v/>
      </c>
      <c r="H10" s="105"/>
    </row>
    <row r="11" spans="1:8" ht="15.75" x14ac:dyDescent="0.3">
      <c r="A11" s="167">
        <v>2</v>
      </c>
      <c r="B11" s="152"/>
      <c r="C11" s="171"/>
      <c r="D11" s="172"/>
      <c r="E11" s="172"/>
      <c r="F11" s="172"/>
      <c r="G11" s="173" t="str">
        <f t="shared" ref="G11:G38" si="0">IF(ISBLANK(B11),"",G10+C11-D11)</f>
        <v/>
      </c>
      <c r="H11" s="105"/>
    </row>
    <row r="12" spans="1:8" ht="15.75" x14ac:dyDescent="0.3">
      <c r="A12" s="167">
        <v>3</v>
      </c>
      <c r="B12" s="152"/>
      <c r="C12" s="171"/>
      <c r="D12" s="172"/>
      <c r="E12" s="172"/>
      <c r="F12" s="172"/>
      <c r="G12" s="173" t="str">
        <f t="shared" si="0"/>
        <v/>
      </c>
      <c r="H12" s="105"/>
    </row>
    <row r="13" spans="1:8" ht="15.75" x14ac:dyDescent="0.3">
      <c r="A13" s="167">
        <v>4</v>
      </c>
      <c r="B13" s="152"/>
      <c r="C13" s="171"/>
      <c r="D13" s="172"/>
      <c r="E13" s="172"/>
      <c r="F13" s="172"/>
      <c r="G13" s="173" t="str">
        <f t="shared" si="0"/>
        <v/>
      </c>
      <c r="H13" s="105"/>
    </row>
    <row r="14" spans="1:8" ht="15.75" x14ac:dyDescent="0.3">
      <c r="A14" s="167">
        <v>5</v>
      </c>
      <c r="B14" s="152"/>
      <c r="C14" s="171"/>
      <c r="D14" s="172"/>
      <c r="E14" s="172"/>
      <c r="F14" s="172"/>
      <c r="G14" s="173" t="str">
        <f t="shared" si="0"/>
        <v/>
      </c>
      <c r="H14" s="105"/>
    </row>
    <row r="15" spans="1:8" ht="15.75" x14ac:dyDescent="0.3">
      <c r="A15" s="167">
        <v>6</v>
      </c>
      <c r="B15" s="152"/>
      <c r="C15" s="171"/>
      <c r="D15" s="172"/>
      <c r="E15" s="172"/>
      <c r="F15" s="172"/>
      <c r="G15" s="173" t="str">
        <f t="shared" si="0"/>
        <v/>
      </c>
      <c r="H15" s="105"/>
    </row>
    <row r="16" spans="1:8" ht="15.75" x14ac:dyDescent="0.3">
      <c r="A16" s="167">
        <v>7</v>
      </c>
      <c r="B16" s="152"/>
      <c r="C16" s="171"/>
      <c r="D16" s="172"/>
      <c r="E16" s="172"/>
      <c r="F16" s="172"/>
      <c r="G16" s="173" t="str">
        <f t="shared" si="0"/>
        <v/>
      </c>
      <c r="H16" s="105"/>
    </row>
    <row r="17" spans="1:8" ht="15.75" x14ac:dyDescent="0.3">
      <c r="A17" s="167">
        <v>8</v>
      </c>
      <c r="B17" s="152"/>
      <c r="C17" s="171"/>
      <c r="D17" s="172"/>
      <c r="E17" s="172"/>
      <c r="F17" s="172"/>
      <c r="G17" s="173" t="str">
        <f t="shared" si="0"/>
        <v/>
      </c>
      <c r="H17" s="105"/>
    </row>
    <row r="18" spans="1:8" ht="15.75" x14ac:dyDescent="0.3">
      <c r="A18" s="167">
        <v>9</v>
      </c>
      <c r="B18" s="152"/>
      <c r="C18" s="171"/>
      <c r="D18" s="172"/>
      <c r="E18" s="172"/>
      <c r="F18" s="172"/>
      <c r="G18" s="173" t="str">
        <f t="shared" si="0"/>
        <v/>
      </c>
      <c r="H18" s="105"/>
    </row>
    <row r="19" spans="1:8" ht="15.75" x14ac:dyDescent="0.3">
      <c r="A19" s="167">
        <v>10</v>
      </c>
      <c r="B19" s="152"/>
      <c r="C19" s="171"/>
      <c r="D19" s="172"/>
      <c r="E19" s="172"/>
      <c r="F19" s="172"/>
      <c r="G19" s="173" t="str">
        <f t="shared" si="0"/>
        <v/>
      </c>
      <c r="H19" s="105"/>
    </row>
    <row r="20" spans="1:8" ht="15.75" x14ac:dyDescent="0.3">
      <c r="A20" s="167">
        <v>11</v>
      </c>
      <c r="B20" s="152"/>
      <c r="C20" s="171"/>
      <c r="D20" s="172"/>
      <c r="E20" s="172"/>
      <c r="F20" s="172"/>
      <c r="G20" s="173" t="str">
        <f t="shared" si="0"/>
        <v/>
      </c>
      <c r="H20" s="105"/>
    </row>
    <row r="21" spans="1:8" ht="15.75" x14ac:dyDescent="0.3">
      <c r="A21" s="167">
        <v>12</v>
      </c>
      <c r="B21" s="152"/>
      <c r="C21" s="171"/>
      <c r="D21" s="172"/>
      <c r="E21" s="172"/>
      <c r="F21" s="172"/>
      <c r="G21" s="173" t="str">
        <f t="shared" si="0"/>
        <v/>
      </c>
      <c r="H21" s="105"/>
    </row>
    <row r="22" spans="1:8" ht="15.75" x14ac:dyDescent="0.3">
      <c r="A22" s="167">
        <v>13</v>
      </c>
      <c r="B22" s="152"/>
      <c r="C22" s="171"/>
      <c r="D22" s="172"/>
      <c r="E22" s="172"/>
      <c r="F22" s="172"/>
      <c r="G22" s="173" t="str">
        <f t="shared" si="0"/>
        <v/>
      </c>
      <c r="H22" s="105"/>
    </row>
    <row r="23" spans="1:8" ht="15.75" x14ac:dyDescent="0.3">
      <c r="A23" s="167">
        <v>14</v>
      </c>
      <c r="B23" s="152"/>
      <c r="C23" s="171"/>
      <c r="D23" s="172"/>
      <c r="E23" s="172"/>
      <c r="F23" s="172"/>
      <c r="G23" s="173" t="str">
        <f t="shared" si="0"/>
        <v/>
      </c>
      <c r="H23" s="105"/>
    </row>
    <row r="24" spans="1:8" ht="15.75" x14ac:dyDescent="0.3">
      <c r="A24" s="167">
        <v>15</v>
      </c>
      <c r="B24" s="152"/>
      <c r="C24" s="171"/>
      <c r="D24" s="172"/>
      <c r="E24" s="172"/>
      <c r="F24" s="172"/>
      <c r="G24" s="173" t="str">
        <f t="shared" si="0"/>
        <v/>
      </c>
      <c r="H24" s="105"/>
    </row>
    <row r="25" spans="1:8" ht="15.75" x14ac:dyDescent="0.3">
      <c r="A25" s="167">
        <v>16</v>
      </c>
      <c r="B25" s="152"/>
      <c r="C25" s="171"/>
      <c r="D25" s="172"/>
      <c r="E25" s="172"/>
      <c r="F25" s="172"/>
      <c r="G25" s="173" t="str">
        <f t="shared" si="0"/>
        <v/>
      </c>
      <c r="H25" s="105"/>
    </row>
    <row r="26" spans="1:8" ht="15.75" x14ac:dyDescent="0.3">
      <c r="A26" s="167">
        <v>17</v>
      </c>
      <c r="B26" s="152"/>
      <c r="C26" s="171"/>
      <c r="D26" s="172"/>
      <c r="E26" s="172"/>
      <c r="F26" s="172"/>
      <c r="G26" s="173" t="str">
        <f t="shared" si="0"/>
        <v/>
      </c>
      <c r="H26" s="105"/>
    </row>
    <row r="27" spans="1:8" ht="15.75" x14ac:dyDescent="0.3">
      <c r="A27" s="167">
        <v>18</v>
      </c>
      <c r="B27" s="152"/>
      <c r="C27" s="171"/>
      <c r="D27" s="172"/>
      <c r="E27" s="172"/>
      <c r="F27" s="172"/>
      <c r="G27" s="173" t="str">
        <f t="shared" si="0"/>
        <v/>
      </c>
      <c r="H27" s="105"/>
    </row>
    <row r="28" spans="1:8" ht="15.75" x14ac:dyDescent="0.3">
      <c r="A28" s="167">
        <v>19</v>
      </c>
      <c r="B28" s="152"/>
      <c r="C28" s="171"/>
      <c r="D28" s="172"/>
      <c r="E28" s="172"/>
      <c r="F28" s="172"/>
      <c r="G28" s="173" t="str">
        <f t="shared" si="0"/>
        <v/>
      </c>
      <c r="H28" s="105"/>
    </row>
    <row r="29" spans="1:8" ht="15.75" x14ac:dyDescent="0.3">
      <c r="A29" s="167">
        <v>20</v>
      </c>
      <c r="B29" s="152"/>
      <c r="C29" s="171"/>
      <c r="D29" s="172"/>
      <c r="E29" s="172"/>
      <c r="F29" s="172"/>
      <c r="G29" s="173" t="str">
        <f t="shared" si="0"/>
        <v/>
      </c>
      <c r="H29" s="105"/>
    </row>
    <row r="30" spans="1:8" ht="15.75" x14ac:dyDescent="0.3">
      <c r="A30" s="167">
        <v>21</v>
      </c>
      <c r="B30" s="152"/>
      <c r="C30" s="174"/>
      <c r="D30" s="175"/>
      <c r="E30" s="175"/>
      <c r="F30" s="175"/>
      <c r="G30" s="173" t="str">
        <f t="shared" si="0"/>
        <v/>
      </c>
      <c r="H30" s="105"/>
    </row>
    <row r="31" spans="1:8" ht="15.75" x14ac:dyDescent="0.3">
      <c r="A31" s="167">
        <v>22</v>
      </c>
      <c r="B31" s="152"/>
      <c r="C31" s="174"/>
      <c r="D31" s="175"/>
      <c r="E31" s="175"/>
      <c r="F31" s="175"/>
      <c r="G31" s="173" t="str">
        <f t="shared" si="0"/>
        <v/>
      </c>
      <c r="H31" s="105"/>
    </row>
    <row r="32" spans="1:8" ht="15.75" x14ac:dyDescent="0.3">
      <c r="A32" s="167">
        <v>23</v>
      </c>
      <c r="B32" s="152"/>
      <c r="C32" s="174"/>
      <c r="D32" s="175"/>
      <c r="E32" s="175"/>
      <c r="F32" s="175"/>
      <c r="G32" s="173" t="str">
        <f t="shared" si="0"/>
        <v/>
      </c>
      <c r="H32" s="105"/>
    </row>
    <row r="33" spans="1:10" ht="15.75" x14ac:dyDescent="0.3">
      <c r="A33" s="167">
        <v>24</v>
      </c>
      <c r="B33" s="152"/>
      <c r="C33" s="174"/>
      <c r="D33" s="175"/>
      <c r="E33" s="175"/>
      <c r="F33" s="175"/>
      <c r="G33" s="173" t="str">
        <f t="shared" si="0"/>
        <v/>
      </c>
      <c r="H33" s="105"/>
    </row>
    <row r="34" spans="1:10" ht="15.75" x14ac:dyDescent="0.3">
      <c r="A34" s="167">
        <v>25</v>
      </c>
      <c r="B34" s="152"/>
      <c r="C34" s="174"/>
      <c r="D34" s="175"/>
      <c r="E34" s="175"/>
      <c r="F34" s="175"/>
      <c r="G34" s="173" t="str">
        <f t="shared" si="0"/>
        <v/>
      </c>
      <c r="H34" s="105"/>
    </row>
    <row r="35" spans="1:10" ht="15.75" x14ac:dyDescent="0.3">
      <c r="A35" s="167">
        <v>26</v>
      </c>
      <c r="B35" s="152"/>
      <c r="C35" s="174"/>
      <c r="D35" s="175"/>
      <c r="E35" s="175"/>
      <c r="F35" s="175"/>
      <c r="G35" s="173" t="str">
        <f t="shared" si="0"/>
        <v/>
      </c>
      <c r="H35" s="105"/>
    </row>
    <row r="36" spans="1:10" ht="15.75" x14ac:dyDescent="0.3">
      <c r="A36" s="167">
        <v>27</v>
      </c>
      <c r="B36" s="152"/>
      <c r="C36" s="174"/>
      <c r="D36" s="175"/>
      <c r="E36" s="175"/>
      <c r="F36" s="175"/>
      <c r="G36" s="173" t="str">
        <f t="shared" si="0"/>
        <v/>
      </c>
      <c r="H36" s="105"/>
    </row>
    <row r="37" spans="1:10" ht="15.75" x14ac:dyDescent="0.3">
      <c r="A37" s="167">
        <v>28</v>
      </c>
      <c r="B37" s="152"/>
      <c r="C37" s="174"/>
      <c r="D37" s="175"/>
      <c r="E37" s="175"/>
      <c r="F37" s="175"/>
      <c r="G37" s="173" t="str">
        <f t="shared" si="0"/>
        <v/>
      </c>
      <c r="H37" s="105"/>
    </row>
    <row r="38" spans="1:10" ht="15.75" x14ac:dyDescent="0.3">
      <c r="A38" s="167">
        <v>29</v>
      </c>
      <c r="B38" s="152"/>
      <c r="C38" s="174"/>
      <c r="D38" s="175"/>
      <c r="E38" s="175"/>
      <c r="F38" s="175"/>
      <c r="G38" s="173" t="str">
        <f t="shared" si="0"/>
        <v/>
      </c>
      <c r="H38" s="105"/>
    </row>
    <row r="39" spans="1:10" ht="15.75" x14ac:dyDescent="0.3">
      <c r="A39" s="167" t="s">
        <v>261</v>
      </c>
      <c r="B39" s="152"/>
      <c r="C39" s="174"/>
      <c r="D39" s="175"/>
      <c r="E39" s="175"/>
      <c r="F39" s="175"/>
      <c r="G39" s="173" t="str">
        <f>IF(ISBLANK(B39),"",#REF!+C39-D39)</f>
        <v/>
      </c>
      <c r="H39" s="105"/>
    </row>
    <row r="40" spans="1:10" x14ac:dyDescent="0.3">
      <c r="A40" s="176" t="s">
        <v>298</v>
      </c>
      <c r="B40" s="177"/>
      <c r="C40" s="178"/>
      <c r="D40" s="179"/>
      <c r="E40" s="179"/>
      <c r="F40" s="180"/>
      <c r="G40" s="181" t="str">
        <f>G39</f>
        <v/>
      </c>
      <c r="H40" s="105"/>
    </row>
    <row r="44" spans="1:10" x14ac:dyDescent="0.3">
      <c r="B44" s="184" t="s">
        <v>96</v>
      </c>
      <c r="F44" s="185"/>
    </row>
    <row r="45" spans="1:10" x14ac:dyDescent="0.3">
      <c r="F45" s="183"/>
      <c r="G45" s="183"/>
      <c r="H45" s="183"/>
      <c r="I45" s="183"/>
      <c r="J45" s="183"/>
    </row>
    <row r="46" spans="1:10" x14ac:dyDescent="0.3">
      <c r="C46" s="186"/>
      <c r="F46" s="186"/>
      <c r="G46" s="187"/>
      <c r="H46" s="183"/>
      <c r="I46" s="183"/>
      <c r="J46" s="183"/>
    </row>
    <row r="47" spans="1:10" x14ac:dyDescent="0.3">
      <c r="A47" s="183"/>
      <c r="C47" s="188" t="s">
        <v>251</v>
      </c>
      <c r="F47" s="189" t="s">
        <v>256</v>
      </c>
      <c r="G47" s="187"/>
      <c r="H47" s="183"/>
      <c r="I47" s="183"/>
      <c r="J47" s="183"/>
    </row>
    <row r="48" spans="1:10" x14ac:dyDescent="0.3">
      <c r="A48" s="183"/>
      <c r="C48" s="190" t="s">
        <v>127</v>
      </c>
      <c r="F48" s="182" t="s">
        <v>252</v>
      </c>
      <c r="G48" s="183"/>
      <c r="H48" s="183"/>
      <c r="I48" s="183"/>
      <c r="J48" s="183"/>
    </row>
    <row r="49" spans="2:2" s="183" customFormat="1" x14ac:dyDescent="0.3">
      <c r="B49" s="182"/>
    </row>
    <row r="50" spans="2:2" s="183" customFormat="1" ht="12.75" x14ac:dyDescent="0.2"/>
    <row r="51" spans="2:2" s="183" customFormat="1" ht="12.75" x14ac:dyDescent="0.2"/>
    <row r="52" spans="2:2" s="183" customFormat="1" ht="12.75" x14ac:dyDescent="0.2"/>
    <row r="53" spans="2:2" s="183" customFormat="1" ht="12.75" x14ac:dyDescent="0.2"/>
  </sheetData>
  <dataValidations count="1">
    <dataValidation allowBlank="1" showInputMessage="1" showErrorMessage="1" prompt="თვე/დღე/წელი" sqref="B10:B39"/>
  </dataValidations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H24" sqref="H24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7" t="s">
        <v>287</v>
      </c>
      <c r="B1" s="138"/>
      <c r="C1" s="138"/>
      <c r="D1" s="138"/>
      <c r="E1" s="138"/>
      <c r="F1" s="78"/>
      <c r="G1" s="78"/>
      <c r="H1" s="78"/>
      <c r="I1" s="464" t="s">
        <v>97</v>
      </c>
      <c r="J1" s="464"/>
      <c r="K1" s="144"/>
    </row>
    <row r="2" spans="1:12" s="23" customFormat="1" ht="15" x14ac:dyDescent="0.3">
      <c r="A2" s="105" t="s">
        <v>128</v>
      </c>
      <c r="B2" s="138"/>
      <c r="C2" s="138"/>
      <c r="D2" s="138"/>
      <c r="E2" s="138"/>
      <c r="F2" s="139"/>
      <c r="G2" s="140"/>
      <c r="H2" s="140"/>
      <c r="I2" s="453" t="str">
        <f>'ფორმა N1'!K2</f>
        <v>08/22/2017-09/11/2017</v>
      </c>
      <c r="J2" s="462"/>
      <c r="K2" s="144"/>
    </row>
    <row r="3" spans="1:12" s="23" customFormat="1" ht="15" x14ac:dyDescent="0.2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 x14ac:dyDescent="0.3">
      <c r="A5" s="119" t="str">
        <f>'ფორმა N1'!A5</f>
        <v>მპგ „ერთიანი ნაციონალური მოძრაობა“</v>
      </c>
      <c r="B5" s="120"/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 x14ac:dyDescent="0.2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 x14ac:dyDescent="0.2">
      <c r="A7" s="133"/>
      <c r="B7" s="463" t="s">
        <v>208</v>
      </c>
      <c r="C7" s="463"/>
      <c r="D7" s="463" t="s">
        <v>275</v>
      </c>
      <c r="E7" s="463"/>
      <c r="F7" s="463" t="s">
        <v>276</v>
      </c>
      <c r="G7" s="463"/>
      <c r="H7" s="151" t="s">
        <v>262</v>
      </c>
      <c r="I7" s="463" t="s">
        <v>211</v>
      </c>
      <c r="J7" s="463"/>
      <c r="K7" s="145"/>
    </row>
    <row r="8" spans="1:12" ht="15" x14ac:dyDescent="0.2">
      <c r="A8" s="134" t="s">
        <v>103</v>
      </c>
      <c r="B8" s="135" t="s">
        <v>210</v>
      </c>
      <c r="C8" s="136" t="s">
        <v>209</v>
      </c>
      <c r="D8" s="135" t="s">
        <v>210</v>
      </c>
      <c r="E8" s="136" t="s">
        <v>209</v>
      </c>
      <c r="F8" s="135" t="s">
        <v>210</v>
      </c>
      <c r="G8" s="136" t="s">
        <v>209</v>
      </c>
      <c r="H8" s="136" t="s">
        <v>209</v>
      </c>
      <c r="I8" s="135" t="s">
        <v>210</v>
      </c>
      <c r="J8" s="136" t="s">
        <v>209</v>
      </c>
      <c r="K8" s="145"/>
    </row>
    <row r="9" spans="1:12" ht="15" x14ac:dyDescent="0.2">
      <c r="A9" s="61" t="s">
        <v>104</v>
      </c>
      <c r="B9" s="82">
        <f>SUM(B10,B14,B17)</f>
        <v>7</v>
      </c>
      <c r="C9" s="82">
        <f>SUM(C10,C14,C17)</f>
        <v>4685437.09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7</v>
      </c>
      <c r="J9" s="82">
        <f t="shared" si="0"/>
        <v>4685437.09</v>
      </c>
      <c r="K9" s="145"/>
    </row>
    <row r="10" spans="1:12" ht="15" x14ac:dyDescent="0.2">
      <c r="A10" s="62" t="s">
        <v>105</v>
      </c>
      <c r="B10" s="133">
        <f>SUM(B11:B13)</f>
        <v>7</v>
      </c>
      <c r="C10" s="133">
        <f>SUM(C11:C13)</f>
        <v>3213233.71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7</v>
      </c>
      <c r="J10" s="133">
        <f t="shared" si="1"/>
        <v>3213233.71</v>
      </c>
      <c r="K10" s="145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 x14ac:dyDescent="0.2">
      <c r="A12" s="62" t="s">
        <v>107</v>
      </c>
      <c r="B12" s="26">
        <v>7</v>
      </c>
      <c r="C12" s="26">
        <v>3213233.71</v>
      </c>
      <c r="D12" s="26"/>
      <c r="E12" s="26"/>
      <c r="F12" s="26"/>
      <c r="G12" s="26"/>
      <c r="H12" s="26"/>
      <c r="I12" s="26">
        <f>B12+D12-F12</f>
        <v>7</v>
      </c>
      <c r="J12" s="26">
        <f>C12+E12-G12</f>
        <v>3213233.71</v>
      </c>
      <c r="K12" s="145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 x14ac:dyDescent="0.2">
      <c r="A14" s="62" t="s">
        <v>109</v>
      </c>
      <c r="B14" s="133">
        <f>SUM(B15:B16)</f>
        <v>0</v>
      </c>
      <c r="C14" s="133">
        <f>SUM(C15:C16)</f>
        <v>1443198.38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0</v>
      </c>
      <c r="J14" s="133">
        <f t="shared" si="2"/>
        <v>1443198.38</v>
      </c>
      <c r="K14" s="145"/>
    </row>
    <row r="15" spans="1:12" ht="15" x14ac:dyDescent="0.2">
      <c r="A15" s="62" t="s">
        <v>110</v>
      </c>
      <c r="B15" s="26"/>
      <c r="C15" s="26">
        <v>280512.65999999997</v>
      </c>
      <c r="D15" s="26"/>
      <c r="E15" s="26"/>
      <c r="F15" s="26"/>
      <c r="G15" s="26"/>
      <c r="H15" s="26"/>
      <c r="I15" s="26"/>
      <c r="J15" s="26">
        <f t="shared" ref="J15:J16" si="3">C15+E15-G15</f>
        <v>280512.65999999997</v>
      </c>
      <c r="K15" s="145"/>
    </row>
    <row r="16" spans="1:12" ht="15" x14ac:dyDescent="0.2">
      <c r="A16" s="62" t="s">
        <v>111</v>
      </c>
      <c r="B16" s="26"/>
      <c r="C16" s="26">
        <v>1162685.72</v>
      </c>
      <c r="D16" s="26"/>
      <c r="E16" s="26"/>
      <c r="F16" s="26"/>
      <c r="G16" s="26"/>
      <c r="H16" s="26"/>
      <c r="I16" s="26"/>
      <c r="J16" s="26">
        <f t="shared" si="3"/>
        <v>1162685.72</v>
      </c>
      <c r="K16" s="145"/>
    </row>
    <row r="17" spans="1:11" ht="15" x14ac:dyDescent="0.2">
      <c r="A17" s="62" t="s">
        <v>112</v>
      </c>
      <c r="B17" s="133">
        <f>SUM(B18:B19,B22,B23)</f>
        <v>0</v>
      </c>
      <c r="C17" s="133">
        <f>SUM(C18:C19,C22,C23)</f>
        <v>29005</v>
      </c>
      <c r="D17" s="133">
        <f t="shared" ref="D17:J17" si="4">SUM(D18:D19,D22,D23)</f>
        <v>0</v>
      </c>
      <c r="E17" s="133">
        <f>SUM(E18:E19,E22,E23)</f>
        <v>0</v>
      </c>
      <c r="F17" s="133">
        <f t="shared" si="4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f t="shared" si="4"/>
        <v>29005</v>
      </c>
      <c r="K17" s="145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 x14ac:dyDescent="0.2">
      <c r="A19" s="62" t="s">
        <v>114</v>
      </c>
      <c r="B19" s="133">
        <f>SUM(B20:B21)</f>
        <v>0</v>
      </c>
      <c r="C19" s="133">
        <f>SUM(C20:C21)</f>
        <v>19301.009999999998</v>
      </c>
      <c r="D19" s="133">
        <f t="shared" ref="D19:J19" si="5">SUM(D20:D21)</f>
        <v>0</v>
      </c>
      <c r="E19" s="133">
        <f>SUM(E20:E21)</f>
        <v>0</v>
      </c>
      <c r="F19" s="133">
        <f t="shared" si="5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5"/>
        <v>19301.009999999998</v>
      </c>
      <c r="K19" s="145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 x14ac:dyDescent="0.2">
      <c r="A21" s="62" t="s">
        <v>116</v>
      </c>
      <c r="B21" s="26"/>
      <c r="C21" s="26">
        <v>19301.009999999998</v>
      </c>
      <c r="D21" s="26"/>
      <c r="E21" s="26"/>
      <c r="F21" s="26"/>
      <c r="G21" s="26"/>
      <c r="H21" s="26"/>
      <c r="I21" s="26"/>
      <c r="J21" s="26">
        <f>C21+E21-G21</f>
        <v>19301.009999999998</v>
      </c>
      <c r="K21" s="145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 x14ac:dyDescent="0.2">
      <c r="A23" s="62" t="s">
        <v>118</v>
      </c>
      <c r="B23" s="26"/>
      <c r="C23" s="26">
        <v>9703.99</v>
      </c>
      <c r="D23" s="26"/>
      <c r="E23" s="26"/>
      <c r="F23" s="26"/>
      <c r="G23" s="26"/>
      <c r="H23" s="26"/>
      <c r="I23" s="26"/>
      <c r="J23" s="26">
        <f>C23+E23-G23</f>
        <v>9703.99</v>
      </c>
      <c r="K23" s="145"/>
    </row>
    <row r="24" spans="1:11" ht="15" x14ac:dyDescent="0.2">
      <c r="A24" s="61" t="s">
        <v>119</v>
      </c>
      <c r="B24" s="82">
        <f>SUM(B25:B31)</f>
        <v>0</v>
      </c>
      <c r="C24" s="82">
        <f t="shared" ref="C24:J24" si="6">SUM(C25:C31)</f>
        <v>0</v>
      </c>
      <c r="D24" s="82">
        <f t="shared" si="6"/>
        <v>0</v>
      </c>
      <c r="E24" s="82">
        <f t="shared" si="6"/>
        <v>0</v>
      </c>
      <c r="F24" s="82">
        <f t="shared" si="6"/>
        <v>0</v>
      </c>
      <c r="G24" s="82">
        <f t="shared" si="6"/>
        <v>0</v>
      </c>
      <c r="H24" s="82">
        <f t="shared" si="6"/>
        <v>0</v>
      </c>
      <c r="I24" s="82">
        <f t="shared" si="6"/>
        <v>0</v>
      </c>
      <c r="J24" s="82">
        <f t="shared" si="6"/>
        <v>0</v>
      </c>
      <c r="K24" s="145"/>
    </row>
    <row r="25" spans="1:11" ht="15" x14ac:dyDescent="0.2">
      <c r="A25" s="62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 x14ac:dyDescent="0.2">
      <c r="A26" s="62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 x14ac:dyDescent="0.2">
      <c r="A27" s="62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 x14ac:dyDescent="0.2">
      <c r="A28" s="62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 x14ac:dyDescent="0.2">
      <c r="A29" s="62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 x14ac:dyDescent="0.2">
      <c r="A30" s="62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 x14ac:dyDescent="0.2">
      <c r="A31" s="62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 x14ac:dyDescent="0.2">
      <c r="A32" s="61" t="s">
        <v>120</v>
      </c>
      <c r="B32" s="82">
        <f>SUM(B33:B35)</f>
        <v>0</v>
      </c>
      <c r="C32" s="82">
        <f>SUM(C33:C35)</f>
        <v>0</v>
      </c>
      <c r="D32" s="82">
        <f t="shared" ref="D32:J32" si="7">SUM(D33:D35)</f>
        <v>0</v>
      </c>
      <c r="E32" s="82">
        <f>SUM(E33:E35)</f>
        <v>0</v>
      </c>
      <c r="F32" s="82">
        <f t="shared" si="7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7"/>
        <v>0</v>
      </c>
      <c r="K32" s="145"/>
    </row>
    <row r="33" spans="1:11" ht="15" x14ac:dyDescent="0.2">
      <c r="A33" s="62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 x14ac:dyDescent="0.2">
      <c r="A34" s="62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 x14ac:dyDescent="0.2">
      <c r="A35" s="62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 x14ac:dyDescent="0.2">
      <c r="A36" s="61" t="s">
        <v>121</v>
      </c>
      <c r="B36" s="82">
        <f t="shared" ref="B36:J36" si="8">SUM(B37:B39,B42)</f>
        <v>0</v>
      </c>
      <c r="C36" s="82">
        <f t="shared" si="8"/>
        <v>0</v>
      </c>
      <c r="D36" s="82">
        <f t="shared" si="8"/>
        <v>0</v>
      </c>
      <c r="E36" s="82">
        <f t="shared" si="8"/>
        <v>0</v>
      </c>
      <c r="F36" s="82">
        <f t="shared" si="8"/>
        <v>0</v>
      </c>
      <c r="G36" s="82">
        <f t="shared" si="8"/>
        <v>0</v>
      </c>
      <c r="H36" s="82">
        <f t="shared" si="8"/>
        <v>0</v>
      </c>
      <c r="I36" s="82">
        <f t="shared" si="8"/>
        <v>0</v>
      </c>
      <c r="J36" s="82">
        <f t="shared" si="8"/>
        <v>0</v>
      </c>
      <c r="K36" s="145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 x14ac:dyDescent="0.2">
      <c r="A39" s="62" t="s">
        <v>124</v>
      </c>
      <c r="B39" s="133">
        <f t="shared" ref="B39:J39" si="9">SUM(B40:B41)</f>
        <v>0</v>
      </c>
      <c r="C39" s="133">
        <f t="shared" si="9"/>
        <v>0</v>
      </c>
      <c r="D39" s="133">
        <f t="shared" si="9"/>
        <v>0</v>
      </c>
      <c r="E39" s="133">
        <f t="shared" si="9"/>
        <v>0</v>
      </c>
      <c r="F39" s="133">
        <f t="shared" si="9"/>
        <v>0</v>
      </c>
      <c r="G39" s="133">
        <f t="shared" si="9"/>
        <v>0</v>
      </c>
      <c r="H39" s="133">
        <f t="shared" si="9"/>
        <v>0</v>
      </c>
      <c r="I39" s="133">
        <f t="shared" si="9"/>
        <v>0</v>
      </c>
      <c r="J39" s="133">
        <f t="shared" si="9"/>
        <v>0</v>
      </c>
      <c r="K39" s="145"/>
    </row>
    <row r="40" spans="1:11" ht="30" x14ac:dyDescent="0.2">
      <c r="A40" s="62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1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0"/>
      <c r="C48" s="70"/>
      <c r="F48" s="70"/>
      <c r="G48" s="73"/>
      <c r="H48" s="70"/>
      <c r="I48"/>
      <c r="J48"/>
    </row>
    <row r="49" spans="1:10" s="2" customFormat="1" ht="15" x14ac:dyDescent="0.3">
      <c r="B49" s="69" t="s">
        <v>251</v>
      </c>
      <c r="F49" s="12" t="s">
        <v>256</v>
      </c>
      <c r="G49" s="72"/>
      <c r="I49"/>
      <c r="J49"/>
    </row>
    <row r="50" spans="1:10" s="2" customFormat="1" ht="15" x14ac:dyDescent="0.3">
      <c r="B50" s="66" t="s">
        <v>127</v>
      </c>
      <c r="F50" s="2" t="s">
        <v>252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showGridLines="0" tabSelected="1" view="pageBreakPreview" zoomScale="80" zoomScaleNormal="80" zoomScaleSheetLayoutView="80" workbookViewId="0">
      <selection activeCell="H40" sqref="H40"/>
    </sheetView>
  </sheetViews>
  <sheetFormatPr defaultRowHeight="12.75" x14ac:dyDescent="0.2"/>
  <cols>
    <col min="1" max="1" width="6" style="198" customWidth="1"/>
    <col min="2" max="2" width="18.140625" style="198" customWidth="1"/>
    <col min="3" max="3" width="28.140625" style="198" customWidth="1"/>
    <col min="4" max="4" width="26.5703125" style="198" customWidth="1"/>
    <col min="5" max="5" width="22.28515625" style="198" customWidth="1"/>
    <col min="6" max="6" width="22" style="198" customWidth="1"/>
    <col min="7" max="7" width="16.5703125" style="198" customWidth="1"/>
    <col min="8" max="8" width="21.7109375" style="198" bestFit="1" customWidth="1"/>
    <col min="9" max="9" width="26.42578125" style="198" customWidth="1"/>
    <col min="10" max="16384" width="9.140625" style="198"/>
  </cols>
  <sheetData>
    <row r="1" spans="1:9" ht="15" x14ac:dyDescent="0.2">
      <c r="A1" s="191" t="s">
        <v>476</v>
      </c>
      <c r="B1" s="191"/>
      <c r="C1" s="192"/>
      <c r="D1" s="192"/>
      <c r="E1" s="192"/>
      <c r="F1" s="192"/>
      <c r="G1" s="192"/>
      <c r="H1" s="192"/>
      <c r="I1" s="357" t="s">
        <v>97</v>
      </c>
    </row>
    <row r="2" spans="1:9" ht="15" x14ac:dyDescent="0.3">
      <c r="A2" s="148" t="s">
        <v>128</v>
      </c>
      <c r="B2" s="148"/>
      <c r="C2" s="192"/>
      <c r="D2" s="192"/>
      <c r="E2" s="192"/>
      <c r="F2" s="192"/>
      <c r="G2" s="192"/>
      <c r="H2" s="453" t="str">
        <f>'ფორმა N1'!K2</f>
        <v>08/22/2017-09/11/2017</v>
      </c>
      <c r="I2" s="453"/>
    </row>
    <row r="3" spans="1:9" ht="15" x14ac:dyDescent="0.2">
      <c r="A3" s="192"/>
      <c r="B3" s="192"/>
      <c r="C3" s="192"/>
      <c r="D3" s="192"/>
      <c r="E3" s="192"/>
      <c r="F3" s="192"/>
      <c r="G3" s="192"/>
      <c r="H3" s="192"/>
      <c r="I3" s="141"/>
    </row>
    <row r="4" spans="1:9" ht="15" x14ac:dyDescent="0.3">
      <c r="A4" s="114" t="s">
        <v>257</v>
      </c>
      <c r="B4" s="114"/>
      <c r="C4" s="114"/>
      <c r="D4" s="114"/>
      <c r="E4" s="362"/>
      <c r="F4" s="193"/>
      <c r="G4" s="192"/>
      <c r="H4" s="192"/>
      <c r="I4" s="193"/>
    </row>
    <row r="5" spans="1:9" s="367" customFormat="1" ht="15" x14ac:dyDescent="0.3">
      <c r="A5" s="363" t="str">
        <f>'ფორმა N1'!A5</f>
        <v>მპგ „ერთიანი ნაციონალური მოძრაობა“</v>
      </c>
      <c r="B5" s="363"/>
      <c r="C5" s="364"/>
      <c r="D5" s="364"/>
      <c r="E5" s="364"/>
      <c r="F5" s="365"/>
      <c r="G5" s="366"/>
      <c r="H5" s="366"/>
      <c r="I5" s="365"/>
    </row>
    <row r="6" spans="1:9" ht="13.5" x14ac:dyDescent="0.2">
      <c r="A6" s="142"/>
      <c r="B6" s="142"/>
      <c r="C6" s="368"/>
      <c r="D6" s="368"/>
      <c r="E6" s="368"/>
      <c r="F6" s="192"/>
      <c r="G6" s="192"/>
      <c r="H6" s="192"/>
      <c r="I6" s="192"/>
    </row>
    <row r="7" spans="1:9" ht="98.25" customHeight="1" x14ac:dyDescent="0.2">
      <c r="A7" s="369" t="s">
        <v>64</v>
      </c>
      <c r="B7" s="369" t="s">
        <v>443</v>
      </c>
      <c r="C7" s="370" t="s">
        <v>444</v>
      </c>
      <c r="D7" s="370" t="s">
        <v>445</v>
      </c>
      <c r="E7" s="370" t="s">
        <v>446</v>
      </c>
      <c r="F7" s="370" t="s">
        <v>346</v>
      </c>
      <c r="G7" s="370" t="s">
        <v>447</v>
      </c>
      <c r="H7" s="370" t="s">
        <v>448</v>
      </c>
      <c r="I7" s="370" t="s">
        <v>449</v>
      </c>
    </row>
    <row r="8" spans="1:9" ht="15" x14ac:dyDescent="0.2">
      <c r="A8" s="369">
        <v>1</v>
      </c>
      <c r="B8" s="369">
        <v>2</v>
      </c>
      <c r="C8" s="369">
        <v>3</v>
      </c>
      <c r="D8" s="370">
        <v>4</v>
      </c>
      <c r="E8" s="369">
        <v>5</v>
      </c>
      <c r="F8" s="370">
        <v>6</v>
      </c>
      <c r="G8" s="369">
        <v>7</v>
      </c>
      <c r="H8" s="370">
        <v>8</v>
      </c>
      <c r="I8" s="370">
        <v>9</v>
      </c>
    </row>
    <row r="9" spans="1:9" ht="15" x14ac:dyDescent="0.3">
      <c r="A9" s="371">
        <v>1</v>
      </c>
      <c r="B9" s="372" t="s">
        <v>526</v>
      </c>
      <c r="C9" s="372" t="s">
        <v>481</v>
      </c>
      <c r="D9" s="372" t="s">
        <v>482</v>
      </c>
      <c r="E9" s="420">
        <v>38922</v>
      </c>
      <c r="F9" s="372">
        <v>108.5</v>
      </c>
      <c r="G9" s="372">
        <v>17404.71</v>
      </c>
      <c r="H9" s="431"/>
      <c r="I9" s="372"/>
    </row>
    <row r="10" spans="1:9" ht="15" x14ac:dyDescent="0.3">
      <c r="A10" s="371">
        <v>2</v>
      </c>
      <c r="B10" s="372" t="s">
        <v>526</v>
      </c>
      <c r="C10" s="372" t="s">
        <v>483</v>
      </c>
      <c r="D10" s="372" t="s">
        <v>484</v>
      </c>
      <c r="E10" s="420">
        <v>39210</v>
      </c>
      <c r="F10" s="372">
        <v>77</v>
      </c>
      <c r="G10" s="372">
        <v>19295.45</v>
      </c>
      <c r="H10" s="431"/>
      <c r="I10" s="372"/>
    </row>
    <row r="11" spans="1:9" ht="15" x14ac:dyDescent="0.3">
      <c r="A11" s="371">
        <v>3</v>
      </c>
      <c r="B11" s="372" t="s">
        <v>526</v>
      </c>
      <c r="C11" s="372" t="s">
        <v>569</v>
      </c>
      <c r="D11" s="372" t="s">
        <v>485</v>
      </c>
      <c r="E11" s="420">
        <v>41124</v>
      </c>
      <c r="F11" s="372">
        <v>180</v>
      </c>
      <c r="G11" s="372">
        <v>55000</v>
      </c>
      <c r="H11" s="431"/>
      <c r="I11" s="372"/>
    </row>
    <row r="12" spans="1:9" ht="15" x14ac:dyDescent="0.3">
      <c r="A12" s="371">
        <v>4</v>
      </c>
      <c r="B12" s="372" t="s">
        <v>526</v>
      </c>
      <c r="C12" s="372" t="s">
        <v>486</v>
      </c>
      <c r="D12" s="372" t="s">
        <v>487</v>
      </c>
      <c r="E12" s="420">
        <v>40165</v>
      </c>
      <c r="F12" s="372">
        <v>250.7</v>
      </c>
      <c r="G12" s="372">
        <v>224105</v>
      </c>
      <c r="H12" s="431"/>
      <c r="I12" s="372"/>
    </row>
    <row r="13" spans="1:9" ht="15" x14ac:dyDescent="0.3">
      <c r="A13" s="371">
        <v>5</v>
      </c>
      <c r="B13" s="372" t="s">
        <v>526</v>
      </c>
      <c r="C13" s="372" t="s">
        <v>488</v>
      </c>
      <c r="D13" s="372" t="s">
        <v>489</v>
      </c>
      <c r="E13" s="420">
        <v>40843</v>
      </c>
      <c r="F13" s="372">
        <v>2406.19</v>
      </c>
      <c r="G13" s="372">
        <v>2865918.99</v>
      </c>
      <c r="H13" s="431"/>
      <c r="I13" s="372"/>
    </row>
    <row r="14" spans="1:9" ht="15" x14ac:dyDescent="0.3">
      <c r="A14" s="371">
        <v>6</v>
      </c>
      <c r="B14" s="372" t="s">
        <v>526</v>
      </c>
      <c r="C14" s="372" t="s">
        <v>490</v>
      </c>
      <c r="D14" s="372" t="s">
        <v>491</v>
      </c>
      <c r="E14" s="420">
        <v>41271</v>
      </c>
      <c r="F14" s="372">
        <v>52</v>
      </c>
      <c r="G14" s="372">
        <v>31509.599999999999</v>
      </c>
      <c r="H14" s="431"/>
      <c r="I14" s="372"/>
    </row>
    <row r="15" spans="1:9" ht="30" x14ac:dyDescent="0.3">
      <c r="A15" s="371">
        <v>7</v>
      </c>
      <c r="B15" s="372" t="s">
        <v>570</v>
      </c>
      <c r="C15" s="372" t="s">
        <v>571</v>
      </c>
      <c r="D15" s="372" t="s">
        <v>572</v>
      </c>
      <c r="E15" s="420" t="s">
        <v>573</v>
      </c>
      <c r="F15" s="372">
        <v>150</v>
      </c>
      <c r="G15" s="372">
        <v>1100</v>
      </c>
      <c r="H15" s="431">
        <v>208147423</v>
      </c>
      <c r="I15" s="372" t="s">
        <v>574</v>
      </c>
    </row>
    <row r="16" spans="1:9" ht="30" x14ac:dyDescent="0.3">
      <c r="A16" s="371">
        <v>8</v>
      </c>
      <c r="B16" s="372" t="s">
        <v>570</v>
      </c>
      <c r="C16" s="372" t="s">
        <v>575</v>
      </c>
      <c r="D16" s="372" t="s">
        <v>576</v>
      </c>
      <c r="E16" s="420" t="s">
        <v>577</v>
      </c>
      <c r="F16" s="372">
        <v>75</v>
      </c>
      <c r="G16" s="372">
        <v>2125</v>
      </c>
      <c r="H16" s="431" t="s">
        <v>578</v>
      </c>
      <c r="I16" s="372" t="s">
        <v>579</v>
      </c>
    </row>
    <row r="17" spans="1:9" ht="30" x14ac:dyDescent="0.3">
      <c r="A17" s="371">
        <v>9</v>
      </c>
      <c r="B17" s="372" t="s">
        <v>570</v>
      </c>
      <c r="C17" s="372" t="s">
        <v>580</v>
      </c>
      <c r="D17" s="372" t="s">
        <v>581</v>
      </c>
      <c r="E17" s="420" t="s">
        <v>577</v>
      </c>
      <c r="F17" s="372">
        <v>72</v>
      </c>
      <c r="G17" s="372">
        <v>2000</v>
      </c>
      <c r="H17" s="431" t="s">
        <v>582</v>
      </c>
      <c r="I17" s="372" t="s">
        <v>583</v>
      </c>
    </row>
    <row r="18" spans="1:9" ht="45" x14ac:dyDescent="0.3">
      <c r="A18" s="371">
        <v>10</v>
      </c>
      <c r="B18" s="372" t="s">
        <v>570</v>
      </c>
      <c r="C18" s="372" t="s">
        <v>584</v>
      </c>
      <c r="D18" s="372" t="s">
        <v>585</v>
      </c>
      <c r="E18" s="420" t="s">
        <v>586</v>
      </c>
      <c r="F18" s="372">
        <v>92.2</v>
      </c>
      <c r="G18" s="372">
        <v>2650</v>
      </c>
      <c r="H18" s="431" t="s">
        <v>587</v>
      </c>
      <c r="I18" s="372" t="s">
        <v>588</v>
      </c>
    </row>
    <row r="19" spans="1:9" ht="30" x14ac:dyDescent="0.3">
      <c r="A19" s="371">
        <v>11</v>
      </c>
      <c r="B19" s="372" t="s">
        <v>570</v>
      </c>
      <c r="C19" s="372" t="s">
        <v>589</v>
      </c>
      <c r="D19" s="372" t="s">
        <v>590</v>
      </c>
      <c r="E19" s="420" t="s">
        <v>577</v>
      </c>
      <c r="F19" s="372">
        <v>80</v>
      </c>
      <c r="G19" s="372">
        <v>1250</v>
      </c>
      <c r="H19" s="431" t="s">
        <v>591</v>
      </c>
      <c r="I19" s="372" t="s">
        <v>592</v>
      </c>
    </row>
    <row r="20" spans="1:9" ht="45" x14ac:dyDescent="0.3">
      <c r="A20" s="371">
        <v>12</v>
      </c>
      <c r="B20" s="372" t="s">
        <v>570</v>
      </c>
      <c r="C20" s="372" t="s">
        <v>593</v>
      </c>
      <c r="D20" s="372" t="s">
        <v>594</v>
      </c>
      <c r="E20" s="420" t="s">
        <v>595</v>
      </c>
      <c r="F20" s="372">
        <v>110</v>
      </c>
      <c r="G20" s="372">
        <v>1000</v>
      </c>
      <c r="H20" s="431" t="s">
        <v>596</v>
      </c>
      <c r="I20" s="372" t="s">
        <v>597</v>
      </c>
    </row>
    <row r="21" spans="1:9" ht="30" x14ac:dyDescent="0.3">
      <c r="A21" s="371">
        <v>13</v>
      </c>
      <c r="B21" s="372" t="s">
        <v>570</v>
      </c>
      <c r="C21" s="372" t="s">
        <v>598</v>
      </c>
      <c r="D21" s="372" t="s">
        <v>599</v>
      </c>
      <c r="E21" s="420" t="s">
        <v>595</v>
      </c>
      <c r="F21" s="372">
        <v>121.7</v>
      </c>
      <c r="G21" s="372">
        <v>1958.1250000000002</v>
      </c>
      <c r="H21" s="431" t="s">
        <v>600</v>
      </c>
      <c r="I21" s="372" t="s">
        <v>601</v>
      </c>
    </row>
    <row r="22" spans="1:9" ht="45" x14ac:dyDescent="0.3">
      <c r="A22" s="371">
        <v>14</v>
      </c>
      <c r="B22" s="372" t="s">
        <v>570</v>
      </c>
      <c r="C22" s="372" t="s">
        <v>602</v>
      </c>
      <c r="D22" s="372" t="s">
        <v>603</v>
      </c>
      <c r="E22" s="420" t="s">
        <v>604</v>
      </c>
      <c r="F22" s="372">
        <v>19</v>
      </c>
      <c r="G22" s="372">
        <v>875</v>
      </c>
      <c r="H22" s="431" t="s">
        <v>605</v>
      </c>
      <c r="I22" s="372" t="s">
        <v>606</v>
      </c>
    </row>
    <row r="23" spans="1:9" ht="45" x14ac:dyDescent="0.3">
      <c r="A23" s="371">
        <v>15</v>
      </c>
      <c r="B23" s="372" t="s">
        <v>570</v>
      </c>
      <c r="C23" s="372" t="s">
        <v>607</v>
      </c>
      <c r="D23" s="372" t="s">
        <v>608</v>
      </c>
      <c r="E23" s="420" t="s">
        <v>609</v>
      </c>
      <c r="F23" s="372">
        <v>195.3</v>
      </c>
      <c r="G23" s="372">
        <v>2651</v>
      </c>
      <c r="H23" s="431" t="s">
        <v>610</v>
      </c>
      <c r="I23" s="372" t="s">
        <v>611</v>
      </c>
    </row>
    <row r="24" spans="1:9" ht="30" x14ac:dyDescent="0.3">
      <c r="A24" s="371">
        <v>16</v>
      </c>
      <c r="B24" s="372" t="s">
        <v>570</v>
      </c>
      <c r="C24" s="372" t="s">
        <v>612</v>
      </c>
      <c r="D24" s="372" t="s">
        <v>613</v>
      </c>
      <c r="E24" s="420" t="s">
        <v>614</v>
      </c>
      <c r="F24" s="372">
        <v>149.85</v>
      </c>
      <c r="G24" s="372">
        <v>1900</v>
      </c>
      <c r="H24" s="431" t="s">
        <v>615</v>
      </c>
      <c r="I24" s="372" t="s">
        <v>616</v>
      </c>
    </row>
    <row r="25" spans="1:9" ht="30" x14ac:dyDescent="0.3">
      <c r="A25" s="371">
        <v>17</v>
      </c>
      <c r="B25" s="372" t="s">
        <v>570</v>
      </c>
      <c r="C25" s="372" t="s">
        <v>617</v>
      </c>
      <c r="D25" s="372" t="s">
        <v>618</v>
      </c>
      <c r="E25" s="420" t="s">
        <v>604</v>
      </c>
      <c r="F25" s="372">
        <v>69.319999999999993</v>
      </c>
      <c r="G25" s="372">
        <v>875</v>
      </c>
      <c r="H25" s="431" t="s">
        <v>619</v>
      </c>
      <c r="I25" s="372" t="s">
        <v>620</v>
      </c>
    </row>
    <row r="26" spans="1:9" ht="30" x14ac:dyDescent="0.3">
      <c r="A26" s="371">
        <v>18</v>
      </c>
      <c r="B26" s="372" t="s">
        <v>570</v>
      </c>
      <c r="C26" s="372" t="s">
        <v>621</v>
      </c>
      <c r="D26" s="372" t="s">
        <v>622</v>
      </c>
      <c r="E26" s="420" t="s">
        <v>595</v>
      </c>
      <c r="F26" s="372">
        <v>190</v>
      </c>
      <c r="G26" s="372">
        <v>1000</v>
      </c>
      <c r="H26" s="431" t="s">
        <v>623</v>
      </c>
      <c r="I26" s="372" t="s">
        <v>624</v>
      </c>
    </row>
    <row r="27" spans="1:9" ht="30" x14ac:dyDescent="0.3">
      <c r="A27" s="371">
        <v>19</v>
      </c>
      <c r="B27" s="372" t="s">
        <v>570</v>
      </c>
      <c r="C27" s="372" t="s">
        <v>625</v>
      </c>
      <c r="D27" s="372" t="s">
        <v>626</v>
      </c>
      <c r="E27" s="420" t="s">
        <v>627</v>
      </c>
      <c r="F27" s="372">
        <v>93.53</v>
      </c>
      <c r="G27" s="372">
        <v>1875</v>
      </c>
      <c r="H27" s="431" t="s">
        <v>628</v>
      </c>
      <c r="I27" s="372" t="s">
        <v>629</v>
      </c>
    </row>
    <row r="28" spans="1:9" ht="30" x14ac:dyDescent="0.3">
      <c r="A28" s="371">
        <v>20</v>
      </c>
      <c r="B28" s="372" t="s">
        <v>570</v>
      </c>
      <c r="C28" s="372" t="s">
        <v>630</v>
      </c>
      <c r="D28" s="372" t="s">
        <v>631</v>
      </c>
      <c r="E28" s="420" t="s">
        <v>632</v>
      </c>
      <c r="F28" s="372">
        <v>87</v>
      </c>
      <c r="G28" s="372">
        <v>1000</v>
      </c>
      <c r="H28" s="431" t="s">
        <v>633</v>
      </c>
      <c r="I28" s="372" t="s">
        <v>634</v>
      </c>
    </row>
    <row r="29" spans="1:9" ht="30" x14ac:dyDescent="0.3">
      <c r="A29" s="371">
        <v>21</v>
      </c>
      <c r="B29" s="372" t="s">
        <v>570</v>
      </c>
      <c r="C29" s="372" t="s">
        <v>635</v>
      </c>
      <c r="D29" s="372" t="s">
        <v>636</v>
      </c>
      <c r="E29" s="420" t="s">
        <v>637</v>
      </c>
      <c r="F29" s="372">
        <v>74.86</v>
      </c>
      <c r="G29" s="372">
        <v>180</v>
      </c>
      <c r="H29" s="431" t="s">
        <v>638</v>
      </c>
      <c r="I29" s="372" t="s">
        <v>639</v>
      </c>
    </row>
    <row r="30" spans="1:9" ht="30" x14ac:dyDescent="0.3">
      <c r="A30" s="371">
        <v>22</v>
      </c>
      <c r="B30" s="372" t="s">
        <v>570</v>
      </c>
      <c r="C30" s="372" t="s">
        <v>640</v>
      </c>
      <c r="D30" s="372" t="s">
        <v>641</v>
      </c>
      <c r="E30" s="420" t="s">
        <v>642</v>
      </c>
      <c r="F30" s="372"/>
      <c r="G30" s="372">
        <v>2800</v>
      </c>
      <c r="H30" s="431" t="s">
        <v>643</v>
      </c>
      <c r="I30" s="372" t="s">
        <v>644</v>
      </c>
    </row>
    <row r="31" spans="1:9" ht="30" x14ac:dyDescent="0.3">
      <c r="A31" s="371">
        <v>23</v>
      </c>
      <c r="B31" s="372" t="s">
        <v>570</v>
      </c>
      <c r="C31" s="372" t="s">
        <v>645</v>
      </c>
      <c r="D31" s="372" t="s">
        <v>646</v>
      </c>
      <c r="E31" s="420" t="s">
        <v>647</v>
      </c>
      <c r="F31" s="372">
        <v>86.17</v>
      </c>
      <c r="G31" s="372">
        <v>3000</v>
      </c>
      <c r="H31" s="431" t="s">
        <v>648</v>
      </c>
      <c r="I31" s="372" t="s">
        <v>649</v>
      </c>
    </row>
    <row r="32" spans="1:9" ht="45" x14ac:dyDescent="0.3">
      <c r="A32" s="371">
        <v>24</v>
      </c>
      <c r="B32" s="372" t="s">
        <v>570</v>
      </c>
      <c r="C32" s="372" t="s">
        <v>650</v>
      </c>
      <c r="D32" s="372" t="s">
        <v>651</v>
      </c>
      <c r="E32" s="420" t="s">
        <v>652</v>
      </c>
      <c r="F32" s="372">
        <v>69.319999999999993</v>
      </c>
      <c r="G32" s="372">
        <v>1125</v>
      </c>
      <c r="H32" s="431" t="s">
        <v>653</v>
      </c>
      <c r="I32" s="372" t="s">
        <v>654</v>
      </c>
    </row>
    <row r="33" spans="1:9" ht="30" x14ac:dyDescent="0.3">
      <c r="A33" s="371">
        <v>25</v>
      </c>
      <c r="B33" s="372" t="s">
        <v>570</v>
      </c>
      <c r="C33" s="372" t="s">
        <v>655</v>
      </c>
      <c r="D33" s="372" t="s">
        <v>656</v>
      </c>
      <c r="E33" s="420" t="s">
        <v>657</v>
      </c>
      <c r="F33" s="372">
        <v>117</v>
      </c>
      <c r="G33" s="372">
        <v>2100</v>
      </c>
      <c r="H33" s="431" t="s">
        <v>658</v>
      </c>
      <c r="I33" s="372" t="s">
        <v>659</v>
      </c>
    </row>
    <row r="34" spans="1:9" ht="45" x14ac:dyDescent="0.3">
      <c r="A34" s="371">
        <v>26</v>
      </c>
      <c r="B34" s="372" t="s">
        <v>570</v>
      </c>
      <c r="C34" s="372" t="s">
        <v>660</v>
      </c>
      <c r="D34" s="372" t="s">
        <v>661</v>
      </c>
      <c r="E34" s="420" t="s">
        <v>662</v>
      </c>
      <c r="F34" s="372">
        <v>74.3</v>
      </c>
      <c r="G34" s="372">
        <v>1900</v>
      </c>
      <c r="H34" s="431" t="s">
        <v>663</v>
      </c>
      <c r="I34" s="372" t="s">
        <v>664</v>
      </c>
    </row>
    <row r="35" spans="1:9" ht="15" x14ac:dyDescent="0.3">
      <c r="A35" s="371">
        <v>27</v>
      </c>
      <c r="B35" s="372" t="s">
        <v>570</v>
      </c>
      <c r="C35" s="372" t="s">
        <v>665</v>
      </c>
      <c r="D35" s="372" t="s">
        <v>666</v>
      </c>
      <c r="E35" s="420" t="s">
        <v>667</v>
      </c>
      <c r="F35" s="372">
        <v>149</v>
      </c>
      <c r="G35" s="372">
        <v>750</v>
      </c>
      <c r="H35" s="431" t="s">
        <v>668</v>
      </c>
      <c r="I35" s="372" t="s">
        <v>669</v>
      </c>
    </row>
    <row r="36" spans="1:9" ht="30" x14ac:dyDescent="0.3">
      <c r="A36" s="371">
        <v>28</v>
      </c>
      <c r="B36" s="372" t="s">
        <v>570</v>
      </c>
      <c r="C36" s="372" t="s">
        <v>670</v>
      </c>
      <c r="D36" s="372" t="s">
        <v>671</v>
      </c>
      <c r="E36" s="420" t="s">
        <v>672</v>
      </c>
      <c r="F36" s="372">
        <v>31.8</v>
      </c>
      <c r="G36" s="372">
        <v>1300</v>
      </c>
      <c r="H36" s="431" t="s">
        <v>673</v>
      </c>
      <c r="I36" s="372" t="s">
        <v>674</v>
      </c>
    </row>
    <row r="37" spans="1:9" ht="15" x14ac:dyDescent="0.3">
      <c r="A37" s="371">
        <v>29</v>
      </c>
      <c r="B37" s="372" t="s">
        <v>570</v>
      </c>
      <c r="C37" s="372" t="s">
        <v>675</v>
      </c>
      <c r="D37" s="372" t="s">
        <v>676</v>
      </c>
      <c r="E37" s="420" t="s">
        <v>677</v>
      </c>
      <c r="F37" s="372">
        <v>20</v>
      </c>
      <c r="G37" s="372">
        <v>400</v>
      </c>
      <c r="H37" s="431" t="s">
        <v>678</v>
      </c>
      <c r="I37" s="372" t="s">
        <v>679</v>
      </c>
    </row>
    <row r="38" spans="1:9" ht="30" x14ac:dyDescent="0.3">
      <c r="A38" s="371">
        <v>30</v>
      </c>
      <c r="B38" s="372" t="s">
        <v>570</v>
      </c>
      <c r="C38" s="372" t="s">
        <v>680</v>
      </c>
      <c r="D38" s="372"/>
      <c r="E38" s="420" t="s">
        <v>681</v>
      </c>
      <c r="F38" s="372">
        <v>94.1</v>
      </c>
      <c r="G38" s="372">
        <v>400</v>
      </c>
      <c r="H38" s="431">
        <v>247001890</v>
      </c>
      <c r="I38" s="372" t="s">
        <v>682</v>
      </c>
    </row>
    <row r="39" spans="1:9" ht="15" x14ac:dyDescent="0.3">
      <c r="A39" s="371">
        <v>31</v>
      </c>
      <c r="B39" s="372" t="s">
        <v>570</v>
      </c>
      <c r="C39" s="372" t="s">
        <v>683</v>
      </c>
      <c r="D39" s="372" t="s">
        <v>684</v>
      </c>
      <c r="E39" s="420" t="s">
        <v>685</v>
      </c>
      <c r="F39" s="372">
        <v>90.82</v>
      </c>
      <c r="G39" s="372">
        <v>750</v>
      </c>
      <c r="H39" s="431" t="s">
        <v>686</v>
      </c>
      <c r="I39" s="372" t="s">
        <v>687</v>
      </c>
    </row>
    <row r="40" spans="1:9" ht="15" x14ac:dyDescent="0.3">
      <c r="A40" s="371">
        <v>32</v>
      </c>
      <c r="B40" s="372" t="s">
        <v>570</v>
      </c>
      <c r="C40" s="372" t="s">
        <v>688</v>
      </c>
      <c r="D40" s="372" t="s">
        <v>689</v>
      </c>
      <c r="E40" s="420" t="s">
        <v>908</v>
      </c>
      <c r="F40" s="372">
        <v>70</v>
      </c>
      <c r="G40" s="372">
        <v>687.5</v>
      </c>
      <c r="H40" s="431" t="s">
        <v>906</v>
      </c>
      <c r="I40" s="372" t="s">
        <v>907</v>
      </c>
    </row>
    <row r="41" spans="1:9" ht="30" x14ac:dyDescent="0.3">
      <c r="A41" s="371">
        <v>33</v>
      </c>
      <c r="B41" s="372" t="s">
        <v>570</v>
      </c>
      <c r="C41" s="372" t="s">
        <v>690</v>
      </c>
      <c r="D41" s="372" t="s">
        <v>691</v>
      </c>
      <c r="E41" s="420" t="s">
        <v>692</v>
      </c>
      <c r="F41" s="372">
        <v>44</v>
      </c>
      <c r="G41" s="372">
        <v>687.5</v>
      </c>
      <c r="H41" s="431" t="s">
        <v>693</v>
      </c>
      <c r="I41" s="372" t="s">
        <v>694</v>
      </c>
    </row>
    <row r="42" spans="1:9" ht="30" x14ac:dyDescent="0.3">
      <c r="A42" s="371">
        <v>34</v>
      </c>
      <c r="B42" s="372" t="s">
        <v>570</v>
      </c>
      <c r="C42" s="372" t="s">
        <v>695</v>
      </c>
      <c r="D42" s="372" t="s">
        <v>696</v>
      </c>
      <c r="E42" s="420" t="s">
        <v>697</v>
      </c>
      <c r="F42" s="372">
        <v>174.45</v>
      </c>
      <c r="G42" s="372">
        <v>850</v>
      </c>
      <c r="H42" s="431">
        <v>61006005643</v>
      </c>
      <c r="I42" s="372" t="s">
        <v>698</v>
      </c>
    </row>
    <row r="43" spans="1:9" ht="30" x14ac:dyDescent="0.3">
      <c r="A43" s="371">
        <v>35</v>
      </c>
      <c r="B43" s="372" t="s">
        <v>570</v>
      </c>
      <c r="C43" s="372" t="s">
        <v>699</v>
      </c>
      <c r="D43" s="372" t="s">
        <v>700</v>
      </c>
      <c r="E43" s="420" t="s">
        <v>701</v>
      </c>
      <c r="F43" s="372">
        <v>172.87</v>
      </c>
      <c r="G43" s="372">
        <v>1250</v>
      </c>
      <c r="H43" s="431" t="s">
        <v>702</v>
      </c>
      <c r="I43" s="372" t="s">
        <v>703</v>
      </c>
    </row>
    <row r="44" spans="1:9" ht="30" x14ac:dyDescent="0.3">
      <c r="A44" s="371">
        <v>36</v>
      </c>
      <c r="B44" s="372" t="s">
        <v>570</v>
      </c>
      <c r="C44" s="372" t="s">
        <v>704</v>
      </c>
      <c r="D44" s="372" t="s">
        <v>705</v>
      </c>
      <c r="E44" s="420" t="s">
        <v>706</v>
      </c>
      <c r="F44" s="372">
        <v>38.590000000000003</v>
      </c>
      <c r="G44" s="372">
        <v>198</v>
      </c>
      <c r="H44" s="431" t="s">
        <v>707</v>
      </c>
      <c r="I44" s="372" t="s">
        <v>708</v>
      </c>
    </row>
    <row r="45" spans="1:9" ht="30" x14ac:dyDescent="0.3">
      <c r="A45" s="371">
        <v>37</v>
      </c>
      <c r="B45" s="372" t="s">
        <v>570</v>
      </c>
      <c r="C45" s="372" t="s">
        <v>709</v>
      </c>
      <c r="D45" s="372" t="s">
        <v>710</v>
      </c>
      <c r="E45" s="420" t="s">
        <v>711</v>
      </c>
      <c r="F45" s="372">
        <v>108.86</v>
      </c>
      <c r="G45" s="372">
        <v>375</v>
      </c>
      <c r="H45" s="431" t="s">
        <v>712</v>
      </c>
      <c r="I45" s="372" t="s">
        <v>713</v>
      </c>
    </row>
    <row r="46" spans="1:9" ht="30" x14ac:dyDescent="0.3">
      <c r="A46" s="371">
        <v>38</v>
      </c>
      <c r="B46" s="372" t="s">
        <v>570</v>
      </c>
      <c r="C46" s="372" t="s">
        <v>714</v>
      </c>
      <c r="D46" s="372" t="s">
        <v>715</v>
      </c>
      <c r="E46" s="420" t="s">
        <v>716</v>
      </c>
      <c r="F46" s="372">
        <v>67</v>
      </c>
      <c r="G46" s="372">
        <v>720</v>
      </c>
      <c r="H46" s="431" t="s">
        <v>717</v>
      </c>
      <c r="I46" s="372" t="s">
        <v>718</v>
      </c>
    </row>
    <row r="47" spans="1:9" ht="30" x14ac:dyDescent="0.3">
      <c r="A47" s="371">
        <v>39</v>
      </c>
      <c r="B47" s="372" t="s">
        <v>570</v>
      </c>
      <c r="C47" s="372" t="s">
        <v>719</v>
      </c>
      <c r="D47" s="372" t="s">
        <v>720</v>
      </c>
      <c r="E47" s="420" t="s">
        <v>721</v>
      </c>
      <c r="F47" s="372">
        <v>155.19999999999999</v>
      </c>
      <c r="G47" s="372">
        <v>400</v>
      </c>
      <c r="H47" s="431">
        <v>238769025</v>
      </c>
      <c r="I47" s="372" t="s">
        <v>682</v>
      </c>
    </row>
    <row r="48" spans="1:9" ht="30" x14ac:dyDescent="0.3">
      <c r="A48" s="371">
        <v>40</v>
      </c>
      <c r="B48" s="372" t="s">
        <v>570</v>
      </c>
      <c r="C48" s="372" t="s">
        <v>722</v>
      </c>
      <c r="D48" s="372" t="s">
        <v>723</v>
      </c>
      <c r="E48" s="420" t="s">
        <v>724</v>
      </c>
      <c r="F48" s="372">
        <v>28.3</v>
      </c>
      <c r="G48" s="372">
        <v>500</v>
      </c>
      <c r="H48" s="431" t="s">
        <v>725</v>
      </c>
      <c r="I48" s="372" t="s">
        <v>726</v>
      </c>
    </row>
    <row r="49" spans="1:9" ht="15" x14ac:dyDescent="0.3">
      <c r="A49" s="371">
        <v>41</v>
      </c>
      <c r="B49" s="372" t="s">
        <v>570</v>
      </c>
      <c r="C49" s="372" t="s">
        <v>727</v>
      </c>
      <c r="D49" s="372" t="s">
        <v>728</v>
      </c>
      <c r="E49" s="420" t="s">
        <v>729</v>
      </c>
      <c r="F49" s="372">
        <v>141.74</v>
      </c>
      <c r="G49" s="372">
        <v>437.5</v>
      </c>
      <c r="H49" s="431">
        <v>38001006467</v>
      </c>
      <c r="I49" s="372" t="s">
        <v>730</v>
      </c>
    </row>
    <row r="50" spans="1:9" ht="30" x14ac:dyDescent="0.3">
      <c r="A50" s="371">
        <v>42</v>
      </c>
      <c r="B50" s="372" t="s">
        <v>570</v>
      </c>
      <c r="C50" s="372" t="s">
        <v>731</v>
      </c>
      <c r="D50" s="372" t="s">
        <v>732</v>
      </c>
      <c r="E50" s="420" t="s">
        <v>733</v>
      </c>
      <c r="F50" s="372">
        <v>170</v>
      </c>
      <c r="G50" s="372">
        <v>750</v>
      </c>
      <c r="H50" s="431" t="s">
        <v>734</v>
      </c>
      <c r="I50" s="372" t="s">
        <v>735</v>
      </c>
    </row>
    <row r="51" spans="1:9" ht="30" x14ac:dyDescent="0.3">
      <c r="A51" s="371">
        <v>43</v>
      </c>
      <c r="B51" s="372" t="s">
        <v>570</v>
      </c>
      <c r="C51" s="372" t="s">
        <v>736</v>
      </c>
      <c r="D51" s="372" t="s">
        <v>737</v>
      </c>
      <c r="E51" s="420" t="s">
        <v>738</v>
      </c>
      <c r="F51" s="372">
        <v>175</v>
      </c>
      <c r="G51" s="372">
        <v>375</v>
      </c>
      <c r="H51" s="431" t="s">
        <v>739</v>
      </c>
      <c r="I51" s="372" t="s">
        <v>740</v>
      </c>
    </row>
    <row r="52" spans="1:9" ht="30" x14ac:dyDescent="0.3">
      <c r="A52" s="371">
        <v>44</v>
      </c>
      <c r="B52" s="372" t="s">
        <v>570</v>
      </c>
      <c r="C52" s="372" t="s">
        <v>741</v>
      </c>
      <c r="D52" s="372" t="s">
        <v>742</v>
      </c>
      <c r="E52" s="420" t="s">
        <v>743</v>
      </c>
      <c r="F52" s="372">
        <v>192</v>
      </c>
      <c r="G52" s="372">
        <v>2000</v>
      </c>
      <c r="H52" s="431" t="s">
        <v>744</v>
      </c>
      <c r="I52" s="372" t="s">
        <v>745</v>
      </c>
    </row>
    <row r="53" spans="1:9" ht="15" x14ac:dyDescent="0.3">
      <c r="A53" s="371">
        <v>45</v>
      </c>
      <c r="B53" s="372" t="s">
        <v>570</v>
      </c>
      <c r="C53" s="372" t="s">
        <v>746</v>
      </c>
      <c r="D53" s="372" t="s">
        <v>747</v>
      </c>
      <c r="E53" s="420" t="s">
        <v>577</v>
      </c>
      <c r="F53" s="372">
        <v>625</v>
      </c>
      <c r="G53" s="372">
        <v>415</v>
      </c>
      <c r="H53" s="431" t="s">
        <v>748</v>
      </c>
      <c r="I53" s="372" t="s">
        <v>749</v>
      </c>
    </row>
    <row r="54" spans="1:9" ht="15" x14ac:dyDescent="0.3">
      <c r="A54" s="371">
        <v>46</v>
      </c>
      <c r="B54" s="372" t="s">
        <v>570</v>
      </c>
      <c r="C54" s="372" t="s">
        <v>750</v>
      </c>
      <c r="D54" s="372" t="s">
        <v>751</v>
      </c>
      <c r="E54" s="420" t="s">
        <v>577</v>
      </c>
      <c r="F54" s="372">
        <v>122</v>
      </c>
      <c r="G54" s="372">
        <v>625</v>
      </c>
      <c r="H54" s="431" t="s">
        <v>752</v>
      </c>
      <c r="I54" s="372" t="s">
        <v>753</v>
      </c>
    </row>
    <row r="55" spans="1:9" ht="30" x14ac:dyDescent="0.3">
      <c r="A55" s="371">
        <v>47</v>
      </c>
      <c r="B55" s="372" t="s">
        <v>570</v>
      </c>
      <c r="C55" s="372" t="s">
        <v>754</v>
      </c>
      <c r="D55" s="372" t="s">
        <v>755</v>
      </c>
      <c r="E55" s="420" t="s">
        <v>756</v>
      </c>
      <c r="F55" s="372">
        <v>67.03</v>
      </c>
      <c r="G55" s="372">
        <v>258</v>
      </c>
      <c r="H55" s="431">
        <v>235447343</v>
      </c>
      <c r="I55" s="372" t="s">
        <v>682</v>
      </c>
    </row>
    <row r="56" spans="1:9" ht="30" x14ac:dyDescent="0.3">
      <c r="A56" s="371">
        <v>48</v>
      </c>
      <c r="B56" s="372" t="s">
        <v>570</v>
      </c>
      <c r="C56" s="372" t="s">
        <v>757</v>
      </c>
      <c r="D56" s="372" t="s">
        <v>758</v>
      </c>
      <c r="E56" s="420" t="s">
        <v>759</v>
      </c>
      <c r="F56" s="372">
        <v>21.3</v>
      </c>
      <c r="G56" s="372">
        <v>550</v>
      </c>
      <c r="H56" s="431" t="s">
        <v>760</v>
      </c>
      <c r="I56" s="372" t="s">
        <v>761</v>
      </c>
    </row>
    <row r="57" spans="1:9" ht="30" x14ac:dyDescent="0.3">
      <c r="A57" s="371">
        <v>49</v>
      </c>
      <c r="B57" s="372" t="s">
        <v>570</v>
      </c>
      <c r="C57" s="372" t="s">
        <v>762</v>
      </c>
      <c r="D57" s="372" t="s">
        <v>763</v>
      </c>
      <c r="E57" s="420" t="s">
        <v>764</v>
      </c>
      <c r="F57" s="372">
        <v>50.22</v>
      </c>
      <c r="G57" s="372">
        <v>350</v>
      </c>
      <c r="H57" s="431">
        <v>204566978</v>
      </c>
      <c r="I57" s="372" t="s">
        <v>765</v>
      </c>
    </row>
    <row r="58" spans="1:9" ht="30" x14ac:dyDescent="0.3">
      <c r="A58" s="371">
        <v>50</v>
      </c>
      <c r="B58" s="372" t="s">
        <v>570</v>
      </c>
      <c r="C58" s="372" t="s">
        <v>766</v>
      </c>
      <c r="D58" s="372" t="s">
        <v>767</v>
      </c>
      <c r="E58" s="420" t="s">
        <v>768</v>
      </c>
      <c r="F58" s="372">
        <v>96</v>
      </c>
      <c r="G58" s="372">
        <v>1000</v>
      </c>
      <c r="H58" s="431" t="s">
        <v>769</v>
      </c>
      <c r="I58" s="372" t="s">
        <v>770</v>
      </c>
    </row>
    <row r="59" spans="1:9" ht="30" x14ac:dyDescent="0.3">
      <c r="A59" s="371">
        <v>51</v>
      </c>
      <c r="B59" s="372" t="s">
        <v>570</v>
      </c>
      <c r="C59" s="372" t="s">
        <v>771</v>
      </c>
      <c r="D59" s="372" t="s">
        <v>772</v>
      </c>
      <c r="E59" s="420" t="s">
        <v>773</v>
      </c>
      <c r="F59" s="372">
        <v>100</v>
      </c>
      <c r="G59" s="372">
        <v>1000</v>
      </c>
      <c r="H59" s="431" t="s">
        <v>774</v>
      </c>
      <c r="I59" s="372" t="s">
        <v>775</v>
      </c>
    </row>
    <row r="60" spans="1:9" ht="15" x14ac:dyDescent="0.3">
      <c r="A60" s="371">
        <v>52</v>
      </c>
      <c r="B60" s="372" t="s">
        <v>570</v>
      </c>
      <c r="C60" s="372" t="s">
        <v>776</v>
      </c>
      <c r="D60" s="372" t="s">
        <v>777</v>
      </c>
      <c r="E60" s="420" t="s">
        <v>577</v>
      </c>
      <c r="F60" s="372">
        <v>111.34</v>
      </c>
      <c r="G60" s="372">
        <v>665</v>
      </c>
      <c r="H60" s="431">
        <v>5001001777</v>
      </c>
      <c r="I60" s="372" t="s">
        <v>778</v>
      </c>
    </row>
    <row r="61" spans="1:9" ht="30" x14ac:dyDescent="0.3">
      <c r="A61" s="371">
        <v>53</v>
      </c>
      <c r="B61" s="372" t="s">
        <v>570</v>
      </c>
      <c r="C61" s="372" t="s">
        <v>779</v>
      </c>
      <c r="D61" s="372" t="s">
        <v>780</v>
      </c>
      <c r="E61" s="420" t="s">
        <v>781</v>
      </c>
      <c r="F61" s="372">
        <v>277</v>
      </c>
      <c r="G61" s="372">
        <v>500</v>
      </c>
      <c r="H61" s="431" t="s">
        <v>782</v>
      </c>
      <c r="I61" s="372" t="s">
        <v>783</v>
      </c>
    </row>
    <row r="62" spans="1:9" ht="30" x14ac:dyDescent="0.3">
      <c r="A62" s="371">
        <v>54</v>
      </c>
      <c r="B62" s="372" t="s">
        <v>570</v>
      </c>
      <c r="C62" s="372" t="s">
        <v>784</v>
      </c>
      <c r="D62" s="372" t="s">
        <v>785</v>
      </c>
      <c r="E62" s="420" t="s">
        <v>786</v>
      </c>
      <c r="F62" s="372">
        <v>156</v>
      </c>
      <c r="G62" s="372">
        <v>500</v>
      </c>
      <c r="H62" s="431">
        <v>225359046</v>
      </c>
      <c r="I62" s="372" t="s">
        <v>787</v>
      </c>
    </row>
    <row r="63" spans="1:9" ht="30" x14ac:dyDescent="0.3">
      <c r="A63" s="371">
        <v>55</v>
      </c>
      <c r="B63" s="372" t="s">
        <v>570</v>
      </c>
      <c r="C63" s="372" t="s">
        <v>788</v>
      </c>
      <c r="D63" s="372" t="s">
        <v>789</v>
      </c>
      <c r="E63" s="420" t="s">
        <v>790</v>
      </c>
      <c r="F63" s="372">
        <v>83</v>
      </c>
      <c r="G63" s="372">
        <v>875</v>
      </c>
      <c r="H63" s="431" t="s">
        <v>791</v>
      </c>
      <c r="I63" s="372" t="s">
        <v>792</v>
      </c>
    </row>
    <row r="64" spans="1:9" ht="30" x14ac:dyDescent="0.3">
      <c r="A64" s="371">
        <v>56</v>
      </c>
      <c r="B64" s="372" t="s">
        <v>570</v>
      </c>
      <c r="C64" s="372" t="s">
        <v>793</v>
      </c>
      <c r="D64" s="372" t="s">
        <v>794</v>
      </c>
      <c r="E64" s="420" t="s">
        <v>604</v>
      </c>
      <c r="F64" s="372">
        <v>66</v>
      </c>
      <c r="G64" s="372">
        <v>700</v>
      </c>
      <c r="H64" s="431" t="s">
        <v>795</v>
      </c>
      <c r="I64" s="372" t="s">
        <v>796</v>
      </c>
    </row>
    <row r="65" spans="1:9" ht="30" x14ac:dyDescent="0.3">
      <c r="A65" s="371">
        <v>57</v>
      </c>
      <c r="B65" s="372" t="s">
        <v>570</v>
      </c>
      <c r="C65" s="372" t="s">
        <v>797</v>
      </c>
      <c r="D65" s="372" t="s">
        <v>798</v>
      </c>
      <c r="E65" s="420" t="s">
        <v>799</v>
      </c>
      <c r="F65" s="372">
        <v>233</v>
      </c>
      <c r="G65" s="372">
        <v>937.5</v>
      </c>
      <c r="H65" s="431">
        <v>1011046334</v>
      </c>
      <c r="I65" s="372" t="s">
        <v>800</v>
      </c>
    </row>
    <row r="66" spans="1:9" ht="15" x14ac:dyDescent="0.3">
      <c r="A66" s="371">
        <v>58</v>
      </c>
      <c r="B66" s="372" t="s">
        <v>570</v>
      </c>
      <c r="C66" s="372" t="s">
        <v>801</v>
      </c>
      <c r="D66" s="372" t="s">
        <v>802</v>
      </c>
      <c r="E66" s="420" t="s">
        <v>803</v>
      </c>
      <c r="F66" s="372">
        <v>155</v>
      </c>
      <c r="G66" s="372">
        <v>595</v>
      </c>
      <c r="H66" s="431" t="s">
        <v>804</v>
      </c>
      <c r="I66" s="372" t="s">
        <v>805</v>
      </c>
    </row>
    <row r="67" spans="1:9" ht="30" x14ac:dyDescent="0.3">
      <c r="A67" s="371">
        <v>59</v>
      </c>
      <c r="B67" s="372" t="s">
        <v>570</v>
      </c>
      <c r="C67" s="372" t="s">
        <v>806</v>
      </c>
      <c r="D67" s="372" t="s">
        <v>807</v>
      </c>
      <c r="E67" s="420" t="s">
        <v>808</v>
      </c>
      <c r="F67" s="372">
        <v>187</v>
      </c>
      <c r="G67" s="372">
        <v>312</v>
      </c>
      <c r="H67" s="431">
        <v>229324451</v>
      </c>
      <c r="I67" s="372" t="s">
        <v>682</v>
      </c>
    </row>
    <row r="68" spans="1:9" ht="30" x14ac:dyDescent="0.3">
      <c r="A68" s="371">
        <v>60</v>
      </c>
      <c r="B68" s="372" t="s">
        <v>570</v>
      </c>
      <c r="C68" s="372" t="s">
        <v>809</v>
      </c>
      <c r="D68" s="372" t="s">
        <v>810</v>
      </c>
      <c r="E68" s="420" t="s">
        <v>811</v>
      </c>
      <c r="F68" s="372">
        <v>348</v>
      </c>
      <c r="G68" s="372">
        <v>812.5</v>
      </c>
      <c r="H68" s="431" t="s">
        <v>812</v>
      </c>
      <c r="I68" s="372" t="s">
        <v>813</v>
      </c>
    </row>
    <row r="69" spans="1:9" ht="30" x14ac:dyDescent="0.3">
      <c r="A69" s="371">
        <v>61</v>
      </c>
      <c r="B69" s="372" t="s">
        <v>570</v>
      </c>
      <c r="C69" s="372" t="s">
        <v>814</v>
      </c>
      <c r="D69" s="372" t="s">
        <v>815</v>
      </c>
      <c r="E69" s="420" t="s">
        <v>667</v>
      </c>
      <c r="F69" s="372">
        <v>191.1</v>
      </c>
      <c r="G69" s="372">
        <v>375</v>
      </c>
      <c r="H69" s="431">
        <v>23001011054</v>
      </c>
      <c r="I69" s="372" t="s">
        <v>816</v>
      </c>
    </row>
    <row r="70" spans="1:9" ht="15" x14ac:dyDescent="0.2">
      <c r="A70" s="371" t="s">
        <v>261</v>
      </c>
      <c r="B70" s="371"/>
      <c r="C70" s="372"/>
      <c r="D70" s="372"/>
      <c r="E70" s="372"/>
      <c r="F70" s="372"/>
      <c r="G70" s="372"/>
      <c r="H70" s="372"/>
      <c r="I70" s="372"/>
    </row>
    <row r="71" spans="1:9" x14ac:dyDescent="0.2">
      <c r="A71" s="194"/>
      <c r="B71" s="194"/>
      <c r="C71" s="194"/>
      <c r="D71" s="194"/>
      <c r="E71" s="194"/>
      <c r="F71" s="194"/>
      <c r="G71" s="194"/>
      <c r="H71" s="194"/>
      <c r="I71" s="194"/>
    </row>
    <row r="72" spans="1:9" x14ac:dyDescent="0.2">
      <c r="A72" s="194"/>
      <c r="B72" s="194"/>
      <c r="C72" s="194"/>
      <c r="D72" s="194"/>
      <c r="E72" s="194"/>
      <c r="F72" s="194"/>
      <c r="G72" s="194"/>
      <c r="H72" s="194"/>
      <c r="I72" s="194"/>
    </row>
    <row r="73" spans="1:9" x14ac:dyDescent="0.2">
      <c r="A73" s="373"/>
      <c r="B73" s="373"/>
      <c r="C73" s="194"/>
      <c r="D73" s="194"/>
      <c r="E73" s="194"/>
      <c r="F73" s="194"/>
      <c r="G73" s="194"/>
      <c r="H73" s="194"/>
      <c r="I73" s="194"/>
    </row>
    <row r="74" spans="1:9" ht="15" x14ac:dyDescent="0.3">
      <c r="A74" s="21"/>
      <c r="B74" s="21"/>
      <c r="C74" s="374" t="s">
        <v>96</v>
      </c>
      <c r="D74" s="21"/>
      <c r="E74" s="21"/>
      <c r="F74" s="19"/>
      <c r="G74" s="21"/>
      <c r="H74" s="21"/>
      <c r="I74" s="21"/>
    </row>
    <row r="75" spans="1:9" ht="15" x14ac:dyDescent="0.3">
      <c r="A75" s="21"/>
      <c r="B75" s="21"/>
      <c r="C75" s="21"/>
      <c r="D75" s="465"/>
      <c r="E75" s="465"/>
      <c r="G75" s="197"/>
      <c r="H75" s="375"/>
    </row>
    <row r="76" spans="1:9" ht="15" x14ac:dyDescent="0.3">
      <c r="C76" s="21"/>
      <c r="D76" s="466" t="s">
        <v>251</v>
      </c>
      <c r="E76" s="466"/>
      <c r="G76" s="467" t="s">
        <v>450</v>
      </c>
      <c r="H76" s="467"/>
    </row>
    <row r="77" spans="1:9" ht="15" x14ac:dyDescent="0.3">
      <c r="C77" s="21"/>
      <c r="D77" s="21"/>
      <c r="E77" s="21"/>
      <c r="G77" s="468"/>
      <c r="H77" s="468"/>
    </row>
    <row r="78" spans="1:9" ht="15" x14ac:dyDescent="0.3">
      <c r="C78" s="21"/>
      <c r="D78" s="469" t="s">
        <v>127</v>
      </c>
      <c r="E78" s="469"/>
      <c r="G78" s="468"/>
      <c r="H78" s="468"/>
    </row>
  </sheetData>
  <mergeCells count="5">
    <mergeCell ref="D75:E75"/>
    <mergeCell ref="D76:E76"/>
    <mergeCell ref="G76:H78"/>
    <mergeCell ref="D78:E78"/>
    <mergeCell ref="H2:I2"/>
  </mergeCells>
  <dataValidations count="3">
    <dataValidation type="list" allowBlank="1" showInputMessage="1" showErrorMessage="1" sqref="B70">
      <formula1>"იჯარა, საკუთრება"</formula1>
    </dataValidation>
    <dataValidation allowBlank="1" showInputMessage="1" showErrorMessage="1" prompt="თვე/დღე/წელი" sqref="H9:H69 E9:E69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69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19684820647419099" right="0.19684820647419099" top="0.19684820647419099" bottom="0.19684820647419099" header="0.15748031496063" footer="0.1574803149606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view="pageBreakPreview" zoomScale="80" zoomScaleSheetLayoutView="80" workbookViewId="0">
      <selection activeCell="D13" sqref="D13"/>
    </sheetView>
  </sheetViews>
  <sheetFormatPr defaultRowHeight="12.75" x14ac:dyDescent="0.2"/>
  <cols>
    <col min="1" max="1" width="6.85546875" style="367" customWidth="1"/>
    <col min="2" max="2" width="14.85546875" style="367" customWidth="1"/>
    <col min="3" max="3" width="21.140625" style="367" customWidth="1"/>
    <col min="4" max="4" width="22.85546875" style="367" customWidth="1"/>
    <col min="5" max="5" width="12.7109375" style="367" customWidth="1"/>
    <col min="6" max="6" width="13.42578125" style="367" bestFit="1" customWidth="1"/>
    <col min="7" max="7" width="15.28515625" style="367" customWidth="1"/>
    <col min="8" max="8" width="23.85546875" style="367" customWidth="1"/>
    <col min="9" max="9" width="12.140625" style="367" bestFit="1" customWidth="1"/>
    <col min="10" max="10" width="19" style="367" customWidth="1"/>
    <col min="11" max="11" width="17.7109375" style="367" customWidth="1"/>
    <col min="12" max="16384" width="9.140625" style="367"/>
  </cols>
  <sheetData>
    <row r="1" spans="1:12" s="198" customFormat="1" ht="15" x14ac:dyDescent="0.2">
      <c r="A1" s="191" t="s">
        <v>288</v>
      </c>
      <c r="B1" s="191"/>
      <c r="C1" s="191"/>
      <c r="D1" s="192"/>
      <c r="E1" s="192"/>
      <c r="F1" s="192"/>
      <c r="G1" s="192"/>
      <c r="H1" s="192"/>
      <c r="I1" s="192"/>
      <c r="J1" s="192"/>
      <c r="K1" s="357" t="s">
        <v>97</v>
      </c>
    </row>
    <row r="2" spans="1:12" s="198" customFormat="1" ht="15" x14ac:dyDescent="0.3">
      <c r="A2" s="148" t="s">
        <v>128</v>
      </c>
      <c r="B2" s="148"/>
      <c r="C2" s="148"/>
      <c r="D2" s="192"/>
      <c r="E2" s="192"/>
      <c r="F2" s="192"/>
      <c r="G2" s="192"/>
      <c r="H2" s="192"/>
      <c r="I2" s="192"/>
      <c r="J2" s="453" t="str">
        <f>'ფორმა N1'!K2</f>
        <v>08/22/2017-09/11/2017</v>
      </c>
      <c r="K2" s="453"/>
    </row>
    <row r="3" spans="1:12" s="198" customFormat="1" ht="15" x14ac:dyDescent="0.2">
      <c r="A3" s="192"/>
      <c r="B3" s="192"/>
      <c r="C3" s="192"/>
      <c r="D3" s="192"/>
      <c r="E3" s="192"/>
      <c r="F3" s="192"/>
      <c r="G3" s="192"/>
      <c r="H3" s="192"/>
      <c r="I3" s="192"/>
      <c r="J3" s="192"/>
      <c r="K3" s="141"/>
      <c r="L3" s="367"/>
    </row>
    <row r="4" spans="1:12" s="198" customFormat="1" ht="15" x14ac:dyDescent="0.3">
      <c r="A4" s="114" t="s">
        <v>257</v>
      </c>
      <c r="B4" s="114"/>
      <c r="C4" s="114"/>
      <c r="D4" s="114"/>
      <c r="E4" s="114"/>
      <c r="F4" s="362"/>
      <c r="G4" s="193"/>
      <c r="H4" s="192"/>
      <c r="I4" s="192"/>
      <c r="J4" s="192"/>
      <c r="K4" s="192"/>
    </row>
    <row r="5" spans="1:12" ht="15" x14ac:dyDescent="0.3">
      <c r="A5" s="363" t="str">
        <f>'ფორმა N1'!A5</f>
        <v>მპგ „ერთიანი ნაციონალური მოძრაობა“</v>
      </c>
      <c r="B5" s="363"/>
      <c r="C5" s="363"/>
      <c r="D5" s="364"/>
      <c r="E5" s="364"/>
      <c r="F5" s="364"/>
      <c r="G5" s="365"/>
      <c r="H5" s="366"/>
      <c r="I5" s="366"/>
      <c r="J5" s="366"/>
      <c r="K5" s="365"/>
    </row>
    <row r="6" spans="1:12" s="198" customFormat="1" ht="13.5" x14ac:dyDescent="0.2">
      <c r="A6" s="142"/>
      <c r="B6" s="142"/>
      <c r="C6" s="142"/>
      <c r="D6" s="368"/>
      <c r="E6" s="368"/>
      <c r="F6" s="368"/>
      <c r="G6" s="192"/>
      <c r="H6" s="192"/>
      <c r="I6" s="192"/>
      <c r="J6" s="192"/>
      <c r="K6" s="192"/>
    </row>
    <row r="7" spans="1:12" s="198" customFormat="1" ht="60" x14ac:dyDescent="0.2">
      <c r="A7" s="369" t="s">
        <v>64</v>
      </c>
      <c r="B7" s="369" t="s">
        <v>443</v>
      </c>
      <c r="C7" s="369" t="s">
        <v>231</v>
      </c>
      <c r="D7" s="370" t="s">
        <v>228</v>
      </c>
      <c r="E7" s="370" t="s">
        <v>229</v>
      </c>
      <c r="F7" s="370" t="s">
        <v>322</v>
      </c>
      <c r="G7" s="370" t="s">
        <v>230</v>
      </c>
      <c r="H7" s="370" t="s">
        <v>451</v>
      </c>
      <c r="I7" s="370" t="s">
        <v>227</v>
      </c>
      <c r="J7" s="370" t="s">
        <v>448</v>
      </c>
      <c r="K7" s="370" t="s">
        <v>449</v>
      </c>
    </row>
    <row r="8" spans="1:12" s="198" customFormat="1" ht="15" x14ac:dyDescent="0.2">
      <c r="A8" s="369">
        <v>1</v>
      </c>
      <c r="B8" s="369">
        <v>2</v>
      </c>
      <c r="C8" s="369">
        <v>3</v>
      </c>
      <c r="D8" s="370">
        <v>4</v>
      </c>
      <c r="E8" s="369">
        <v>5</v>
      </c>
      <c r="F8" s="370">
        <v>6</v>
      </c>
      <c r="G8" s="369">
        <v>7</v>
      </c>
      <c r="H8" s="370">
        <v>8</v>
      </c>
      <c r="I8" s="369">
        <v>9</v>
      </c>
      <c r="J8" s="369">
        <v>10</v>
      </c>
      <c r="K8" s="370">
        <v>11</v>
      </c>
    </row>
    <row r="9" spans="1:12" s="198" customFormat="1" ht="15.75" customHeight="1" x14ac:dyDescent="0.3">
      <c r="A9" s="371">
        <v>1</v>
      </c>
      <c r="B9" s="372" t="s">
        <v>526</v>
      </c>
      <c r="C9" s="372" t="s">
        <v>492</v>
      </c>
      <c r="D9" s="372" t="s">
        <v>493</v>
      </c>
      <c r="E9" s="372" t="s">
        <v>494</v>
      </c>
      <c r="F9" s="372">
        <v>2007</v>
      </c>
      <c r="G9" s="372" t="s">
        <v>495</v>
      </c>
      <c r="H9" s="372">
        <v>38428.370000000003</v>
      </c>
      <c r="I9" s="421">
        <v>39344</v>
      </c>
      <c r="J9" s="372"/>
      <c r="K9" s="372"/>
    </row>
    <row r="10" spans="1:12" s="198" customFormat="1" ht="15" x14ac:dyDescent="0.3">
      <c r="A10" s="371">
        <v>2</v>
      </c>
      <c r="B10" s="372" t="s">
        <v>526</v>
      </c>
      <c r="C10" s="372" t="s">
        <v>492</v>
      </c>
      <c r="D10" s="372" t="s">
        <v>496</v>
      </c>
      <c r="E10" s="372" t="s">
        <v>497</v>
      </c>
      <c r="F10" s="372">
        <v>2011</v>
      </c>
      <c r="G10" s="372" t="s">
        <v>498</v>
      </c>
      <c r="H10" s="372">
        <v>88697.600000000006</v>
      </c>
      <c r="I10" s="421">
        <v>40827</v>
      </c>
      <c r="J10" s="372"/>
      <c r="K10" s="372"/>
    </row>
    <row r="11" spans="1:12" s="198" customFormat="1" ht="15" x14ac:dyDescent="0.3">
      <c r="A11" s="371">
        <v>3</v>
      </c>
      <c r="B11" s="372" t="s">
        <v>526</v>
      </c>
      <c r="C11" s="372" t="s">
        <v>492</v>
      </c>
      <c r="D11" s="372" t="s">
        <v>493</v>
      </c>
      <c r="E11" s="372" t="s">
        <v>499</v>
      </c>
      <c r="F11" s="372">
        <v>2007</v>
      </c>
      <c r="G11" s="372" t="s">
        <v>500</v>
      </c>
      <c r="H11" s="372">
        <v>21221.79</v>
      </c>
      <c r="I11" s="421">
        <v>40946</v>
      </c>
      <c r="J11" s="372"/>
      <c r="K11" s="372"/>
    </row>
    <row r="12" spans="1:12" s="198" customFormat="1" ht="15" x14ac:dyDescent="0.3">
      <c r="A12" s="371">
        <v>4</v>
      </c>
      <c r="B12" s="372" t="s">
        <v>526</v>
      </c>
      <c r="C12" s="372" t="s">
        <v>492</v>
      </c>
      <c r="D12" s="372" t="s">
        <v>501</v>
      </c>
      <c r="E12" s="372" t="s">
        <v>502</v>
      </c>
      <c r="F12" s="372">
        <v>2012</v>
      </c>
      <c r="G12" s="372" t="s">
        <v>503</v>
      </c>
      <c r="H12" s="372">
        <v>22825.19</v>
      </c>
      <c r="I12" s="421">
        <v>41136</v>
      </c>
      <c r="J12" s="372"/>
      <c r="K12" s="372"/>
    </row>
    <row r="13" spans="1:12" s="198" customFormat="1" ht="15" x14ac:dyDescent="0.3">
      <c r="A13" s="371">
        <v>5</v>
      </c>
      <c r="B13" s="372" t="s">
        <v>526</v>
      </c>
      <c r="C13" s="372" t="s">
        <v>492</v>
      </c>
      <c r="D13" s="372" t="s">
        <v>501</v>
      </c>
      <c r="E13" s="372" t="s">
        <v>504</v>
      </c>
      <c r="F13" s="372">
        <v>2012</v>
      </c>
      <c r="G13" s="372" t="s">
        <v>505</v>
      </c>
      <c r="H13" s="372">
        <v>16552.36</v>
      </c>
      <c r="I13" s="421">
        <v>41136</v>
      </c>
      <c r="J13" s="372"/>
      <c r="K13" s="372"/>
    </row>
    <row r="14" spans="1:12" s="198" customFormat="1" ht="15" x14ac:dyDescent="0.3">
      <c r="A14" s="371">
        <v>6</v>
      </c>
      <c r="B14" s="372" t="s">
        <v>526</v>
      </c>
      <c r="C14" s="372" t="s">
        <v>492</v>
      </c>
      <c r="D14" s="372" t="s">
        <v>501</v>
      </c>
      <c r="E14" s="372" t="s">
        <v>506</v>
      </c>
      <c r="F14" s="372">
        <v>2013</v>
      </c>
      <c r="G14" s="372" t="s">
        <v>507</v>
      </c>
      <c r="H14" s="372">
        <v>32998.639999999999</v>
      </c>
      <c r="I14" s="421">
        <v>41494</v>
      </c>
      <c r="J14" s="372"/>
      <c r="K14" s="372"/>
    </row>
    <row r="15" spans="1:12" s="198" customFormat="1" ht="15" x14ac:dyDescent="0.3">
      <c r="A15" s="371">
        <v>7</v>
      </c>
      <c r="B15" s="372" t="s">
        <v>526</v>
      </c>
      <c r="C15" s="372" t="s">
        <v>492</v>
      </c>
      <c r="D15" s="372" t="s">
        <v>508</v>
      </c>
      <c r="E15" s="372" t="s">
        <v>509</v>
      </c>
      <c r="F15" s="372">
        <v>1996</v>
      </c>
      <c r="G15" s="372" t="s">
        <v>510</v>
      </c>
      <c r="H15" s="372">
        <v>14703.39</v>
      </c>
      <c r="I15" s="421" t="s">
        <v>511</v>
      </c>
      <c r="J15" s="372"/>
      <c r="K15" s="372"/>
    </row>
    <row r="16" spans="1:12" s="198" customFormat="1" ht="14.25" customHeight="1" x14ac:dyDescent="0.3">
      <c r="A16" s="371">
        <v>8</v>
      </c>
      <c r="B16" s="372" t="s">
        <v>526</v>
      </c>
      <c r="C16" s="372" t="s">
        <v>492</v>
      </c>
      <c r="D16" s="372" t="s">
        <v>512</v>
      </c>
      <c r="E16" s="372" t="s">
        <v>513</v>
      </c>
      <c r="F16" s="372">
        <v>2013</v>
      </c>
      <c r="G16" s="372" t="s">
        <v>514</v>
      </c>
      <c r="H16" s="372">
        <v>22166.42</v>
      </c>
      <c r="I16" s="421">
        <v>41544</v>
      </c>
      <c r="J16" s="372"/>
      <c r="K16" s="372"/>
    </row>
    <row r="17" spans="1:11" s="198" customFormat="1" ht="15" x14ac:dyDescent="0.3">
      <c r="A17" s="371">
        <v>9</v>
      </c>
      <c r="B17" s="372" t="s">
        <v>526</v>
      </c>
      <c r="C17" s="372" t="s">
        <v>492</v>
      </c>
      <c r="D17" s="372" t="s">
        <v>515</v>
      </c>
      <c r="E17" s="372" t="s">
        <v>516</v>
      </c>
      <c r="F17" s="372">
        <v>2001</v>
      </c>
      <c r="G17" s="372" t="s">
        <v>517</v>
      </c>
      <c r="H17" s="372">
        <v>9758.0100000000075</v>
      </c>
      <c r="I17" s="421">
        <v>41762</v>
      </c>
      <c r="J17" s="372"/>
      <c r="K17" s="372"/>
    </row>
    <row r="18" spans="1:11" s="198" customFormat="1" ht="15" x14ac:dyDescent="0.3">
      <c r="A18" s="371">
        <v>10</v>
      </c>
      <c r="B18" s="372" t="s">
        <v>526</v>
      </c>
      <c r="C18" s="372" t="s">
        <v>492</v>
      </c>
      <c r="D18" s="372" t="s">
        <v>518</v>
      </c>
      <c r="E18" s="372" t="s">
        <v>519</v>
      </c>
      <c r="F18" s="372">
        <v>2000</v>
      </c>
      <c r="G18" s="372" t="s">
        <v>520</v>
      </c>
      <c r="H18" s="372">
        <v>8026.0200000000077</v>
      </c>
      <c r="I18" s="421">
        <v>41762</v>
      </c>
      <c r="J18" s="372"/>
      <c r="K18" s="372"/>
    </row>
    <row r="19" spans="1:11" s="198" customFormat="1" ht="15" x14ac:dyDescent="0.3">
      <c r="A19" s="371">
        <v>11</v>
      </c>
      <c r="B19" s="372" t="s">
        <v>526</v>
      </c>
      <c r="C19" s="372" t="s">
        <v>492</v>
      </c>
      <c r="D19" s="372" t="s">
        <v>515</v>
      </c>
      <c r="E19" s="372" t="s">
        <v>516</v>
      </c>
      <c r="F19" s="372">
        <v>2001</v>
      </c>
      <c r="G19" s="372" t="s">
        <v>521</v>
      </c>
      <c r="H19" s="372">
        <v>10765.66</v>
      </c>
      <c r="I19" s="421" t="s">
        <v>522</v>
      </c>
      <c r="J19" s="372"/>
      <c r="K19" s="372"/>
    </row>
    <row r="20" spans="1:11" s="198" customFormat="1" ht="15" x14ac:dyDescent="0.3">
      <c r="A20" s="371">
        <v>12</v>
      </c>
      <c r="B20" s="372" t="s">
        <v>526</v>
      </c>
      <c r="C20" s="372" t="s">
        <v>492</v>
      </c>
      <c r="D20" s="372" t="s">
        <v>515</v>
      </c>
      <c r="E20" s="372" t="s">
        <v>523</v>
      </c>
      <c r="F20" s="372">
        <v>2000</v>
      </c>
      <c r="G20" s="372" t="s">
        <v>524</v>
      </c>
      <c r="H20" s="372">
        <v>14486.14</v>
      </c>
      <c r="I20" s="422" t="s">
        <v>525</v>
      </c>
      <c r="J20" s="372"/>
      <c r="K20" s="372"/>
    </row>
    <row r="21" spans="1:11" s="198" customFormat="1" ht="15" x14ac:dyDescent="0.2">
      <c r="A21" s="371" t="s">
        <v>261</v>
      </c>
      <c r="B21" s="371"/>
      <c r="C21" s="371"/>
      <c r="D21" s="372"/>
      <c r="E21" s="372"/>
      <c r="F21" s="372"/>
      <c r="G21" s="372"/>
      <c r="H21" s="372"/>
      <c r="I21" s="372"/>
      <c r="J21" s="372"/>
      <c r="K21" s="372"/>
    </row>
    <row r="22" spans="1:11" x14ac:dyDescent="0.2">
      <c r="A22" s="376"/>
      <c r="B22" s="376"/>
      <c r="C22" s="376"/>
      <c r="D22" s="376"/>
      <c r="E22" s="376"/>
      <c r="F22" s="376"/>
      <c r="G22" s="376"/>
      <c r="H22" s="376"/>
      <c r="I22" s="376"/>
      <c r="J22" s="376"/>
      <c r="K22" s="376"/>
    </row>
    <row r="23" spans="1:11" x14ac:dyDescent="0.2">
      <c r="A23" s="376"/>
      <c r="B23" s="376"/>
      <c r="C23" s="376"/>
      <c r="D23" s="376"/>
      <c r="E23" s="376"/>
      <c r="F23" s="376"/>
      <c r="G23" s="376"/>
      <c r="H23" s="376"/>
      <c r="I23" s="376"/>
      <c r="J23" s="376"/>
      <c r="K23" s="376"/>
    </row>
    <row r="24" spans="1:11" x14ac:dyDescent="0.2">
      <c r="A24" s="377"/>
      <c r="B24" s="377"/>
      <c r="C24" s="377"/>
      <c r="D24" s="376"/>
      <c r="E24" s="376"/>
      <c r="F24" s="376"/>
      <c r="G24" s="376"/>
      <c r="H24" s="376"/>
      <c r="I24" s="376"/>
      <c r="J24" s="376"/>
      <c r="K24" s="376"/>
    </row>
    <row r="25" spans="1:11" ht="15" x14ac:dyDescent="0.3">
      <c r="A25" s="378"/>
      <c r="B25" s="378"/>
      <c r="C25" s="378"/>
      <c r="D25" s="379" t="s">
        <v>96</v>
      </c>
      <c r="E25" s="378"/>
      <c r="F25" s="378"/>
      <c r="G25" s="380"/>
      <c r="H25" s="378"/>
      <c r="I25" s="378"/>
      <c r="J25" s="378"/>
      <c r="K25" s="378"/>
    </row>
    <row r="26" spans="1:11" ht="15" x14ac:dyDescent="0.3">
      <c r="A26" s="378"/>
      <c r="B26" s="378"/>
      <c r="C26" s="378"/>
      <c r="D26" s="378"/>
      <c r="E26" s="381"/>
      <c r="F26" s="378"/>
      <c r="H26" s="381"/>
      <c r="I26" s="381"/>
      <c r="J26" s="382"/>
    </row>
    <row r="27" spans="1:11" ht="15" x14ac:dyDescent="0.3">
      <c r="D27" s="378"/>
      <c r="E27" s="383" t="s">
        <v>251</v>
      </c>
      <c r="F27" s="378"/>
      <c r="H27" s="384" t="s">
        <v>256</v>
      </c>
      <c r="I27" s="384"/>
    </row>
    <row r="28" spans="1:11" ht="15" x14ac:dyDescent="0.3">
      <c r="D28" s="378"/>
      <c r="E28" s="385" t="s">
        <v>127</v>
      </c>
      <c r="F28" s="378"/>
      <c r="H28" s="378" t="s">
        <v>252</v>
      </c>
      <c r="I28" s="378"/>
    </row>
    <row r="29" spans="1:11" ht="15" x14ac:dyDescent="0.3">
      <c r="D29" s="378"/>
      <c r="E29" s="385"/>
    </row>
  </sheetData>
  <mergeCells count="1">
    <mergeCell ref="J2:K2"/>
  </mergeCells>
  <dataValidations count="2">
    <dataValidation allowBlank="1" showInputMessage="1" showErrorMessage="1" error="თვე/დღე/წელი" prompt="თვე/დღე/წელი" sqref="I9:I20"/>
    <dataValidation type="list" allowBlank="1" showInputMessage="1" showErrorMessage="1" sqref="B21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H24" sqref="H24"/>
    </sheetView>
  </sheetViews>
  <sheetFormatPr defaultRowHeight="12.75" x14ac:dyDescent="0.2"/>
  <cols>
    <col min="1" max="1" width="11.7109375" style="183" customWidth="1"/>
    <col min="2" max="2" width="21.5703125" style="183" customWidth="1"/>
    <col min="3" max="3" width="19.140625" style="183" customWidth="1"/>
    <col min="4" max="4" width="23.7109375" style="183" customWidth="1"/>
    <col min="5" max="6" width="16.5703125" style="183" bestFit="1" customWidth="1"/>
    <col min="7" max="7" width="17" style="183" customWidth="1"/>
    <col min="8" max="8" width="19" style="183" customWidth="1"/>
    <col min="9" max="9" width="24.42578125" style="183" customWidth="1"/>
    <col min="10" max="16384" width="9.140625" style="183"/>
  </cols>
  <sheetData>
    <row r="1" spans="1:13" customFormat="1" ht="15" x14ac:dyDescent="0.2">
      <c r="A1" s="137" t="s">
        <v>395</v>
      </c>
      <c r="B1" s="138"/>
      <c r="C1" s="138"/>
      <c r="D1" s="138"/>
      <c r="E1" s="138"/>
      <c r="F1" s="138"/>
      <c r="G1" s="138"/>
      <c r="H1" s="144"/>
      <c r="I1" s="78" t="s">
        <v>97</v>
      </c>
    </row>
    <row r="2" spans="1:13" customFormat="1" ht="15" x14ac:dyDescent="0.3">
      <c r="A2" s="105" t="s">
        <v>128</v>
      </c>
      <c r="B2" s="138"/>
      <c r="C2" s="138"/>
      <c r="D2" s="138"/>
      <c r="E2" s="138"/>
      <c r="F2" s="138"/>
      <c r="G2" s="138"/>
      <c r="H2" s="144"/>
      <c r="I2" s="203" t="str">
        <f>'ფორმა N1'!K2</f>
        <v>08/22/2017-09/11/2017</v>
      </c>
    </row>
    <row r="3" spans="1:13" customFormat="1" ht="15" x14ac:dyDescent="0.2">
      <c r="A3" s="138"/>
      <c r="B3" s="138"/>
      <c r="C3" s="138"/>
      <c r="D3" s="138"/>
      <c r="E3" s="138"/>
      <c r="F3" s="138"/>
      <c r="G3" s="138"/>
      <c r="H3" s="141"/>
      <c r="I3" s="141"/>
      <c r="M3" s="183"/>
    </row>
    <row r="4" spans="1:13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 x14ac:dyDescent="0.3">
      <c r="A5" s="204" t="str">
        <f>'ფორმა N1'!A5</f>
        <v>მპგ „ერთიანი ნაციონალური მოძრაობა“</v>
      </c>
      <c r="B5" s="80"/>
      <c r="C5" s="80"/>
      <c r="D5" s="206"/>
      <c r="E5" s="206"/>
      <c r="F5" s="206"/>
      <c r="G5" s="206"/>
      <c r="H5" s="206"/>
      <c r="I5" s="205"/>
    </row>
    <row r="6" spans="1:13" customFormat="1" ht="13.5" x14ac:dyDescent="0.2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 x14ac:dyDescent="0.2">
      <c r="A7" s="147" t="s">
        <v>64</v>
      </c>
      <c r="B7" s="136" t="s">
        <v>347</v>
      </c>
      <c r="C7" s="136" t="s">
        <v>348</v>
      </c>
      <c r="D7" s="136" t="s">
        <v>353</v>
      </c>
      <c r="E7" s="136" t="s">
        <v>354</v>
      </c>
      <c r="F7" s="136" t="s">
        <v>349</v>
      </c>
      <c r="G7" s="136" t="s">
        <v>350</v>
      </c>
      <c r="H7" s="136" t="s">
        <v>361</v>
      </c>
      <c r="I7" s="136" t="s">
        <v>351</v>
      </c>
    </row>
    <row r="8" spans="1:13" customFormat="1" ht="15" x14ac:dyDescent="0.2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 x14ac:dyDescent="0.2">
      <c r="A9" s="67">
        <v>1</v>
      </c>
      <c r="B9" s="26"/>
      <c r="C9" s="26"/>
      <c r="D9" s="26"/>
      <c r="E9" s="26"/>
      <c r="F9" s="202"/>
      <c r="G9" s="202"/>
      <c r="H9" s="202"/>
      <c r="I9" s="26"/>
    </row>
    <row r="10" spans="1:13" customFormat="1" ht="15" x14ac:dyDescent="0.2">
      <c r="A10" s="67">
        <v>2</v>
      </c>
      <c r="B10" s="26"/>
      <c r="C10" s="26"/>
      <c r="D10" s="26"/>
      <c r="E10" s="26"/>
      <c r="F10" s="202"/>
      <c r="G10" s="202"/>
      <c r="H10" s="202"/>
      <c r="I10" s="26"/>
    </row>
    <row r="11" spans="1:13" customFormat="1" ht="15" x14ac:dyDescent="0.2">
      <c r="A11" s="67">
        <v>3</v>
      </c>
      <c r="B11" s="26"/>
      <c r="C11" s="26"/>
      <c r="D11" s="26"/>
      <c r="E11" s="26"/>
      <c r="F11" s="202"/>
      <c r="G11" s="202"/>
      <c r="H11" s="202"/>
      <c r="I11" s="26"/>
    </row>
    <row r="12" spans="1:13" customFormat="1" ht="15" x14ac:dyDescent="0.2">
      <c r="A12" s="67">
        <v>4</v>
      </c>
      <c r="B12" s="26"/>
      <c r="C12" s="26"/>
      <c r="D12" s="26"/>
      <c r="E12" s="26"/>
      <c r="F12" s="202"/>
      <c r="G12" s="202"/>
      <c r="H12" s="202"/>
      <c r="I12" s="26"/>
    </row>
    <row r="13" spans="1:13" customFormat="1" ht="15" x14ac:dyDescent="0.2">
      <c r="A13" s="67">
        <v>5</v>
      </c>
      <c r="B13" s="26"/>
      <c r="C13" s="26"/>
      <c r="D13" s="26"/>
      <c r="E13" s="26"/>
      <c r="F13" s="202"/>
      <c r="G13" s="202"/>
      <c r="H13" s="202"/>
      <c r="I13" s="26"/>
    </row>
    <row r="14" spans="1:13" customFormat="1" ht="15" x14ac:dyDescent="0.2">
      <c r="A14" s="67">
        <v>6</v>
      </c>
      <c r="B14" s="26"/>
      <c r="C14" s="26"/>
      <c r="D14" s="26"/>
      <c r="E14" s="26"/>
      <c r="F14" s="202"/>
      <c r="G14" s="202"/>
      <c r="H14" s="202"/>
      <c r="I14" s="26"/>
    </row>
    <row r="15" spans="1:13" customFormat="1" ht="15" x14ac:dyDescent="0.2">
      <c r="A15" s="67">
        <v>7</v>
      </c>
      <c r="B15" s="26"/>
      <c r="C15" s="26"/>
      <c r="D15" s="26"/>
      <c r="E15" s="26"/>
      <c r="F15" s="202"/>
      <c r="G15" s="202"/>
      <c r="H15" s="202"/>
      <c r="I15" s="26"/>
    </row>
    <row r="16" spans="1:13" customFormat="1" ht="15" x14ac:dyDescent="0.2">
      <c r="A16" s="67">
        <v>8</v>
      </c>
      <c r="B16" s="26"/>
      <c r="C16" s="26"/>
      <c r="D16" s="26"/>
      <c r="E16" s="26"/>
      <c r="F16" s="202"/>
      <c r="G16" s="202"/>
      <c r="H16" s="202"/>
      <c r="I16" s="26"/>
    </row>
    <row r="17" spans="1:9" customFormat="1" ht="15" x14ac:dyDescent="0.2">
      <c r="A17" s="67">
        <v>9</v>
      </c>
      <c r="B17" s="26"/>
      <c r="C17" s="26"/>
      <c r="D17" s="26"/>
      <c r="E17" s="26"/>
      <c r="F17" s="202"/>
      <c r="G17" s="202"/>
      <c r="H17" s="202"/>
      <c r="I17" s="26"/>
    </row>
    <row r="18" spans="1:9" customFormat="1" ht="15" x14ac:dyDescent="0.2">
      <c r="A18" s="67">
        <v>10</v>
      </c>
      <c r="B18" s="26"/>
      <c r="C18" s="26"/>
      <c r="D18" s="26"/>
      <c r="E18" s="26"/>
      <c r="F18" s="202"/>
      <c r="G18" s="202"/>
      <c r="H18" s="202"/>
      <c r="I18" s="26"/>
    </row>
    <row r="19" spans="1:9" customFormat="1" ht="15" x14ac:dyDescent="0.2">
      <c r="A19" s="67">
        <v>11</v>
      </c>
      <c r="B19" s="26"/>
      <c r="C19" s="26"/>
      <c r="D19" s="26"/>
      <c r="E19" s="26"/>
      <c r="F19" s="202"/>
      <c r="G19" s="202"/>
      <c r="H19" s="202"/>
      <c r="I19" s="26"/>
    </row>
    <row r="20" spans="1:9" customFormat="1" ht="15" x14ac:dyDescent="0.2">
      <c r="A20" s="67">
        <v>12</v>
      </c>
      <c r="B20" s="26"/>
      <c r="C20" s="26"/>
      <c r="D20" s="26"/>
      <c r="E20" s="26"/>
      <c r="F20" s="202"/>
      <c r="G20" s="202"/>
      <c r="H20" s="202"/>
      <c r="I20" s="26"/>
    </row>
    <row r="21" spans="1:9" customFormat="1" ht="15" x14ac:dyDescent="0.2">
      <c r="A21" s="67">
        <v>13</v>
      </c>
      <c r="B21" s="26"/>
      <c r="C21" s="26"/>
      <c r="D21" s="26"/>
      <c r="E21" s="26"/>
      <c r="F21" s="202"/>
      <c r="G21" s="202"/>
      <c r="H21" s="202"/>
      <c r="I21" s="26"/>
    </row>
    <row r="22" spans="1:9" customFormat="1" ht="15" x14ac:dyDescent="0.2">
      <c r="A22" s="67">
        <v>14</v>
      </c>
      <c r="B22" s="26"/>
      <c r="C22" s="26"/>
      <c r="D22" s="26"/>
      <c r="E22" s="26"/>
      <c r="F22" s="202"/>
      <c r="G22" s="202"/>
      <c r="H22" s="202"/>
      <c r="I22" s="26"/>
    </row>
    <row r="23" spans="1:9" customFormat="1" ht="15" x14ac:dyDescent="0.2">
      <c r="A23" s="67">
        <v>15</v>
      </c>
      <c r="B23" s="26"/>
      <c r="C23" s="26"/>
      <c r="D23" s="26"/>
      <c r="E23" s="26"/>
      <c r="F23" s="202"/>
      <c r="G23" s="202"/>
      <c r="H23" s="202"/>
      <c r="I23" s="26"/>
    </row>
    <row r="24" spans="1:9" customFormat="1" ht="15" x14ac:dyDescent="0.2">
      <c r="A24" s="67">
        <v>16</v>
      </c>
      <c r="B24" s="26"/>
      <c r="C24" s="26"/>
      <c r="D24" s="26"/>
      <c r="E24" s="26"/>
      <c r="F24" s="202"/>
      <c r="G24" s="202"/>
      <c r="H24" s="202"/>
      <c r="I24" s="26"/>
    </row>
    <row r="25" spans="1:9" customFormat="1" ht="15" x14ac:dyDescent="0.2">
      <c r="A25" s="67">
        <v>17</v>
      </c>
      <c r="B25" s="26"/>
      <c r="C25" s="26"/>
      <c r="D25" s="26"/>
      <c r="E25" s="26"/>
      <c r="F25" s="202"/>
      <c r="G25" s="202"/>
      <c r="H25" s="202"/>
      <c r="I25" s="26"/>
    </row>
    <row r="26" spans="1:9" customFormat="1" ht="15" x14ac:dyDescent="0.2">
      <c r="A26" s="67">
        <v>18</v>
      </c>
      <c r="B26" s="26"/>
      <c r="C26" s="26"/>
      <c r="D26" s="26"/>
      <c r="E26" s="26"/>
      <c r="F26" s="202"/>
      <c r="G26" s="202"/>
      <c r="H26" s="202"/>
      <c r="I26" s="26"/>
    </row>
    <row r="27" spans="1:9" customFormat="1" ht="15" x14ac:dyDescent="0.2">
      <c r="A27" s="67" t="s">
        <v>261</v>
      </c>
      <c r="B27" s="26"/>
      <c r="C27" s="26"/>
      <c r="D27" s="26"/>
      <c r="E27" s="26"/>
      <c r="F27" s="202"/>
      <c r="G27" s="202"/>
      <c r="H27" s="202"/>
      <c r="I27" s="26"/>
    </row>
    <row r="28" spans="1:9" x14ac:dyDescent="0.2">
      <c r="A28" s="207"/>
      <c r="B28" s="207"/>
      <c r="C28" s="207"/>
      <c r="D28" s="207"/>
      <c r="E28" s="207"/>
      <c r="F28" s="207"/>
      <c r="G28" s="207"/>
      <c r="H28" s="207"/>
      <c r="I28" s="207"/>
    </row>
    <row r="29" spans="1:9" x14ac:dyDescent="0.2">
      <c r="A29" s="207"/>
      <c r="B29" s="207"/>
      <c r="C29" s="207"/>
      <c r="D29" s="207"/>
      <c r="E29" s="207"/>
      <c r="F29" s="207"/>
      <c r="G29" s="207"/>
      <c r="H29" s="207"/>
      <c r="I29" s="207"/>
    </row>
    <row r="30" spans="1:9" x14ac:dyDescent="0.2">
      <c r="A30" s="208"/>
      <c r="B30" s="207"/>
      <c r="C30" s="207"/>
      <c r="D30" s="207"/>
      <c r="E30" s="207"/>
      <c r="F30" s="207"/>
      <c r="G30" s="207"/>
      <c r="H30" s="207"/>
      <c r="I30" s="207"/>
    </row>
    <row r="31" spans="1:9" ht="15" x14ac:dyDescent="0.3">
      <c r="A31" s="182"/>
      <c r="B31" s="184" t="s">
        <v>96</v>
      </c>
      <c r="C31" s="182"/>
      <c r="D31" s="182"/>
      <c r="E31" s="185"/>
      <c r="F31" s="182"/>
      <c r="G31" s="182"/>
      <c r="H31" s="182"/>
      <c r="I31" s="182"/>
    </row>
    <row r="32" spans="1:9" ht="15" x14ac:dyDescent="0.3">
      <c r="A32" s="182"/>
      <c r="B32" s="182"/>
      <c r="C32" s="186"/>
      <c r="D32" s="182"/>
      <c r="F32" s="186"/>
      <c r="G32" s="212"/>
    </row>
    <row r="33" spans="2:6" ht="15" x14ac:dyDescent="0.3">
      <c r="B33" s="182"/>
      <c r="C33" s="188" t="s">
        <v>251</v>
      </c>
      <c r="D33" s="182"/>
      <c r="F33" s="189" t="s">
        <v>256</v>
      </c>
    </row>
    <row r="34" spans="2:6" ht="15" x14ac:dyDescent="0.3">
      <c r="B34" s="182"/>
      <c r="C34" s="190" t="s">
        <v>127</v>
      </c>
      <c r="D34" s="182"/>
      <c r="F34" s="182" t="s">
        <v>252</v>
      </c>
    </row>
    <row r="35" spans="2:6" ht="15" x14ac:dyDescent="0.3">
      <c r="B35" s="182"/>
      <c r="C35" s="190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view="pageBreakPreview" zoomScale="80" zoomScaleSheetLayoutView="80" workbookViewId="0">
      <selection activeCell="A35" sqref="A35"/>
    </sheetView>
  </sheetViews>
  <sheetFormatPr defaultRowHeight="15" x14ac:dyDescent="0.3"/>
  <cols>
    <col min="1" max="1" width="10" style="182" customWidth="1"/>
    <col min="2" max="2" width="20.28515625" style="182" customWidth="1"/>
    <col min="3" max="3" width="30" style="182" customWidth="1"/>
    <col min="4" max="4" width="29" style="182" customWidth="1"/>
    <col min="5" max="5" width="39.140625" style="182" customWidth="1"/>
    <col min="6" max="6" width="20" style="182" customWidth="1"/>
    <col min="7" max="7" width="29.28515625" style="182" customWidth="1"/>
    <col min="8" max="8" width="27.140625" style="182" customWidth="1"/>
    <col min="9" max="9" width="26.42578125" style="182" customWidth="1"/>
    <col min="10" max="10" width="0.5703125" style="182" customWidth="1"/>
    <col min="11" max="16384" width="9.140625" style="182"/>
  </cols>
  <sheetData>
    <row r="1" spans="1:10" x14ac:dyDescent="0.3">
      <c r="A1" s="74" t="s">
        <v>362</v>
      </c>
      <c r="B1" s="76"/>
      <c r="C1" s="76"/>
      <c r="D1" s="76"/>
      <c r="E1" s="76"/>
      <c r="F1" s="76"/>
      <c r="G1" s="76"/>
      <c r="H1" s="76"/>
      <c r="I1" s="161" t="s">
        <v>186</v>
      </c>
      <c r="J1" s="162"/>
    </row>
    <row r="2" spans="1:10" x14ac:dyDescent="0.3">
      <c r="A2" s="76" t="s">
        <v>128</v>
      </c>
      <c r="B2" s="76"/>
      <c r="C2" s="76"/>
      <c r="D2" s="76"/>
      <c r="E2" s="76"/>
      <c r="F2" s="76"/>
      <c r="G2" s="76"/>
      <c r="H2" s="76"/>
      <c r="I2" s="418">
        <v>42989</v>
      </c>
      <c r="J2" s="162"/>
    </row>
    <row r="3" spans="1:10" x14ac:dyDescent="0.3">
      <c r="A3" s="76"/>
      <c r="B3" s="76"/>
      <c r="C3" s="76"/>
      <c r="D3" s="76"/>
      <c r="E3" s="76"/>
      <c r="F3" s="76"/>
      <c r="G3" s="76"/>
      <c r="H3" s="76"/>
      <c r="I3" s="102"/>
      <c r="J3" s="162"/>
    </row>
    <row r="4" spans="1:10" x14ac:dyDescent="0.3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 x14ac:dyDescent="0.3">
      <c r="A5" s="204" t="str">
        <f>'ფორმა N1'!A5</f>
        <v>მპგ „ერთიანი ნაციონალური მოძრაობა“</v>
      </c>
      <c r="B5" s="204"/>
      <c r="C5" s="204"/>
      <c r="D5" s="204"/>
      <c r="E5" s="204"/>
      <c r="F5" s="204"/>
      <c r="G5" s="204"/>
      <c r="H5" s="204"/>
      <c r="I5" s="204"/>
      <c r="J5" s="189"/>
    </row>
    <row r="6" spans="1:10" x14ac:dyDescent="0.3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 x14ac:dyDescent="0.3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 x14ac:dyDescent="0.3">
      <c r="A8" s="164" t="s">
        <v>64</v>
      </c>
      <c r="B8" s="347" t="s">
        <v>344</v>
      </c>
      <c r="C8" s="348" t="s">
        <v>381</v>
      </c>
      <c r="D8" s="348" t="s">
        <v>382</v>
      </c>
      <c r="E8" s="348" t="s">
        <v>345</v>
      </c>
      <c r="F8" s="348" t="s">
        <v>358</v>
      </c>
      <c r="G8" s="348" t="s">
        <v>359</v>
      </c>
      <c r="H8" s="348" t="s">
        <v>383</v>
      </c>
      <c r="I8" s="165" t="s">
        <v>360</v>
      </c>
      <c r="J8" s="105"/>
    </row>
    <row r="9" spans="1:10" s="437" customFormat="1" x14ac:dyDescent="0.3">
      <c r="A9" s="432">
        <v>1</v>
      </c>
      <c r="B9" s="433" t="s">
        <v>817</v>
      </c>
      <c r="C9" s="434" t="s">
        <v>818</v>
      </c>
      <c r="D9" s="434" t="s">
        <v>819</v>
      </c>
      <c r="E9" s="435" t="s">
        <v>820</v>
      </c>
      <c r="F9" s="435"/>
      <c r="G9" s="435"/>
      <c r="H9" s="435"/>
      <c r="I9" s="435">
        <v>423</v>
      </c>
      <c r="J9" s="436"/>
    </row>
    <row r="10" spans="1:10" s="437" customFormat="1" x14ac:dyDescent="0.3">
      <c r="A10" s="432">
        <v>2</v>
      </c>
      <c r="B10" s="433" t="s">
        <v>821</v>
      </c>
      <c r="C10" s="434" t="s">
        <v>822</v>
      </c>
      <c r="D10" s="434" t="s">
        <v>823</v>
      </c>
      <c r="E10" s="435" t="s">
        <v>824</v>
      </c>
      <c r="F10" s="435"/>
      <c r="G10" s="435"/>
      <c r="H10" s="435"/>
      <c r="I10" s="435">
        <v>1600</v>
      </c>
      <c r="J10" s="436"/>
    </row>
    <row r="11" spans="1:10" s="437" customFormat="1" x14ac:dyDescent="0.3">
      <c r="A11" s="432">
        <v>3</v>
      </c>
      <c r="B11" s="433" t="s">
        <v>825</v>
      </c>
      <c r="C11" s="434" t="s">
        <v>826</v>
      </c>
      <c r="D11" s="434" t="s">
        <v>827</v>
      </c>
      <c r="E11" s="435" t="s">
        <v>828</v>
      </c>
      <c r="F11" s="435"/>
      <c r="G11" s="435"/>
      <c r="H11" s="435"/>
      <c r="I11" s="435">
        <v>651</v>
      </c>
      <c r="J11" s="436"/>
    </row>
    <row r="12" spans="1:10" s="437" customFormat="1" x14ac:dyDescent="0.3">
      <c r="A12" s="432">
        <v>4</v>
      </c>
      <c r="B12" s="433" t="s">
        <v>829</v>
      </c>
      <c r="C12" s="434" t="s">
        <v>830</v>
      </c>
      <c r="D12" s="434" t="s">
        <v>831</v>
      </c>
      <c r="E12" s="435" t="s">
        <v>832</v>
      </c>
      <c r="F12" s="435"/>
      <c r="G12" s="435"/>
      <c r="H12" s="435"/>
      <c r="I12" s="435">
        <v>2154.5500000000002</v>
      </c>
      <c r="J12" s="436"/>
    </row>
    <row r="13" spans="1:10" s="437" customFormat="1" x14ac:dyDescent="0.3">
      <c r="A13" s="432">
        <v>5</v>
      </c>
      <c r="B13" s="433" t="s">
        <v>833</v>
      </c>
      <c r="C13" s="434" t="s">
        <v>834</v>
      </c>
      <c r="D13" s="434" t="s">
        <v>835</v>
      </c>
      <c r="E13" s="435" t="s">
        <v>836</v>
      </c>
      <c r="F13" s="435"/>
      <c r="G13" s="435"/>
      <c r="H13" s="435"/>
      <c r="I13" s="435">
        <v>500</v>
      </c>
      <c r="J13" s="436"/>
    </row>
    <row r="14" spans="1:10" s="437" customFormat="1" x14ac:dyDescent="0.3">
      <c r="A14" s="432">
        <v>6</v>
      </c>
      <c r="B14" s="433" t="s">
        <v>837</v>
      </c>
      <c r="C14" s="434" t="s">
        <v>838</v>
      </c>
      <c r="D14" s="434" t="s">
        <v>839</v>
      </c>
      <c r="E14" s="435" t="s">
        <v>840</v>
      </c>
      <c r="F14" s="435"/>
      <c r="G14" s="435"/>
      <c r="H14" s="435"/>
      <c r="I14" s="435">
        <v>2460</v>
      </c>
      <c r="J14" s="436"/>
    </row>
    <row r="15" spans="1:10" s="437" customFormat="1" x14ac:dyDescent="0.3">
      <c r="A15" s="432">
        <v>7</v>
      </c>
      <c r="B15" s="433" t="s">
        <v>841</v>
      </c>
      <c r="C15" s="434" t="s">
        <v>842</v>
      </c>
      <c r="D15" s="434" t="s">
        <v>843</v>
      </c>
      <c r="E15" s="435" t="s">
        <v>844</v>
      </c>
      <c r="F15" s="435"/>
      <c r="G15" s="435"/>
      <c r="H15" s="435"/>
      <c r="I15" s="435">
        <v>1200</v>
      </c>
      <c r="J15" s="436"/>
    </row>
    <row r="16" spans="1:10" s="437" customFormat="1" x14ac:dyDescent="0.3">
      <c r="A16" s="432">
        <v>8</v>
      </c>
      <c r="B16" s="433" t="s">
        <v>845</v>
      </c>
      <c r="C16" s="434" t="s">
        <v>846</v>
      </c>
      <c r="D16" s="434">
        <v>205119762</v>
      </c>
      <c r="E16" s="435" t="s">
        <v>847</v>
      </c>
      <c r="F16" s="435"/>
      <c r="G16" s="435"/>
      <c r="H16" s="435"/>
      <c r="I16" s="435">
        <v>400</v>
      </c>
      <c r="J16" s="436"/>
    </row>
    <row r="17" spans="1:10" s="437" customFormat="1" x14ac:dyDescent="0.3">
      <c r="A17" s="432">
        <v>9</v>
      </c>
      <c r="B17" s="433" t="s">
        <v>848</v>
      </c>
      <c r="C17" s="434" t="s">
        <v>849</v>
      </c>
      <c r="D17" s="434" t="s">
        <v>850</v>
      </c>
      <c r="E17" s="435" t="s">
        <v>847</v>
      </c>
      <c r="F17" s="435"/>
      <c r="G17" s="435"/>
      <c r="H17" s="435"/>
      <c r="I17" s="435">
        <v>32</v>
      </c>
      <c r="J17" s="436"/>
    </row>
    <row r="18" spans="1:10" s="437" customFormat="1" x14ac:dyDescent="0.3">
      <c r="A18" s="432">
        <v>10</v>
      </c>
      <c r="B18" s="433" t="s">
        <v>851</v>
      </c>
      <c r="C18" s="434" t="s">
        <v>852</v>
      </c>
      <c r="D18" s="434">
        <v>205075014</v>
      </c>
      <c r="E18" s="435" t="s">
        <v>853</v>
      </c>
      <c r="F18" s="435"/>
      <c r="G18" s="435"/>
      <c r="H18" s="435"/>
      <c r="I18" s="435">
        <v>1652</v>
      </c>
      <c r="J18" s="436"/>
    </row>
    <row r="19" spans="1:10" s="437" customFormat="1" x14ac:dyDescent="0.3">
      <c r="A19" s="432">
        <v>11</v>
      </c>
      <c r="B19" s="433" t="s">
        <v>854</v>
      </c>
      <c r="C19" s="434" t="s">
        <v>855</v>
      </c>
      <c r="D19" s="434">
        <v>204540620</v>
      </c>
      <c r="E19" s="435" t="s">
        <v>856</v>
      </c>
      <c r="F19" s="435"/>
      <c r="G19" s="435"/>
      <c r="H19" s="435"/>
      <c r="I19" s="435">
        <v>500</v>
      </c>
      <c r="J19" s="436"/>
    </row>
    <row r="20" spans="1:10" s="437" customFormat="1" x14ac:dyDescent="0.3">
      <c r="A20" s="432">
        <v>12</v>
      </c>
      <c r="B20" s="433" t="s">
        <v>857</v>
      </c>
      <c r="C20" s="434" t="s">
        <v>858</v>
      </c>
      <c r="D20" s="434">
        <v>1027023320</v>
      </c>
      <c r="E20" s="435" t="s">
        <v>859</v>
      </c>
      <c r="F20" s="435"/>
      <c r="G20" s="435"/>
      <c r="H20" s="435"/>
      <c r="I20" s="435">
        <v>390.6</v>
      </c>
      <c r="J20" s="436"/>
    </row>
    <row r="21" spans="1:10" s="437" customFormat="1" x14ac:dyDescent="0.3">
      <c r="A21" s="432">
        <v>13</v>
      </c>
      <c r="B21" s="433" t="s">
        <v>860</v>
      </c>
      <c r="C21" s="434" t="s">
        <v>861</v>
      </c>
      <c r="D21" s="434">
        <v>249271167</v>
      </c>
      <c r="E21" s="435" t="s">
        <v>862</v>
      </c>
      <c r="F21" s="435"/>
      <c r="G21" s="435"/>
      <c r="H21" s="435"/>
      <c r="I21" s="435">
        <v>3360</v>
      </c>
      <c r="J21" s="436"/>
    </row>
    <row r="22" spans="1:10" s="437" customFormat="1" x14ac:dyDescent="0.3">
      <c r="A22" s="432">
        <v>14</v>
      </c>
      <c r="B22" s="433" t="s">
        <v>863</v>
      </c>
      <c r="C22" s="434" t="s">
        <v>864</v>
      </c>
      <c r="D22" s="434">
        <v>400196364</v>
      </c>
      <c r="E22" s="435" t="s">
        <v>865</v>
      </c>
      <c r="F22" s="435"/>
      <c r="G22" s="435"/>
      <c r="H22" s="435"/>
      <c r="I22" s="435">
        <v>25320</v>
      </c>
      <c r="J22" s="436"/>
    </row>
    <row r="23" spans="1:10" s="437" customFormat="1" ht="30" x14ac:dyDescent="0.3">
      <c r="A23" s="432">
        <v>15</v>
      </c>
      <c r="B23" s="433" t="s">
        <v>863</v>
      </c>
      <c r="C23" s="434" t="s">
        <v>866</v>
      </c>
      <c r="D23" s="434">
        <v>200179145</v>
      </c>
      <c r="E23" s="435" t="s">
        <v>867</v>
      </c>
      <c r="F23" s="435"/>
      <c r="G23" s="435"/>
      <c r="H23" s="435"/>
      <c r="I23" s="435">
        <v>11998.03</v>
      </c>
      <c r="J23" s="436"/>
    </row>
    <row r="24" spans="1:10" s="437" customFormat="1" x14ac:dyDescent="0.3">
      <c r="A24" s="432">
        <v>16</v>
      </c>
      <c r="B24" s="433" t="s">
        <v>868</v>
      </c>
      <c r="C24" s="434" t="s">
        <v>869</v>
      </c>
      <c r="D24" s="434" t="s">
        <v>870</v>
      </c>
      <c r="E24" s="435" t="s">
        <v>871</v>
      </c>
      <c r="F24" s="435"/>
      <c r="G24" s="435"/>
      <c r="H24" s="435"/>
      <c r="I24" s="435">
        <v>200</v>
      </c>
      <c r="J24" s="436"/>
    </row>
    <row r="25" spans="1:10" s="437" customFormat="1" x14ac:dyDescent="0.3">
      <c r="A25" s="432">
        <v>17</v>
      </c>
      <c r="B25" s="433" t="s">
        <v>872</v>
      </c>
      <c r="C25" s="434" t="s">
        <v>873</v>
      </c>
      <c r="D25" s="434" t="s">
        <v>874</v>
      </c>
      <c r="E25" s="435" t="s">
        <v>875</v>
      </c>
      <c r="F25" s="435"/>
      <c r="G25" s="435"/>
      <c r="H25" s="435"/>
      <c r="I25" s="435">
        <v>5000</v>
      </c>
      <c r="J25" s="436"/>
    </row>
    <row r="26" spans="1:10" s="437" customFormat="1" x14ac:dyDescent="0.3">
      <c r="A26" s="432">
        <v>18</v>
      </c>
      <c r="B26" s="433" t="s">
        <v>876</v>
      </c>
      <c r="C26" s="434" t="s">
        <v>877</v>
      </c>
      <c r="D26" s="434">
        <v>405076297</v>
      </c>
      <c r="E26" s="435" t="s">
        <v>878</v>
      </c>
      <c r="F26" s="435"/>
      <c r="G26" s="435"/>
      <c r="H26" s="435"/>
      <c r="I26" s="435">
        <v>3000</v>
      </c>
      <c r="J26" s="436"/>
    </row>
    <row r="27" spans="1:10" s="437" customFormat="1" x14ac:dyDescent="0.3">
      <c r="A27" s="432">
        <v>19</v>
      </c>
      <c r="B27" s="433" t="s">
        <v>879</v>
      </c>
      <c r="C27" s="434" t="s">
        <v>880</v>
      </c>
      <c r="D27" s="434">
        <v>202177205</v>
      </c>
      <c r="E27" s="435" t="s">
        <v>881</v>
      </c>
      <c r="F27" s="435"/>
      <c r="G27" s="435"/>
      <c r="H27" s="435"/>
      <c r="I27" s="435">
        <v>2523.3000000000002</v>
      </c>
      <c r="J27" s="436"/>
    </row>
    <row r="28" spans="1:10" s="437" customFormat="1" x14ac:dyDescent="0.3">
      <c r="A28" s="432">
        <v>20</v>
      </c>
      <c r="B28" s="433" t="s">
        <v>882</v>
      </c>
      <c r="C28" s="434" t="s">
        <v>883</v>
      </c>
      <c r="D28" s="434" t="s">
        <v>884</v>
      </c>
      <c r="E28" s="435" t="s">
        <v>824</v>
      </c>
      <c r="F28" s="435"/>
      <c r="G28" s="435"/>
      <c r="H28" s="435"/>
      <c r="I28" s="435">
        <v>60</v>
      </c>
      <c r="J28" s="436"/>
    </row>
    <row r="29" spans="1:10" s="437" customFormat="1" x14ac:dyDescent="0.3">
      <c r="A29" s="432">
        <v>21</v>
      </c>
      <c r="B29" s="433" t="s">
        <v>885</v>
      </c>
      <c r="C29" s="434" t="s">
        <v>886</v>
      </c>
      <c r="D29" s="434" t="s">
        <v>887</v>
      </c>
      <c r="E29" s="435" t="s">
        <v>888</v>
      </c>
      <c r="F29" s="435"/>
      <c r="G29" s="435"/>
      <c r="H29" s="435"/>
      <c r="I29" s="435">
        <v>800</v>
      </c>
      <c r="J29" s="436"/>
    </row>
    <row r="30" spans="1:10" s="437" customFormat="1" x14ac:dyDescent="0.3">
      <c r="A30" s="432">
        <v>22</v>
      </c>
      <c r="B30" s="433" t="s">
        <v>889</v>
      </c>
      <c r="C30" s="434" t="s">
        <v>890</v>
      </c>
      <c r="D30" s="434" t="s">
        <v>567</v>
      </c>
      <c r="E30" s="435" t="s">
        <v>891</v>
      </c>
      <c r="F30" s="435"/>
      <c r="G30" s="435"/>
      <c r="H30" s="435"/>
      <c r="I30" s="435">
        <v>200</v>
      </c>
      <c r="J30" s="436"/>
    </row>
    <row r="31" spans="1:10" s="437" customFormat="1" x14ac:dyDescent="0.3">
      <c r="A31" s="432">
        <v>23</v>
      </c>
      <c r="B31" s="433" t="s">
        <v>821</v>
      </c>
      <c r="C31" s="434" t="s">
        <v>892</v>
      </c>
      <c r="D31" s="434" t="s">
        <v>893</v>
      </c>
      <c r="E31" s="435" t="s">
        <v>894</v>
      </c>
      <c r="F31" s="435"/>
      <c r="G31" s="435"/>
      <c r="H31" s="435"/>
      <c r="I31" s="435">
        <v>531</v>
      </c>
      <c r="J31" s="436"/>
    </row>
    <row r="32" spans="1:10" s="437" customFormat="1" x14ac:dyDescent="0.3">
      <c r="A32" s="432">
        <v>24</v>
      </c>
      <c r="B32" s="433" t="s">
        <v>895</v>
      </c>
      <c r="C32" s="434" t="s">
        <v>896</v>
      </c>
      <c r="D32" s="434" t="s">
        <v>897</v>
      </c>
      <c r="E32" s="435" t="s">
        <v>898</v>
      </c>
      <c r="F32" s="435"/>
      <c r="G32" s="435"/>
      <c r="H32" s="435"/>
      <c r="I32" s="435">
        <v>167</v>
      </c>
      <c r="J32" s="436"/>
    </row>
    <row r="33" spans="1:12" s="437" customFormat="1" x14ac:dyDescent="0.3">
      <c r="A33" s="432">
        <v>25</v>
      </c>
      <c r="B33" s="433" t="s">
        <v>899</v>
      </c>
      <c r="C33" s="434" t="s">
        <v>900</v>
      </c>
      <c r="D33" s="434" t="s">
        <v>901</v>
      </c>
      <c r="E33" s="435" t="s">
        <v>902</v>
      </c>
      <c r="F33" s="435"/>
      <c r="G33" s="435"/>
      <c r="H33" s="435"/>
      <c r="I33" s="435">
        <v>371.7</v>
      </c>
      <c r="J33" s="436"/>
    </row>
    <row r="34" spans="1:12" s="437" customFormat="1" x14ac:dyDescent="0.3">
      <c r="A34" s="432">
        <v>26</v>
      </c>
      <c r="B34" s="433" t="s">
        <v>903</v>
      </c>
      <c r="C34" s="434" t="s">
        <v>904</v>
      </c>
      <c r="D34" s="434" t="s">
        <v>905</v>
      </c>
      <c r="E34" s="435" t="s">
        <v>570</v>
      </c>
      <c r="F34" s="435"/>
      <c r="G34" s="435"/>
      <c r="H34" s="435"/>
      <c r="I34" s="435">
        <v>6000</v>
      </c>
      <c r="J34" s="436"/>
    </row>
    <row r="35" spans="1:12" x14ac:dyDescent="0.3">
      <c r="A35" s="167"/>
      <c r="B35" s="195"/>
      <c r="C35" s="172"/>
      <c r="D35" s="172"/>
      <c r="E35" s="171"/>
      <c r="F35" s="171"/>
      <c r="G35" s="171"/>
      <c r="H35" s="171"/>
      <c r="I35" s="171"/>
      <c r="J35" s="105"/>
    </row>
    <row r="36" spans="1:12" x14ac:dyDescent="0.3">
      <c r="A36" s="167" t="s">
        <v>261</v>
      </c>
      <c r="B36" s="195"/>
      <c r="C36" s="175"/>
      <c r="D36" s="175"/>
      <c r="E36" s="174"/>
      <c r="F36" s="174"/>
      <c r="G36" s="242"/>
      <c r="H36" s="251" t="s">
        <v>374</v>
      </c>
      <c r="I36" s="353">
        <f>SUM(I9:I35)</f>
        <v>71494.179999999993</v>
      </c>
      <c r="J36" s="105"/>
    </row>
    <row r="38" spans="1:12" x14ac:dyDescent="0.3">
      <c r="A38" s="182" t="s">
        <v>396</v>
      </c>
    </row>
    <row r="40" spans="1:12" x14ac:dyDescent="0.3">
      <c r="B40" s="184" t="s">
        <v>96</v>
      </c>
      <c r="F40" s="185"/>
    </row>
    <row r="41" spans="1:12" x14ac:dyDescent="0.3">
      <c r="F41" s="183"/>
      <c r="I41" s="183"/>
      <c r="J41" s="183"/>
      <c r="K41" s="183"/>
      <c r="L41" s="183"/>
    </row>
    <row r="42" spans="1:12" x14ac:dyDescent="0.3">
      <c r="C42" s="186"/>
      <c r="F42" s="186"/>
      <c r="G42" s="186"/>
      <c r="H42" s="189"/>
      <c r="I42" s="187"/>
      <c r="J42" s="183"/>
      <c r="K42" s="183"/>
      <c r="L42" s="183"/>
    </row>
    <row r="43" spans="1:12" x14ac:dyDescent="0.3">
      <c r="A43" s="183"/>
      <c r="C43" s="188" t="s">
        <v>251</v>
      </c>
      <c r="F43" s="189" t="s">
        <v>256</v>
      </c>
      <c r="G43" s="188"/>
      <c r="H43" s="188"/>
      <c r="I43" s="187"/>
      <c r="J43" s="183"/>
      <c r="K43" s="183"/>
      <c r="L43" s="183"/>
    </row>
    <row r="44" spans="1:12" x14ac:dyDescent="0.3">
      <c r="A44" s="183"/>
      <c r="C44" s="190" t="s">
        <v>127</v>
      </c>
      <c r="F44" s="182" t="s">
        <v>252</v>
      </c>
      <c r="I44" s="183"/>
      <c r="J44" s="183"/>
      <c r="K44" s="183"/>
      <c r="L44" s="183"/>
    </row>
    <row r="45" spans="1:12" s="183" customFormat="1" x14ac:dyDescent="0.3">
      <c r="B45" s="182"/>
      <c r="C45" s="190"/>
      <c r="G45" s="190"/>
      <c r="H45" s="190"/>
    </row>
    <row r="46" spans="1:12" s="183" customFormat="1" ht="12.75" x14ac:dyDescent="0.2"/>
    <row r="47" spans="1:12" s="183" customFormat="1" ht="12.75" x14ac:dyDescent="0.2"/>
    <row r="48" spans="1:12" s="183" customFormat="1" ht="12.75" x14ac:dyDescent="0.2"/>
    <row r="49" s="183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6"/>
  </dataValidations>
  <printOptions gridLines="1"/>
  <pageMargins left="0.7" right="0.7" top="0.75" bottom="0.75" header="0.3" footer="0.3"/>
  <pageSetup scale="54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topLeftCell="A7" zoomScaleSheetLayoutView="100" workbookViewId="0">
      <selection activeCell="C23" sqref="C23"/>
    </sheetView>
  </sheetViews>
  <sheetFormatPr defaultRowHeight="12.75" x14ac:dyDescent="0.2"/>
  <cols>
    <col min="1" max="1" width="7.28515625" style="198" customWidth="1"/>
    <col min="2" max="2" width="57.28515625" style="198" customWidth="1"/>
    <col min="3" max="3" width="24.140625" style="198" customWidth="1"/>
    <col min="4" max="16384" width="9.140625" style="198"/>
  </cols>
  <sheetData>
    <row r="1" spans="1:3" s="6" customFormat="1" ht="18.75" customHeight="1" x14ac:dyDescent="0.3">
      <c r="A1" s="470" t="s">
        <v>457</v>
      </c>
      <c r="B1" s="470"/>
      <c r="C1" s="357" t="s">
        <v>97</v>
      </c>
    </row>
    <row r="2" spans="1:3" s="6" customFormat="1" ht="15" x14ac:dyDescent="0.3">
      <c r="A2" s="470"/>
      <c r="B2" s="470"/>
      <c r="C2" s="408" t="str">
        <f>'ფორმა N1'!K2</f>
        <v>08/22/2017-09/11/2017</v>
      </c>
    </row>
    <row r="3" spans="1:3" s="6" customFormat="1" ht="15" x14ac:dyDescent="0.3">
      <c r="A3" s="389" t="s">
        <v>128</v>
      </c>
      <c r="B3" s="355"/>
      <c r="C3" s="356"/>
    </row>
    <row r="4" spans="1:3" s="6" customFormat="1" ht="15" x14ac:dyDescent="0.3">
      <c r="A4" s="114"/>
      <c r="B4" s="355"/>
      <c r="C4" s="356"/>
    </row>
    <row r="5" spans="1:3" s="21" customFormat="1" ht="15" x14ac:dyDescent="0.3">
      <c r="A5" s="471" t="s">
        <v>257</v>
      </c>
      <c r="B5" s="471"/>
      <c r="C5" s="114"/>
    </row>
    <row r="6" spans="1:3" s="21" customFormat="1" ht="15" x14ac:dyDescent="0.3">
      <c r="A6" s="472" t="str">
        <f>'ფორმა N1'!A5</f>
        <v>მპგ „ერთიანი ნაციონალური მოძრაობა“</v>
      </c>
      <c r="B6" s="472"/>
      <c r="C6" s="114"/>
    </row>
    <row r="7" spans="1:3" x14ac:dyDescent="0.2">
      <c r="A7" s="390"/>
      <c r="B7" s="390"/>
      <c r="C7" s="390"/>
    </row>
    <row r="8" spans="1:3" x14ac:dyDescent="0.2">
      <c r="A8" s="390"/>
      <c r="B8" s="390"/>
      <c r="C8" s="390"/>
    </row>
    <row r="9" spans="1:3" ht="30" customHeight="1" x14ac:dyDescent="0.2">
      <c r="A9" s="391" t="s">
        <v>64</v>
      </c>
      <c r="B9" s="391" t="s">
        <v>11</v>
      </c>
      <c r="C9" s="392" t="s">
        <v>9</v>
      </c>
    </row>
    <row r="10" spans="1:3" ht="15" x14ac:dyDescent="0.3">
      <c r="A10" s="393">
        <v>1</v>
      </c>
      <c r="B10" s="394" t="s">
        <v>57</v>
      </c>
      <c r="C10" s="411">
        <f>'ფორმა N4'!D11+'ფორმა N5'!D9</f>
        <v>55264.1</v>
      </c>
    </row>
    <row r="11" spans="1:3" ht="15" x14ac:dyDescent="0.3">
      <c r="A11" s="396">
        <v>1.1000000000000001</v>
      </c>
      <c r="B11" s="394" t="s">
        <v>458</v>
      </c>
      <c r="C11" s="412">
        <f>'ფორმა N4'!D39+'ფორმა N5'!D37</f>
        <v>1409.4</v>
      </c>
    </row>
    <row r="12" spans="1:3" ht="15" x14ac:dyDescent="0.3">
      <c r="A12" s="397" t="s">
        <v>30</v>
      </c>
      <c r="B12" s="394" t="s">
        <v>459</v>
      </c>
      <c r="C12" s="412">
        <f>'ფორმა N4'!D40+'ფორმა N5'!D38</f>
        <v>0</v>
      </c>
    </row>
    <row r="13" spans="1:3" ht="15" x14ac:dyDescent="0.3">
      <c r="A13" s="396">
        <v>1.2</v>
      </c>
      <c r="B13" s="394" t="s">
        <v>58</v>
      </c>
      <c r="C13" s="412">
        <f>'ფორმა N4'!D12+'ფორმა N5'!D10</f>
        <v>2438</v>
      </c>
    </row>
    <row r="14" spans="1:3" ht="15" x14ac:dyDescent="0.3">
      <c r="A14" s="396">
        <v>1.3</v>
      </c>
      <c r="B14" s="394" t="s">
        <v>460</v>
      </c>
      <c r="C14" s="412">
        <f>'ფორმა N4'!D17+'ფორმა N5'!D15</f>
        <v>3236.91</v>
      </c>
    </row>
    <row r="15" spans="1:3" ht="15" x14ac:dyDescent="0.2">
      <c r="A15" s="473"/>
      <c r="B15" s="473"/>
      <c r="C15" s="473"/>
    </row>
    <row r="16" spans="1:3" ht="30" customHeight="1" x14ac:dyDescent="0.2">
      <c r="A16" s="391" t="s">
        <v>64</v>
      </c>
      <c r="B16" s="391" t="s">
        <v>232</v>
      </c>
      <c r="C16" s="392" t="s">
        <v>67</v>
      </c>
    </row>
    <row r="17" spans="1:4" ht="15" x14ac:dyDescent="0.3">
      <c r="A17" s="393">
        <v>2</v>
      </c>
      <c r="B17" s="394" t="s">
        <v>461</v>
      </c>
      <c r="C17" s="395">
        <f>'ფორმა N2'!D9+'ფორმა N2'!C26+'ფორმა N3'!D9+'ფორმა N3'!C26</f>
        <v>583.30999999999995</v>
      </c>
    </row>
    <row r="18" spans="1:4" ht="15" x14ac:dyDescent="0.3">
      <c r="A18" s="398">
        <v>2.1</v>
      </c>
      <c r="B18" s="394" t="s">
        <v>462</v>
      </c>
      <c r="C18" s="394">
        <f>'ფორმა N2'!D17+'ფორმა N3'!D17</f>
        <v>0</v>
      </c>
    </row>
    <row r="19" spans="1:4" ht="15" x14ac:dyDescent="0.3">
      <c r="A19" s="398">
        <v>2.2000000000000002</v>
      </c>
      <c r="B19" s="394" t="s">
        <v>463</v>
      </c>
      <c r="C19" s="394">
        <f>'ფორმა N2'!D18+'ფორმა N3'!D18</f>
        <v>0</v>
      </c>
    </row>
    <row r="20" spans="1:4" ht="15" x14ac:dyDescent="0.3">
      <c r="A20" s="398">
        <v>2.2999999999999998</v>
      </c>
      <c r="B20" s="394" t="s">
        <v>464</v>
      </c>
      <c r="C20" s="399">
        <f>SUM(C21:C25)</f>
        <v>368</v>
      </c>
    </row>
    <row r="21" spans="1:4" ht="15" x14ac:dyDescent="0.3">
      <c r="A21" s="397" t="s">
        <v>465</v>
      </c>
      <c r="B21" s="400" t="s">
        <v>466</v>
      </c>
      <c r="C21" s="394">
        <f>'ფორმა N2'!D13+'ფორმა N3'!D13</f>
        <v>368</v>
      </c>
    </row>
    <row r="22" spans="1:4" ht="15" x14ac:dyDescent="0.3">
      <c r="A22" s="397" t="s">
        <v>467</v>
      </c>
      <c r="B22" s="400" t="s">
        <v>468</v>
      </c>
      <c r="C22" s="394">
        <f>'ფორმა N2'!C27+'ფორმა N3'!C27</f>
        <v>0</v>
      </c>
    </row>
    <row r="23" spans="1:4" ht="15" x14ac:dyDescent="0.3">
      <c r="A23" s="397" t="s">
        <v>469</v>
      </c>
      <c r="B23" s="400" t="s">
        <v>470</v>
      </c>
      <c r="C23" s="394">
        <f>'ფორმა N2'!D14+'ფორმა N3'!D14</f>
        <v>0</v>
      </c>
    </row>
    <row r="24" spans="1:4" ht="15" x14ac:dyDescent="0.3">
      <c r="A24" s="397" t="s">
        <v>471</v>
      </c>
      <c r="B24" s="400" t="s">
        <v>472</v>
      </c>
      <c r="C24" s="394">
        <f>'ფორმა N2'!C31+'ფორმა N3'!C31</f>
        <v>0</v>
      </c>
    </row>
    <row r="25" spans="1:4" ht="15" x14ac:dyDescent="0.3">
      <c r="A25" s="397" t="s">
        <v>473</v>
      </c>
      <c r="B25" s="400" t="s">
        <v>474</v>
      </c>
      <c r="C25" s="394">
        <f>'ფორმა N2'!D11+'ფორმა N3'!D11</f>
        <v>0</v>
      </c>
    </row>
    <row r="26" spans="1:4" ht="15" x14ac:dyDescent="0.3">
      <c r="A26" s="401"/>
      <c r="B26" s="402"/>
      <c r="C26" s="403"/>
    </row>
    <row r="27" spans="1:4" ht="15" x14ac:dyDescent="0.3">
      <c r="A27" s="401"/>
      <c r="B27" s="402"/>
      <c r="C27" s="403"/>
    </row>
    <row r="28" spans="1:4" ht="15" x14ac:dyDescent="0.3">
      <c r="A28" s="21"/>
      <c r="B28" s="21"/>
      <c r="C28" s="21"/>
      <c r="D28" s="404"/>
    </row>
    <row r="29" spans="1:4" ht="15" x14ac:dyDescent="0.3">
      <c r="A29" s="196" t="s">
        <v>96</v>
      </c>
      <c r="B29" s="21"/>
      <c r="C29" s="21"/>
      <c r="D29" s="404"/>
    </row>
    <row r="30" spans="1:4" ht="15" x14ac:dyDescent="0.3">
      <c r="A30" s="21"/>
      <c r="B30" s="21"/>
      <c r="C30" s="21"/>
      <c r="D30" s="404"/>
    </row>
    <row r="31" spans="1:4" ht="15" x14ac:dyDescent="0.3">
      <c r="A31" s="21"/>
      <c r="B31" s="21"/>
      <c r="C31" s="21"/>
      <c r="D31" s="405"/>
    </row>
    <row r="32" spans="1:4" ht="15" x14ac:dyDescent="0.3">
      <c r="B32" s="196" t="s">
        <v>254</v>
      </c>
      <c r="C32" s="21"/>
      <c r="D32" s="405"/>
    </row>
    <row r="33" spans="2:4" ht="15" x14ac:dyDescent="0.3">
      <c r="B33" s="21" t="s">
        <v>253</v>
      </c>
      <c r="C33" s="21"/>
      <c r="D33" s="405"/>
    </row>
    <row r="34" spans="2:4" x14ac:dyDescent="0.2">
      <c r="B34" s="406" t="s">
        <v>127</v>
      </c>
      <c r="D34" s="407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ignoredErrors>
    <ignoredError sqref="A12 A21:A25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A5" sqref="A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4" t="s">
        <v>284</v>
      </c>
      <c r="B1" s="76"/>
      <c r="C1" s="449" t="s">
        <v>97</v>
      </c>
      <c r="D1" s="449"/>
      <c r="E1" s="108"/>
    </row>
    <row r="2" spans="1:7" x14ac:dyDescent="0.3">
      <c r="A2" s="76" t="s">
        <v>128</v>
      </c>
      <c r="B2" s="76"/>
      <c r="C2" s="448" t="str">
        <f>'ფორმა N1'!K2</f>
        <v>08/22/2017-09/11/2017</v>
      </c>
      <c r="D2" s="448"/>
      <c r="E2" s="108"/>
    </row>
    <row r="3" spans="1:7" x14ac:dyDescent="0.3">
      <c r="A3" s="74"/>
      <c r="B3" s="76"/>
      <c r="C3" s="75"/>
      <c r="D3" s="75"/>
      <c r="E3" s="108"/>
    </row>
    <row r="4" spans="1:7" x14ac:dyDescent="0.3">
      <c r="A4" s="77" t="s">
        <v>257</v>
      </c>
      <c r="B4" s="102"/>
      <c r="C4" s="103"/>
      <c r="D4" s="76"/>
      <c r="E4" s="108"/>
    </row>
    <row r="5" spans="1:7" x14ac:dyDescent="0.3">
      <c r="A5" s="352" t="str">
        <f>'ფორმა N1'!A5</f>
        <v>მპგ „ერთიანი ნაციონალური მოძრაობა“</v>
      </c>
      <c r="B5" s="12"/>
      <c r="C5" s="12"/>
      <c r="E5" s="108"/>
    </row>
    <row r="6" spans="1:7" x14ac:dyDescent="0.3">
      <c r="A6" s="104"/>
      <c r="B6" s="104"/>
      <c r="C6" s="104"/>
      <c r="D6" s="105"/>
      <c r="E6" s="108"/>
    </row>
    <row r="7" spans="1:7" x14ac:dyDescent="0.3">
      <c r="A7" s="76"/>
      <c r="B7" s="76"/>
      <c r="C7" s="76"/>
      <c r="D7" s="76"/>
      <c r="E7" s="108"/>
    </row>
    <row r="8" spans="1:7" s="6" customFormat="1" ht="39" customHeight="1" x14ac:dyDescent="0.3">
      <c r="A8" s="106" t="s">
        <v>64</v>
      </c>
      <c r="B8" s="79" t="s">
        <v>232</v>
      </c>
      <c r="C8" s="79" t="s">
        <v>66</v>
      </c>
      <c r="D8" s="79" t="s">
        <v>67</v>
      </c>
      <c r="E8" s="108"/>
    </row>
    <row r="9" spans="1:7" s="7" customFormat="1" ht="16.5" customHeight="1" x14ac:dyDescent="0.3">
      <c r="A9" s="220">
        <v>1</v>
      </c>
      <c r="B9" s="220" t="s">
        <v>65</v>
      </c>
      <c r="C9" s="85">
        <f>SUM(C10,C26)</f>
        <v>0</v>
      </c>
      <c r="D9" s="85">
        <f>SUM(D10,D26)</f>
        <v>0</v>
      </c>
      <c r="E9" s="108"/>
    </row>
    <row r="10" spans="1:7" s="7" customFormat="1" ht="16.5" customHeight="1" x14ac:dyDescent="0.3">
      <c r="A10" s="87">
        <v>1.1000000000000001</v>
      </c>
      <c r="B10" s="87" t="s">
        <v>69</v>
      </c>
      <c r="C10" s="85">
        <f>SUM(C11,C12,C16,C19,C25,C26)</f>
        <v>0</v>
      </c>
      <c r="D10" s="85">
        <f>SUM(D11,D12,D16,D19,D24,D25)</f>
        <v>0</v>
      </c>
      <c r="E10" s="108"/>
    </row>
    <row r="11" spans="1:7" s="9" customFormat="1" ht="16.5" customHeight="1" x14ac:dyDescent="0.3">
      <c r="A11" s="88" t="s">
        <v>30</v>
      </c>
      <c r="B11" s="88" t="s">
        <v>68</v>
      </c>
      <c r="C11" s="8"/>
      <c r="D11" s="8"/>
      <c r="E11" s="108"/>
    </row>
    <row r="12" spans="1:7" s="10" customFormat="1" ht="16.5" customHeight="1" x14ac:dyDescent="0.3">
      <c r="A12" s="88" t="s">
        <v>31</v>
      </c>
      <c r="B12" s="88" t="s">
        <v>290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 x14ac:dyDescent="0.3">
      <c r="A13" s="97" t="s">
        <v>70</v>
      </c>
      <c r="B13" s="97" t="s">
        <v>293</v>
      </c>
      <c r="C13" s="8"/>
      <c r="D13" s="8"/>
      <c r="E13" s="108"/>
    </row>
    <row r="14" spans="1:7" s="3" customFormat="1" ht="16.5" customHeight="1" x14ac:dyDescent="0.3">
      <c r="A14" s="97" t="s">
        <v>437</v>
      </c>
      <c r="B14" s="97" t="s">
        <v>436</v>
      </c>
      <c r="C14" s="8"/>
      <c r="D14" s="8"/>
      <c r="E14" s="108"/>
    </row>
    <row r="15" spans="1:7" s="3" customFormat="1" ht="16.5" customHeight="1" x14ac:dyDescent="0.3">
      <c r="A15" s="97" t="s">
        <v>438</v>
      </c>
      <c r="B15" s="97" t="s">
        <v>86</v>
      </c>
      <c r="C15" s="8"/>
      <c r="D15" s="8"/>
      <c r="E15" s="108"/>
    </row>
    <row r="16" spans="1:7" s="3" customFormat="1" ht="16.5" customHeight="1" x14ac:dyDescent="0.3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 x14ac:dyDescent="0.3">
      <c r="A17" s="97" t="s">
        <v>73</v>
      </c>
      <c r="B17" s="97" t="s">
        <v>75</v>
      </c>
      <c r="C17" s="8"/>
      <c r="D17" s="8"/>
      <c r="E17" s="108"/>
    </row>
    <row r="18" spans="1:5" s="3" customFormat="1" ht="30" x14ac:dyDescent="0.3">
      <c r="A18" s="97" t="s">
        <v>74</v>
      </c>
      <c r="B18" s="97" t="s">
        <v>98</v>
      </c>
      <c r="C18" s="8"/>
      <c r="D18" s="8"/>
      <c r="E18" s="108"/>
    </row>
    <row r="19" spans="1:5" s="3" customFormat="1" ht="16.5" customHeight="1" x14ac:dyDescent="0.3">
      <c r="A19" s="88" t="s">
        <v>76</v>
      </c>
      <c r="B19" s="88" t="s">
        <v>371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 x14ac:dyDescent="0.3">
      <c r="A20" s="97" t="s">
        <v>77</v>
      </c>
      <c r="B20" s="97" t="s">
        <v>78</v>
      </c>
      <c r="C20" s="8"/>
      <c r="D20" s="8"/>
      <c r="E20" s="108"/>
    </row>
    <row r="21" spans="1:5" s="3" customFormat="1" ht="30" x14ac:dyDescent="0.3">
      <c r="A21" s="97" t="s">
        <v>81</v>
      </c>
      <c r="B21" s="97" t="s">
        <v>79</v>
      </c>
      <c r="C21" s="8"/>
      <c r="D21" s="8"/>
      <c r="E21" s="108"/>
    </row>
    <row r="22" spans="1:5" s="3" customFormat="1" ht="16.5" customHeight="1" x14ac:dyDescent="0.3">
      <c r="A22" s="97" t="s">
        <v>82</v>
      </c>
      <c r="B22" s="97" t="s">
        <v>80</v>
      </c>
      <c r="C22" s="8"/>
      <c r="D22" s="8"/>
      <c r="E22" s="108"/>
    </row>
    <row r="23" spans="1:5" s="3" customFormat="1" ht="16.5" customHeight="1" x14ac:dyDescent="0.3">
      <c r="A23" s="97" t="s">
        <v>83</v>
      </c>
      <c r="B23" s="97" t="s">
        <v>384</v>
      </c>
      <c r="C23" s="8"/>
      <c r="D23" s="8"/>
      <c r="E23" s="108"/>
    </row>
    <row r="24" spans="1:5" s="3" customFormat="1" ht="16.5" customHeight="1" x14ac:dyDescent="0.3">
      <c r="A24" s="88" t="s">
        <v>84</v>
      </c>
      <c r="B24" s="88" t="s">
        <v>385</v>
      </c>
      <c r="C24" s="243"/>
      <c r="D24" s="8"/>
      <c r="E24" s="108"/>
    </row>
    <row r="25" spans="1:5" s="3" customFormat="1" x14ac:dyDescent="0.3">
      <c r="A25" s="88" t="s">
        <v>234</v>
      </c>
      <c r="B25" s="88" t="s">
        <v>391</v>
      </c>
      <c r="C25" s="8"/>
      <c r="D25" s="8"/>
      <c r="E25" s="108"/>
    </row>
    <row r="26" spans="1:5" ht="16.5" customHeight="1" x14ac:dyDescent="0.3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08"/>
    </row>
    <row r="27" spans="1:5" ht="16.5" customHeight="1" x14ac:dyDescent="0.3">
      <c r="A27" s="88" t="s">
        <v>32</v>
      </c>
      <c r="B27" s="88" t="s">
        <v>293</v>
      </c>
      <c r="C27" s="107">
        <f>SUM(C28:C30)</f>
        <v>0</v>
      </c>
      <c r="D27" s="107">
        <f>SUM(D28:D30)</f>
        <v>0</v>
      </c>
      <c r="E27" s="108"/>
    </row>
    <row r="28" spans="1:5" x14ac:dyDescent="0.3">
      <c r="A28" s="228" t="s">
        <v>87</v>
      </c>
      <c r="B28" s="228" t="s">
        <v>291</v>
      </c>
      <c r="C28" s="8"/>
      <c r="D28" s="8"/>
      <c r="E28" s="108"/>
    </row>
    <row r="29" spans="1:5" x14ac:dyDescent="0.3">
      <c r="A29" s="228" t="s">
        <v>88</v>
      </c>
      <c r="B29" s="228" t="s">
        <v>294</v>
      </c>
      <c r="C29" s="8"/>
      <c r="D29" s="8"/>
      <c r="E29" s="108"/>
    </row>
    <row r="30" spans="1:5" x14ac:dyDescent="0.3">
      <c r="A30" s="228" t="s">
        <v>393</v>
      </c>
      <c r="B30" s="228" t="s">
        <v>292</v>
      </c>
      <c r="C30" s="8"/>
      <c r="D30" s="8"/>
      <c r="E30" s="108"/>
    </row>
    <row r="31" spans="1:5" x14ac:dyDescent="0.3">
      <c r="A31" s="88" t="s">
        <v>33</v>
      </c>
      <c r="B31" s="88" t="s">
        <v>436</v>
      </c>
      <c r="C31" s="107">
        <f>SUM(C32:C34)</f>
        <v>0</v>
      </c>
      <c r="D31" s="107">
        <f>SUM(D32:D34)</f>
        <v>0</v>
      </c>
      <c r="E31" s="108"/>
    </row>
    <row r="32" spans="1:5" x14ac:dyDescent="0.3">
      <c r="A32" s="228" t="s">
        <v>12</v>
      </c>
      <c r="B32" s="228" t="s">
        <v>439</v>
      </c>
      <c r="C32" s="8"/>
      <c r="D32" s="8"/>
      <c r="E32" s="108"/>
    </row>
    <row r="33" spans="1:9" x14ac:dyDescent="0.3">
      <c r="A33" s="228" t="s">
        <v>13</v>
      </c>
      <c r="B33" s="228" t="s">
        <v>440</v>
      </c>
      <c r="C33" s="8"/>
      <c r="D33" s="8"/>
      <c r="E33" s="108"/>
    </row>
    <row r="34" spans="1:9" x14ac:dyDescent="0.3">
      <c r="A34" s="228" t="s">
        <v>264</v>
      </c>
      <c r="B34" s="228" t="s">
        <v>441</v>
      </c>
      <c r="C34" s="8"/>
      <c r="D34" s="8"/>
      <c r="E34" s="108"/>
    </row>
    <row r="35" spans="1:9" x14ac:dyDescent="0.3">
      <c r="A35" s="88" t="s">
        <v>34</v>
      </c>
      <c r="B35" s="241" t="s">
        <v>390</v>
      </c>
      <c r="C35" s="8"/>
      <c r="D35" s="8"/>
      <c r="E35" s="108"/>
    </row>
    <row r="36" spans="1:9" x14ac:dyDescent="0.3">
      <c r="D36" s="27"/>
      <c r="E36" s="109"/>
      <c r="F36" s="27"/>
    </row>
    <row r="37" spans="1:9" x14ac:dyDescent="0.3">
      <c r="A37" s="1"/>
      <c r="D37" s="27"/>
      <c r="E37" s="109"/>
      <c r="F37" s="27"/>
    </row>
    <row r="38" spans="1:9" x14ac:dyDescent="0.3">
      <c r="D38" s="27"/>
      <c r="E38" s="109"/>
      <c r="F38" s="27"/>
    </row>
    <row r="39" spans="1:9" x14ac:dyDescent="0.3">
      <c r="D39" s="27"/>
      <c r="E39" s="109"/>
      <c r="F39" s="27"/>
    </row>
    <row r="40" spans="1:9" x14ac:dyDescent="0.3">
      <c r="A40" s="69" t="s">
        <v>96</v>
      </c>
      <c r="D40" s="27"/>
      <c r="E40" s="109"/>
      <c r="F40" s="27"/>
    </row>
    <row r="41" spans="1:9" x14ac:dyDescent="0.3">
      <c r="D41" s="27"/>
      <c r="E41" s="110"/>
      <c r="F41" s="110"/>
      <c r="G41"/>
      <c r="H41"/>
      <c r="I41"/>
    </row>
    <row r="42" spans="1:9" x14ac:dyDescent="0.3">
      <c r="D42" s="111"/>
      <c r="E42" s="110"/>
      <c r="F42" s="110"/>
      <c r="G42"/>
      <c r="H42"/>
      <c r="I42"/>
    </row>
    <row r="43" spans="1:9" x14ac:dyDescent="0.3">
      <c r="A43"/>
      <c r="B43" s="69" t="s">
        <v>254</v>
      </c>
      <c r="D43" s="111"/>
      <c r="E43" s="110"/>
      <c r="F43" s="110"/>
      <c r="G43"/>
      <c r="H43"/>
      <c r="I43"/>
    </row>
    <row r="44" spans="1:9" x14ac:dyDescent="0.3">
      <c r="A44"/>
      <c r="B44" s="2" t="s">
        <v>253</v>
      </c>
      <c r="D44" s="111"/>
      <c r="E44" s="110"/>
      <c r="F44" s="110"/>
      <c r="G44"/>
      <c r="H44"/>
      <c r="I44"/>
    </row>
    <row r="45" spans="1:9" customFormat="1" ht="12.75" x14ac:dyDescent="0.2">
      <c r="B45" s="66" t="s">
        <v>127</v>
      </c>
      <c r="D45" s="110"/>
      <c r="E45" s="110"/>
      <c r="F45" s="110"/>
    </row>
    <row r="46" spans="1:9" x14ac:dyDescent="0.3">
      <c r="D46" s="27"/>
      <c r="E46" s="109"/>
      <c r="F46" s="27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223</v>
      </c>
    </row>
    <row r="2" spans="1:7" ht="15" x14ac:dyDescent="0.2">
      <c r="A2" s="63">
        <v>40907</v>
      </c>
      <c r="C2" t="s">
        <v>188</v>
      </c>
      <c r="E2" t="s">
        <v>219</v>
      </c>
      <c r="G2" s="65" t="s">
        <v>224</v>
      </c>
    </row>
    <row r="3" spans="1:7" ht="15" x14ac:dyDescent="0.2">
      <c r="A3" s="63">
        <v>40908</v>
      </c>
      <c r="C3" t="s">
        <v>189</v>
      </c>
      <c r="E3" t="s">
        <v>220</v>
      </c>
      <c r="G3" s="65" t="s">
        <v>225</v>
      </c>
    </row>
    <row r="4" spans="1:7" ht="15" x14ac:dyDescent="0.2">
      <c r="A4" s="63">
        <v>40909</v>
      </c>
      <c r="C4" t="s">
        <v>190</v>
      </c>
      <c r="E4" t="s">
        <v>221</v>
      </c>
      <c r="G4" s="65" t="s">
        <v>226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C21" sqref="C21"/>
    </sheetView>
  </sheetViews>
  <sheetFormatPr defaultRowHeight="15" x14ac:dyDescent="0.3"/>
  <cols>
    <col min="1" max="1" width="14.28515625" style="21" bestFit="1" customWidth="1"/>
    <col min="2" max="2" width="80" style="23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4" t="s">
        <v>255</v>
      </c>
      <c r="B1" s="233"/>
      <c r="C1" s="449" t="s">
        <v>97</v>
      </c>
      <c r="D1" s="449"/>
      <c r="E1" s="113"/>
    </row>
    <row r="2" spans="1:12" s="6" customFormat="1" x14ac:dyDescent="0.3">
      <c r="A2" s="76" t="s">
        <v>128</v>
      </c>
      <c r="B2" s="233"/>
      <c r="C2" s="450" t="str">
        <f>'ფორმა N1'!K2</f>
        <v>08/22/2017-09/11/2017</v>
      </c>
      <c r="D2" s="450"/>
      <c r="E2" s="113"/>
    </row>
    <row r="3" spans="1:12" s="6" customFormat="1" x14ac:dyDescent="0.3">
      <c r="A3" s="76"/>
      <c r="B3" s="233"/>
      <c r="C3" s="75"/>
      <c r="D3" s="75"/>
      <c r="E3" s="113"/>
    </row>
    <row r="4" spans="1:12" s="2" customFormat="1" x14ac:dyDescent="0.3">
      <c r="A4" s="77" t="str">
        <f>'ფორმა N2'!A4</f>
        <v>ანგარიშვალდებული პირის დასახელება:</v>
      </c>
      <c r="B4" s="234"/>
      <c r="C4" s="76"/>
      <c r="D4" s="76"/>
      <c r="E4" s="108"/>
      <c r="L4" s="6"/>
    </row>
    <row r="5" spans="1:12" s="2" customFormat="1" x14ac:dyDescent="0.3">
      <c r="A5" s="119" t="str">
        <f>'ფორმა N1'!A5</f>
        <v>მპგ „ერთიანი ნაციონალური მოძრაობა“</v>
      </c>
      <c r="B5" s="235"/>
      <c r="C5" s="60"/>
      <c r="D5" s="60"/>
      <c r="E5" s="108"/>
    </row>
    <row r="6" spans="1:12" s="2" customFormat="1" x14ac:dyDescent="0.3">
      <c r="A6" s="77"/>
      <c r="B6" s="234"/>
      <c r="C6" s="76"/>
      <c r="D6" s="76"/>
      <c r="E6" s="108"/>
    </row>
    <row r="7" spans="1:12" s="6" customFormat="1" ht="18" x14ac:dyDescent="0.3">
      <c r="A7" s="100"/>
      <c r="B7" s="112"/>
      <c r="C7" s="78"/>
      <c r="D7" s="78"/>
      <c r="E7" s="113"/>
    </row>
    <row r="8" spans="1:12" s="6" customFormat="1" ht="30" x14ac:dyDescent="0.3">
      <c r="A8" s="106" t="s">
        <v>64</v>
      </c>
      <c r="B8" s="79" t="s">
        <v>232</v>
      </c>
      <c r="C8" s="79" t="s">
        <v>66</v>
      </c>
      <c r="D8" s="79" t="s">
        <v>67</v>
      </c>
      <c r="E8" s="113"/>
      <c r="F8" s="20"/>
    </row>
    <row r="9" spans="1:12" s="7" customFormat="1" x14ac:dyDescent="0.3">
      <c r="A9" s="220">
        <v>1</v>
      </c>
      <c r="B9" s="220" t="s">
        <v>65</v>
      </c>
      <c r="C9" s="85">
        <f>SUM(C10,C26)</f>
        <v>583.30999999999995</v>
      </c>
      <c r="D9" s="85">
        <f>SUM(D10,D26)</f>
        <v>583.30999999999995</v>
      </c>
      <c r="E9" s="113"/>
    </row>
    <row r="10" spans="1:12" s="7" customFormat="1" x14ac:dyDescent="0.3">
      <c r="A10" s="87">
        <v>1.1000000000000001</v>
      </c>
      <c r="B10" s="87" t="s">
        <v>69</v>
      </c>
      <c r="C10" s="85">
        <f>SUM(C11,C12,C16,C19,C25,C26)</f>
        <v>583.30999999999995</v>
      </c>
      <c r="D10" s="85">
        <f>SUM(D11,D12,D16,D19,D24,D25)</f>
        <v>583.30999999999995</v>
      </c>
      <c r="E10" s="113"/>
    </row>
    <row r="11" spans="1:12" s="9" customFormat="1" ht="18" x14ac:dyDescent="0.3">
      <c r="A11" s="88" t="s">
        <v>30</v>
      </c>
      <c r="B11" s="88" t="s">
        <v>68</v>
      </c>
      <c r="C11" s="8"/>
      <c r="D11" s="8"/>
      <c r="E11" s="113"/>
    </row>
    <row r="12" spans="1:12" s="10" customFormat="1" x14ac:dyDescent="0.3">
      <c r="A12" s="88" t="s">
        <v>31</v>
      </c>
      <c r="B12" s="88" t="s">
        <v>290</v>
      </c>
      <c r="C12" s="107">
        <f>SUM(C13:C15)</f>
        <v>368</v>
      </c>
      <c r="D12" s="107">
        <f>SUM(D13:D15)</f>
        <v>368</v>
      </c>
      <c r="E12" s="113"/>
    </row>
    <row r="13" spans="1:12" s="3" customFormat="1" x14ac:dyDescent="0.3">
      <c r="A13" s="97" t="s">
        <v>70</v>
      </c>
      <c r="B13" s="97" t="s">
        <v>293</v>
      </c>
      <c r="C13" s="8">
        <v>368</v>
      </c>
      <c r="D13" s="8">
        <v>368</v>
      </c>
      <c r="E13" s="113"/>
    </row>
    <row r="14" spans="1:12" s="3" customFormat="1" x14ac:dyDescent="0.3">
      <c r="A14" s="97" t="s">
        <v>437</v>
      </c>
      <c r="B14" s="97" t="s">
        <v>436</v>
      </c>
      <c r="C14" s="8"/>
      <c r="D14" s="8"/>
      <c r="E14" s="113"/>
    </row>
    <row r="15" spans="1:12" s="3" customFormat="1" x14ac:dyDescent="0.3">
      <c r="A15" s="97" t="s">
        <v>438</v>
      </c>
      <c r="B15" s="97" t="s">
        <v>86</v>
      </c>
      <c r="C15" s="8"/>
      <c r="D15" s="8"/>
      <c r="E15" s="113"/>
    </row>
    <row r="16" spans="1:12" s="3" customFormat="1" x14ac:dyDescent="0.3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13"/>
    </row>
    <row r="17" spans="1:5" s="3" customFormat="1" x14ac:dyDescent="0.3">
      <c r="A17" s="97" t="s">
        <v>73</v>
      </c>
      <c r="B17" s="97" t="s">
        <v>75</v>
      </c>
      <c r="C17" s="8"/>
      <c r="D17" s="8"/>
      <c r="E17" s="113"/>
    </row>
    <row r="18" spans="1:5" s="3" customFormat="1" ht="30" x14ac:dyDescent="0.3">
      <c r="A18" s="97" t="s">
        <v>74</v>
      </c>
      <c r="B18" s="97" t="s">
        <v>98</v>
      </c>
      <c r="C18" s="8"/>
      <c r="D18" s="8"/>
      <c r="E18" s="113"/>
    </row>
    <row r="19" spans="1:5" s="3" customFormat="1" x14ac:dyDescent="0.3">
      <c r="A19" s="88" t="s">
        <v>76</v>
      </c>
      <c r="B19" s="88" t="s">
        <v>371</v>
      </c>
      <c r="C19" s="107">
        <f>SUM(C20:C23)</f>
        <v>0</v>
      </c>
      <c r="D19" s="107">
        <f>SUM(D20:D23)</f>
        <v>0</v>
      </c>
      <c r="E19" s="113"/>
    </row>
    <row r="20" spans="1:5" s="3" customFormat="1" x14ac:dyDescent="0.3">
      <c r="A20" s="97" t="s">
        <v>77</v>
      </c>
      <c r="B20" s="97" t="s">
        <v>78</v>
      </c>
      <c r="C20" s="8"/>
      <c r="D20" s="8"/>
      <c r="E20" s="113"/>
    </row>
    <row r="21" spans="1:5" s="3" customFormat="1" ht="30" x14ac:dyDescent="0.3">
      <c r="A21" s="97" t="s">
        <v>81</v>
      </c>
      <c r="B21" s="97" t="s">
        <v>79</v>
      </c>
      <c r="C21" s="8"/>
      <c r="D21" s="8"/>
      <c r="E21" s="113"/>
    </row>
    <row r="22" spans="1:5" s="3" customFormat="1" x14ac:dyDescent="0.3">
      <c r="A22" s="97" t="s">
        <v>82</v>
      </c>
      <c r="B22" s="97" t="s">
        <v>80</v>
      </c>
      <c r="C22" s="8"/>
      <c r="D22" s="8"/>
      <c r="E22" s="113"/>
    </row>
    <row r="23" spans="1:5" s="3" customFormat="1" x14ac:dyDescent="0.3">
      <c r="A23" s="97" t="s">
        <v>83</v>
      </c>
      <c r="B23" s="97" t="s">
        <v>384</v>
      </c>
      <c r="C23" s="8"/>
      <c r="D23" s="8"/>
      <c r="E23" s="113"/>
    </row>
    <row r="24" spans="1:5" s="3" customFormat="1" x14ac:dyDescent="0.3">
      <c r="A24" s="88" t="s">
        <v>84</v>
      </c>
      <c r="B24" s="88" t="s">
        <v>385</v>
      </c>
      <c r="C24" s="243"/>
      <c r="D24" s="8"/>
      <c r="E24" s="113"/>
    </row>
    <row r="25" spans="1:5" s="3" customFormat="1" x14ac:dyDescent="0.3">
      <c r="A25" s="88" t="s">
        <v>234</v>
      </c>
      <c r="B25" s="88" t="s">
        <v>391</v>
      </c>
      <c r="C25" s="8">
        <v>215.31</v>
      </c>
      <c r="D25" s="8">
        <v>215.31</v>
      </c>
      <c r="E25" s="113"/>
    </row>
    <row r="26" spans="1:5" x14ac:dyDescent="0.3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13"/>
    </row>
    <row r="27" spans="1:5" x14ac:dyDescent="0.3">
      <c r="A27" s="88" t="s">
        <v>32</v>
      </c>
      <c r="B27" s="88" t="s">
        <v>293</v>
      </c>
      <c r="C27" s="107">
        <f>SUM(C28:C30)</f>
        <v>0</v>
      </c>
      <c r="D27" s="107">
        <f>SUM(D28:D30)</f>
        <v>0</v>
      </c>
      <c r="E27" s="113"/>
    </row>
    <row r="28" spans="1:5" x14ac:dyDescent="0.3">
      <c r="A28" s="228" t="s">
        <v>87</v>
      </c>
      <c r="B28" s="228" t="s">
        <v>291</v>
      </c>
      <c r="C28" s="8"/>
      <c r="D28" s="8"/>
      <c r="E28" s="113"/>
    </row>
    <row r="29" spans="1:5" x14ac:dyDescent="0.3">
      <c r="A29" s="228" t="s">
        <v>88</v>
      </c>
      <c r="B29" s="228" t="s">
        <v>294</v>
      </c>
      <c r="C29" s="8"/>
      <c r="D29" s="8"/>
      <c r="E29" s="113"/>
    </row>
    <row r="30" spans="1:5" x14ac:dyDescent="0.3">
      <c r="A30" s="228" t="s">
        <v>393</v>
      </c>
      <c r="B30" s="228" t="s">
        <v>292</v>
      </c>
      <c r="C30" s="8"/>
      <c r="D30" s="8"/>
      <c r="E30" s="113"/>
    </row>
    <row r="31" spans="1:5" x14ac:dyDescent="0.3">
      <c r="A31" s="88" t="s">
        <v>33</v>
      </c>
      <c r="B31" s="88" t="s">
        <v>436</v>
      </c>
      <c r="C31" s="107">
        <f>SUM(C32:C34)</f>
        <v>0</v>
      </c>
      <c r="D31" s="107">
        <f>SUM(D32:D34)</f>
        <v>0</v>
      </c>
      <c r="E31" s="113"/>
    </row>
    <row r="32" spans="1:5" x14ac:dyDescent="0.3">
      <c r="A32" s="228" t="s">
        <v>12</v>
      </c>
      <c r="B32" s="228" t="s">
        <v>439</v>
      </c>
      <c r="C32" s="8"/>
      <c r="D32" s="8"/>
      <c r="E32" s="113"/>
    </row>
    <row r="33" spans="1:9" x14ac:dyDescent="0.3">
      <c r="A33" s="228" t="s">
        <v>13</v>
      </c>
      <c r="B33" s="228" t="s">
        <v>440</v>
      </c>
      <c r="C33" s="8"/>
      <c r="D33" s="8"/>
      <c r="E33" s="113"/>
    </row>
    <row r="34" spans="1:9" x14ac:dyDescent="0.3">
      <c r="A34" s="228" t="s">
        <v>264</v>
      </c>
      <c r="B34" s="228" t="s">
        <v>441</v>
      </c>
      <c r="C34" s="8"/>
      <c r="D34" s="8"/>
      <c r="E34" s="113"/>
    </row>
    <row r="35" spans="1:9" s="23" customFormat="1" x14ac:dyDescent="0.3">
      <c r="A35" s="88" t="s">
        <v>34</v>
      </c>
      <c r="B35" s="241" t="s">
        <v>390</v>
      </c>
      <c r="C35" s="8"/>
      <c r="D35" s="8"/>
    </row>
    <row r="36" spans="1:9" s="2" customFormat="1" x14ac:dyDescent="0.3">
      <c r="A36" s="1"/>
      <c r="B36" s="236"/>
      <c r="E36" s="5"/>
    </row>
    <row r="37" spans="1:9" s="2" customFormat="1" x14ac:dyDescent="0.3">
      <c r="B37" s="236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9" t="s">
        <v>96</v>
      </c>
      <c r="B40" s="236"/>
      <c r="E40" s="5"/>
    </row>
    <row r="41" spans="1:9" s="2" customFormat="1" x14ac:dyDescent="0.3">
      <c r="B41" s="236"/>
      <c r="E41"/>
      <c r="F41"/>
      <c r="G41"/>
      <c r="H41"/>
      <c r="I41"/>
    </row>
    <row r="42" spans="1:9" s="2" customFormat="1" x14ac:dyDescent="0.3">
      <c r="B42" s="236"/>
      <c r="D42" s="12"/>
      <c r="E42"/>
      <c r="F42"/>
      <c r="G42"/>
      <c r="H42"/>
      <c r="I42"/>
    </row>
    <row r="43" spans="1:9" s="2" customFormat="1" x14ac:dyDescent="0.3">
      <c r="A43"/>
      <c r="B43" s="238" t="s">
        <v>388</v>
      </c>
      <c r="D43" s="12"/>
      <c r="E43"/>
      <c r="F43"/>
      <c r="G43"/>
      <c r="H43"/>
      <c r="I43"/>
    </row>
    <row r="44" spans="1:9" s="2" customFormat="1" x14ac:dyDescent="0.3">
      <c r="A44"/>
      <c r="B44" s="236" t="s">
        <v>253</v>
      </c>
      <c r="D44" s="12"/>
      <c r="E44"/>
      <c r="F44"/>
      <c r="G44"/>
      <c r="H44"/>
      <c r="I44"/>
    </row>
    <row r="45" spans="1:9" customFormat="1" ht="12.75" x14ac:dyDescent="0.2">
      <c r="B45" s="239" t="s">
        <v>127</v>
      </c>
    </row>
    <row r="46" spans="1:9" customFormat="1" ht="12.75" x14ac:dyDescent="0.2">
      <c r="B46" s="24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topLeftCell="A46" zoomScale="80" zoomScaleSheetLayoutView="80" workbookViewId="0">
      <selection activeCell="C72" sqref="C72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453</v>
      </c>
      <c r="B1" s="217"/>
      <c r="C1" s="449" t="s">
        <v>97</v>
      </c>
      <c r="D1" s="449"/>
      <c r="E1" s="91"/>
    </row>
    <row r="2" spans="1:5" s="6" customFormat="1" x14ac:dyDescent="0.3">
      <c r="A2" s="386" t="s">
        <v>454</v>
      </c>
      <c r="B2" s="217"/>
      <c r="C2" s="448" t="str">
        <f>'ფორმა N1'!K2</f>
        <v>08/22/2017-09/11/2017</v>
      </c>
      <c r="D2" s="448"/>
      <c r="E2" s="91"/>
    </row>
    <row r="3" spans="1:5" s="6" customFormat="1" x14ac:dyDescent="0.3">
      <c r="A3" s="386" t="s">
        <v>452</v>
      </c>
      <c r="B3" s="217"/>
      <c r="C3" s="218"/>
      <c r="D3" s="218"/>
      <c r="E3" s="91"/>
    </row>
    <row r="4" spans="1:5" s="6" customFormat="1" x14ac:dyDescent="0.3">
      <c r="A4" s="76" t="s">
        <v>128</v>
      </c>
      <c r="B4" s="217"/>
      <c r="C4" s="218"/>
      <c r="D4" s="218"/>
      <c r="E4" s="91"/>
    </row>
    <row r="5" spans="1:5" s="6" customFormat="1" x14ac:dyDescent="0.3">
      <c r="A5" s="76"/>
      <c r="B5" s="217"/>
      <c r="C5" s="218"/>
      <c r="D5" s="218"/>
      <c r="E5" s="91"/>
    </row>
    <row r="6" spans="1:5" x14ac:dyDescent="0.3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 x14ac:dyDescent="0.3">
      <c r="A7" s="219" t="str">
        <f>'ფორმა N1'!A5</f>
        <v>მპგ „ერთიანი ნაციონალური მოძრაობა“</v>
      </c>
      <c r="B7" s="80"/>
      <c r="C7" s="81"/>
      <c r="D7" s="81"/>
      <c r="E7" s="92"/>
    </row>
    <row r="8" spans="1:5" x14ac:dyDescent="0.3">
      <c r="A8" s="77"/>
      <c r="B8" s="77"/>
      <c r="C8" s="76"/>
      <c r="D8" s="76"/>
      <c r="E8" s="92"/>
    </row>
    <row r="9" spans="1:5" s="6" customFormat="1" x14ac:dyDescent="0.3">
      <c r="A9" s="217"/>
      <c r="B9" s="217"/>
      <c r="C9" s="78"/>
      <c r="D9" s="78"/>
      <c r="E9" s="91"/>
    </row>
    <row r="10" spans="1:5" s="6" customFormat="1" ht="30" x14ac:dyDescent="0.3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 x14ac:dyDescent="0.2">
      <c r="A11" s="220">
        <v>1</v>
      </c>
      <c r="B11" s="220" t="s">
        <v>57</v>
      </c>
      <c r="C11" s="82">
        <f>SUM(C12,C16,C56,C59,C60,C61,C79)</f>
        <v>0</v>
      </c>
      <c r="D11" s="82">
        <f>SUM(D12,D16,D56,D59,D60,D61,D67,D75,D76)</f>
        <v>0</v>
      </c>
      <c r="E11" s="221"/>
    </row>
    <row r="12" spans="1:5" s="9" customFormat="1" ht="18" x14ac:dyDescent="0.2">
      <c r="A12" s="87">
        <v>1.1000000000000001</v>
      </c>
      <c r="B12" s="87" t="s">
        <v>58</v>
      </c>
      <c r="C12" s="83">
        <f>SUM(C13:C14)</f>
        <v>0</v>
      </c>
      <c r="D12" s="83">
        <f>SUM(D13:D14)</f>
        <v>0</v>
      </c>
      <c r="E12" s="93"/>
    </row>
    <row r="13" spans="1:5" s="10" customFormat="1" x14ac:dyDescent="0.2">
      <c r="A13" s="88" t="s">
        <v>30</v>
      </c>
      <c r="B13" s="88" t="s">
        <v>59</v>
      </c>
      <c r="C13" s="4"/>
      <c r="D13" s="4"/>
      <c r="E13" s="94"/>
    </row>
    <row r="14" spans="1:5" s="3" customFormat="1" x14ac:dyDescent="0.2">
      <c r="A14" s="88" t="s">
        <v>31</v>
      </c>
      <c r="B14" s="88" t="s">
        <v>0</v>
      </c>
      <c r="C14" s="4"/>
      <c r="D14" s="4"/>
      <c r="E14" s="95"/>
    </row>
    <row r="15" spans="1:5" s="3" customFormat="1" x14ac:dyDescent="0.3">
      <c r="A15" s="387" t="s">
        <v>455</v>
      </c>
      <c r="B15" s="388" t="s">
        <v>456</v>
      </c>
      <c r="C15" s="4"/>
      <c r="D15" s="4"/>
      <c r="E15" s="95"/>
    </row>
    <row r="16" spans="1:5" s="7" customFormat="1" x14ac:dyDescent="0.2">
      <c r="A16" s="87">
        <v>1.2</v>
      </c>
      <c r="B16" s="87" t="s">
        <v>60</v>
      </c>
      <c r="C16" s="84">
        <f>SUM(C17,C20,C32,C33,C34,C35,C38,C39,C46:C50,C54,C55)</f>
        <v>0</v>
      </c>
      <c r="D16" s="84">
        <f>SUM(D17,D20,D32,D33,D34,D35,D38,D39,D46:D50,D54,D55)</f>
        <v>0</v>
      </c>
      <c r="E16" s="221"/>
    </row>
    <row r="17" spans="1:6" s="3" customFormat="1" x14ac:dyDescent="0.2">
      <c r="A17" s="88" t="s">
        <v>32</v>
      </c>
      <c r="B17" s="88" t="s">
        <v>1</v>
      </c>
      <c r="C17" s="83">
        <f>SUM(C18:C19)</f>
        <v>0</v>
      </c>
      <c r="D17" s="83">
        <f>SUM(D18:D19)</f>
        <v>0</v>
      </c>
      <c r="E17" s="95"/>
    </row>
    <row r="18" spans="1:6" s="3" customFormat="1" x14ac:dyDescent="0.2">
      <c r="A18" s="97" t="s">
        <v>87</v>
      </c>
      <c r="B18" s="97" t="s">
        <v>61</v>
      </c>
      <c r="C18" s="4"/>
      <c r="D18" s="222"/>
      <c r="E18" s="95"/>
    </row>
    <row r="19" spans="1:6" s="3" customFormat="1" x14ac:dyDescent="0.2">
      <c r="A19" s="97" t="s">
        <v>88</v>
      </c>
      <c r="B19" s="97" t="s">
        <v>62</v>
      </c>
      <c r="C19" s="4"/>
      <c r="D19" s="222"/>
      <c r="E19" s="95"/>
    </row>
    <row r="20" spans="1:6" s="3" customFormat="1" x14ac:dyDescent="0.2">
      <c r="A20" s="88" t="s">
        <v>33</v>
      </c>
      <c r="B20" s="88" t="s">
        <v>2</v>
      </c>
      <c r="C20" s="83">
        <f>SUM(C21:C26,C31)</f>
        <v>0</v>
      </c>
      <c r="D20" s="83">
        <f>SUM(D21:D26,D31)</f>
        <v>0</v>
      </c>
      <c r="E20" s="223"/>
      <c r="F20" s="224"/>
    </row>
    <row r="21" spans="1:6" s="227" customFormat="1" ht="30" x14ac:dyDescent="0.2">
      <c r="A21" s="97" t="s">
        <v>12</v>
      </c>
      <c r="B21" s="97" t="s">
        <v>233</v>
      </c>
      <c r="C21" s="225"/>
      <c r="D21" s="39"/>
      <c r="E21" s="226"/>
    </row>
    <row r="22" spans="1:6" s="227" customFormat="1" x14ac:dyDescent="0.2">
      <c r="A22" s="97" t="s">
        <v>13</v>
      </c>
      <c r="B22" s="97" t="s">
        <v>14</v>
      </c>
      <c r="C22" s="225"/>
      <c r="D22" s="40"/>
      <c r="E22" s="226"/>
    </row>
    <row r="23" spans="1:6" s="227" customFormat="1" ht="30" x14ac:dyDescent="0.2">
      <c r="A23" s="97" t="s">
        <v>264</v>
      </c>
      <c r="B23" s="97" t="s">
        <v>22</v>
      </c>
      <c r="C23" s="225"/>
      <c r="D23" s="41"/>
      <c r="E23" s="226"/>
    </row>
    <row r="24" spans="1:6" s="227" customFormat="1" ht="16.5" customHeight="1" x14ac:dyDescent="0.2">
      <c r="A24" s="97" t="s">
        <v>265</v>
      </c>
      <c r="B24" s="97" t="s">
        <v>15</v>
      </c>
      <c r="C24" s="225"/>
      <c r="D24" s="41"/>
      <c r="E24" s="226"/>
    </row>
    <row r="25" spans="1:6" s="227" customFormat="1" ht="16.5" customHeight="1" x14ac:dyDescent="0.2">
      <c r="A25" s="97" t="s">
        <v>266</v>
      </c>
      <c r="B25" s="97" t="s">
        <v>16</v>
      </c>
      <c r="C25" s="225"/>
      <c r="D25" s="41"/>
      <c r="E25" s="226"/>
    </row>
    <row r="26" spans="1:6" s="227" customFormat="1" ht="16.5" customHeight="1" x14ac:dyDescent="0.2">
      <c r="A26" s="97" t="s">
        <v>267</v>
      </c>
      <c r="B26" s="97" t="s">
        <v>17</v>
      </c>
      <c r="C26" s="83">
        <f>SUM(C27:C30)</f>
        <v>0</v>
      </c>
      <c r="D26" s="83">
        <f>SUM(D27:D30)</f>
        <v>0</v>
      </c>
      <c r="E26" s="226"/>
    </row>
    <row r="27" spans="1:6" s="227" customFormat="1" ht="16.5" customHeight="1" x14ac:dyDescent="0.2">
      <c r="A27" s="228" t="s">
        <v>268</v>
      </c>
      <c r="B27" s="228" t="s">
        <v>18</v>
      </c>
      <c r="C27" s="225"/>
      <c r="D27" s="41"/>
      <c r="E27" s="226"/>
    </row>
    <row r="28" spans="1:6" s="227" customFormat="1" ht="16.5" customHeight="1" x14ac:dyDescent="0.2">
      <c r="A28" s="228" t="s">
        <v>269</v>
      </c>
      <c r="B28" s="228" t="s">
        <v>19</v>
      </c>
      <c r="C28" s="225"/>
      <c r="D28" s="41"/>
      <c r="E28" s="226"/>
    </row>
    <row r="29" spans="1:6" s="227" customFormat="1" ht="16.5" customHeight="1" x14ac:dyDescent="0.2">
      <c r="A29" s="228" t="s">
        <v>270</v>
      </c>
      <c r="B29" s="228" t="s">
        <v>20</v>
      </c>
      <c r="C29" s="225"/>
      <c r="D29" s="41"/>
      <c r="E29" s="226"/>
    </row>
    <row r="30" spans="1:6" s="227" customFormat="1" ht="16.5" customHeight="1" x14ac:dyDescent="0.2">
      <c r="A30" s="228" t="s">
        <v>271</v>
      </c>
      <c r="B30" s="228" t="s">
        <v>23</v>
      </c>
      <c r="C30" s="225"/>
      <c r="D30" s="42"/>
      <c r="E30" s="226"/>
    </row>
    <row r="31" spans="1:6" s="227" customFormat="1" ht="16.5" customHeight="1" x14ac:dyDescent="0.2">
      <c r="A31" s="97" t="s">
        <v>272</v>
      </c>
      <c r="B31" s="97" t="s">
        <v>21</v>
      </c>
      <c r="C31" s="225"/>
      <c r="D31" s="42"/>
      <c r="E31" s="226"/>
    </row>
    <row r="32" spans="1:6" s="3" customFormat="1" ht="16.5" customHeight="1" x14ac:dyDescent="0.2">
      <c r="A32" s="88" t="s">
        <v>34</v>
      </c>
      <c r="B32" s="88" t="s">
        <v>3</v>
      </c>
      <c r="C32" s="4"/>
      <c r="D32" s="222"/>
      <c r="E32" s="223"/>
    </row>
    <row r="33" spans="1:5" s="3" customFormat="1" ht="16.5" customHeight="1" x14ac:dyDescent="0.2">
      <c r="A33" s="88" t="s">
        <v>35</v>
      </c>
      <c r="B33" s="88" t="s">
        <v>4</v>
      </c>
      <c r="C33" s="4"/>
      <c r="D33" s="222"/>
      <c r="E33" s="95"/>
    </row>
    <row r="34" spans="1:5" s="3" customFormat="1" ht="16.5" customHeight="1" x14ac:dyDescent="0.2">
      <c r="A34" s="88" t="s">
        <v>36</v>
      </c>
      <c r="B34" s="88" t="s">
        <v>5</v>
      </c>
      <c r="C34" s="4"/>
      <c r="D34" s="222"/>
      <c r="E34" s="95"/>
    </row>
    <row r="35" spans="1:5" s="3" customFormat="1" x14ac:dyDescent="0.2">
      <c r="A35" s="88" t="s">
        <v>37</v>
      </c>
      <c r="B35" s="88" t="s">
        <v>63</v>
      </c>
      <c r="C35" s="83">
        <f>SUM(C36:C37)</f>
        <v>0</v>
      </c>
      <c r="D35" s="83">
        <f>SUM(D36:D37)</f>
        <v>0</v>
      </c>
      <c r="E35" s="95"/>
    </row>
    <row r="36" spans="1:5" s="3" customFormat="1" ht="16.5" customHeight="1" x14ac:dyDescent="0.2">
      <c r="A36" s="97" t="s">
        <v>273</v>
      </c>
      <c r="B36" s="97" t="s">
        <v>56</v>
      </c>
      <c r="C36" s="4"/>
      <c r="D36" s="222"/>
      <c r="E36" s="95"/>
    </row>
    <row r="37" spans="1:5" s="3" customFormat="1" ht="16.5" customHeight="1" x14ac:dyDescent="0.2">
      <c r="A37" s="97" t="s">
        <v>274</v>
      </c>
      <c r="B37" s="97" t="s">
        <v>55</v>
      </c>
      <c r="C37" s="4"/>
      <c r="D37" s="222"/>
      <c r="E37" s="95"/>
    </row>
    <row r="38" spans="1:5" s="3" customFormat="1" ht="16.5" customHeight="1" x14ac:dyDescent="0.2">
      <c r="A38" s="88" t="s">
        <v>38</v>
      </c>
      <c r="B38" s="88" t="s">
        <v>49</v>
      </c>
      <c r="C38" s="4"/>
      <c r="D38" s="222"/>
      <c r="E38" s="95"/>
    </row>
    <row r="39" spans="1:5" s="3" customFormat="1" ht="16.5" customHeight="1" x14ac:dyDescent="0.2">
      <c r="A39" s="88" t="s">
        <v>39</v>
      </c>
      <c r="B39" s="88" t="s">
        <v>363</v>
      </c>
      <c r="C39" s="83">
        <f>SUM(C40:C45)</f>
        <v>0</v>
      </c>
      <c r="D39" s="83">
        <f>SUM(D40:D45)</f>
        <v>0</v>
      </c>
      <c r="E39" s="95"/>
    </row>
    <row r="40" spans="1:5" s="3" customFormat="1" ht="16.5" customHeight="1" x14ac:dyDescent="0.2">
      <c r="A40" s="17" t="s">
        <v>323</v>
      </c>
      <c r="B40" s="17" t="s">
        <v>327</v>
      </c>
      <c r="C40" s="4"/>
      <c r="D40" s="222"/>
      <c r="E40" s="95"/>
    </row>
    <row r="41" spans="1:5" s="3" customFormat="1" ht="16.5" customHeight="1" x14ac:dyDescent="0.2">
      <c r="A41" s="17" t="s">
        <v>324</v>
      </c>
      <c r="B41" s="17" t="s">
        <v>328</v>
      </c>
      <c r="C41" s="4"/>
      <c r="D41" s="222"/>
      <c r="E41" s="95"/>
    </row>
    <row r="42" spans="1:5" s="3" customFormat="1" ht="16.5" customHeight="1" x14ac:dyDescent="0.2">
      <c r="A42" s="17" t="s">
        <v>325</v>
      </c>
      <c r="B42" s="17" t="s">
        <v>331</v>
      </c>
      <c r="C42" s="4"/>
      <c r="D42" s="222"/>
      <c r="E42" s="95"/>
    </row>
    <row r="43" spans="1:5" s="3" customFormat="1" ht="16.5" customHeight="1" x14ac:dyDescent="0.2">
      <c r="A43" s="17" t="s">
        <v>330</v>
      </c>
      <c r="B43" s="17" t="s">
        <v>332</v>
      </c>
      <c r="C43" s="4"/>
      <c r="D43" s="222"/>
      <c r="E43" s="95"/>
    </row>
    <row r="44" spans="1:5" s="3" customFormat="1" ht="16.5" customHeight="1" x14ac:dyDescent="0.2">
      <c r="A44" s="17" t="s">
        <v>333</v>
      </c>
      <c r="B44" s="17" t="s">
        <v>429</v>
      </c>
      <c r="C44" s="4"/>
      <c r="D44" s="222"/>
      <c r="E44" s="95"/>
    </row>
    <row r="45" spans="1:5" s="3" customFormat="1" ht="16.5" customHeight="1" x14ac:dyDescent="0.2">
      <c r="A45" s="17" t="s">
        <v>430</v>
      </c>
      <c r="B45" s="17" t="s">
        <v>329</v>
      </c>
      <c r="C45" s="4"/>
      <c r="D45" s="222"/>
      <c r="E45" s="95"/>
    </row>
    <row r="46" spans="1:5" s="3" customFormat="1" ht="30" x14ac:dyDescent="0.2">
      <c r="A46" s="88" t="s">
        <v>40</v>
      </c>
      <c r="B46" s="88" t="s">
        <v>28</v>
      </c>
      <c r="C46" s="4"/>
      <c r="D46" s="222"/>
      <c r="E46" s="95"/>
    </row>
    <row r="47" spans="1:5" s="3" customFormat="1" ht="16.5" customHeight="1" x14ac:dyDescent="0.2">
      <c r="A47" s="88" t="s">
        <v>41</v>
      </c>
      <c r="B47" s="88" t="s">
        <v>24</v>
      </c>
      <c r="C47" s="4"/>
      <c r="D47" s="222"/>
      <c r="E47" s="95"/>
    </row>
    <row r="48" spans="1:5" s="3" customFormat="1" ht="16.5" customHeight="1" x14ac:dyDescent="0.2">
      <c r="A48" s="88" t="s">
        <v>42</v>
      </c>
      <c r="B48" s="88" t="s">
        <v>25</v>
      </c>
      <c r="C48" s="4"/>
      <c r="D48" s="222"/>
      <c r="E48" s="95"/>
    </row>
    <row r="49" spans="1:6" s="3" customFormat="1" ht="16.5" customHeight="1" x14ac:dyDescent="0.2">
      <c r="A49" s="88" t="s">
        <v>43</v>
      </c>
      <c r="B49" s="88" t="s">
        <v>26</v>
      </c>
      <c r="C49" s="4"/>
      <c r="D49" s="222"/>
      <c r="E49" s="95"/>
    </row>
    <row r="50" spans="1:6" s="3" customFormat="1" ht="16.5" customHeight="1" x14ac:dyDescent="0.2">
      <c r="A50" s="88" t="s">
        <v>44</v>
      </c>
      <c r="B50" s="88" t="s">
        <v>364</v>
      </c>
      <c r="C50" s="83">
        <f>SUM(C51:C53)</f>
        <v>0</v>
      </c>
      <c r="D50" s="83">
        <f>SUM(D51:D53)</f>
        <v>0</v>
      </c>
      <c r="E50" s="95"/>
    </row>
    <row r="51" spans="1:6" s="3" customFormat="1" ht="16.5" customHeight="1" x14ac:dyDescent="0.2">
      <c r="A51" s="97" t="s">
        <v>338</v>
      </c>
      <c r="B51" s="97" t="s">
        <v>341</v>
      </c>
      <c r="C51" s="4"/>
      <c r="D51" s="222"/>
      <c r="E51" s="95"/>
    </row>
    <row r="52" spans="1:6" s="3" customFormat="1" ht="16.5" customHeight="1" x14ac:dyDescent="0.2">
      <c r="A52" s="97" t="s">
        <v>339</v>
      </c>
      <c r="B52" s="97" t="s">
        <v>340</v>
      </c>
      <c r="C52" s="4"/>
      <c r="D52" s="222"/>
      <c r="E52" s="95"/>
    </row>
    <row r="53" spans="1:6" s="3" customFormat="1" ht="16.5" customHeight="1" x14ac:dyDescent="0.2">
      <c r="A53" s="97" t="s">
        <v>342</v>
      </c>
      <c r="B53" s="97" t="s">
        <v>343</v>
      </c>
      <c r="C53" s="4"/>
      <c r="D53" s="222"/>
      <c r="E53" s="95"/>
    </row>
    <row r="54" spans="1:6" s="3" customFormat="1" x14ac:dyDescent="0.2">
      <c r="A54" s="88" t="s">
        <v>45</v>
      </c>
      <c r="B54" s="88" t="s">
        <v>29</v>
      </c>
      <c r="C54" s="4"/>
      <c r="D54" s="222"/>
      <c r="E54" s="95"/>
    </row>
    <row r="55" spans="1:6" s="3" customFormat="1" ht="16.5" customHeight="1" x14ac:dyDescent="0.2">
      <c r="A55" s="88" t="s">
        <v>46</v>
      </c>
      <c r="B55" s="88" t="s">
        <v>6</v>
      </c>
      <c r="C55" s="4"/>
      <c r="D55" s="222"/>
      <c r="E55" s="223"/>
      <c r="F55" s="224"/>
    </row>
    <row r="56" spans="1:6" s="3" customFormat="1" ht="30" x14ac:dyDescent="0.2">
      <c r="A56" s="87">
        <v>1.3</v>
      </c>
      <c r="B56" s="87" t="s">
        <v>368</v>
      </c>
      <c r="C56" s="84">
        <f>SUM(C57:C58)</f>
        <v>0</v>
      </c>
      <c r="D56" s="84">
        <f>SUM(D57:D58)</f>
        <v>0</v>
      </c>
      <c r="E56" s="223"/>
      <c r="F56" s="224"/>
    </row>
    <row r="57" spans="1:6" s="3" customFormat="1" ht="30" x14ac:dyDescent="0.2">
      <c r="A57" s="88" t="s">
        <v>50</v>
      </c>
      <c r="B57" s="88" t="s">
        <v>48</v>
      </c>
      <c r="C57" s="4"/>
      <c r="D57" s="222"/>
      <c r="E57" s="223"/>
      <c r="F57" s="224"/>
    </row>
    <row r="58" spans="1:6" s="3" customFormat="1" ht="16.5" customHeight="1" x14ac:dyDescent="0.2">
      <c r="A58" s="88" t="s">
        <v>51</v>
      </c>
      <c r="B58" s="88" t="s">
        <v>47</v>
      </c>
      <c r="C58" s="4"/>
      <c r="D58" s="222"/>
      <c r="E58" s="223"/>
      <c r="F58" s="224"/>
    </row>
    <row r="59" spans="1:6" s="3" customFormat="1" x14ac:dyDescent="0.2">
      <c r="A59" s="87">
        <v>1.4</v>
      </c>
      <c r="B59" s="87" t="s">
        <v>370</v>
      </c>
      <c r="C59" s="4"/>
      <c r="D59" s="222"/>
      <c r="E59" s="223"/>
      <c r="F59" s="224"/>
    </row>
    <row r="60" spans="1:6" s="227" customFormat="1" x14ac:dyDescent="0.2">
      <c r="A60" s="87">
        <v>1.5</v>
      </c>
      <c r="B60" s="87" t="s">
        <v>7</v>
      </c>
      <c r="C60" s="225"/>
      <c r="D60" s="41"/>
      <c r="E60" s="226"/>
    </row>
    <row r="61" spans="1:6" s="227" customFormat="1" x14ac:dyDescent="0.3">
      <c r="A61" s="87">
        <v>1.6</v>
      </c>
      <c r="B61" s="46" t="s">
        <v>8</v>
      </c>
      <c r="C61" s="85">
        <f>SUM(C62:C66)</f>
        <v>0</v>
      </c>
      <c r="D61" s="86">
        <f>SUM(D62:D66)</f>
        <v>0</v>
      </c>
      <c r="E61" s="226"/>
    </row>
    <row r="62" spans="1:6" s="227" customFormat="1" x14ac:dyDescent="0.2">
      <c r="A62" s="88" t="s">
        <v>280</v>
      </c>
      <c r="B62" s="47" t="s">
        <v>52</v>
      </c>
      <c r="C62" s="225"/>
      <c r="D62" s="41"/>
      <c r="E62" s="226"/>
    </row>
    <row r="63" spans="1:6" s="227" customFormat="1" ht="30" x14ac:dyDescent="0.2">
      <c r="A63" s="88" t="s">
        <v>281</v>
      </c>
      <c r="B63" s="47" t="s">
        <v>54</v>
      </c>
      <c r="C63" s="225"/>
      <c r="D63" s="41"/>
      <c r="E63" s="226"/>
    </row>
    <row r="64" spans="1:6" s="227" customFormat="1" x14ac:dyDescent="0.2">
      <c r="A64" s="88" t="s">
        <v>282</v>
      </c>
      <c r="B64" s="47" t="s">
        <v>53</v>
      </c>
      <c r="C64" s="41"/>
      <c r="D64" s="41"/>
      <c r="E64" s="226"/>
    </row>
    <row r="65" spans="1:5" s="227" customFormat="1" x14ac:dyDescent="0.2">
      <c r="A65" s="88" t="s">
        <v>283</v>
      </c>
      <c r="B65" s="47" t="s">
        <v>27</v>
      </c>
      <c r="C65" s="225"/>
      <c r="D65" s="41"/>
      <c r="E65" s="226"/>
    </row>
    <row r="66" spans="1:5" s="227" customFormat="1" x14ac:dyDescent="0.2">
      <c r="A66" s="88" t="s">
        <v>309</v>
      </c>
      <c r="B66" s="47" t="s">
        <v>310</v>
      </c>
      <c r="C66" s="225"/>
      <c r="D66" s="41"/>
      <c r="E66" s="226"/>
    </row>
    <row r="67" spans="1:5" x14ac:dyDescent="0.3">
      <c r="A67" s="220">
        <v>2</v>
      </c>
      <c r="B67" s="220" t="s">
        <v>365</v>
      </c>
      <c r="C67" s="229"/>
      <c r="D67" s="85">
        <f>SUM(D68:D74)</f>
        <v>0</v>
      </c>
      <c r="E67" s="96"/>
    </row>
    <row r="68" spans="1:5" x14ac:dyDescent="0.3">
      <c r="A68" s="98">
        <v>2.1</v>
      </c>
      <c r="B68" s="230" t="s">
        <v>89</v>
      </c>
      <c r="C68" s="231"/>
      <c r="D68" s="22"/>
      <c r="E68" s="96"/>
    </row>
    <row r="69" spans="1:5" x14ac:dyDescent="0.3">
      <c r="A69" s="98">
        <v>2.2000000000000002</v>
      </c>
      <c r="B69" s="230" t="s">
        <v>366</v>
      </c>
      <c r="C69" s="231"/>
      <c r="D69" s="22"/>
      <c r="E69" s="96"/>
    </row>
    <row r="70" spans="1:5" x14ac:dyDescent="0.3">
      <c r="A70" s="98">
        <v>2.2999999999999998</v>
      </c>
      <c r="B70" s="230" t="s">
        <v>93</v>
      </c>
      <c r="C70" s="231"/>
      <c r="D70" s="22"/>
      <c r="E70" s="96"/>
    </row>
    <row r="71" spans="1:5" x14ac:dyDescent="0.3">
      <c r="A71" s="98">
        <v>2.4</v>
      </c>
      <c r="B71" s="230" t="s">
        <v>92</v>
      </c>
      <c r="C71" s="231"/>
      <c r="D71" s="22"/>
      <c r="E71" s="96"/>
    </row>
    <row r="72" spans="1:5" x14ac:dyDescent="0.3">
      <c r="A72" s="98">
        <v>2.5</v>
      </c>
      <c r="B72" s="230" t="s">
        <v>367</v>
      </c>
      <c r="C72" s="231"/>
      <c r="D72" s="22"/>
      <c r="E72" s="96"/>
    </row>
    <row r="73" spans="1:5" x14ac:dyDescent="0.3">
      <c r="A73" s="98">
        <v>2.6</v>
      </c>
      <c r="B73" s="230" t="s">
        <v>90</v>
      </c>
      <c r="C73" s="231"/>
      <c r="D73" s="22"/>
      <c r="E73" s="96"/>
    </row>
    <row r="74" spans="1:5" x14ac:dyDescent="0.3">
      <c r="A74" s="98">
        <v>2.7</v>
      </c>
      <c r="B74" s="230" t="s">
        <v>91</v>
      </c>
      <c r="C74" s="232"/>
      <c r="D74" s="22"/>
      <c r="E74" s="96"/>
    </row>
    <row r="75" spans="1:5" x14ac:dyDescent="0.3">
      <c r="A75" s="220">
        <v>3</v>
      </c>
      <c r="B75" s="220" t="s">
        <v>389</v>
      </c>
      <c r="C75" s="85"/>
      <c r="D75" s="22"/>
      <c r="E75" s="96"/>
    </row>
    <row r="76" spans="1:5" x14ac:dyDescent="0.3">
      <c r="A76" s="220">
        <v>4</v>
      </c>
      <c r="B76" s="220" t="s">
        <v>235</v>
      </c>
      <c r="C76" s="85"/>
      <c r="D76" s="85">
        <f>SUM(D77:D78)</f>
        <v>0</v>
      </c>
      <c r="E76" s="96"/>
    </row>
    <row r="77" spans="1:5" x14ac:dyDescent="0.3">
      <c r="A77" s="98">
        <v>4.0999999999999996</v>
      </c>
      <c r="B77" s="98" t="s">
        <v>236</v>
      </c>
      <c r="C77" s="231"/>
      <c r="D77" s="8"/>
      <c r="E77" s="96"/>
    </row>
    <row r="78" spans="1:5" x14ac:dyDescent="0.3">
      <c r="A78" s="98">
        <v>4.2</v>
      </c>
      <c r="B78" s="98" t="s">
        <v>237</v>
      </c>
      <c r="C78" s="232"/>
      <c r="D78" s="8"/>
      <c r="E78" s="96"/>
    </row>
    <row r="79" spans="1:5" x14ac:dyDescent="0.3">
      <c r="A79" s="220">
        <v>5</v>
      </c>
      <c r="B79" s="220" t="s">
        <v>262</v>
      </c>
      <c r="C79" s="245"/>
      <c r="D79" s="232"/>
      <c r="E79" s="96"/>
    </row>
    <row r="80" spans="1:5" x14ac:dyDescent="0.3">
      <c r="B80" s="45"/>
    </row>
    <row r="81" spans="1:9" x14ac:dyDescent="0.3">
      <c r="A81" s="451" t="s">
        <v>431</v>
      </c>
      <c r="B81" s="451"/>
      <c r="C81" s="451"/>
      <c r="D81" s="451"/>
      <c r="E81" s="5"/>
    </row>
    <row r="82" spans="1:9" x14ac:dyDescent="0.3">
      <c r="B82" s="45"/>
    </row>
    <row r="83" spans="1:9" s="23" customFormat="1" ht="12.75" x14ac:dyDescent="0.2"/>
    <row r="84" spans="1:9" x14ac:dyDescent="0.3">
      <c r="A84" s="69" t="s">
        <v>96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9" t="s">
        <v>386</v>
      </c>
      <c r="D87" s="12"/>
      <c r="E87"/>
      <c r="F87"/>
      <c r="G87"/>
      <c r="H87"/>
      <c r="I87"/>
    </row>
    <row r="88" spans="1:9" x14ac:dyDescent="0.3">
      <c r="A88"/>
      <c r="B88" s="2" t="s">
        <v>387</v>
      </c>
      <c r="D88" s="12"/>
      <c r="E88"/>
      <c r="F88"/>
      <c r="G88"/>
      <c r="H88"/>
      <c r="I88"/>
    </row>
    <row r="89" spans="1:9" customFormat="1" ht="12.75" x14ac:dyDescent="0.2">
      <c r="B89" s="66" t="s">
        <v>127</v>
      </c>
    </row>
    <row r="90" spans="1:9" s="23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9"/>
  <sheetViews>
    <sheetView showGridLines="0" view="pageBreakPreview" topLeftCell="A37" zoomScale="80" zoomScaleSheetLayoutView="80" workbookViewId="0">
      <selection activeCell="B44" sqref="B44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4" t="s">
        <v>285</v>
      </c>
      <c r="B1" s="114"/>
      <c r="C1" s="449" t="s">
        <v>97</v>
      </c>
      <c r="D1" s="449"/>
      <c r="E1" s="148"/>
    </row>
    <row r="2" spans="1:12" x14ac:dyDescent="0.3">
      <c r="A2" s="76" t="s">
        <v>128</v>
      </c>
      <c r="B2" s="114"/>
      <c r="C2" s="448" t="str">
        <f>'ფორმა N1'!K2</f>
        <v>08/22/2017-09/11/2017</v>
      </c>
      <c r="D2" s="448"/>
      <c r="E2" s="148"/>
    </row>
    <row r="3" spans="1:12" x14ac:dyDescent="0.3">
      <c r="A3" s="76"/>
      <c r="B3" s="114"/>
      <c r="C3" s="335"/>
      <c r="D3" s="335"/>
      <c r="E3" s="148"/>
    </row>
    <row r="4" spans="1:12" s="2" customFormat="1" x14ac:dyDescent="0.3">
      <c r="A4" s="77" t="s">
        <v>257</v>
      </c>
      <c r="B4" s="77"/>
      <c r="C4" s="76"/>
      <c r="D4" s="76"/>
      <c r="E4" s="108"/>
      <c r="L4" s="21"/>
    </row>
    <row r="5" spans="1:12" s="2" customFormat="1" x14ac:dyDescent="0.3">
      <c r="A5" s="119" t="str">
        <f>'ფორმა N1'!A5</f>
        <v>მპგ „ერთიანი ნაციონალური მოძრაობა“</v>
      </c>
      <c r="B5" s="111"/>
      <c r="C5" s="60"/>
      <c r="D5" s="60"/>
      <c r="E5" s="108"/>
    </row>
    <row r="6" spans="1:12" s="2" customFormat="1" x14ac:dyDescent="0.3">
      <c r="A6" s="77"/>
      <c r="B6" s="77"/>
      <c r="C6" s="76"/>
      <c r="D6" s="76"/>
      <c r="E6" s="108"/>
    </row>
    <row r="7" spans="1:12" s="6" customFormat="1" x14ac:dyDescent="0.3">
      <c r="A7" s="334"/>
      <c r="B7" s="334"/>
      <c r="C7" s="78"/>
      <c r="D7" s="78"/>
      <c r="E7" s="149"/>
    </row>
    <row r="8" spans="1:12" s="6" customFormat="1" ht="30" x14ac:dyDescent="0.3">
      <c r="A8" s="106" t="s">
        <v>64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 x14ac:dyDescent="0.2">
      <c r="A9" s="13">
        <v>1</v>
      </c>
      <c r="B9" s="13" t="s">
        <v>57</v>
      </c>
      <c r="C9" s="82">
        <f>SUM(C10,C14,C54,C57,C58,C59,C76)</f>
        <v>55264.1</v>
      </c>
      <c r="D9" s="82">
        <f>SUM(D10,D14,D54,D57,D58,D59,D65,D72,D73)</f>
        <v>55264.1</v>
      </c>
      <c r="E9" s="150"/>
    </row>
    <row r="10" spans="1:12" s="9" customFormat="1" ht="18" x14ac:dyDescent="0.2">
      <c r="A10" s="14">
        <v>1.1000000000000001</v>
      </c>
      <c r="B10" s="14" t="s">
        <v>58</v>
      </c>
      <c r="C10" s="84">
        <f>SUM(C11:C12)</f>
        <v>2438</v>
      </c>
      <c r="D10" s="84">
        <f>SUM(D11:D12)</f>
        <v>2438</v>
      </c>
      <c r="E10" s="150"/>
    </row>
    <row r="11" spans="1:12" s="9" customFormat="1" ht="16.5" customHeight="1" x14ac:dyDescent="0.2">
      <c r="A11" s="16" t="s">
        <v>30</v>
      </c>
      <c r="B11" s="16" t="s">
        <v>59</v>
      </c>
      <c r="C11" s="34">
        <v>2438</v>
      </c>
      <c r="D11" s="35">
        <v>2438</v>
      </c>
      <c r="E11" s="150"/>
      <c r="H11" s="424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48"/>
    </row>
    <row r="13" spans="1:12" ht="16.5" customHeight="1" x14ac:dyDescent="0.3">
      <c r="A13" s="387" t="s">
        <v>455</v>
      </c>
      <c r="B13" s="388" t="s">
        <v>456</v>
      </c>
      <c r="C13" s="34"/>
      <c r="D13" s="35"/>
      <c r="E13" s="148"/>
    </row>
    <row r="14" spans="1:12" x14ac:dyDescent="0.3">
      <c r="A14" s="14">
        <v>1.2</v>
      </c>
      <c r="B14" s="14" t="s">
        <v>60</v>
      </c>
      <c r="C14" s="84">
        <f>SUM(C15,C18,C30:C33,C36,C37,C44,C45,C46,C47,C48,C52,C53)</f>
        <v>51718.1</v>
      </c>
      <c r="D14" s="84">
        <f>SUM(D15,D18,D30:D33,D36,D37,D44,D45,D46,D47,D48,D52,D53)</f>
        <v>51718.1</v>
      </c>
      <c r="E14" s="148"/>
    </row>
    <row r="15" spans="1:12" x14ac:dyDescent="0.3">
      <c r="A15" s="16" t="s">
        <v>32</v>
      </c>
      <c r="B15" s="16" t="s">
        <v>1</v>
      </c>
      <c r="C15" s="83">
        <f>SUM(C16:C17)</f>
        <v>3236.91</v>
      </c>
      <c r="D15" s="83">
        <f>SUM(D16:D17)</f>
        <v>3236.91</v>
      </c>
      <c r="E15" s="148"/>
    </row>
    <row r="16" spans="1:12" ht="17.25" customHeight="1" x14ac:dyDescent="0.3">
      <c r="A16" s="17" t="s">
        <v>87</v>
      </c>
      <c r="B16" s="17" t="s">
        <v>61</v>
      </c>
      <c r="C16" s="36"/>
      <c r="D16" s="37"/>
      <c r="E16" s="148"/>
    </row>
    <row r="17" spans="1:5" ht="17.25" customHeight="1" x14ac:dyDescent="0.3">
      <c r="A17" s="17" t="s">
        <v>88</v>
      </c>
      <c r="B17" s="17" t="s">
        <v>62</v>
      </c>
      <c r="C17" s="36">
        <v>3236.91</v>
      </c>
      <c r="D17" s="37">
        <v>3236.91</v>
      </c>
      <c r="E17" s="148"/>
    </row>
    <row r="18" spans="1:5" x14ac:dyDescent="0.3">
      <c r="A18" s="16" t="s">
        <v>33</v>
      </c>
      <c r="B18" s="16" t="s">
        <v>2</v>
      </c>
      <c r="C18" s="83">
        <f>SUM(C19:C24,C29)</f>
        <v>2952.81</v>
      </c>
      <c r="D18" s="83">
        <f>SUM(D19:D24,D29)</f>
        <v>2952.81</v>
      </c>
      <c r="E18" s="148"/>
    </row>
    <row r="19" spans="1:5" ht="30" x14ac:dyDescent="0.3">
      <c r="A19" s="17" t="s">
        <v>12</v>
      </c>
      <c r="B19" s="17" t="s">
        <v>233</v>
      </c>
      <c r="C19" s="38"/>
      <c r="D19" s="39"/>
      <c r="E19" s="148"/>
    </row>
    <row r="20" spans="1:5" x14ac:dyDescent="0.3">
      <c r="A20" s="17" t="s">
        <v>13</v>
      </c>
      <c r="B20" s="17" t="s">
        <v>14</v>
      </c>
      <c r="C20" s="38"/>
      <c r="D20" s="40"/>
      <c r="E20" s="148"/>
    </row>
    <row r="21" spans="1:5" ht="30" x14ac:dyDescent="0.3">
      <c r="A21" s="17" t="s">
        <v>264</v>
      </c>
      <c r="B21" s="17" t="s">
        <v>22</v>
      </c>
      <c r="C21" s="38"/>
      <c r="D21" s="41"/>
      <c r="E21" s="148"/>
    </row>
    <row r="22" spans="1:5" x14ac:dyDescent="0.3">
      <c r="A22" s="17" t="s">
        <v>265</v>
      </c>
      <c r="B22" s="17" t="s">
        <v>15</v>
      </c>
      <c r="C22" s="38">
        <v>1019.07</v>
      </c>
      <c r="D22" s="41">
        <v>1019.07</v>
      </c>
      <c r="E22" s="148"/>
    </row>
    <row r="23" spans="1:5" x14ac:dyDescent="0.3">
      <c r="A23" s="17" t="s">
        <v>266</v>
      </c>
      <c r="B23" s="17" t="s">
        <v>16</v>
      </c>
      <c r="C23" s="38">
        <v>137.1</v>
      </c>
      <c r="D23" s="41">
        <v>137.1</v>
      </c>
      <c r="E23" s="148"/>
    </row>
    <row r="24" spans="1:5" x14ac:dyDescent="0.3">
      <c r="A24" s="17" t="s">
        <v>267</v>
      </c>
      <c r="B24" s="17" t="s">
        <v>17</v>
      </c>
      <c r="C24" s="117">
        <f>SUM(C25:C28)</f>
        <v>1796.6399999999999</v>
      </c>
      <c r="D24" s="117">
        <f>SUM(D25:D28)</f>
        <v>1796.6399999999999</v>
      </c>
      <c r="E24" s="148"/>
    </row>
    <row r="25" spans="1:5" ht="16.5" customHeight="1" x14ac:dyDescent="0.3">
      <c r="A25" s="18" t="s">
        <v>268</v>
      </c>
      <c r="B25" s="18" t="s">
        <v>18</v>
      </c>
      <c r="C25" s="38">
        <v>721.41</v>
      </c>
      <c r="D25" s="41">
        <v>721.41</v>
      </c>
      <c r="E25" s="148"/>
    </row>
    <row r="26" spans="1:5" ht="16.5" customHeight="1" x14ac:dyDescent="0.3">
      <c r="A26" s="18" t="s">
        <v>269</v>
      </c>
      <c r="B26" s="18" t="s">
        <v>19</v>
      </c>
      <c r="C26" s="38">
        <v>383.15</v>
      </c>
      <c r="D26" s="41">
        <v>383.15</v>
      </c>
      <c r="E26" s="148"/>
    </row>
    <row r="27" spans="1:5" ht="16.5" customHeight="1" x14ac:dyDescent="0.3">
      <c r="A27" s="18" t="s">
        <v>270</v>
      </c>
      <c r="B27" s="18" t="s">
        <v>20</v>
      </c>
      <c r="C27" s="38">
        <v>423.75</v>
      </c>
      <c r="D27" s="41">
        <v>423.75</v>
      </c>
      <c r="E27" s="148"/>
    </row>
    <row r="28" spans="1:5" ht="16.5" customHeight="1" x14ac:dyDescent="0.3">
      <c r="A28" s="18" t="s">
        <v>271</v>
      </c>
      <c r="B28" s="18" t="s">
        <v>23</v>
      </c>
      <c r="C28" s="38">
        <v>268.33</v>
      </c>
      <c r="D28" s="38">
        <v>268.33</v>
      </c>
      <c r="E28" s="148"/>
    </row>
    <row r="29" spans="1:5" x14ac:dyDescent="0.3">
      <c r="A29" s="17" t="s">
        <v>272</v>
      </c>
      <c r="B29" s="17" t="s">
        <v>21</v>
      </c>
      <c r="C29" s="38"/>
      <c r="D29" s="42"/>
      <c r="E29" s="148"/>
    </row>
    <row r="30" spans="1:5" x14ac:dyDescent="0.3">
      <c r="A30" s="16" t="s">
        <v>34</v>
      </c>
      <c r="B30" s="16" t="s">
        <v>3</v>
      </c>
      <c r="C30" s="34"/>
      <c r="D30" s="35"/>
      <c r="E30" s="148"/>
    </row>
    <row r="31" spans="1:5" x14ac:dyDescent="0.3">
      <c r="A31" s="16" t="s">
        <v>35</v>
      </c>
      <c r="B31" s="16" t="s">
        <v>4</v>
      </c>
      <c r="C31" s="34"/>
      <c r="D31" s="35"/>
      <c r="E31" s="148"/>
    </row>
    <row r="32" spans="1:5" x14ac:dyDescent="0.3">
      <c r="A32" s="16" t="s">
        <v>36</v>
      </c>
      <c r="B32" s="16" t="s">
        <v>5</v>
      </c>
      <c r="C32" s="34"/>
      <c r="D32" s="35"/>
      <c r="E32" s="148"/>
    </row>
    <row r="33" spans="1:6" x14ac:dyDescent="0.3">
      <c r="A33" s="16" t="s">
        <v>37</v>
      </c>
      <c r="B33" s="16" t="s">
        <v>63</v>
      </c>
      <c r="C33" s="83">
        <f>SUM(C34:C35)</f>
        <v>1439</v>
      </c>
      <c r="D33" s="83">
        <f>SUM(D34:D35)</f>
        <v>1439</v>
      </c>
      <c r="E33" s="148"/>
    </row>
    <row r="34" spans="1:6" x14ac:dyDescent="0.3">
      <c r="A34" s="17" t="s">
        <v>273</v>
      </c>
      <c r="B34" s="17" t="s">
        <v>56</v>
      </c>
      <c r="C34" s="34">
        <v>1206</v>
      </c>
      <c r="D34" s="35">
        <v>1206</v>
      </c>
      <c r="E34" s="148"/>
    </row>
    <row r="35" spans="1:6" x14ac:dyDescent="0.3">
      <c r="A35" s="17" t="s">
        <v>274</v>
      </c>
      <c r="B35" s="17" t="s">
        <v>55</v>
      </c>
      <c r="C35" s="34">
        <v>233</v>
      </c>
      <c r="D35" s="35">
        <v>233</v>
      </c>
      <c r="E35" s="148"/>
    </row>
    <row r="36" spans="1:6" x14ac:dyDescent="0.3">
      <c r="A36" s="16" t="s">
        <v>38</v>
      </c>
      <c r="B36" s="16" t="s">
        <v>49</v>
      </c>
      <c r="C36" s="34">
        <v>5</v>
      </c>
      <c r="D36" s="35">
        <v>5</v>
      </c>
      <c r="E36" s="148"/>
    </row>
    <row r="37" spans="1:6" x14ac:dyDescent="0.3">
      <c r="A37" s="16" t="s">
        <v>39</v>
      </c>
      <c r="B37" s="16" t="s">
        <v>326</v>
      </c>
      <c r="C37" s="429">
        <v>1409.4</v>
      </c>
      <c r="D37" s="429">
        <v>1409.4</v>
      </c>
      <c r="E37" s="148"/>
    </row>
    <row r="38" spans="1:6" x14ac:dyDescent="0.3">
      <c r="A38" s="17" t="s">
        <v>323</v>
      </c>
      <c r="B38" s="17" t="s">
        <v>327</v>
      </c>
      <c r="C38" s="34"/>
      <c r="D38" s="34"/>
      <c r="E38" s="148"/>
    </row>
    <row r="39" spans="1:6" x14ac:dyDescent="0.3">
      <c r="A39" s="17" t="s">
        <v>324</v>
      </c>
      <c r="B39" s="17" t="s">
        <v>328</v>
      </c>
      <c r="C39" s="34"/>
      <c r="D39" s="34"/>
      <c r="E39" s="148"/>
    </row>
    <row r="40" spans="1:6" x14ac:dyDescent="0.3">
      <c r="A40" s="17" t="s">
        <v>325</v>
      </c>
      <c r="B40" s="17" t="s">
        <v>331</v>
      </c>
      <c r="C40" s="34"/>
      <c r="D40" s="35"/>
      <c r="E40" s="148"/>
    </row>
    <row r="41" spans="1:6" x14ac:dyDescent="0.3">
      <c r="A41" s="17" t="s">
        <v>330</v>
      </c>
      <c r="B41" s="17" t="s">
        <v>332</v>
      </c>
      <c r="C41" s="34">
        <v>1034.4000000000001</v>
      </c>
      <c r="D41" s="35">
        <v>1034.4000000000001</v>
      </c>
      <c r="E41" s="148"/>
    </row>
    <row r="42" spans="1:6" x14ac:dyDescent="0.3">
      <c r="A42" s="17" t="s">
        <v>333</v>
      </c>
      <c r="B42" s="17" t="s">
        <v>429</v>
      </c>
      <c r="C42" s="34"/>
      <c r="D42" s="35"/>
      <c r="E42" s="148"/>
    </row>
    <row r="43" spans="1:6" x14ac:dyDescent="0.3">
      <c r="A43" s="17" t="s">
        <v>430</v>
      </c>
      <c r="B43" s="17" t="s">
        <v>329</v>
      </c>
      <c r="C43" s="34"/>
      <c r="D43" s="35"/>
      <c r="E43" s="148"/>
    </row>
    <row r="44" spans="1:6" ht="30" x14ac:dyDescent="0.3">
      <c r="A44" s="16" t="s">
        <v>40</v>
      </c>
      <c r="B44" s="16" t="s">
        <v>28</v>
      </c>
      <c r="C44" s="34"/>
      <c r="D44" s="35"/>
      <c r="E44" s="148"/>
    </row>
    <row r="45" spans="1:6" x14ac:dyDescent="0.3">
      <c r="A45" s="16" t="s">
        <v>41</v>
      </c>
      <c r="B45" s="16" t="s">
        <v>24</v>
      </c>
      <c r="C45" s="34"/>
      <c r="D45" s="35"/>
      <c r="E45" s="148"/>
      <c r="F45" s="430"/>
    </row>
    <row r="46" spans="1:6" x14ac:dyDescent="0.3">
      <c r="A46" s="16" t="s">
        <v>42</v>
      </c>
      <c r="B46" s="16" t="s">
        <v>25</v>
      </c>
      <c r="C46" s="34"/>
      <c r="D46" s="35"/>
      <c r="E46" s="148"/>
    </row>
    <row r="47" spans="1:6" x14ac:dyDescent="0.3">
      <c r="A47" s="16" t="s">
        <v>43</v>
      </c>
      <c r="B47" s="16" t="s">
        <v>26</v>
      </c>
      <c r="C47" s="34"/>
      <c r="D47" s="35"/>
      <c r="E47" s="148"/>
    </row>
    <row r="48" spans="1:6" x14ac:dyDescent="0.3">
      <c r="A48" s="16" t="s">
        <v>44</v>
      </c>
      <c r="B48" s="16" t="s">
        <v>279</v>
      </c>
      <c r="C48" s="83">
        <f>SUM(C49:C51)</f>
        <v>42162.61</v>
      </c>
      <c r="D48" s="83">
        <f>SUM(D49:D51)</f>
        <v>42162.61</v>
      </c>
      <c r="E48" s="148"/>
    </row>
    <row r="49" spans="1:5" x14ac:dyDescent="0.3">
      <c r="A49" s="97" t="s">
        <v>338</v>
      </c>
      <c r="B49" s="97" t="s">
        <v>341</v>
      </c>
      <c r="C49" s="34">
        <v>42162.61</v>
      </c>
      <c r="D49" s="35">
        <v>42162.61</v>
      </c>
      <c r="E49" s="148"/>
    </row>
    <row r="50" spans="1:5" x14ac:dyDescent="0.3">
      <c r="A50" s="97" t="s">
        <v>339</v>
      </c>
      <c r="B50" s="97" t="s">
        <v>340</v>
      </c>
      <c r="C50" s="34"/>
      <c r="D50" s="35"/>
      <c r="E50" s="148"/>
    </row>
    <row r="51" spans="1:5" x14ac:dyDescent="0.3">
      <c r="A51" s="97" t="s">
        <v>342</v>
      </c>
      <c r="B51" s="97" t="s">
        <v>343</v>
      </c>
      <c r="C51" s="34"/>
      <c r="D51" s="35"/>
      <c r="E51" s="148"/>
    </row>
    <row r="52" spans="1:5" ht="26.25" customHeight="1" x14ac:dyDescent="0.3">
      <c r="A52" s="16" t="s">
        <v>45</v>
      </c>
      <c r="B52" s="16" t="s">
        <v>29</v>
      </c>
      <c r="C52" s="34"/>
      <c r="D52" s="35"/>
      <c r="E52" s="148"/>
    </row>
    <row r="53" spans="1:5" x14ac:dyDescent="0.3">
      <c r="A53" s="16" t="s">
        <v>46</v>
      </c>
      <c r="B53" s="16" t="s">
        <v>6</v>
      </c>
      <c r="C53" s="34">
        <v>512.37</v>
      </c>
      <c r="D53" s="35">
        <v>512.37</v>
      </c>
      <c r="E53" s="148"/>
    </row>
    <row r="54" spans="1:5" ht="30" x14ac:dyDescent="0.3">
      <c r="A54" s="14">
        <v>1.3</v>
      </c>
      <c r="B54" s="87" t="s">
        <v>368</v>
      </c>
      <c r="C54" s="84">
        <f>SUM(C55:C56)</f>
        <v>0</v>
      </c>
      <c r="D54" s="84">
        <f>SUM(D55:D56)</f>
        <v>0</v>
      </c>
      <c r="E54" s="148"/>
    </row>
    <row r="55" spans="1:5" ht="30" x14ac:dyDescent="0.3">
      <c r="A55" s="16" t="s">
        <v>50</v>
      </c>
      <c r="B55" s="16" t="s">
        <v>48</v>
      </c>
      <c r="C55" s="34"/>
      <c r="D55" s="35"/>
      <c r="E55" s="148"/>
    </row>
    <row r="56" spans="1:5" x14ac:dyDescent="0.3">
      <c r="A56" s="16" t="s">
        <v>51</v>
      </c>
      <c r="B56" s="16" t="s">
        <v>47</v>
      </c>
      <c r="C56" s="34"/>
      <c r="D56" s="35"/>
      <c r="E56" s="148"/>
    </row>
    <row r="57" spans="1:5" x14ac:dyDescent="0.3">
      <c r="A57" s="14">
        <v>1.4</v>
      </c>
      <c r="B57" s="14" t="s">
        <v>370</v>
      </c>
      <c r="C57" s="34"/>
      <c r="D57" s="35"/>
      <c r="E57" s="148"/>
    </row>
    <row r="58" spans="1:5" x14ac:dyDescent="0.3">
      <c r="A58" s="14">
        <v>1.5</v>
      </c>
      <c r="B58" s="14" t="s">
        <v>7</v>
      </c>
      <c r="C58" s="38"/>
      <c r="D58" s="41"/>
      <c r="E58" s="148"/>
    </row>
    <row r="59" spans="1:5" x14ac:dyDescent="0.3">
      <c r="A59" s="14">
        <v>1.6</v>
      </c>
      <c r="B59" s="46" t="s">
        <v>8</v>
      </c>
      <c r="C59" s="84">
        <f>SUM(C60:C64)</f>
        <v>1108</v>
      </c>
      <c r="D59" s="84">
        <f>SUM(D60:D64)</f>
        <v>1108</v>
      </c>
      <c r="E59" s="148"/>
    </row>
    <row r="60" spans="1:5" x14ac:dyDescent="0.3">
      <c r="A60" s="16" t="s">
        <v>280</v>
      </c>
      <c r="B60" s="47" t="s">
        <v>52</v>
      </c>
      <c r="C60" s="38">
        <v>1108</v>
      </c>
      <c r="D60" s="41">
        <v>1108</v>
      </c>
      <c r="E60" s="148"/>
    </row>
    <row r="61" spans="1:5" ht="30" x14ac:dyDescent="0.3">
      <c r="A61" s="16" t="s">
        <v>281</v>
      </c>
      <c r="B61" s="47" t="s">
        <v>54</v>
      </c>
      <c r="C61" s="38"/>
      <c r="D61" s="41"/>
      <c r="E61" s="148"/>
    </row>
    <row r="62" spans="1:5" x14ac:dyDescent="0.3">
      <c r="A62" s="16" t="s">
        <v>282</v>
      </c>
      <c r="B62" s="47" t="s">
        <v>53</v>
      </c>
      <c r="C62" s="41"/>
      <c r="D62" s="41"/>
      <c r="E62" s="148"/>
    </row>
    <row r="63" spans="1:5" x14ac:dyDescent="0.3">
      <c r="A63" s="16" t="s">
        <v>283</v>
      </c>
      <c r="B63" s="47" t="s">
        <v>27</v>
      </c>
      <c r="C63" s="38"/>
      <c r="D63" s="41"/>
      <c r="E63" s="148"/>
    </row>
    <row r="64" spans="1:5" x14ac:dyDescent="0.3">
      <c r="A64" s="16" t="s">
        <v>309</v>
      </c>
      <c r="B64" s="200" t="s">
        <v>310</v>
      </c>
      <c r="C64" s="38"/>
      <c r="D64" s="201"/>
      <c r="E64" s="148"/>
    </row>
    <row r="65" spans="1:5" x14ac:dyDescent="0.3">
      <c r="A65" s="13">
        <v>2</v>
      </c>
      <c r="B65" s="48" t="s">
        <v>95</v>
      </c>
      <c r="C65" s="248"/>
      <c r="D65" s="118">
        <f>SUM(D66:D71)</f>
        <v>0</v>
      </c>
      <c r="E65" s="148"/>
    </row>
    <row r="66" spans="1:5" x14ac:dyDescent="0.3">
      <c r="A66" s="15">
        <v>2.1</v>
      </c>
      <c r="B66" s="49" t="s">
        <v>89</v>
      </c>
      <c r="C66" s="248"/>
      <c r="D66" s="43"/>
      <c r="E66" s="148"/>
    </row>
    <row r="67" spans="1:5" x14ac:dyDescent="0.3">
      <c r="A67" s="15">
        <v>2.2000000000000002</v>
      </c>
      <c r="B67" s="49" t="s">
        <v>93</v>
      </c>
      <c r="C67" s="250"/>
      <c r="D67" s="44"/>
      <c r="E67" s="148"/>
    </row>
    <row r="68" spans="1:5" x14ac:dyDescent="0.3">
      <c r="A68" s="15">
        <v>2.2999999999999998</v>
      </c>
      <c r="B68" s="49" t="s">
        <v>92</v>
      </c>
      <c r="C68" s="250"/>
      <c r="D68" s="44"/>
      <c r="E68" s="148"/>
    </row>
    <row r="69" spans="1:5" x14ac:dyDescent="0.3">
      <c r="A69" s="15">
        <v>2.4</v>
      </c>
      <c r="B69" s="49" t="s">
        <v>94</v>
      </c>
      <c r="C69" s="250"/>
      <c r="D69" s="44"/>
      <c r="E69" s="148"/>
    </row>
    <row r="70" spans="1:5" x14ac:dyDescent="0.3">
      <c r="A70" s="15">
        <v>2.5</v>
      </c>
      <c r="B70" s="49" t="s">
        <v>90</v>
      </c>
      <c r="C70" s="250"/>
      <c r="D70" s="44"/>
      <c r="E70" s="148"/>
    </row>
    <row r="71" spans="1:5" x14ac:dyDescent="0.3">
      <c r="A71" s="15">
        <v>2.6</v>
      </c>
      <c r="B71" s="49" t="s">
        <v>91</v>
      </c>
      <c r="C71" s="250"/>
      <c r="D71" s="44"/>
      <c r="E71" s="148"/>
    </row>
    <row r="72" spans="1:5" s="2" customFormat="1" x14ac:dyDescent="0.3">
      <c r="A72" s="13">
        <v>3</v>
      </c>
      <c r="B72" s="246" t="s">
        <v>389</v>
      </c>
      <c r="C72" s="249"/>
      <c r="D72" s="247"/>
      <c r="E72" s="105"/>
    </row>
    <row r="73" spans="1:5" s="2" customFormat="1" x14ac:dyDescent="0.3">
      <c r="A73" s="13">
        <v>4</v>
      </c>
      <c r="B73" s="13" t="s">
        <v>235</v>
      </c>
      <c r="C73" s="249">
        <f>SUM(C74:C75)</f>
        <v>0</v>
      </c>
      <c r="D73" s="85">
        <f>SUM(D74:D75)</f>
        <v>0</v>
      </c>
      <c r="E73" s="105"/>
    </row>
    <row r="74" spans="1:5" s="2" customFormat="1" x14ac:dyDescent="0.3">
      <c r="A74" s="15">
        <v>4.0999999999999996</v>
      </c>
      <c r="B74" s="15" t="s">
        <v>236</v>
      </c>
      <c r="C74" s="8"/>
      <c r="D74" s="8"/>
      <c r="E74" s="105"/>
    </row>
    <row r="75" spans="1:5" s="2" customFormat="1" x14ac:dyDescent="0.3">
      <c r="A75" s="15">
        <v>4.2</v>
      </c>
      <c r="B75" s="15" t="s">
        <v>237</v>
      </c>
      <c r="C75" s="8"/>
      <c r="D75" s="8"/>
      <c r="E75" s="105"/>
    </row>
    <row r="76" spans="1:5" s="2" customFormat="1" x14ac:dyDescent="0.3">
      <c r="A76" s="13">
        <v>5</v>
      </c>
      <c r="B76" s="244" t="s">
        <v>262</v>
      </c>
      <c r="C76" s="8"/>
      <c r="D76" s="85"/>
      <c r="E76" s="105"/>
    </row>
    <row r="77" spans="1:5" s="2" customFormat="1" x14ac:dyDescent="0.3">
      <c r="A77" s="344"/>
      <c r="B77" s="344"/>
      <c r="C77" s="12"/>
      <c r="D77" s="12"/>
      <c r="E77" s="105"/>
    </row>
    <row r="78" spans="1:5" s="2" customFormat="1" x14ac:dyDescent="0.3">
      <c r="A78" s="451" t="s">
        <v>431</v>
      </c>
      <c r="B78" s="451"/>
      <c r="C78" s="451"/>
      <c r="D78" s="451"/>
      <c r="E78" s="105"/>
    </row>
    <row r="79" spans="1:5" s="2" customFormat="1" x14ac:dyDescent="0.3">
      <c r="A79" s="344"/>
      <c r="B79" s="344"/>
      <c r="C79" s="12"/>
      <c r="D79" s="12"/>
      <c r="E79" s="105"/>
    </row>
    <row r="80" spans="1:5" s="23" customFormat="1" ht="12.75" x14ac:dyDescent="0.2"/>
    <row r="81" spans="1:9" s="2" customFormat="1" x14ac:dyDescent="0.3">
      <c r="A81" s="69" t="s">
        <v>96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5" t="s">
        <v>432</v>
      </c>
      <c r="D84" s="12"/>
      <c r="E84"/>
      <c r="F84"/>
      <c r="G84"/>
      <c r="H84"/>
      <c r="I84"/>
    </row>
    <row r="85" spans="1:9" s="2" customFormat="1" x14ac:dyDescent="0.3">
      <c r="A85"/>
      <c r="B85" s="452" t="s">
        <v>433</v>
      </c>
      <c r="C85" s="452"/>
      <c r="D85" s="452"/>
      <c r="E85"/>
      <c r="F85"/>
      <c r="G85"/>
      <c r="H85"/>
      <c r="I85"/>
    </row>
    <row r="86" spans="1:9" customFormat="1" ht="12.75" x14ac:dyDescent="0.2">
      <c r="B86" s="66" t="s">
        <v>434</v>
      </c>
    </row>
    <row r="87" spans="1:9" s="2" customFormat="1" x14ac:dyDescent="0.3">
      <c r="A87" s="11"/>
      <c r="B87" s="452" t="s">
        <v>435</v>
      </c>
      <c r="C87" s="452"/>
      <c r="D87" s="452"/>
    </row>
    <row r="88" spans="1:9" s="23" customFormat="1" ht="12.75" x14ac:dyDescent="0.2"/>
    <row r="89" spans="1:9" s="23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0" orientation="portrait" r:id="rId1"/>
  <headerFooter alignWithMargins="0"/>
  <ignoredErrors>
    <ignoredError sqref="C33:D33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D9" sqref="D9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307</v>
      </c>
      <c r="B1" s="77"/>
      <c r="C1" s="449" t="s">
        <v>97</v>
      </c>
      <c r="D1" s="449"/>
      <c r="E1" s="91"/>
    </row>
    <row r="2" spans="1:5" s="6" customFormat="1" x14ac:dyDescent="0.3">
      <c r="A2" s="74" t="s">
        <v>301</v>
      </c>
      <c r="B2" s="77"/>
      <c r="C2" s="453" t="str">
        <f>'ფორმა N1'!K2</f>
        <v>08/22/2017-09/11/2017</v>
      </c>
      <c r="D2" s="453"/>
      <c r="E2" s="91"/>
    </row>
    <row r="3" spans="1:5" s="6" customFormat="1" x14ac:dyDescent="0.3">
      <c r="A3" s="76" t="s">
        <v>128</v>
      </c>
      <c r="B3" s="74"/>
      <c r="C3" s="160"/>
      <c r="D3" s="160"/>
      <c r="E3" s="91"/>
    </row>
    <row r="4" spans="1:5" s="6" customFormat="1" x14ac:dyDescent="0.3">
      <c r="A4" s="77" t="s">
        <v>257</v>
      </c>
      <c r="B4" s="76"/>
      <c r="C4" s="160"/>
      <c r="D4" s="160"/>
      <c r="E4" s="91"/>
    </row>
    <row r="5" spans="1:5" x14ac:dyDescent="0.3">
      <c r="A5" s="419" t="str">
        <f>'ფორმა N2'!A5</f>
        <v>მპგ „ერთიანი ნაციონალური მოძრაობა“</v>
      </c>
      <c r="B5" s="419"/>
      <c r="C5" s="76"/>
      <c r="D5" s="76"/>
      <c r="E5" s="92"/>
    </row>
    <row r="6" spans="1:5" x14ac:dyDescent="0.3">
      <c r="A6" s="77"/>
      <c r="B6" s="77"/>
      <c r="C6" s="76"/>
      <c r="D6" s="76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59"/>
      <c r="B8" s="159"/>
      <c r="C8" s="78"/>
      <c r="D8" s="78"/>
      <c r="E8" s="91"/>
    </row>
    <row r="9" spans="1:5" s="6" customFormat="1" ht="30" x14ac:dyDescent="0.3">
      <c r="A9" s="89" t="s">
        <v>64</v>
      </c>
      <c r="B9" s="89" t="s">
        <v>306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302</v>
      </c>
      <c r="B10" s="98"/>
      <c r="C10" s="4"/>
      <c r="D10" s="4"/>
      <c r="E10" s="93"/>
    </row>
    <row r="11" spans="1:5" s="10" customFormat="1" x14ac:dyDescent="0.2">
      <c r="A11" s="98" t="s">
        <v>303</v>
      </c>
      <c r="B11" s="98"/>
      <c r="C11" s="4"/>
      <c r="D11" s="4"/>
      <c r="E11" s="94"/>
    </row>
    <row r="12" spans="1:5" s="10" customFormat="1" x14ac:dyDescent="0.2">
      <c r="A12" s="87" t="s">
        <v>261</v>
      </c>
      <c r="B12" s="87"/>
      <c r="C12" s="4"/>
      <c r="D12" s="4"/>
      <c r="E12" s="94"/>
    </row>
    <row r="13" spans="1:5" s="10" customFormat="1" x14ac:dyDescent="0.2">
      <c r="A13" s="87" t="s">
        <v>261</v>
      </c>
      <c r="B13" s="87"/>
      <c r="C13" s="4"/>
      <c r="D13" s="4"/>
      <c r="E13" s="94"/>
    </row>
    <row r="14" spans="1:5" s="10" customFormat="1" x14ac:dyDescent="0.2">
      <c r="A14" s="87" t="s">
        <v>261</v>
      </c>
      <c r="B14" s="87"/>
      <c r="C14" s="4"/>
      <c r="D14" s="4"/>
      <c r="E14" s="94"/>
    </row>
    <row r="15" spans="1:5" s="10" customFormat="1" x14ac:dyDescent="0.2">
      <c r="A15" s="87" t="s">
        <v>261</v>
      </c>
      <c r="B15" s="87"/>
      <c r="C15" s="4"/>
      <c r="D15" s="4"/>
      <c r="E15" s="94"/>
    </row>
    <row r="16" spans="1:5" s="10" customFormat="1" x14ac:dyDescent="0.2">
      <c r="A16" s="87" t="s">
        <v>261</v>
      </c>
      <c r="B16" s="87"/>
      <c r="C16" s="4"/>
      <c r="D16" s="4"/>
      <c r="E16" s="94"/>
    </row>
    <row r="17" spans="1:5" s="10" customFormat="1" ht="17.25" customHeight="1" x14ac:dyDescent="0.2">
      <c r="A17" s="98" t="s">
        <v>304</v>
      </c>
      <c r="B17" s="87"/>
      <c r="C17" s="4"/>
      <c r="D17" s="4"/>
      <c r="E17" s="94"/>
    </row>
    <row r="18" spans="1:5" s="10" customFormat="1" ht="18" customHeight="1" x14ac:dyDescent="0.2">
      <c r="A18" s="98" t="s">
        <v>305</v>
      </c>
      <c r="B18" s="87"/>
      <c r="C18" s="4"/>
      <c r="D18" s="4"/>
      <c r="E18" s="94"/>
    </row>
    <row r="19" spans="1:5" s="10" customFormat="1" x14ac:dyDescent="0.2">
      <c r="A19" s="87" t="s">
        <v>261</v>
      </c>
      <c r="B19" s="87"/>
      <c r="C19" s="4"/>
      <c r="D19" s="4"/>
      <c r="E19" s="94"/>
    </row>
    <row r="20" spans="1:5" s="10" customFormat="1" x14ac:dyDescent="0.2">
      <c r="A20" s="87" t="s">
        <v>261</v>
      </c>
      <c r="B20" s="87"/>
      <c r="C20" s="4"/>
      <c r="D20" s="4"/>
      <c r="E20" s="94"/>
    </row>
    <row r="21" spans="1:5" s="10" customFormat="1" x14ac:dyDescent="0.2">
      <c r="A21" s="87" t="s">
        <v>261</v>
      </c>
      <c r="B21" s="87"/>
      <c r="C21" s="4"/>
      <c r="D21" s="4"/>
      <c r="E21" s="94"/>
    </row>
    <row r="22" spans="1:5" s="10" customFormat="1" x14ac:dyDescent="0.2">
      <c r="A22" s="87" t="s">
        <v>261</v>
      </c>
      <c r="B22" s="87"/>
      <c r="C22" s="4"/>
      <c r="D22" s="4"/>
      <c r="E22" s="94"/>
    </row>
    <row r="23" spans="1:5" s="10" customFormat="1" x14ac:dyDescent="0.2">
      <c r="A23" s="87" t="s">
        <v>261</v>
      </c>
      <c r="B23" s="87"/>
      <c r="C23" s="4"/>
      <c r="D23" s="4"/>
      <c r="E23" s="94"/>
    </row>
    <row r="24" spans="1:5" s="3" customFormat="1" x14ac:dyDescent="0.2">
      <c r="A24" s="88"/>
      <c r="B24" s="88"/>
      <c r="C24" s="4"/>
      <c r="D24" s="4"/>
      <c r="E24" s="95"/>
    </row>
    <row r="25" spans="1:5" x14ac:dyDescent="0.3">
      <c r="A25" s="99"/>
      <c r="B25" s="99" t="s">
        <v>308</v>
      </c>
      <c r="C25" s="86">
        <f>SUM(C10:C24)</f>
        <v>0</v>
      </c>
      <c r="D25" s="86">
        <f>SUM(D10:D24)</f>
        <v>0</v>
      </c>
      <c r="E25" s="96"/>
    </row>
    <row r="26" spans="1:5" x14ac:dyDescent="0.3">
      <c r="A26" s="45"/>
      <c r="B26" s="45"/>
    </row>
    <row r="27" spans="1:5" x14ac:dyDescent="0.3">
      <c r="A27" s="2" t="s">
        <v>377</v>
      </c>
      <c r="E27" s="5"/>
    </row>
    <row r="28" spans="1:5" x14ac:dyDescent="0.3">
      <c r="A28" s="2" t="s">
        <v>372</v>
      </c>
    </row>
    <row r="29" spans="1:5" x14ac:dyDescent="0.3">
      <c r="A29" s="199" t="s">
        <v>373</v>
      </c>
    </row>
    <row r="30" spans="1:5" x14ac:dyDescent="0.3">
      <c r="A30" s="199"/>
    </row>
    <row r="31" spans="1:5" x14ac:dyDescent="0.3">
      <c r="A31" s="199" t="s">
        <v>321</v>
      </c>
    </row>
    <row r="32" spans="1:5" s="23" customFormat="1" ht="12.75" x14ac:dyDescent="0.2"/>
    <row r="33" spans="1:9" x14ac:dyDescent="0.3">
      <c r="A33" s="69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9"/>
      <c r="B36" s="69" t="s">
        <v>254</v>
      </c>
      <c r="D36" s="12"/>
      <c r="E36"/>
      <c r="F36"/>
      <c r="G36"/>
      <c r="H36"/>
      <c r="I36"/>
    </row>
    <row r="37" spans="1:9" x14ac:dyDescent="0.3">
      <c r="B37" s="2" t="s">
        <v>253</v>
      </c>
      <c r="D37" s="12"/>
      <c r="E37"/>
      <c r="F37"/>
      <c r="G37"/>
      <c r="H37"/>
      <c r="I37"/>
    </row>
    <row r="38" spans="1:9" customFormat="1" ht="12.75" x14ac:dyDescent="0.2">
      <c r="A38" s="66"/>
      <c r="B38" s="66" t="s">
        <v>127</v>
      </c>
    </row>
    <row r="39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view="pageBreakPreview" zoomScale="80" zoomScaleSheetLayoutView="80" workbookViewId="0">
      <selection activeCell="D11" sqref="D11"/>
    </sheetView>
  </sheetViews>
  <sheetFormatPr defaultRowHeight="12.75" x14ac:dyDescent="0.2"/>
  <cols>
    <col min="1" max="1" width="5.42578125" style="183" customWidth="1"/>
    <col min="2" max="2" width="14" style="183" customWidth="1"/>
    <col min="3" max="3" width="17.5703125" style="183" customWidth="1"/>
    <col min="4" max="4" width="17" style="183" customWidth="1"/>
    <col min="5" max="5" width="52.28515625" style="183" customWidth="1"/>
    <col min="6" max="6" width="14.7109375" style="183" customWidth="1"/>
    <col min="7" max="7" width="15.5703125" style="183" customWidth="1"/>
    <col min="8" max="8" width="14.7109375" style="183" customWidth="1"/>
    <col min="9" max="9" width="20" style="183" customWidth="1"/>
    <col min="10" max="10" width="0" style="183" hidden="1" customWidth="1"/>
    <col min="11" max="16384" width="9.140625" style="183"/>
  </cols>
  <sheetData>
    <row r="1" spans="1:10" ht="15" x14ac:dyDescent="0.3">
      <c r="A1" s="74" t="s">
        <v>406</v>
      </c>
      <c r="B1" s="74"/>
      <c r="C1" s="77"/>
      <c r="D1" s="77"/>
      <c r="E1" s="77"/>
      <c r="F1" s="77"/>
      <c r="G1" s="255"/>
      <c r="H1" s="255"/>
      <c r="I1" s="449" t="s">
        <v>97</v>
      </c>
      <c r="J1" s="449"/>
    </row>
    <row r="2" spans="1:10" ht="15" x14ac:dyDescent="0.3">
      <c r="A2" s="76" t="s">
        <v>128</v>
      </c>
      <c r="B2" s="74"/>
      <c r="C2" s="77"/>
      <c r="D2" s="77"/>
      <c r="E2" s="77"/>
      <c r="F2" s="77"/>
      <c r="G2" s="255"/>
      <c r="H2" s="255"/>
      <c r="I2" s="453" t="str">
        <f>'ფორმა N1'!K2</f>
        <v>08/22/2017-09/11/2017</v>
      </c>
      <c r="J2" s="453"/>
    </row>
    <row r="3" spans="1:10" ht="15" x14ac:dyDescent="0.3">
      <c r="A3" s="76"/>
      <c r="B3" s="76"/>
      <c r="C3" s="74"/>
      <c r="D3" s="74"/>
      <c r="E3" s="74"/>
      <c r="F3" s="74"/>
      <c r="G3" s="255"/>
      <c r="H3" s="255"/>
      <c r="I3" s="255"/>
    </row>
    <row r="4" spans="1:10" ht="15" x14ac:dyDescent="0.3">
      <c r="A4" s="77" t="s">
        <v>257</v>
      </c>
      <c r="B4" s="77"/>
      <c r="C4" s="77"/>
      <c r="D4" s="77"/>
      <c r="E4" s="77"/>
      <c r="F4" s="77"/>
      <c r="G4" s="76"/>
      <c r="H4" s="76"/>
      <c r="I4" s="76"/>
    </row>
    <row r="5" spans="1:10" ht="15" x14ac:dyDescent="0.3">
      <c r="A5" s="80" t="str">
        <f>'ფორმა N1'!A5</f>
        <v>მპგ „ერთიანი ნაციონალური მოძრაობა“</v>
      </c>
      <c r="B5" s="80"/>
      <c r="C5" s="80"/>
      <c r="D5" s="80"/>
      <c r="E5" s="80"/>
      <c r="F5" s="80"/>
      <c r="G5" s="81"/>
      <c r="H5" s="81"/>
      <c r="I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10" ht="15" x14ac:dyDescent="0.2">
      <c r="A7" s="254"/>
      <c r="B7" s="254"/>
      <c r="C7" s="254"/>
      <c r="D7" s="254"/>
      <c r="E7" s="254"/>
      <c r="F7" s="254"/>
      <c r="G7" s="78"/>
      <c r="H7" s="78"/>
      <c r="I7" s="78"/>
    </row>
    <row r="8" spans="1:10" ht="87" customHeight="1" x14ac:dyDescent="0.2">
      <c r="A8" s="90" t="s">
        <v>64</v>
      </c>
      <c r="B8" s="90" t="s">
        <v>312</v>
      </c>
      <c r="C8" s="90" t="s">
        <v>313</v>
      </c>
      <c r="D8" s="90" t="s">
        <v>215</v>
      </c>
      <c r="E8" s="90" t="s">
        <v>317</v>
      </c>
      <c r="F8" s="90" t="s">
        <v>320</v>
      </c>
      <c r="G8" s="79" t="s">
        <v>10</v>
      </c>
      <c r="H8" s="79" t="s">
        <v>9</v>
      </c>
      <c r="I8" s="79" t="s">
        <v>357</v>
      </c>
      <c r="J8" s="211" t="s">
        <v>319</v>
      </c>
    </row>
    <row r="9" spans="1:10" ht="15" x14ac:dyDescent="0.2">
      <c r="A9" s="98">
        <v>1</v>
      </c>
      <c r="B9" s="98" t="s">
        <v>542</v>
      </c>
      <c r="C9" s="98" t="s">
        <v>543</v>
      </c>
      <c r="D9" s="98" t="s">
        <v>544</v>
      </c>
      <c r="E9" s="98" t="s">
        <v>545</v>
      </c>
      <c r="F9" s="98" t="s">
        <v>319</v>
      </c>
      <c r="G9" s="4">
        <v>1500</v>
      </c>
      <c r="H9" s="4">
        <v>1500</v>
      </c>
      <c r="I9" s="4">
        <v>300</v>
      </c>
      <c r="J9" s="211" t="s">
        <v>0</v>
      </c>
    </row>
    <row r="10" spans="1:10" ht="15" x14ac:dyDescent="0.2">
      <c r="A10" s="98">
        <v>2</v>
      </c>
      <c r="B10" s="98" t="s">
        <v>546</v>
      </c>
      <c r="C10" s="98" t="s">
        <v>547</v>
      </c>
      <c r="D10" s="98" t="s">
        <v>548</v>
      </c>
      <c r="E10" s="98" t="s">
        <v>549</v>
      </c>
      <c r="F10" s="98" t="s">
        <v>319</v>
      </c>
      <c r="G10" s="4">
        <v>875</v>
      </c>
      <c r="H10" s="4">
        <v>875</v>
      </c>
      <c r="I10" s="4">
        <v>175</v>
      </c>
    </row>
    <row r="11" spans="1:10" ht="15" x14ac:dyDescent="0.2">
      <c r="A11" s="98">
        <v>3</v>
      </c>
      <c r="B11" s="98" t="s">
        <v>550</v>
      </c>
      <c r="C11" s="98" t="s">
        <v>551</v>
      </c>
      <c r="D11" s="98" t="s">
        <v>552</v>
      </c>
      <c r="E11" s="98" t="s">
        <v>553</v>
      </c>
      <c r="F11" s="98" t="s">
        <v>319</v>
      </c>
      <c r="G11" s="4">
        <v>62.5</v>
      </c>
      <c r="H11" s="4">
        <v>62.5</v>
      </c>
      <c r="I11" s="4">
        <v>12.5</v>
      </c>
    </row>
    <row r="12" spans="1:10" ht="15" x14ac:dyDescent="0.2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 x14ac:dyDescent="0.2">
      <c r="A13" s="87" t="s">
        <v>259</v>
      </c>
      <c r="B13" s="87"/>
      <c r="C13" s="87"/>
      <c r="D13" s="87"/>
      <c r="E13" s="87"/>
      <c r="F13" s="98"/>
      <c r="G13" s="4"/>
      <c r="H13" s="4"/>
      <c r="I13" s="4"/>
    </row>
    <row r="14" spans="1:10" ht="15" x14ac:dyDescent="0.3">
      <c r="A14" s="87"/>
      <c r="B14" s="99"/>
      <c r="C14" s="99"/>
      <c r="D14" s="99"/>
      <c r="E14" s="99"/>
      <c r="F14" s="87" t="s">
        <v>394</v>
      </c>
      <c r="G14" s="86">
        <f>SUM(G9:G13)</f>
        <v>2437.5</v>
      </c>
      <c r="H14" s="423">
        <f>SUM(H9:H13)</f>
        <v>2437.5</v>
      </c>
      <c r="I14" s="86">
        <f>SUM(I9:I13)</f>
        <v>487.5</v>
      </c>
    </row>
    <row r="15" spans="1:10" ht="15" x14ac:dyDescent="0.3">
      <c r="A15" s="209"/>
      <c r="B15" s="209"/>
      <c r="C15" s="209"/>
      <c r="D15" s="209"/>
      <c r="E15" s="209"/>
      <c r="F15" s="209"/>
      <c r="G15" s="209"/>
      <c r="H15" s="182"/>
      <c r="I15" s="182"/>
    </row>
    <row r="16" spans="1:10" ht="15" x14ac:dyDescent="0.3">
      <c r="A16" s="210" t="s">
        <v>407</v>
      </c>
      <c r="B16" s="210"/>
      <c r="C16" s="209"/>
      <c r="D16" s="209"/>
      <c r="E16" s="209"/>
      <c r="F16" s="209"/>
      <c r="G16" s="209"/>
      <c r="H16" s="182"/>
      <c r="I16" s="182"/>
    </row>
    <row r="17" spans="1:9" ht="15" x14ac:dyDescent="0.3">
      <c r="A17" s="210"/>
      <c r="B17" s="210"/>
      <c r="C17" s="209"/>
      <c r="D17" s="209"/>
      <c r="E17" s="209"/>
      <c r="F17" s="209"/>
      <c r="G17" s="209"/>
      <c r="H17" s="182"/>
      <c r="I17" s="182"/>
    </row>
    <row r="18" spans="1:9" ht="15" x14ac:dyDescent="0.3">
      <c r="A18" s="210"/>
      <c r="B18" s="210"/>
      <c r="C18" s="182"/>
      <c r="D18" s="182"/>
      <c r="E18" s="182"/>
      <c r="F18" s="182"/>
      <c r="G18" s="182"/>
      <c r="H18" s="182"/>
      <c r="I18" s="182"/>
    </row>
    <row r="19" spans="1:9" ht="15" x14ac:dyDescent="0.3">
      <c r="A19" s="210"/>
      <c r="B19" s="210"/>
      <c r="C19" s="182"/>
      <c r="D19" s="182"/>
      <c r="E19" s="182"/>
      <c r="F19" s="182"/>
      <c r="G19" s="182"/>
      <c r="H19" s="182"/>
      <c r="I19" s="182"/>
    </row>
    <row r="20" spans="1:9" x14ac:dyDescent="0.2">
      <c r="A20" s="207"/>
      <c r="B20" s="207"/>
      <c r="C20" s="207"/>
      <c r="D20" s="207"/>
      <c r="E20" s="207"/>
      <c r="F20" s="207"/>
      <c r="G20" s="207"/>
      <c r="H20" s="207"/>
      <c r="I20" s="207"/>
    </row>
    <row r="21" spans="1:9" ht="15" x14ac:dyDescent="0.3">
      <c r="A21" s="188" t="s">
        <v>96</v>
      </c>
      <c r="B21" s="188"/>
      <c r="C21" s="182"/>
      <c r="D21" s="182"/>
      <c r="E21" s="182"/>
      <c r="F21" s="182"/>
      <c r="G21" s="182"/>
      <c r="H21" s="182"/>
      <c r="I21" s="182"/>
    </row>
    <row r="22" spans="1:9" ht="15" x14ac:dyDescent="0.3">
      <c r="A22" s="182"/>
      <c r="B22" s="182"/>
      <c r="C22" s="182"/>
      <c r="D22" s="182"/>
      <c r="E22" s="182"/>
      <c r="F22" s="182"/>
      <c r="G22" s="182"/>
      <c r="H22" s="182"/>
      <c r="I22" s="182"/>
    </row>
    <row r="23" spans="1:9" ht="15" x14ac:dyDescent="0.3">
      <c r="A23" s="182"/>
      <c r="B23" s="182"/>
      <c r="C23" s="182"/>
      <c r="D23" s="182"/>
      <c r="E23" s="186"/>
      <c r="F23" s="186"/>
      <c r="G23" s="186"/>
      <c r="H23" s="182"/>
      <c r="I23" s="182"/>
    </row>
    <row r="24" spans="1:9" ht="15" x14ac:dyDescent="0.3">
      <c r="A24" s="188"/>
      <c r="B24" s="188"/>
      <c r="C24" s="188" t="s">
        <v>356</v>
      </c>
      <c r="D24" s="188"/>
      <c r="E24" s="188"/>
      <c r="F24" s="188"/>
      <c r="G24" s="188"/>
      <c r="H24" s="182"/>
      <c r="I24" s="182"/>
    </row>
    <row r="25" spans="1:9" ht="15" x14ac:dyDescent="0.3">
      <c r="A25" s="182"/>
      <c r="B25" s="182"/>
      <c r="C25" s="182" t="s">
        <v>355</v>
      </c>
      <c r="D25" s="182"/>
      <c r="E25" s="182"/>
      <c r="F25" s="182"/>
      <c r="G25" s="182"/>
      <c r="H25" s="182"/>
      <c r="I25" s="182"/>
    </row>
    <row r="26" spans="1:9" x14ac:dyDescent="0.2">
      <c r="A26" s="190"/>
      <c r="B26" s="190"/>
      <c r="C26" s="190" t="s">
        <v>127</v>
      </c>
      <c r="D26" s="190"/>
      <c r="E26" s="190"/>
      <c r="F26" s="190"/>
      <c r="G26" s="190"/>
    </row>
  </sheetData>
  <mergeCells count="2">
    <mergeCell ref="I1:J1"/>
    <mergeCell ref="I2:J2"/>
  </mergeCells>
  <pageMargins left="0.25" right="0.25" top="0.75" bottom="0.75" header="0.3" footer="0.3"/>
  <pageSetup scale="79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showGridLines="0" view="pageBreakPreview" zoomScale="80" zoomScaleSheetLayoutView="80" workbookViewId="0">
      <selection activeCell="E17" sqref="E17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4" t="s">
        <v>408</v>
      </c>
      <c r="B1" s="77"/>
      <c r="C1" s="77"/>
      <c r="D1" s="77"/>
      <c r="E1" s="77"/>
      <c r="F1" s="77"/>
      <c r="G1" s="449" t="s">
        <v>97</v>
      </c>
      <c r="H1" s="449"/>
      <c r="I1" s="346"/>
    </row>
    <row r="2" spans="1:9" ht="15" x14ac:dyDescent="0.3">
      <c r="A2" s="76" t="s">
        <v>128</v>
      </c>
      <c r="B2" s="77"/>
      <c r="C2" s="77"/>
      <c r="D2" s="77"/>
      <c r="E2" s="77"/>
      <c r="F2" s="77"/>
      <c r="G2" s="453" t="str">
        <f>'ფორმა N1'!K2</f>
        <v>08/22/2017-09/11/2017</v>
      </c>
      <c r="H2" s="453"/>
      <c r="I2" s="76"/>
    </row>
    <row r="3" spans="1:9" ht="15" x14ac:dyDescent="0.3">
      <c r="A3" s="76"/>
      <c r="B3" s="76"/>
      <c r="C3" s="76"/>
      <c r="D3" s="76"/>
      <c r="E3" s="76"/>
      <c r="F3" s="76"/>
      <c r="G3" s="255"/>
      <c r="H3" s="255"/>
      <c r="I3" s="346"/>
    </row>
    <row r="4" spans="1:9" ht="15" x14ac:dyDescent="0.3">
      <c r="A4" s="77" t="s">
        <v>257</v>
      </c>
      <c r="B4" s="77"/>
      <c r="C4" s="77"/>
      <c r="D4" s="77"/>
      <c r="E4" s="77"/>
      <c r="F4" s="77"/>
      <c r="G4" s="76"/>
      <c r="H4" s="76"/>
      <c r="I4" s="76"/>
    </row>
    <row r="5" spans="1:9" ht="15" x14ac:dyDescent="0.3">
      <c r="A5" s="80" t="str">
        <f>'ფორმა N1'!A5</f>
        <v>მპგ „ერთიანი ნაციონალური მოძრაობა“</v>
      </c>
      <c r="B5" s="80"/>
      <c r="C5" s="80"/>
      <c r="D5" s="80"/>
      <c r="E5" s="80"/>
      <c r="F5" s="80"/>
      <c r="G5" s="81"/>
      <c r="H5" s="81"/>
      <c r="I5" s="81"/>
    </row>
    <row r="6" spans="1:9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9" ht="15" x14ac:dyDescent="0.2">
      <c r="A7" s="254"/>
      <c r="B7" s="254"/>
      <c r="C7" s="254"/>
      <c r="D7" s="254"/>
      <c r="E7" s="254"/>
      <c r="F7" s="254"/>
      <c r="G7" s="78"/>
      <c r="H7" s="78"/>
      <c r="I7" s="346"/>
    </row>
    <row r="8" spans="1:9" ht="45" x14ac:dyDescent="0.2">
      <c r="A8" s="345" t="s">
        <v>64</v>
      </c>
      <c r="B8" s="79" t="s">
        <v>312</v>
      </c>
      <c r="C8" s="90" t="s">
        <v>313</v>
      </c>
      <c r="D8" s="90" t="s">
        <v>215</v>
      </c>
      <c r="E8" s="90" t="s">
        <v>316</v>
      </c>
      <c r="F8" s="90" t="s">
        <v>315</v>
      </c>
      <c r="G8" s="90" t="s">
        <v>352</v>
      </c>
      <c r="H8" s="79" t="s">
        <v>10</v>
      </c>
      <c r="I8" s="79" t="s">
        <v>9</v>
      </c>
    </row>
    <row r="9" spans="1:9" ht="45" x14ac:dyDescent="0.2">
      <c r="A9" s="426">
        <v>1</v>
      </c>
      <c r="B9" s="427" t="s">
        <v>554</v>
      </c>
      <c r="C9" s="427" t="s">
        <v>555</v>
      </c>
      <c r="D9" s="427" t="s">
        <v>556</v>
      </c>
      <c r="E9" s="427" t="s">
        <v>557</v>
      </c>
      <c r="F9" s="427" t="s">
        <v>558</v>
      </c>
      <c r="G9" s="427">
        <v>3</v>
      </c>
      <c r="H9" s="4">
        <v>3236.90634</v>
      </c>
      <c r="I9" s="4">
        <v>3236.90634</v>
      </c>
    </row>
    <row r="10" spans="1:9" ht="15" x14ac:dyDescent="0.2">
      <c r="A10" s="425"/>
      <c r="B10" s="87"/>
      <c r="C10" s="98"/>
      <c r="D10" s="98"/>
      <c r="E10" s="98"/>
      <c r="F10" s="98"/>
      <c r="G10" s="98"/>
      <c r="H10" s="4"/>
      <c r="I10" s="4"/>
    </row>
    <row r="11" spans="1:9" ht="15" x14ac:dyDescent="0.3">
      <c r="A11" s="425"/>
      <c r="B11" s="99"/>
      <c r="C11" s="99"/>
      <c r="D11" s="99"/>
      <c r="E11" s="99"/>
      <c r="F11" s="99"/>
      <c r="G11" s="99" t="s">
        <v>311</v>
      </c>
      <c r="H11" s="86">
        <f>SUM(H9:H10)</f>
        <v>3236.90634</v>
      </c>
      <c r="I11" s="86">
        <f>SUM(I9:I10)</f>
        <v>3236.90634</v>
      </c>
    </row>
    <row r="12" spans="1:9" ht="15" x14ac:dyDescent="0.3">
      <c r="A12" s="45"/>
      <c r="B12" s="45"/>
      <c r="C12" s="45"/>
      <c r="D12" s="45"/>
      <c r="E12" s="45"/>
      <c r="F12" s="45"/>
      <c r="G12" s="2"/>
      <c r="H12" s="2"/>
    </row>
    <row r="13" spans="1:9" ht="15" x14ac:dyDescent="0.3">
      <c r="A13" s="199" t="s">
        <v>409</v>
      </c>
      <c r="B13" s="45"/>
      <c r="C13" s="45"/>
      <c r="D13" s="45"/>
      <c r="E13" s="45"/>
      <c r="F13" s="45"/>
      <c r="G13" s="2"/>
      <c r="H13" s="2"/>
    </row>
    <row r="14" spans="1:9" ht="15" x14ac:dyDescent="0.3">
      <c r="A14" s="199"/>
      <c r="B14" s="45"/>
      <c r="C14" s="45"/>
      <c r="D14" s="45"/>
      <c r="E14" s="45"/>
      <c r="F14" s="45"/>
      <c r="G14" s="2"/>
      <c r="H14" s="2"/>
    </row>
    <row r="15" spans="1:9" ht="15" x14ac:dyDescent="0.3">
      <c r="A15" s="199"/>
      <c r="B15" s="2"/>
      <c r="C15" s="2"/>
      <c r="D15" s="2"/>
      <c r="E15" s="2"/>
      <c r="F15" s="2"/>
      <c r="G15" s="2"/>
      <c r="H15" s="2"/>
    </row>
    <row r="16" spans="1:9" ht="15" x14ac:dyDescent="0.3">
      <c r="A16" s="199"/>
      <c r="B16" s="2"/>
      <c r="C16" s="2"/>
      <c r="D16" s="2"/>
      <c r="E16" s="2"/>
      <c r="F16" s="2"/>
      <c r="G16" s="2"/>
      <c r="H16" s="2"/>
    </row>
    <row r="17" spans="1:8" x14ac:dyDescent="0.2">
      <c r="A17" s="23"/>
      <c r="B17" s="23"/>
      <c r="C17" s="23"/>
      <c r="D17" s="23"/>
      <c r="E17" s="23"/>
      <c r="F17" s="23"/>
      <c r="G17" s="23"/>
      <c r="H17" s="23"/>
    </row>
    <row r="18" spans="1:8" ht="15" x14ac:dyDescent="0.3">
      <c r="A18" s="69" t="s">
        <v>96</v>
      </c>
      <c r="B18" s="2"/>
      <c r="C18" s="2"/>
      <c r="D18" s="2"/>
      <c r="E18" s="2"/>
      <c r="F18" s="2"/>
      <c r="G18" s="2"/>
      <c r="H18" s="2"/>
    </row>
    <row r="19" spans="1:8" ht="15" x14ac:dyDescent="0.3">
      <c r="A19" s="2"/>
      <c r="B19" s="2"/>
      <c r="C19" s="2"/>
      <c r="D19" s="2"/>
      <c r="E19" s="2"/>
      <c r="F19" s="2"/>
      <c r="G19" s="2"/>
      <c r="H19" s="2"/>
    </row>
    <row r="20" spans="1:8" ht="15" x14ac:dyDescent="0.3">
      <c r="A20" s="2"/>
      <c r="B20" s="2"/>
      <c r="C20" s="2"/>
      <c r="D20" s="2"/>
      <c r="E20" s="2"/>
      <c r="F20" s="2"/>
      <c r="G20" s="2"/>
      <c r="H20" s="12"/>
    </row>
    <row r="21" spans="1:8" ht="15" x14ac:dyDescent="0.3">
      <c r="A21" s="69"/>
      <c r="B21" s="69" t="s">
        <v>254</v>
      </c>
      <c r="C21" s="69"/>
      <c r="D21" s="69"/>
      <c r="E21" s="69"/>
      <c r="F21" s="69"/>
      <c r="G21" s="2"/>
      <c r="H21" s="12"/>
    </row>
    <row r="22" spans="1:8" ht="15" x14ac:dyDescent="0.3">
      <c r="A22" s="2"/>
      <c r="B22" s="2" t="s">
        <v>253</v>
      </c>
      <c r="C22" s="2"/>
      <c r="D22" s="2"/>
      <c r="E22" s="2"/>
      <c r="F22" s="2"/>
      <c r="G22" s="2"/>
      <c r="H22" s="12"/>
    </row>
    <row r="23" spans="1:8" x14ac:dyDescent="0.2">
      <c r="A23" s="66"/>
      <c r="B23" s="66" t="s">
        <v>127</v>
      </c>
      <c r="C23" s="66"/>
      <c r="D23" s="66"/>
      <c r="E23" s="66"/>
      <c r="F23" s="66"/>
    </row>
  </sheetData>
  <mergeCells count="2">
    <mergeCell ref="G1:H1"/>
    <mergeCell ref="G2:H2"/>
  </mergeCells>
  <pageMargins left="0.23622047244094491" right="0.23622047244094491" top="0.74803149606299213" bottom="0.74803149606299213" header="0.31496062992125984" footer="0.31496062992125984"/>
  <pageSetup scale="82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C4" sqref="C4"/>
    </sheetView>
  </sheetViews>
  <sheetFormatPr defaultRowHeight="12.75" x14ac:dyDescent="0.2"/>
  <cols>
    <col min="1" max="1" width="5.42578125" style="183" customWidth="1"/>
    <col min="2" max="2" width="13.140625" style="183" customWidth="1"/>
    <col min="3" max="3" width="15.140625" style="183" customWidth="1"/>
    <col min="4" max="4" width="18" style="183" customWidth="1"/>
    <col min="5" max="5" width="20.5703125" style="183" customWidth="1"/>
    <col min="6" max="6" width="21.28515625" style="183" customWidth="1"/>
    <col min="7" max="7" width="15.140625" style="183" customWidth="1"/>
    <col min="8" max="8" width="15.5703125" style="183" customWidth="1"/>
    <col min="9" max="9" width="13.42578125" style="183" customWidth="1"/>
    <col min="10" max="10" width="0" style="183" hidden="1" customWidth="1"/>
    <col min="11" max="16384" width="9.140625" style="183"/>
  </cols>
  <sheetData>
    <row r="1" spans="1:10" ht="15" x14ac:dyDescent="0.3">
      <c r="A1" s="74" t="s">
        <v>410</v>
      </c>
      <c r="B1" s="74"/>
      <c r="C1" s="77"/>
      <c r="D1" s="77"/>
      <c r="E1" s="77"/>
      <c r="F1" s="77"/>
      <c r="G1" s="449" t="s">
        <v>97</v>
      </c>
      <c r="H1" s="449"/>
    </row>
    <row r="2" spans="1:10" ht="15" x14ac:dyDescent="0.3">
      <c r="A2" s="76" t="s">
        <v>128</v>
      </c>
      <c r="B2" s="74"/>
      <c r="C2" s="77"/>
      <c r="D2" s="77"/>
      <c r="E2" s="77"/>
      <c r="F2" s="77"/>
      <c r="G2" s="453" t="str">
        <f>'ფორმა N1'!K2</f>
        <v>08/22/2017-09/11/2017</v>
      </c>
      <c r="H2" s="453"/>
    </row>
    <row r="3" spans="1:10" ht="15" x14ac:dyDescent="0.3">
      <c r="A3" s="76"/>
      <c r="B3" s="76"/>
      <c r="C3" s="76"/>
      <c r="D3" s="76"/>
      <c r="E3" s="76"/>
      <c r="F3" s="76"/>
      <c r="G3" s="255"/>
      <c r="H3" s="255"/>
    </row>
    <row r="4" spans="1:10" ht="15" x14ac:dyDescent="0.3">
      <c r="A4" s="77" t="s">
        <v>257</v>
      </c>
      <c r="B4" s="77"/>
      <c r="C4" s="77"/>
      <c r="D4" s="77"/>
      <c r="E4" s="77"/>
      <c r="F4" s="77"/>
      <c r="G4" s="76"/>
      <c r="H4" s="76"/>
    </row>
    <row r="5" spans="1:10" ht="15" x14ac:dyDescent="0.3">
      <c r="A5" s="80" t="str">
        <f>'ფორმა N1'!A5</f>
        <v>მპგ „ერთიანი ნაციონალური მოძრაობა“</v>
      </c>
      <c r="B5" s="80"/>
      <c r="C5" s="80"/>
      <c r="D5" s="80"/>
      <c r="E5" s="80"/>
      <c r="F5" s="80"/>
      <c r="G5" s="81"/>
      <c r="H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</row>
    <row r="7" spans="1:10" ht="15" x14ac:dyDescent="0.2">
      <c r="A7" s="254"/>
      <c r="B7" s="254"/>
      <c r="C7" s="254"/>
      <c r="D7" s="254"/>
      <c r="E7" s="254"/>
      <c r="F7" s="254"/>
      <c r="G7" s="78"/>
      <c r="H7" s="78"/>
    </row>
    <row r="8" spans="1:10" ht="30" x14ac:dyDescent="0.2">
      <c r="A8" s="90" t="s">
        <v>64</v>
      </c>
      <c r="B8" s="90" t="s">
        <v>312</v>
      </c>
      <c r="C8" s="90" t="s">
        <v>313</v>
      </c>
      <c r="D8" s="90" t="s">
        <v>215</v>
      </c>
      <c r="E8" s="90" t="s">
        <v>320</v>
      </c>
      <c r="F8" s="90" t="s">
        <v>314</v>
      </c>
      <c r="G8" s="79" t="s">
        <v>10</v>
      </c>
      <c r="H8" s="79" t="s">
        <v>9</v>
      </c>
      <c r="J8" s="211" t="s">
        <v>319</v>
      </c>
    </row>
    <row r="9" spans="1:10" ht="15" x14ac:dyDescent="0.2">
      <c r="A9" s="98"/>
      <c r="B9" s="98"/>
      <c r="C9" s="98"/>
      <c r="D9" s="98"/>
      <c r="E9" s="98"/>
      <c r="F9" s="98"/>
      <c r="G9" s="4"/>
      <c r="H9" s="4"/>
      <c r="J9" s="211" t="s">
        <v>0</v>
      </c>
    </row>
    <row r="10" spans="1:10" ht="15" x14ac:dyDescent="0.2">
      <c r="A10" s="98"/>
      <c r="B10" s="98"/>
      <c r="C10" s="98"/>
      <c r="D10" s="98"/>
      <c r="E10" s="98"/>
      <c r="F10" s="98"/>
      <c r="G10" s="4"/>
      <c r="H10" s="4"/>
    </row>
    <row r="11" spans="1:10" ht="15" x14ac:dyDescent="0.2">
      <c r="A11" s="87"/>
      <c r="B11" s="87"/>
      <c r="C11" s="87"/>
      <c r="D11" s="87"/>
      <c r="E11" s="87"/>
      <c r="F11" s="87"/>
      <c r="G11" s="4"/>
      <c r="H11" s="4"/>
    </row>
    <row r="12" spans="1:10" ht="15" x14ac:dyDescent="0.2">
      <c r="A12" s="87"/>
      <c r="B12" s="87"/>
      <c r="C12" s="87"/>
      <c r="D12" s="87"/>
      <c r="E12" s="87"/>
      <c r="F12" s="87"/>
      <c r="G12" s="4"/>
      <c r="H12" s="4"/>
    </row>
    <row r="13" spans="1:10" ht="15" x14ac:dyDescent="0.2">
      <c r="A13" s="87"/>
      <c r="B13" s="87"/>
      <c r="C13" s="87"/>
      <c r="D13" s="87"/>
      <c r="E13" s="87"/>
      <c r="F13" s="87"/>
      <c r="G13" s="4"/>
      <c r="H13" s="4"/>
    </row>
    <row r="14" spans="1:10" ht="15" x14ac:dyDescent="0.2">
      <c r="A14" s="87"/>
      <c r="B14" s="87"/>
      <c r="C14" s="87"/>
      <c r="D14" s="87"/>
      <c r="E14" s="87"/>
      <c r="F14" s="87"/>
      <c r="G14" s="4"/>
      <c r="H14" s="4"/>
    </row>
    <row r="15" spans="1:10" ht="15" x14ac:dyDescent="0.2">
      <c r="A15" s="87"/>
      <c r="B15" s="87"/>
      <c r="C15" s="87"/>
      <c r="D15" s="87"/>
      <c r="E15" s="87"/>
      <c r="F15" s="87"/>
      <c r="G15" s="4"/>
      <c r="H15" s="4"/>
    </row>
    <row r="16" spans="1:10" ht="15" x14ac:dyDescent="0.2">
      <c r="A16" s="87"/>
      <c r="B16" s="87"/>
      <c r="C16" s="87"/>
      <c r="D16" s="87"/>
      <c r="E16" s="87"/>
      <c r="F16" s="87"/>
      <c r="G16" s="4"/>
      <c r="H16" s="4"/>
    </row>
    <row r="17" spans="1:8" ht="15" x14ac:dyDescent="0.2">
      <c r="A17" s="87"/>
      <c r="B17" s="87"/>
      <c r="C17" s="87"/>
      <c r="D17" s="87"/>
      <c r="E17" s="87"/>
      <c r="F17" s="87"/>
      <c r="G17" s="4"/>
      <c r="H17" s="4"/>
    </row>
    <row r="18" spans="1:8" ht="15" x14ac:dyDescent="0.2">
      <c r="A18" s="87"/>
      <c r="B18" s="87"/>
      <c r="C18" s="87"/>
      <c r="D18" s="87"/>
      <c r="E18" s="87"/>
      <c r="F18" s="87"/>
      <c r="G18" s="4"/>
      <c r="H18" s="4"/>
    </row>
    <row r="19" spans="1:8" ht="15" x14ac:dyDescent="0.2">
      <c r="A19" s="87"/>
      <c r="B19" s="87"/>
      <c r="C19" s="87"/>
      <c r="D19" s="87"/>
      <c r="E19" s="87"/>
      <c r="F19" s="87"/>
      <c r="G19" s="4"/>
      <c r="H19" s="4"/>
    </row>
    <row r="20" spans="1:8" ht="15" x14ac:dyDescent="0.2">
      <c r="A20" s="87"/>
      <c r="B20" s="87"/>
      <c r="C20" s="87"/>
      <c r="D20" s="87"/>
      <c r="E20" s="87"/>
      <c r="F20" s="87"/>
      <c r="G20" s="4"/>
      <c r="H20" s="4"/>
    </row>
    <row r="21" spans="1:8" ht="15" x14ac:dyDescent="0.2">
      <c r="A21" s="87"/>
      <c r="B21" s="87"/>
      <c r="C21" s="87"/>
      <c r="D21" s="87"/>
      <c r="E21" s="87"/>
      <c r="F21" s="87"/>
      <c r="G21" s="4"/>
      <c r="H21" s="4"/>
    </row>
    <row r="22" spans="1:8" ht="15" x14ac:dyDescent="0.2">
      <c r="A22" s="87"/>
      <c r="B22" s="87"/>
      <c r="C22" s="87"/>
      <c r="D22" s="87"/>
      <c r="E22" s="87"/>
      <c r="F22" s="87"/>
      <c r="G22" s="4"/>
      <c r="H22" s="4"/>
    </row>
    <row r="23" spans="1:8" ht="15" x14ac:dyDescent="0.2">
      <c r="A23" s="87"/>
      <c r="B23" s="87"/>
      <c r="C23" s="87"/>
      <c r="D23" s="87"/>
      <c r="E23" s="87"/>
      <c r="F23" s="87"/>
      <c r="G23" s="4"/>
      <c r="H23" s="4"/>
    </row>
    <row r="24" spans="1:8" ht="15" x14ac:dyDescent="0.2">
      <c r="A24" s="87"/>
      <c r="B24" s="87"/>
      <c r="C24" s="87"/>
      <c r="D24" s="87"/>
      <c r="E24" s="87"/>
      <c r="F24" s="87"/>
      <c r="G24" s="4"/>
      <c r="H24" s="4"/>
    </row>
    <row r="25" spans="1:8" ht="15" x14ac:dyDescent="0.2">
      <c r="A25" s="87"/>
      <c r="B25" s="87"/>
      <c r="C25" s="87"/>
      <c r="D25" s="87"/>
      <c r="E25" s="87"/>
      <c r="F25" s="87"/>
      <c r="G25" s="4"/>
      <c r="H25" s="4"/>
    </row>
    <row r="26" spans="1:8" ht="15" x14ac:dyDescent="0.2">
      <c r="A26" s="87"/>
      <c r="B26" s="87"/>
      <c r="C26" s="87"/>
      <c r="D26" s="87"/>
      <c r="E26" s="87"/>
      <c r="F26" s="87"/>
      <c r="G26" s="4"/>
      <c r="H26" s="4"/>
    </row>
    <row r="27" spans="1:8" ht="15" x14ac:dyDescent="0.2">
      <c r="A27" s="87"/>
      <c r="B27" s="87"/>
      <c r="C27" s="87"/>
      <c r="D27" s="87"/>
      <c r="E27" s="87"/>
      <c r="F27" s="87"/>
      <c r="G27" s="4"/>
      <c r="H27" s="4"/>
    </row>
    <row r="28" spans="1:8" ht="15" x14ac:dyDescent="0.2">
      <c r="A28" s="87"/>
      <c r="B28" s="87"/>
      <c r="C28" s="87"/>
      <c r="D28" s="87"/>
      <c r="E28" s="87"/>
      <c r="F28" s="87"/>
      <c r="G28" s="4"/>
      <c r="H28" s="4"/>
    </row>
    <row r="29" spans="1:8" ht="15" x14ac:dyDescent="0.2">
      <c r="A29" s="87"/>
      <c r="B29" s="87"/>
      <c r="C29" s="87"/>
      <c r="D29" s="87"/>
      <c r="E29" s="87"/>
      <c r="F29" s="87"/>
      <c r="G29" s="4"/>
      <c r="H29" s="4"/>
    </row>
    <row r="30" spans="1:8" ht="15" x14ac:dyDescent="0.2">
      <c r="A30" s="87"/>
      <c r="B30" s="87"/>
      <c r="C30" s="87"/>
      <c r="D30" s="87"/>
      <c r="E30" s="87"/>
      <c r="F30" s="87"/>
      <c r="G30" s="4"/>
      <c r="H30" s="4"/>
    </row>
    <row r="31" spans="1:8" ht="15" x14ac:dyDescent="0.2">
      <c r="A31" s="87"/>
      <c r="B31" s="87"/>
      <c r="C31" s="87"/>
      <c r="D31" s="87"/>
      <c r="E31" s="87"/>
      <c r="F31" s="87"/>
      <c r="G31" s="4"/>
      <c r="H31" s="4"/>
    </row>
    <row r="32" spans="1:8" ht="15" x14ac:dyDescent="0.2">
      <c r="A32" s="87"/>
      <c r="B32" s="87"/>
      <c r="C32" s="87"/>
      <c r="D32" s="87"/>
      <c r="E32" s="87"/>
      <c r="F32" s="87"/>
      <c r="G32" s="4"/>
      <c r="H32" s="4"/>
    </row>
    <row r="33" spans="1:9" ht="15" x14ac:dyDescent="0.2">
      <c r="A33" s="87"/>
      <c r="B33" s="87"/>
      <c r="C33" s="87"/>
      <c r="D33" s="87"/>
      <c r="E33" s="87"/>
      <c r="F33" s="87"/>
      <c r="G33" s="4"/>
      <c r="H33" s="4"/>
    </row>
    <row r="34" spans="1:9" ht="15" x14ac:dyDescent="0.3">
      <c r="A34" s="87"/>
      <c r="B34" s="99"/>
      <c r="C34" s="99"/>
      <c r="D34" s="99"/>
      <c r="E34" s="99"/>
      <c r="F34" s="99" t="s">
        <v>318</v>
      </c>
      <c r="G34" s="86">
        <f>SUM(G9:G33)</f>
        <v>0</v>
      </c>
      <c r="H34" s="86">
        <f>SUM(H9:H33)</f>
        <v>0</v>
      </c>
    </row>
    <row r="35" spans="1:9" ht="15" x14ac:dyDescent="0.3">
      <c r="A35" s="209"/>
      <c r="B35" s="209"/>
      <c r="C35" s="209"/>
      <c r="D35" s="209"/>
      <c r="E35" s="209"/>
      <c r="F35" s="209"/>
      <c r="G35" s="209"/>
      <c r="H35" s="182"/>
      <c r="I35" s="182"/>
    </row>
    <row r="36" spans="1:9" ht="15" x14ac:dyDescent="0.3">
      <c r="A36" s="210" t="s">
        <v>411</v>
      </c>
      <c r="B36" s="210"/>
      <c r="C36" s="209"/>
      <c r="D36" s="209"/>
      <c r="E36" s="209"/>
      <c r="F36" s="209"/>
      <c r="G36" s="209"/>
      <c r="H36" s="182"/>
      <c r="I36" s="182"/>
    </row>
    <row r="37" spans="1:9" ht="15" x14ac:dyDescent="0.3">
      <c r="A37" s="210"/>
      <c r="B37" s="210"/>
      <c r="C37" s="209"/>
      <c r="D37" s="209"/>
      <c r="E37" s="209"/>
      <c r="F37" s="209"/>
      <c r="G37" s="209"/>
      <c r="H37" s="182"/>
      <c r="I37" s="182"/>
    </row>
    <row r="38" spans="1:9" ht="15" x14ac:dyDescent="0.3">
      <c r="A38" s="210"/>
      <c r="B38" s="210"/>
      <c r="C38" s="182"/>
      <c r="D38" s="182"/>
      <c r="E38" s="182"/>
      <c r="F38" s="182"/>
      <c r="G38" s="182"/>
      <c r="H38" s="182"/>
      <c r="I38" s="182"/>
    </row>
    <row r="39" spans="1:9" ht="15" x14ac:dyDescent="0.3">
      <c r="A39" s="210"/>
      <c r="B39" s="210"/>
      <c r="C39" s="182"/>
      <c r="D39" s="182"/>
      <c r="E39" s="182"/>
      <c r="F39" s="182"/>
      <c r="G39" s="182"/>
      <c r="H39" s="182"/>
      <c r="I39" s="182"/>
    </row>
    <row r="40" spans="1:9" x14ac:dyDescent="0.2">
      <c r="A40" s="207"/>
      <c r="B40" s="207"/>
      <c r="C40" s="207"/>
      <c r="D40" s="207"/>
      <c r="E40" s="207"/>
      <c r="F40" s="207"/>
      <c r="G40" s="207"/>
      <c r="H40" s="207"/>
      <c r="I40" s="207"/>
    </row>
    <row r="41" spans="1:9" ht="15" x14ac:dyDescent="0.3">
      <c r="A41" s="188" t="s">
        <v>96</v>
      </c>
      <c r="B41" s="188"/>
      <c r="C41" s="182"/>
      <c r="D41" s="182"/>
      <c r="E41" s="182"/>
      <c r="F41" s="182"/>
      <c r="G41" s="182"/>
      <c r="H41" s="182"/>
      <c r="I41" s="182"/>
    </row>
    <row r="42" spans="1:9" ht="15" x14ac:dyDescent="0.3">
      <c r="A42" s="182"/>
      <c r="B42" s="182"/>
      <c r="C42" s="182"/>
      <c r="D42" s="182"/>
      <c r="E42" s="182"/>
      <c r="F42" s="182"/>
      <c r="G42" s="182"/>
      <c r="H42" s="182"/>
      <c r="I42" s="182"/>
    </row>
    <row r="43" spans="1:9" ht="15" x14ac:dyDescent="0.3">
      <c r="A43" s="182"/>
      <c r="B43" s="182"/>
      <c r="C43" s="182"/>
      <c r="D43" s="182"/>
      <c r="E43" s="182"/>
      <c r="F43" s="182"/>
      <c r="G43" s="182"/>
      <c r="H43" s="182"/>
      <c r="I43" s="189"/>
    </row>
    <row r="44" spans="1:9" ht="15" x14ac:dyDescent="0.3">
      <c r="A44" s="188"/>
      <c r="B44" s="188"/>
      <c r="C44" s="188" t="s">
        <v>376</v>
      </c>
      <c r="D44" s="188"/>
      <c r="E44" s="209"/>
      <c r="F44" s="188"/>
      <c r="G44" s="188"/>
      <c r="H44" s="182"/>
      <c r="I44" s="189"/>
    </row>
    <row r="45" spans="1:9" ht="15" x14ac:dyDescent="0.3">
      <c r="A45" s="182"/>
      <c r="B45" s="182"/>
      <c r="C45" s="182" t="s">
        <v>253</v>
      </c>
      <c r="D45" s="182"/>
      <c r="E45" s="182"/>
      <c r="F45" s="182"/>
      <c r="G45" s="182"/>
      <c r="H45" s="182"/>
      <c r="I45" s="189"/>
    </row>
    <row r="46" spans="1:9" x14ac:dyDescent="0.2">
      <c r="A46" s="190"/>
      <c r="B46" s="190"/>
      <c r="C46" s="190" t="s">
        <v>127</v>
      </c>
      <c r="D46" s="190"/>
      <c r="E46" s="190"/>
      <c r="F46" s="190"/>
      <c r="G46" s="19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m.maia</cp:lastModifiedBy>
  <cp:lastPrinted>2017-09-14T08:23:36Z</cp:lastPrinted>
  <dcterms:created xsi:type="dcterms:W3CDTF">2011-12-27T13:20:18Z</dcterms:created>
  <dcterms:modified xsi:type="dcterms:W3CDTF">2017-09-14T08:51:52Z</dcterms:modified>
</cp:coreProperties>
</file>