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0" windowWidth="28800" windowHeight="12330" tabRatio="954" firstSheet="1" activeTab="22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5.2'!$A$1:$I$34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N9'!$A$1:$K$53</definedName>
    <definedName name="_xlnm.Print_Area" localSheetId="25">'შემაჯამებელი ფორმა'!$A$1:$C$35</definedName>
  </definedNames>
  <calcPr calcId="144525"/>
</workbook>
</file>

<file path=xl/calcChain.xml><?xml version="1.0" encoding="utf-8"?>
<calcChain xmlns="http://schemas.openxmlformats.org/spreadsheetml/2006/main">
  <c r="D64" i="12" l="1"/>
  <c r="C64" i="12"/>
  <c r="D45" i="12"/>
  <c r="D44" i="12" s="1"/>
  <c r="C45" i="12"/>
  <c r="C44" i="12"/>
  <c r="D40" i="12"/>
  <c r="D34" i="12" s="1"/>
  <c r="C34" i="12"/>
  <c r="D32" i="12"/>
  <c r="D11" i="12"/>
  <c r="C11" i="12"/>
  <c r="C10" i="12"/>
  <c r="D10" i="12" l="1"/>
  <c r="I43" i="30" l="1"/>
  <c r="H43" i="30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G22" i="18"/>
  <c r="G23" i="18"/>
  <c r="G11" i="18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40" i="18" s="1"/>
  <c r="G10" i="18"/>
  <c r="J40" i="10"/>
  <c r="J37" i="10" s="1"/>
  <c r="I40" i="10"/>
  <c r="I37" i="10" s="1"/>
  <c r="H40" i="10"/>
  <c r="H37" i="10" s="1"/>
  <c r="G40" i="10"/>
  <c r="F40" i="10"/>
  <c r="E40" i="10"/>
  <c r="E37" i="10" s="1"/>
  <c r="D40" i="10"/>
  <c r="D37" i="10" s="1"/>
  <c r="G37" i="10"/>
  <c r="F37" i="10"/>
  <c r="C37" i="10"/>
  <c r="C34" i="10" s="1"/>
  <c r="B37" i="10"/>
  <c r="B34" i="10"/>
  <c r="J33" i="10"/>
  <c r="I33" i="10"/>
  <c r="H33" i="10"/>
  <c r="G33" i="10"/>
  <c r="F33" i="10"/>
  <c r="E33" i="10"/>
  <c r="D33" i="10"/>
  <c r="J24" i="10"/>
  <c r="I24" i="10"/>
  <c r="H24" i="10"/>
  <c r="G24" i="10"/>
  <c r="F24" i="10"/>
  <c r="E24" i="10"/>
  <c r="D24" i="10"/>
  <c r="C24" i="10"/>
  <c r="B24" i="10"/>
  <c r="J19" i="10"/>
  <c r="J17" i="10" s="1"/>
  <c r="I19" i="10"/>
  <c r="H19" i="10"/>
  <c r="G19" i="10"/>
  <c r="F19" i="10"/>
  <c r="F17" i="10" s="1"/>
  <c r="E19" i="10"/>
  <c r="E17" i="10" s="1"/>
  <c r="D19" i="10"/>
  <c r="D17" i="10" s="1"/>
  <c r="C19" i="10"/>
  <c r="C17" i="10" s="1"/>
  <c r="C9" i="10" s="1"/>
  <c r="B19" i="10"/>
  <c r="B17" i="10" s="1"/>
  <c r="I17" i="10"/>
  <c r="H17" i="10"/>
  <c r="G17" i="10"/>
  <c r="J14" i="10"/>
  <c r="I14" i="10"/>
  <c r="H14" i="10"/>
  <c r="G14" i="10"/>
  <c r="F14" i="10"/>
  <c r="E14" i="10"/>
  <c r="D14" i="10"/>
  <c r="C14" i="10"/>
  <c r="B14" i="10"/>
  <c r="J10" i="10"/>
  <c r="I10" i="10"/>
  <c r="I9" i="10" s="1"/>
  <c r="H10" i="10"/>
  <c r="G10" i="10"/>
  <c r="F10" i="10"/>
  <c r="E10" i="10"/>
  <c r="D10" i="10"/>
  <c r="C10" i="10"/>
  <c r="B10" i="10"/>
  <c r="G19" i="35"/>
  <c r="I19" i="35" s="1"/>
  <c r="G18" i="35"/>
  <c r="I18" i="35" s="1"/>
  <c r="I17" i="35"/>
  <c r="H17" i="35"/>
  <c r="G17" i="35"/>
  <c r="H16" i="35"/>
  <c r="I16" i="35" s="1"/>
  <c r="G16" i="35"/>
  <c r="I15" i="35"/>
  <c r="I14" i="35"/>
  <c r="F14" i="35"/>
  <c r="I13" i="35"/>
  <c r="F13" i="35"/>
  <c r="I12" i="35"/>
  <c r="F12" i="35"/>
  <c r="I11" i="35"/>
  <c r="F11" i="35"/>
  <c r="I10" i="35"/>
  <c r="F10" i="35"/>
  <c r="I9" i="35"/>
  <c r="G9" i="10" l="1"/>
  <c r="E9" i="10"/>
  <c r="D9" i="10"/>
  <c r="H9" i="10"/>
  <c r="B9" i="10"/>
  <c r="F9" i="10"/>
  <c r="J9" i="10"/>
  <c r="C25" i="59"/>
  <c r="C23" i="59"/>
  <c r="C21" i="59"/>
  <c r="C19" i="59"/>
  <c r="C18" i="59"/>
  <c r="C12" i="59"/>
  <c r="I2" i="35" l="1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D10" i="47" l="1"/>
  <c r="C10" i="47"/>
  <c r="D12" i="40"/>
  <c r="C12" i="40"/>
  <c r="C13" i="59" l="1"/>
  <c r="I38" i="35"/>
  <c r="A5" i="9"/>
  <c r="L35" i="55" l="1"/>
  <c r="A6" i="55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31" i="3"/>
  <c r="C31" i="3"/>
  <c r="C24" i="59" s="1"/>
  <c r="D9" i="7" l="1"/>
  <c r="C10" i="7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14" i="47" l="1"/>
  <c r="C9" i="47" s="1"/>
  <c r="D14" i="47"/>
  <c r="D9" i="47" s="1"/>
  <c r="L35" i="46"/>
  <c r="H34" i="45"/>
  <c r="G34" i="45"/>
  <c r="I20" i="43"/>
  <c r="H20" i="43"/>
  <c r="G20" i="43"/>
  <c r="D27" i="3" l="1"/>
  <c r="C27" i="3"/>
  <c r="C22" i="59" s="1"/>
  <c r="C20" i="59" s="1"/>
  <c r="D17" i="28" l="1"/>
  <c r="C17" i="28"/>
  <c r="C12" i="3" l="1"/>
  <c r="I26" i="29" l="1"/>
  <c r="D76" i="40" l="1"/>
  <c r="D67" i="40"/>
  <c r="D61" i="40"/>
  <c r="C61" i="40"/>
  <c r="D56" i="40"/>
  <c r="C56" i="40"/>
  <c r="D50" i="40"/>
  <c r="C50" i="40"/>
  <c r="D39" i="40"/>
  <c r="C11" i="59" s="1"/>
  <c r="C39" i="40"/>
  <c r="D35" i="40"/>
  <c r="C35" i="40"/>
  <c r="D26" i="40"/>
  <c r="D20" i="40" s="1"/>
  <c r="C26" i="40"/>
  <c r="C20" i="40" s="1"/>
  <c r="D17" i="40"/>
  <c r="C17" i="40"/>
  <c r="A6" i="40"/>
  <c r="C16" i="40" l="1"/>
  <c r="C11" i="40" s="1"/>
  <c r="D16" i="40"/>
  <c r="D11" i="40" s="1"/>
  <c r="A4" i="39" l="1"/>
  <c r="A4" i="35" l="1"/>
  <c r="H34" i="34" l="1"/>
  <c r="G34" i="34"/>
  <c r="A4" i="34"/>
  <c r="A4" i="30" l="1"/>
  <c r="H26" i="29"/>
  <c r="G26" i="29"/>
  <c r="A4" i="29"/>
  <c r="A5" i="28" l="1"/>
  <c r="D25" i="27"/>
  <c r="C25" i="27"/>
  <c r="A5" i="27"/>
  <c r="D24" i="26"/>
  <c r="C24" i="26"/>
  <c r="A5" i="26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A4" i="18"/>
  <c r="A4" i="10" l="1"/>
  <c r="A4" i="9"/>
  <c r="A4" i="12"/>
  <c r="A5" i="5"/>
  <c r="A4" i="7"/>
  <c r="D17" i="5" l="1"/>
  <c r="C14" i="59" s="1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D26" i="3"/>
  <c r="C10" i="59" l="1"/>
  <c r="C9" i="3"/>
  <c r="D9" i="3"/>
  <c r="C17" i="59" l="1"/>
</calcChain>
</file>

<file path=xl/sharedStrings.xml><?xml version="1.0" encoding="utf-8"?>
<sst xmlns="http://schemas.openxmlformats.org/spreadsheetml/2006/main" count="1312" uniqueCount="627">
  <si>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</si>
  <si>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</si>
  <si>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</si>
  <si>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</si>
  <si>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</si>
  <si>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</si>
  <si>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</si>
  <si>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</si>
  <si>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</si>
  <si>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</si>
  <si>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</si>
  <si>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</si>
  <si>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</si>
  <si>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</si>
  <si>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</si>
  <si>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</si>
  <si>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</si>
  <si>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</si>
  <si>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</si>
  <si>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</si>
  <si>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</si>
  <si>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</si>
  <si>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</si>
  <si>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</si>
  <si>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</si>
  <si>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</si>
  <si>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</si>
  <si>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</si>
  <si>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</si>
  <si>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</si>
  <si>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</si>
  <si>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</si>
  <si>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</si>
  <si>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</si>
  <si>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</si>
  <si>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</si>
  <si>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</si>
  <si>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</si>
  <si>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</si>
  <si>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</si>
  <si>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</si>
  <si>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</si>
  <si>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</si>
  <si>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</si>
  <si>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</si>
  <si>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</si>
  <si>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</si>
  <si>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</si>
  <si>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</si>
  <si>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</si>
  <si>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</si>
  <si>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</si>
  <si>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</si>
  <si>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</si>
  <si>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</si>
  <si>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</si>
  <si>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</si>
  <si>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</si>
  <si>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</si>
  <si>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</si>
  <si>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</si>
  <si>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</si>
  <si>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</si>
  <si>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</si>
  <si>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</si>
  <si>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</si>
  <si>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</si>
  <si>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</si>
  <si>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</si>
  <si>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</si>
  <si>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</si>
  <si>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</si>
  <si>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</si>
  <si>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</si>
  <si>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</si>
  <si>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</si>
  <si>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</si>
  <si>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</si>
  <si>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</si>
  <si>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</si>
  <si>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</si>
  <si>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</si>
  <si>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</si>
  <si>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</si>
  <si>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</si>
  <si>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</si>
  <si>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</si>
  <si>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</si>
  <si>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</si>
  <si>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</si>
  <si>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</si>
  <si>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</si>
  <si>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</si>
  <si>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</si>
  <si>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</si>
  <si>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</si>
  <si>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</si>
  <si>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</si>
  <si>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</si>
  <si>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</si>
  <si>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</si>
  <si>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</si>
  <si>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</si>
  <si>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</si>
  <si>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</si>
  <si>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</si>
  <si>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</si>
  <si>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</si>
  <si>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</si>
  <si>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</si>
  <si>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</si>
  <si>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</si>
  <si>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</si>
  <si>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</si>
  <si>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</si>
  <si>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</si>
  <si>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</si>
  <si>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</si>
  <si>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</si>
  <si>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</si>
  <si>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</si>
  <si>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</si>
  <si>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</si>
  <si>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</si>
  <si>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</si>
  <si>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</si>
  <si>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</si>
  <si>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</si>
  <si>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</si>
  <si>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</si>
  <si>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</si>
  <si>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</si>
  <si>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</si>
  <si>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</si>
  <si>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</si>
  <si>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</si>
  <si>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</si>
  <si>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</si>
  <si>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</si>
  <si>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</si>
  <si>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</si>
  <si>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</si>
  <si>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</si>
  <si>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</si>
  <si>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</si>
  <si>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</si>
  <si>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</si>
  <si>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</si>
  <si>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</si>
  <si>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</si>
  <si>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</si>
  <si>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</si>
  <si>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</si>
  <si>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</si>
  <si>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</si>
  <si>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</si>
  <si>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</si>
  <si>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</si>
  <si>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</si>
  <si>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</si>
  <si>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</si>
  <si>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</si>
  <si>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</si>
  <si>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</si>
  <si>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</si>
  <si>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</si>
  <si>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</si>
  <si>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</si>
  <si>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</si>
  <si>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</si>
  <si>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</si>
  <si>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</si>
  <si>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</si>
  <si>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</si>
  <si>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</si>
  <si>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</si>
  <si>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</si>
  <si>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</si>
  <si>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</si>
  <si>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</si>
  <si>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</si>
  <si>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</si>
  <si>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</si>
  <si>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</si>
  <si>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</si>
  <si>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</si>
  <si>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</si>
  <si>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</si>
  <si>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</si>
  <si>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</si>
  <si>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</si>
  <si>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</si>
  <si>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</si>
  <si>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</si>
  <si>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</si>
  <si>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</si>
  <si>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</si>
  <si>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</si>
  <si>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</si>
  <si>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</si>
  <si>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</si>
  <si>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</si>
  <si>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</si>
  <si>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</si>
  <si>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</si>
  <si>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</si>
  <si>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</si>
  <si>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</si>
  <si>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</si>
  <si>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</si>
  <si>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</si>
  <si>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</si>
  <si>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</si>
  <si>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</si>
  <si>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</si>
  <si>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</si>
  <si>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</si>
  <si>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</si>
  <si>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</si>
  <si>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</si>
  <si>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</si>
  <si>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</si>
  <si>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</si>
  <si>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</si>
  <si>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</si>
  <si>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</si>
  <si>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</si>
  <si>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</si>
  <si>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</si>
  <si>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</si>
  <si>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</si>
  <si>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</si>
  <si>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</si>
  <si>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</si>
  <si>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</si>
  <si>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</si>
  <si>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</si>
  <si>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</si>
  <si>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</si>
  <si>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</si>
  <si>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</si>
  <si>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</si>
  <si>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</si>
  <si>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</si>
  <si>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</si>
  <si>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</si>
  <si>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</si>
  <si>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</si>
  <si>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</si>
  <si>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</si>
  <si>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</si>
  <si>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</si>
  <si>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</si>
  <si>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</si>
  <si>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</si>
  <si>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</si>
  <si>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</si>
  <si>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</si>
  <si>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</si>
  <si>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</si>
  <si>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</si>
  <si>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</si>
  <si>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</si>
  <si>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</si>
  <si>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</si>
  <si>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</si>
  <si>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</si>
  <si>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</si>
  <si>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</si>
  <si>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</si>
  <si>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</si>
  <si>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</si>
  <si>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</si>
  <si>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</si>
  <si>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</si>
  <si>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</si>
  <si>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</si>
  <si>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</si>
  <si>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</si>
  <si>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</si>
  <si>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</si>
  <si>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</si>
  <si>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</si>
  <si>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</si>
  <si>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</si>
  <si>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</si>
  <si>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</si>
  <si>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</si>
  <si>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</si>
  <si>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</si>
  <si>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</si>
  <si>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</si>
  <si>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</si>
  <si>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</si>
  <si>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</si>
  <si>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</si>
  <si>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</si>
  <si>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</si>
  <si>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</si>
  <si>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</si>
  <si>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</si>
  <si>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</si>
  <si>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</si>
  <si>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</si>
  <si>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</si>
  <si>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</si>
  <si>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</si>
  <si>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</si>
  <si>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</si>
  <si>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</si>
  <si>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</si>
  <si>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</si>
  <si>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</si>
  <si>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</si>
  <si>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</si>
  <si>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</si>
  <si>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</si>
  <si>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</si>
  <si>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</si>
  <si>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</si>
  <si>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</si>
  <si>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</si>
  <si>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</si>
  <si>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</si>
  <si>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</si>
  <si>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</si>
  <si>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</si>
  <si>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</si>
  <si>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</si>
  <si>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</si>
  <si>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</si>
  <si>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</si>
  <si>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</si>
  <si>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</si>
  <si>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</si>
  <si>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</si>
  <si>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</si>
  <si>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</si>
  <si>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</si>
  <si>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</si>
  <si>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</si>
  <si>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</si>
  <si>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</si>
  <si>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</si>
  <si>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</si>
  <si>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</si>
  <si>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</si>
  <si>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</si>
  <si>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</si>
  <si>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</si>
  <si>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</si>
  <si>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</si>
  <si>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</si>
  <si>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</si>
  <si>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</si>
  <si>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</si>
  <si>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</si>
  <si>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</si>
  <si>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</si>
  <si>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</si>
  <si>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</si>
  <si>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</si>
  <si>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</si>
  <si>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</si>
  <si>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</si>
  <si>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</si>
  <si>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</si>
  <si>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</si>
  <si>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</si>
  <si>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</si>
  <si>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</si>
  <si>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</si>
  <si>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</si>
  <si>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</si>
  <si>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</si>
  <si>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</si>
  <si>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</si>
  <si>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</si>
  <si>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</si>
  <si>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</si>
  <si>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</si>
  <si>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</si>
  <si>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</si>
  <si>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</si>
  <si>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</si>
  <si>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</si>
  <si>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</si>
  <si>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</si>
  <si>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</si>
  <si>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</si>
  <si>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</si>
  <si>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</si>
  <si>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</si>
  <si>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</si>
  <si>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</si>
  <si>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</si>
  <si>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</si>
  <si>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</si>
  <si>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</si>
  <si>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</si>
  <si>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</si>
  <si>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</si>
  <si>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</si>
  <si>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</si>
  <si>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</si>
  <si>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</si>
  <si>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</si>
  <si>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</si>
  <si>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</si>
  <si>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</si>
  <si>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</si>
  <si>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</si>
  <si>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</si>
  <si>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</si>
  <si>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</si>
  <si>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</si>
  <si>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</si>
  <si>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</si>
  <si>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</si>
  <si>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</si>
  <si>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</si>
  <si>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</si>
  <si>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</si>
  <si>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</si>
  <si>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</si>
  <si>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</si>
  <si>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</si>
  <si>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</si>
  <si>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</si>
  <si>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</si>
  <si>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</si>
  <si>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</si>
  <si>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</si>
  <si>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</si>
  <si>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</si>
  <si>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</si>
  <si>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</si>
  <si>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</si>
  <si>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</si>
  <si>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</si>
  <si>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</si>
  <si>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</si>
  <si>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</si>
  <si>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</si>
  <si>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</si>
  <si>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</si>
  <si>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</si>
  <si>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</si>
  <si>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</si>
  <si>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</si>
  <si>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</si>
  <si>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</si>
  <si>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</si>
  <si>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</si>
  <si>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</si>
  <si>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</si>
  <si>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</si>
  <si>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</si>
  <si>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</si>
  <si>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</si>
  <si>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</si>
  <si>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</si>
  <si>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</si>
  <si>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</si>
  <si>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</si>
  <si>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</si>
  <si>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</si>
  <si>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</si>
  <si>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</si>
  <si>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</si>
  <si>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</si>
  <si>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</si>
  <si>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</si>
  <si>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</si>
  <si>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</si>
  <si>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</si>
  <si>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</si>
  <si>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</si>
  <si>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</si>
  <si>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</si>
  <si>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</si>
  <si>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</si>
  <si>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</si>
  <si>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</si>
  <si>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</si>
  <si>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</si>
  <si>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</si>
  <si>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</si>
  <si>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</si>
  <si>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</si>
  <si>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</si>
  <si>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</si>
  <si>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</si>
  <si>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</si>
  <si>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</si>
  <si>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</si>
  <si>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</si>
  <si>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</si>
  <si>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</si>
  <si>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</si>
  <si>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</si>
  <si>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</si>
  <si>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</si>
  <si>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</si>
  <si>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</si>
  <si>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</si>
  <si>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</si>
  <si>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</si>
  <si>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</si>
  <si>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</si>
  <si>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</si>
  <si>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</si>
  <si>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</si>
  <si>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08.01.2017-08.21.2017</t>
  </si>
  <si>
    <t>მოქალაქეთა  პოლიტიკური გაერთიანება "ეროვნული ფორუმი"</t>
  </si>
  <si>
    <t>მოქალაქეთა პოლიტიკური გაერთიანება  "ეროვნული ფორუმი"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</si>
  <si>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</si>
  <si>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</si>
  <si>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</si>
  <si>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</si>
  <si>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</si>
  <si>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</si>
  <si>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</si>
  <si>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</si>
  <si>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</si>
  <si>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</si>
  <si>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</si>
  <si>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</si>
  <si>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</si>
  <si>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</si>
  <si>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თურქული კომპანია "YILMAZ TEXTIL ABDULLAH YILMAZ"</t>
  </si>
  <si>
    <t>ნიაზ დიასამიძე</t>
  </si>
  <si>
    <t>იჯარა</t>
  </si>
  <si>
    <t>ავთანდილ ბერიძე</t>
  </si>
  <si>
    <t>61008007806</t>
  </si>
  <si>
    <t>წარმომადგენლობითი ხარჯი</t>
  </si>
  <si>
    <t>სალაროდან ნაშთის უკან დაბრუნება</t>
  </si>
  <si>
    <t>ბანკიდან თანხის გამოტანა</t>
  </si>
  <si>
    <t>საქართველოს ბანკი</t>
  </si>
  <si>
    <t>GE172BG0000000187727300</t>
  </si>
  <si>
    <t>07.15.2008</t>
  </si>
  <si>
    <t>გოჩა</t>
  </si>
  <si>
    <t>ჯაბიძე</t>
  </si>
  <si>
    <t>01026011115</t>
  </si>
  <si>
    <t>პარტიის წევრი</t>
  </si>
  <si>
    <t xml:space="preserve">    კახაბერ</t>
  </si>
  <si>
    <t xml:space="preserve">   შარტავა</t>
  </si>
  <si>
    <t>01008005455</t>
  </si>
  <si>
    <t>რევაზ</t>
  </si>
  <si>
    <t>შავიშვილი</t>
  </si>
  <si>
    <t>01024006197</t>
  </si>
  <si>
    <t>დავით</t>
  </si>
  <si>
    <t>კაკაბაძე</t>
  </si>
  <si>
    <t>ზურაბ</t>
  </si>
  <si>
    <t>ჩიკვაიძე</t>
  </si>
  <si>
    <t>01006006283</t>
  </si>
  <si>
    <t xml:space="preserve">მალხაზ </t>
  </si>
  <si>
    <t>ვახტანგაშვილი</t>
  </si>
  <si>
    <t>59002001330</t>
  </si>
  <si>
    <t>ანი</t>
  </si>
  <si>
    <t>მიროტაძე</t>
  </si>
  <si>
    <t>54001008183</t>
  </si>
  <si>
    <t>კახა</t>
  </si>
  <si>
    <t>ჩაკვეტაძე</t>
  </si>
  <si>
    <t>01015007988</t>
  </si>
  <si>
    <t>კობა</t>
  </si>
  <si>
    <t>ძაძამია</t>
  </si>
  <si>
    <t>51001001535</t>
  </si>
  <si>
    <t>მარინე</t>
  </si>
  <si>
    <t>პოლიანსკაია</t>
  </si>
  <si>
    <t>57001018889</t>
  </si>
  <si>
    <t>ხათუნა</t>
  </si>
  <si>
    <t>გურჯიშვილი</t>
  </si>
  <si>
    <t>01010002624</t>
  </si>
  <si>
    <t xml:space="preserve">    გიული</t>
  </si>
  <si>
    <t xml:space="preserve">  შუღლიაშვილი</t>
  </si>
  <si>
    <t>01024057988</t>
  </si>
  <si>
    <t>ტარიელ</t>
  </si>
  <si>
    <t>სოფრომაძე</t>
  </si>
  <si>
    <t>01030005290</t>
  </si>
  <si>
    <t>კუპატაშვილი</t>
  </si>
  <si>
    <t>01024033013</t>
  </si>
  <si>
    <t>მალხაზ</t>
  </si>
  <si>
    <t>გოშუანი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</si>
  <si>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</si>
  <si>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</si>
  <si>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</si>
  <si>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</si>
  <si>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</si>
  <si>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</si>
  <si>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</si>
  <si>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 xml:space="preserve">ზურაბ </t>
  </si>
  <si>
    <t xml:space="preserve"> 01006006283</t>
  </si>
  <si>
    <t>პარტიულ დავალებათა შესასრულებლად</t>
  </si>
  <si>
    <t>კახეთის მხარის რაიონებში</t>
  </si>
  <si>
    <t>გიული</t>
  </si>
  <si>
    <t>შუღლიაშვილი</t>
  </si>
  <si>
    <t>გიორგი</t>
  </si>
  <si>
    <t>ბერიძიშვილი</t>
  </si>
  <si>
    <t>01001067864</t>
  </si>
  <si>
    <t>ხვიჩა</t>
  </si>
  <si>
    <t>თამაზაშვილი</t>
  </si>
  <si>
    <t>14001003597</t>
  </si>
  <si>
    <t>გურამ</t>
  </si>
  <si>
    <t>მჭედლიძე</t>
  </si>
  <si>
    <t>59001093329</t>
  </si>
  <si>
    <t>გრიგორ</t>
  </si>
  <si>
    <t>ნიშნიანიძე</t>
  </si>
  <si>
    <t>01018001399</t>
  </si>
  <si>
    <t>მცხეთა-მთიანეთის მხარის რაიონებში</t>
  </si>
  <si>
    <t>ეკატერინე</t>
  </si>
  <si>
    <t>კვანტალიანი</t>
  </si>
  <si>
    <t>01017056602</t>
  </si>
  <si>
    <t xml:space="preserve">ვახტანგ </t>
  </si>
  <si>
    <t>შუკვანი</t>
  </si>
  <si>
    <t>01023007693</t>
  </si>
  <si>
    <t>ქობულეთის რაიონში</t>
  </si>
  <si>
    <t>ქ. ბათუმში და ხელვაჩაურის რაიონში</t>
  </si>
  <si>
    <t>სამცხე-ჯავახეთის რეგიონში</t>
  </si>
  <si>
    <t>იმერეთის რეგიონში</t>
  </si>
  <si>
    <t>კარლო</t>
  </si>
  <si>
    <t>გაგნიძე</t>
  </si>
  <si>
    <t>01021002259</t>
  </si>
  <si>
    <t>შიდა ქართლის რეგიონში</t>
  </si>
  <si>
    <t>გივი</t>
  </si>
  <si>
    <t>გარსევანიშვილი</t>
  </si>
  <si>
    <t>01001050693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</si>
</sst>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b/>
      <sz val="8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18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67" fontId="19" fillId="5" borderId="0" xfId="9" applyNumberFormat="1" applyFont="1" applyFill="1" applyBorder="1" applyAlignment="1" applyProtection="1">
      <alignment vertical="center"/>
      <protection locked="0"/>
    </xf>
    <xf numFmtId="14" fontId="11" fillId="0" borderId="1" xfId="3" applyNumberFormat="1" applyFont="1" applyFill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4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24" fillId="0" borderId="1" xfId="2" applyNumberFormat="1" applyFont="1" applyFill="1" applyBorder="1" applyAlignment="1" applyProtection="1">
      <alignment horizontal="right" vertical="center" wrapText="1"/>
      <protection locked="0"/>
    </xf>
    <xf numFmtId="14" fontId="11" fillId="0" borderId="36" xfId="3" applyNumberFormat="1" applyFont="1" applyFill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vertical="top" wrapText="1"/>
      <protection locked="0"/>
    </xf>
    <xf numFmtId="0" fontId="24" fillId="0" borderId="1" xfId="2" applyFont="1" applyFill="1" applyBorder="1" applyAlignment="1" applyProtection="1">
      <alignment horizontal="center" vertical="center" wrapText="1"/>
      <protection locked="0"/>
    </xf>
    <xf numFmtId="0" fontId="24" fillId="0" borderId="1" xfId="2" applyFont="1" applyFill="1" applyBorder="1" applyAlignment="1" applyProtection="1">
      <alignment vertical="top" wrapText="1"/>
      <protection locked="0"/>
    </xf>
    <xf numFmtId="49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24" fillId="0" borderId="1" xfId="2" applyNumberFormat="1" applyFont="1" applyFill="1" applyBorder="1" applyAlignment="1" applyProtection="1">
      <alignment horizontal="right" vertical="top" wrapText="1"/>
      <protection locked="0"/>
    </xf>
    <xf numFmtId="0" fontId="19" fillId="5" borderId="1" xfId="15" applyFont="1" applyFill="1" applyBorder="1" applyAlignment="1" applyProtection="1">
      <alignment vertical="center" wrapText="1"/>
    </xf>
    <xf numFmtId="0" fontId="19" fillId="0" borderId="1" xfId="15" applyFont="1" applyFill="1" applyBorder="1" applyAlignment="1" applyProtection="1">
      <alignment vertical="center" wrapText="1"/>
      <protection locked="0"/>
    </xf>
    <xf numFmtId="3" fontId="22" fillId="0" borderId="1" xfId="1" applyNumberFormat="1" applyFont="1" applyFill="1" applyBorder="1" applyAlignment="1" applyProtection="1">
      <alignment horizontal="right" vertical="center"/>
    </xf>
    <xf numFmtId="4" fontId="19" fillId="0" borderId="1" xfId="15" applyNumberFormat="1" applyFont="1" applyFill="1" applyBorder="1" applyAlignment="1" applyProtection="1">
      <alignment vertical="center" wrapText="1"/>
      <protection locked="0"/>
    </xf>
    <xf numFmtId="4" fontId="19" fillId="0" borderId="1" xfId="15" applyNumberFormat="1" applyFont="1" applyBorder="1" applyAlignment="1" applyProtection="1">
      <alignment vertical="center" wrapText="1"/>
      <protection locked="0"/>
    </xf>
    <xf numFmtId="14" fontId="27" fillId="0" borderId="2" xfId="11" applyNumberFormat="1" applyFont="1" applyBorder="1" applyAlignment="1" applyProtection="1">
      <alignment horizontal="right" vertical="center" wrapText="1"/>
      <protection locked="0"/>
    </xf>
    <xf numFmtId="2" fontId="24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27" fillId="0" borderId="2" xfId="11" applyFont="1" applyFill="1" applyBorder="1" applyAlignment="1" applyProtection="1">
      <alignment vertical="center" wrapText="1"/>
      <protection locked="0"/>
    </xf>
    <xf numFmtId="1" fontId="24" fillId="0" borderId="2" xfId="2" applyNumberFormat="1" applyFont="1" applyFill="1" applyBorder="1" applyAlignment="1" applyProtection="1">
      <alignment horizontal="left" vertical="center" wrapText="1"/>
      <protection locked="0"/>
    </xf>
    <xf numFmtId="1" fontId="24" fillId="0" borderId="30" xfId="2" applyNumberFormat="1" applyFont="1" applyFill="1" applyBorder="1" applyAlignment="1" applyProtection="1">
      <alignment horizontal="left" vertical="center" wrapText="1"/>
      <protection locked="0"/>
    </xf>
    <xf numFmtId="14" fontId="27" fillId="0" borderId="2" xfId="11" applyNumberFormat="1" applyFont="1" applyFill="1" applyBorder="1" applyAlignment="1" applyProtection="1">
      <alignment vertical="center" wrapText="1"/>
      <protection locked="0"/>
    </xf>
    <xf numFmtId="0" fontId="25" fillId="0" borderId="6" xfId="2" applyFont="1" applyFill="1" applyBorder="1" applyAlignment="1" applyProtection="1">
      <alignment horizontal="center" vertical="center" wrapText="1"/>
      <protection locked="0"/>
    </xf>
    <xf numFmtId="0" fontId="16" fillId="5" borderId="0" xfId="0" applyFont="1" applyFill="1" applyBorder="1" applyAlignment="1">
      <alignment horizontal="center"/>
    </xf>
    <xf numFmtId="0" fontId="17" fillId="5" borderId="0" xfId="0" applyFont="1" applyFill="1" applyBorder="1" applyAlignment="1" applyProtection="1">
      <alignment horizontal="left"/>
      <protection locked="0"/>
    </xf>
    <xf numFmtId="0" fontId="0" fillId="5" borderId="0" xfId="0" applyFill="1" applyBorder="1" applyAlignment="1">
      <alignment horizontal="left"/>
    </xf>
    <xf numFmtId="4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17" fillId="0" borderId="1" xfId="1" applyFont="1" applyFill="1" applyBorder="1" applyAlignment="1" applyProtection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0" fontId="17" fillId="0" borderId="1" xfId="1" applyFont="1" applyFill="1" applyBorder="1" applyAlignment="1" applyProtection="1">
      <alignment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35" fillId="0" borderId="1" xfId="1" applyFont="1" applyFill="1" applyBorder="1" applyAlignment="1" applyProtection="1">
      <alignment horizontal="center" vertical="center" wrapText="1"/>
    </xf>
    <xf numFmtId="0" fontId="22" fillId="0" borderId="1" xfId="1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22" fillId="0" borderId="1" xfId="1" applyFont="1" applyFill="1" applyBorder="1" applyAlignment="1" applyProtection="1">
      <alignment vertical="center" wrapText="1"/>
    </xf>
    <xf numFmtId="49" fontId="17" fillId="0" borderId="0" xfId="0" applyNumberFormat="1" applyFont="1" applyFill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 wrapText="1"/>
    </xf>
    <xf numFmtId="0" fontId="17" fillId="0" borderId="36" xfId="1" applyFont="1" applyFill="1" applyBorder="1" applyAlignment="1" applyProtection="1">
      <alignment horizontal="center" vertical="center" wrapText="1"/>
    </xf>
    <xf numFmtId="0" fontId="35" fillId="0" borderId="36" xfId="1" applyFont="1" applyFill="1" applyBorder="1" applyAlignment="1" applyProtection="1">
      <alignment horizontal="center" vertical="center" wrapText="1"/>
    </xf>
    <xf numFmtId="0" fontId="22" fillId="0" borderId="36" xfId="1" applyFont="1" applyFill="1" applyBorder="1" applyAlignment="1" applyProtection="1">
      <alignment horizontal="center" vertical="center" wrapText="1"/>
    </xf>
    <xf numFmtId="3" fontId="22" fillId="0" borderId="36" xfId="1" applyNumberFormat="1" applyFont="1" applyFill="1" applyBorder="1" applyAlignment="1" applyProtection="1">
      <alignment horizontal="center" vertical="center" wrapText="1"/>
      <protection locked="0"/>
    </xf>
    <xf numFmtId="49" fontId="24" fillId="0" borderId="1" xfId="12" applyNumberFormat="1" applyFont="1" applyFill="1" applyBorder="1" applyAlignment="1">
      <alignment horizontal="center" vertical="center"/>
    </xf>
    <xf numFmtId="4" fontId="22" fillId="5" borderId="1" xfId="1" applyNumberFormat="1" applyFont="1" applyFill="1" applyBorder="1" applyAlignment="1" applyProtection="1">
      <alignment horizontal="right" vertical="center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0" borderId="1" xfId="3" applyNumberFormat="1" applyFont="1" applyBorder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4" fontId="17" fillId="0" borderId="1" xfId="2" applyNumberFormat="1" applyFont="1" applyFill="1" applyBorder="1" applyAlignment="1" applyProtection="1">
      <alignment horizontal="left" vertical="top"/>
      <protection locked="0"/>
    </xf>
    <xf numFmtId="4" fontId="22" fillId="5" borderId="1" xfId="0" applyNumberFormat="1" applyFont="1" applyFill="1" applyBorder="1" applyProtection="1"/>
    <xf numFmtId="4" fontId="17" fillId="5" borderId="1" xfId="0" applyNumberFormat="1" applyFont="1" applyFill="1" applyBorder="1" applyAlignment="1" applyProtection="1">
      <alignment horizontal="center"/>
    </xf>
    <xf numFmtId="4" fontId="17" fillId="5" borderId="35" xfId="0" applyNumberFormat="1" applyFont="1" applyFill="1" applyBorder="1" applyAlignment="1" applyProtection="1">
      <alignment horizontal="center"/>
    </xf>
    <xf numFmtId="4" fontId="17" fillId="0" borderId="4" xfId="0" applyNumberFormat="1" applyFont="1" applyBorder="1" applyProtection="1">
      <protection locked="0"/>
    </xf>
    <xf numFmtId="4" fontId="17" fillId="5" borderId="2" xfId="0" applyNumberFormat="1" applyFont="1" applyFill="1" applyBorder="1" applyAlignment="1" applyProtection="1">
      <alignment horizontal="center"/>
    </xf>
    <xf numFmtId="4" fontId="17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Alignment="1" applyProtection="1">
      <alignment horizontal="center"/>
    </xf>
    <xf numFmtId="4" fontId="17" fillId="0" borderId="0" xfId="0" applyNumberFormat="1" applyFont="1" applyProtection="1">
      <protection locked="0"/>
    </xf>
    <xf numFmtId="4" fontId="22" fillId="5" borderId="1" xfId="0" applyNumberFormat="1" applyFont="1" applyFill="1" applyBorder="1" applyAlignment="1" applyProtection="1">
      <alignment horizontal="right" vertical="center" wrapText="1"/>
    </xf>
    <xf numFmtId="14" fontId="17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2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171450</xdr:rowOff>
    </xdr:from>
    <xdr:to>
      <xdr:col>2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171450</xdr:rowOff>
    </xdr:from>
    <xdr:to>
      <xdr:col>1</xdr:col>
      <xdr:colOff>1495425</xdr:colOff>
      <xdr:row>51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52</xdr:row>
      <xdr:rowOff>4082</xdr:rowOff>
    </xdr:from>
    <xdr:to>
      <xdr:col>5</xdr:col>
      <xdr:colOff>110219</xdr:colOff>
      <xdr:row>52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showGridLines="0" view="pageBreakPreview" zoomScale="93" zoomScaleNormal="100" zoomScaleSheetLayoutView="93" workbookViewId="0">
      <selection activeCell="P16" sqref="P16"/>
    </sheetView>
  </sheetViews>
  <sheetFormatPr defaultRowHeight="15" x14ac:dyDescent="0.2"/>
  <cols>
    <col min="1" max="1" width="6.28515625" style="254" bestFit="1" customWidth="1"/>
    <col min="2" max="2" width="13.140625" style="254" customWidth="1"/>
    <col min="3" max="3" width="17.85546875" style="254" customWidth="1"/>
    <col min="4" max="4" width="15.140625" style="254" customWidth="1"/>
    <col min="5" max="5" width="24.5703125" style="254" customWidth="1"/>
    <col min="6" max="7" width="19.140625" style="255" customWidth="1"/>
    <col min="8" max="8" width="16.28515625" style="255" customWidth="1"/>
    <col min="9" max="9" width="16.42578125" style="254" bestFit="1" customWidth="1"/>
    <col min="10" max="10" width="17.42578125" style="254" customWidth="1"/>
    <col min="11" max="11" width="13.140625" style="254" bestFit="1" customWidth="1"/>
    <col min="12" max="12" width="17.5703125" style="254" customWidth="1"/>
    <col min="13" max="16384" width="9.140625" style="254"/>
  </cols>
  <sheetData>
    <row r="1" spans="1:14" s="265" customFormat="1" x14ac:dyDescent="0.2">
      <c r="A1" s="330" t="s">
        <v>301</v>
      </c>
      <c r="B1" s="319"/>
      <c r="C1" s="319"/>
      <c r="D1" s="319"/>
      <c r="E1" s="320"/>
      <c r="F1" s="314"/>
      <c r="G1" s="320"/>
      <c r="H1" s="329"/>
      <c r="I1" s="319"/>
      <c r="J1" s="320"/>
      <c r="K1" s="320"/>
      <c r="L1" s="328" t="s">
        <v>109</v>
      </c>
    </row>
    <row r="2" spans="1:14" s="265" customFormat="1" x14ac:dyDescent="0.2">
      <c r="A2" s="327" t="s">
        <v>140</v>
      </c>
      <c r="B2" s="319"/>
      <c r="C2" s="319"/>
      <c r="D2" s="319"/>
      <c r="E2" s="320"/>
      <c r="F2" s="314"/>
      <c r="G2" s="320"/>
      <c r="H2" s="326"/>
      <c r="I2" s="319"/>
      <c r="J2" s="320"/>
      <c r="K2" s="320"/>
      <c r="L2" s="481" t="s">
        <v>513</v>
      </c>
      <c r="M2" s="482"/>
      <c r="N2" s="482"/>
    </row>
    <row r="3" spans="1:14" s="265" customFormat="1" x14ac:dyDescent="0.2">
      <c r="A3" s="325"/>
      <c r="B3" s="319"/>
      <c r="C3" s="324"/>
      <c r="D3" s="323"/>
      <c r="E3" s="320"/>
      <c r="F3" s="322"/>
      <c r="G3" s="320"/>
      <c r="H3" s="320"/>
      <c r="I3" s="314"/>
      <c r="J3" s="319"/>
      <c r="K3" s="319"/>
      <c r="L3" s="318"/>
    </row>
    <row r="4" spans="1:14" s="265" customFormat="1" x14ac:dyDescent="0.2">
      <c r="A4" s="356" t="s">
        <v>269</v>
      </c>
      <c r="B4" s="314"/>
      <c r="C4" s="314"/>
      <c r="D4" s="363"/>
      <c r="E4" s="364"/>
      <c r="F4" s="321"/>
      <c r="G4" s="320"/>
      <c r="H4" s="365"/>
      <c r="I4" s="364"/>
      <c r="J4" s="319"/>
      <c r="K4" s="320"/>
      <c r="L4" s="318"/>
    </row>
    <row r="5" spans="1:14" s="265" customFormat="1" ht="15.75" thickBot="1" x14ac:dyDescent="0.25">
      <c r="A5" s="483" t="s">
        <v>515</v>
      </c>
      <c r="B5" s="483"/>
      <c r="C5" s="483"/>
      <c r="D5" s="483"/>
      <c r="E5" s="483"/>
      <c r="F5" s="483"/>
      <c r="G5" s="321"/>
      <c r="H5" s="321"/>
      <c r="I5" s="320"/>
      <c r="J5" s="319"/>
      <c r="K5" s="319"/>
      <c r="L5" s="318"/>
    </row>
    <row r="6" spans="1:14" ht="15.75" thickBot="1" x14ac:dyDescent="0.25">
      <c r="A6" s="317"/>
      <c r="B6" s="316"/>
      <c r="C6" s="315"/>
      <c r="D6" s="315"/>
      <c r="E6" s="315"/>
      <c r="F6" s="314"/>
      <c r="G6" s="314"/>
      <c r="H6" s="314"/>
      <c r="I6" s="486" t="s">
        <v>438</v>
      </c>
      <c r="J6" s="487"/>
      <c r="K6" s="488"/>
      <c r="L6" s="313"/>
    </row>
    <row r="7" spans="1:14" s="301" customFormat="1" ht="51.75" thickBot="1" x14ac:dyDescent="0.25">
      <c r="A7" s="312" t="s">
        <v>64</v>
      </c>
      <c r="B7" s="311" t="s">
        <v>141</v>
      </c>
      <c r="C7" s="311" t="s">
        <v>437</v>
      </c>
      <c r="D7" s="310" t="s">
        <v>275</v>
      </c>
      <c r="E7" s="309" t="s">
        <v>436</v>
      </c>
      <c r="F7" s="308" t="s">
        <v>435</v>
      </c>
      <c r="G7" s="307" t="s">
        <v>228</v>
      </c>
      <c r="H7" s="306" t="s">
        <v>225</v>
      </c>
      <c r="I7" s="305" t="s">
        <v>434</v>
      </c>
      <c r="J7" s="304" t="s">
        <v>272</v>
      </c>
      <c r="K7" s="303" t="s">
        <v>229</v>
      </c>
      <c r="L7" s="302" t="s">
        <v>230</v>
      </c>
    </row>
    <row r="8" spans="1:14" s="295" customFormat="1" ht="15.75" thickBot="1" x14ac:dyDescent="0.25">
      <c r="A8" s="299">
        <v>1</v>
      </c>
      <c r="B8" s="298">
        <v>2</v>
      </c>
      <c r="C8" s="300">
        <v>3</v>
      </c>
      <c r="D8" s="300">
        <v>4</v>
      </c>
      <c r="E8" s="299">
        <v>5</v>
      </c>
      <c r="F8" s="298">
        <v>6</v>
      </c>
      <c r="G8" s="300">
        <v>7</v>
      </c>
      <c r="H8" s="298">
        <v>8</v>
      </c>
      <c r="I8" s="299">
        <v>9</v>
      </c>
      <c r="J8" s="298">
        <v>10</v>
      </c>
      <c r="K8" s="297">
        <v>11</v>
      </c>
      <c r="L8" s="296">
        <v>12</v>
      </c>
    </row>
    <row r="9" spans="1:14" x14ac:dyDescent="0.2">
      <c r="A9" s="294">
        <v>1</v>
      </c>
      <c r="B9" s="285"/>
      <c r="C9" s="284"/>
      <c r="D9" s="293"/>
      <c r="E9" s="292"/>
      <c r="F9" s="281"/>
      <c r="G9" s="291"/>
      <c r="H9" s="291"/>
      <c r="I9" s="290"/>
      <c r="J9" s="289"/>
      <c r="K9" s="288"/>
      <c r="L9" s="287"/>
    </row>
    <row r="10" spans="1:14" x14ac:dyDescent="0.2">
      <c r="A10" s="286">
        <v>2</v>
      </c>
      <c r="B10" s="285"/>
      <c r="C10" s="284"/>
      <c r="D10" s="283"/>
      <c r="E10" s="282"/>
      <c r="F10" s="281"/>
      <c r="G10" s="281"/>
      <c r="H10" s="281"/>
      <c r="I10" s="280"/>
      <c r="J10" s="279"/>
      <c r="K10" s="278"/>
      <c r="L10" s="277"/>
    </row>
    <row r="11" spans="1:14" x14ac:dyDescent="0.2">
      <c r="A11" s="286">
        <v>3</v>
      </c>
      <c r="B11" s="285"/>
      <c r="C11" s="284"/>
      <c r="D11" s="283"/>
      <c r="E11" s="282"/>
      <c r="F11" s="369"/>
      <c r="G11" s="281"/>
      <c r="H11" s="281"/>
      <c r="I11" s="280"/>
      <c r="J11" s="279"/>
      <c r="K11" s="278"/>
      <c r="L11" s="277"/>
    </row>
    <row r="12" spans="1:14" x14ac:dyDescent="0.2">
      <c r="A12" s="286">
        <v>4</v>
      </c>
      <c r="B12" s="285"/>
      <c r="C12" s="284"/>
      <c r="D12" s="283"/>
      <c r="E12" s="282"/>
      <c r="F12" s="281"/>
      <c r="G12" s="281"/>
      <c r="H12" s="281"/>
      <c r="I12" s="280"/>
      <c r="J12" s="279"/>
      <c r="K12" s="278"/>
      <c r="L12" s="277"/>
    </row>
    <row r="13" spans="1:14" x14ac:dyDescent="0.2">
      <c r="A13" s="286">
        <v>5</v>
      </c>
      <c r="B13" s="285"/>
      <c r="C13" s="284"/>
      <c r="D13" s="283"/>
      <c r="E13" s="282"/>
      <c r="F13" s="281"/>
      <c r="G13" s="281"/>
      <c r="H13" s="281"/>
      <c r="I13" s="280"/>
      <c r="J13" s="279"/>
      <c r="K13" s="278"/>
      <c r="L13" s="277"/>
    </row>
    <row r="14" spans="1:14" x14ac:dyDescent="0.2">
      <c r="A14" s="286">
        <v>6</v>
      </c>
      <c r="B14" s="285"/>
      <c r="C14" s="284"/>
      <c r="D14" s="283"/>
      <c r="E14" s="282"/>
      <c r="F14" s="281"/>
      <c r="G14" s="281"/>
      <c r="H14" s="281"/>
      <c r="I14" s="280"/>
      <c r="J14" s="279"/>
      <c r="K14" s="278"/>
      <c r="L14" s="277"/>
    </row>
    <row r="15" spans="1:14" x14ac:dyDescent="0.2">
      <c r="A15" s="286">
        <v>7</v>
      </c>
      <c r="B15" s="285"/>
      <c r="C15" s="284"/>
      <c r="D15" s="283"/>
      <c r="E15" s="282"/>
      <c r="F15" s="281"/>
      <c r="G15" s="281"/>
      <c r="H15" s="281"/>
      <c r="I15" s="280"/>
      <c r="J15" s="279"/>
      <c r="K15" s="278"/>
      <c r="L15" s="277"/>
    </row>
    <row r="16" spans="1:14" x14ac:dyDescent="0.2">
      <c r="A16" s="286">
        <v>8</v>
      </c>
      <c r="B16" s="285"/>
      <c r="C16" s="284"/>
      <c r="D16" s="283"/>
      <c r="E16" s="282"/>
      <c r="F16" s="281"/>
      <c r="G16" s="281"/>
      <c r="H16" s="281"/>
      <c r="I16" s="280"/>
      <c r="J16" s="279"/>
      <c r="K16" s="278"/>
      <c r="L16" s="277"/>
    </row>
    <row r="17" spans="1:12" x14ac:dyDescent="0.2">
      <c r="A17" s="286">
        <v>9</v>
      </c>
      <c r="B17" s="285"/>
      <c r="C17" s="284"/>
      <c r="D17" s="283"/>
      <c r="E17" s="282"/>
      <c r="F17" s="281"/>
      <c r="G17" s="281"/>
      <c r="H17" s="281"/>
      <c r="I17" s="280"/>
      <c r="J17" s="279"/>
      <c r="K17" s="278"/>
      <c r="L17" s="277"/>
    </row>
    <row r="18" spans="1:12" x14ac:dyDescent="0.2">
      <c r="A18" s="286">
        <v>10</v>
      </c>
      <c r="B18" s="285"/>
      <c r="C18" s="284"/>
      <c r="D18" s="283"/>
      <c r="E18" s="282"/>
      <c r="F18" s="281"/>
      <c r="G18" s="281"/>
      <c r="H18" s="281"/>
      <c r="I18" s="280"/>
      <c r="J18" s="279"/>
      <c r="K18" s="278"/>
      <c r="L18" s="277"/>
    </row>
    <row r="19" spans="1:12" x14ac:dyDescent="0.2">
      <c r="A19" s="286">
        <v>11</v>
      </c>
      <c r="B19" s="285"/>
      <c r="C19" s="284"/>
      <c r="D19" s="283"/>
      <c r="E19" s="282"/>
      <c r="F19" s="281"/>
      <c r="G19" s="281"/>
      <c r="H19" s="281"/>
      <c r="I19" s="280"/>
      <c r="J19" s="279"/>
      <c r="K19" s="278"/>
      <c r="L19" s="277"/>
    </row>
    <row r="20" spans="1:12" x14ac:dyDescent="0.2">
      <c r="A20" s="286">
        <v>12</v>
      </c>
      <c r="B20" s="285"/>
      <c r="C20" s="284"/>
      <c r="D20" s="283"/>
      <c r="E20" s="282"/>
      <c r="F20" s="281"/>
      <c r="G20" s="281"/>
      <c r="H20" s="281"/>
      <c r="I20" s="280"/>
      <c r="J20" s="279"/>
      <c r="K20" s="278"/>
      <c r="L20" s="277"/>
    </row>
    <row r="21" spans="1:12" x14ac:dyDescent="0.2">
      <c r="A21" s="286">
        <v>13</v>
      </c>
      <c r="B21" s="285"/>
      <c r="C21" s="284"/>
      <c r="D21" s="283"/>
      <c r="E21" s="282"/>
      <c r="F21" s="281"/>
      <c r="G21" s="281"/>
      <c r="H21" s="281"/>
      <c r="I21" s="280"/>
      <c r="J21" s="279"/>
      <c r="K21" s="278"/>
      <c r="L21" s="277"/>
    </row>
    <row r="22" spans="1:12" x14ac:dyDescent="0.2">
      <c r="A22" s="286">
        <v>14</v>
      </c>
      <c r="B22" s="285"/>
      <c r="C22" s="284"/>
      <c r="D22" s="283"/>
      <c r="E22" s="282"/>
      <c r="F22" s="281"/>
      <c r="G22" s="281"/>
      <c r="H22" s="281"/>
      <c r="I22" s="280"/>
      <c r="J22" s="279"/>
      <c r="K22" s="278"/>
      <c r="L22" s="277"/>
    </row>
    <row r="23" spans="1:12" x14ac:dyDescent="0.2">
      <c r="A23" s="286">
        <v>15</v>
      </c>
      <c r="B23" s="285"/>
      <c r="C23" s="284"/>
      <c r="D23" s="283"/>
      <c r="E23" s="282"/>
      <c r="F23" s="281"/>
      <c r="G23" s="281"/>
      <c r="H23" s="281"/>
      <c r="I23" s="280"/>
      <c r="J23" s="279"/>
      <c r="K23" s="278"/>
      <c r="L23" s="277"/>
    </row>
    <row r="24" spans="1:12" x14ac:dyDescent="0.2">
      <c r="A24" s="286">
        <v>16</v>
      </c>
      <c r="B24" s="285"/>
      <c r="C24" s="284"/>
      <c r="D24" s="283"/>
      <c r="E24" s="282"/>
      <c r="F24" s="281"/>
      <c r="G24" s="281"/>
      <c r="H24" s="281"/>
      <c r="I24" s="280"/>
      <c r="J24" s="279"/>
      <c r="K24" s="278"/>
      <c r="L24" s="277"/>
    </row>
    <row r="25" spans="1:12" x14ac:dyDescent="0.2">
      <c r="A25" s="286">
        <v>17</v>
      </c>
      <c r="B25" s="285"/>
      <c r="C25" s="284"/>
      <c r="D25" s="283"/>
      <c r="E25" s="282"/>
      <c r="F25" s="281"/>
      <c r="G25" s="281"/>
      <c r="H25" s="281"/>
      <c r="I25" s="280"/>
      <c r="J25" s="279"/>
      <c r="K25" s="278"/>
      <c r="L25" s="277"/>
    </row>
    <row r="26" spans="1:12" x14ac:dyDescent="0.2">
      <c r="A26" s="286">
        <v>18</v>
      </c>
      <c r="B26" s="285"/>
      <c r="C26" s="284"/>
      <c r="D26" s="283"/>
      <c r="E26" s="282"/>
      <c r="F26" s="281"/>
      <c r="G26" s="281"/>
      <c r="H26" s="281"/>
      <c r="I26" s="280"/>
      <c r="J26" s="279"/>
      <c r="K26" s="278"/>
      <c r="L26" s="277"/>
    </row>
    <row r="27" spans="1:12" x14ac:dyDescent="0.2">
      <c r="A27" s="286">
        <v>19</v>
      </c>
      <c r="B27" s="285"/>
      <c r="C27" s="284"/>
      <c r="D27" s="283"/>
      <c r="E27" s="282"/>
      <c r="F27" s="281"/>
      <c r="G27" s="281"/>
      <c r="H27" s="281"/>
      <c r="I27" s="280"/>
      <c r="J27" s="279"/>
      <c r="K27" s="278"/>
      <c r="L27" s="277"/>
    </row>
    <row r="28" spans="1:12" ht="15.75" thickBot="1" x14ac:dyDescent="0.25">
      <c r="A28" s="276" t="s">
        <v>271</v>
      </c>
      <c r="B28" s="275"/>
      <c r="C28" s="274"/>
      <c r="D28" s="273"/>
      <c r="E28" s="272"/>
      <c r="F28" s="271"/>
      <c r="G28" s="271"/>
      <c r="H28" s="271"/>
      <c r="I28" s="270"/>
      <c r="J28" s="269"/>
      <c r="K28" s="268"/>
      <c r="L28" s="267"/>
    </row>
    <row r="29" spans="1:12" x14ac:dyDescent="0.2">
      <c r="A29" s="257"/>
      <c r="B29" s="258"/>
      <c r="C29" s="257"/>
      <c r="D29" s="258"/>
      <c r="E29" s="257"/>
      <c r="F29" s="258"/>
      <c r="G29" s="257"/>
      <c r="H29" s="258"/>
      <c r="I29" s="257"/>
      <c r="J29" s="258"/>
      <c r="K29" s="257"/>
      <c r="L29" s="258"/>
    </row>
    <row r="30" spans="1:12" x14ac:dyDescent="0.2">
      <c r="A30" s="257"/>
      <c r="B30" s="264"/>
      <c r="C30" s="257"/>
      <c r="D30" s="264"/>
      <c r="E30" s="257"/>
      <c r="F30" s="264"/>
      <c r="G30" s="257"/>
      <c r="H30" s="264"/>
      <c r="I30" s="257"/>
      <c r="J30" s="264"/>
      <c r="K30" s="257"/>
      <c r="L30" s="264"/>
    </row>
    <row r="31" spans="1:12" s="265" customFormat="1" x14ac:dyDescent="0.2">
      <c r="A31" s="485" t="s">
        <v>399</v>
      </c>
      <c r="B31" s="485"/>
      <c r="C31" s="485"/>
      <c r="D31" s="485"/>
      <c r="E31" s="485"/>
      <c r="F31" s="485"/>
      <c r="G31" s="485"/>
      <c r="H31" s="485"/>
      <c r="I31" s="485"/>
      <c r="J31" s="485"/>
      <c r="K31" s="485"/>
      <c r="L31" s="485"/>
    </row>
    <row r="32" spans="1:12" s="266" customFormat="1" ht="12.75" x14ac:dyDescent="0.2">
      <c r="A32" s="485" t="s">
        <v>433</v>
      </c>
      <c r="B32" s="485"/>
      <c r="C32" s="485"/>
      <c r="D32" s="485"/>
      <c r="E32" s="485"/>
      <c r="F32" s="485"/>
      <c r="G32" s="485"/>
      <c r="H32" s="485"/>
      <c r="I32" s="485"/>
      <c r="J32" s="485"/>
      <c r="K32" s="485"/>
      <c r="L32" s="485"/>
    </row>
    <row r="33" spans="1:12" s="266" customFormat="1" ht="12.75" x14ac:dyDescent="0.2">
      <c r="A33" s="485"/>
      <c r="B33" s="485"/>
      <c r="C33" s="485"/>
      <c r="D33" s="485"/>
      <c r="E33" s="485"/>
      <c r="F33" s="485"/>
      <c r="G33" s="485"/>
      <c r="H33" s="485"/>
      <c r="I33" s="485"/>
      <c r="J33" s="485"/>
      <c r="K33" s="485"/>
      <c r="L33" s="485"/>
    </row>
    <row r="34" spans="1:12" s="265" customFormat="1" x14ac:dyDescent="0.2">
      <c r="A34" s="485" t="s">
        <v>432</v>
      </c>
      <c r="B34" s="485"/>
      <c r="C34" s="485"/>
      <c r="D34" s="485"/>
      <c r="E34" s="485"/>
      <c r="F34" s="485"/>
      <c r="G34" s="485"/>
      <c r="H34" s="485"/>
      <c r="I34" s="485"/>
      <c r="J34" s="485"/>
      <c r="K34" s="485"/>
      <c r="L34" s="485"/>
    </row>
    <row r="35" spans="1:12" s="265" customFormat="1" x14ac:dyDescent="0.2">
      <c r="A35" s="485"/>
      <c r="B35" s="485"/>
      <c r="C35" s="485"/>
      <c r="D35" s="485"/>
      <c r="E35" s="485"/>
      <c r="F35" s="485"/>
      <c r="G35" s="485"/>
      <c r="H35" s="485"/>
      <c r="I35" s="485"/>
      <c r="J35" s="485"/>
      <c r="K35" s="485"/>
      <c r="L35" s="485"/>
    </row>
    <row r="36" spans="1:12" s="265" customFormat="1" x14ac:dyDescent="0.2">
      <c r="A36" s="485" t="s">
        <v>431</v>
      </c>
      <c r="B36" s="485"/>
      <c r="C36" s="485"/>
      <c r="D36" s="485"/>
      <c r="E36" s="485"/>
      <c r="F36" s="485"/>
      <c r="G36" s="485"/>
      <c r="H36" s="485"/>
      <c r="I36" s="485"/>
      <c r="J36" s="485"/>
      <c r="K36" s="485"/>
      <c r="L36" s="485"/>
    </row>
    <row r="37" spans="1:12" s="265" customFormat="1" x14ac:dyDescent="0.2">
      <c r="A37" s="257"/>
      <c r="B37" s="258"/>
      <c r="C37" s="257"/>
      <c r="D37" s="258"/>
      <c r="E37" s="257"/>
      <c r="F37" s="258"/>
      <c r="G37" s="257"/>
      <c r="H37" s="258"/>
      <c r="I37" s="257"/>
      <c r="J37" s="258"/>
      <c r="K37" s="257"/>
      <c r="L37" s="258"/>
    </row>
    <row r="38" spans="1:12" s="265" customFormat="1" x14ac:dyDescent="0.2">
      <c r="A38" s="257"/>
      <c r="B38" s="264"/>
      <c r="C38" s="257"/>
      <c r="D38" s="264"/>
      <c r="E38" s="257"/>
      <c r="F38" s="264"/>
      <c r="G38" s="257"/>
      <c r="H38" s="264"/>
      <c r="I38" s="257"/>
      <c r="J38" s="264"/>
      <c r="K38" s="257"/>
      <c r="L38" s="264"/>
    </row>
    <row r="39" spans="1:12" s="265" customFormat="1" x14ac:dyDescent="0.2">
      <c r="A39" s="257"/>
      <c r="B39" s="258"/>
      <c r="C39" s="257"/>
      <c r="D39" s="258"/>
      <c r="E39" s="257"/>
      <c r="F39" s="258"/>
      <c r="G39" s="257"/>
      <c r="H39" s="258"/>
      <c r="I39" s="257"/>
      <c r="J39" s="258"/>
      <c r="K39" s="257"/>
      <c r="L39" s="258"/>
    </row>
    <row r="40" spans="1:12" x14ac:dyDescent="0.2">
      <c r="A40" s="257"/>
      <c r="B40" s="264"/>
      <c r="C40" s="257"/>
      <c r="D40" s="264"/>
      <c r="E40" s="257"/>
      <c r="F40" s="264"/>
      <c r="G40" s="257"/>
      <c r="H40" s="264"/>
      <c r="I40" s="257"/>
      <c r="J40" s="264"/>
      <c r="K40" s="257"/>
      <c r="L40" s="264"/>
    </row>
    <row r="41" spans="1:12" s="259" customFormat="1" x14ac:dyDescent="0.2">
      <c r="A41" s="491" t="s">
        <v>107</v>
      </c>
      <c r="B41" s="491"/>
      <c r="C41" s="258"/>
      <c r="D41" s="257"/>
      <c r="E41" s="258"/>
      <c r="F41" s="258"/>
      <c r="G41" s="257"/>
      <c r="H41" s="258"/>
      <c r="I41" s="258"/>
      <c r="J41" s="257"/>
      <c r="K41" s="258"/>
      <c r="L41" s="257"/>
    </row>
    <row r="42" spans="1:12" s="259" customFormat="1" x14ac:dyDescent="0.2">
      <c r="A42" s="258"/>
      <c r="B42" s="257"/>
      <c r="C42" s="262"/>
      <c r="D42" s="263"/>
      <c r="E42" s="262"/>
      <c r="F42" s="258"/>
      <c r="G42" s="257"/>
      <c r="H42" s="261"/>
      <c r="I42" s="258"/>
      <c r="J42" s="257"/>
      <c r="K42" s="258"/>
      <c r="L42" s="257"/>
    </row>
    <row r="43" spans="1:12" s="259" customFormat="1" ht="15" customHeight="1" x14ac:dyDescent="0.2">
      <c r="A43" s="258"/>
      <c r="B43" s="257"/>
      <c r="C43" s="484" t="s">
        <v>263</v>
      </c>
      <c r="D43" s="484"/>
      <c r="E43" s="484"/>
      <c r="F43" s="258"/>
      <c r="G43" s="257"/>
      <c r="H43" s="489" t="s">
        <v>430</v>
      </c>
      <c r="I43" s="260"/>
      <c r="J43" s="257"/>
      <c r="K43" s="258"/>
      <c r="L43" s="257"/>
    </row>
    <row r="44" spans="1:12" s="259" customFormat="1" x14ac:dyDescent="0.2">
      <c r="A44" s="258"/>
      <c r="B44" s="257"/>
      <c r="C44" s="258"/>
      <c r="D44" s="257"/>
      <c r="E44" s="258"/>
      <c r="F44" s="258"/>
      <c r="G44" s="257"/>
      <c r="H44" s="490"/>
      <c r="I44" s="260"/>
      <c r="J44" s="257"/>
      <c r="K44" s="258"/>
      <c r="L44" s="257"/>
    </row>
    <row r="45" spans="1:12" s="256" customFormat="1" x14ac:dyDescent="0.2">
      <c r="A45" s="258"/>
      <c r="B45" s="257"/>
      <c r="C45" s="484" t="s">
        <v>139</v>
      </c>
      <c r="D45" s="484"/>
      <c r="E45" s="484"/>
      <c r="F45" s="258"/>
      <c r="G45" s="257"/>
      <c r="H45" s="258"/>
      <c r="I45" s="258"/>
      <c r="J45" s="257"/>
      <c r="K45" s="258"/>
      <c r="L45" s="257"/>
    </row>
    <row r="46" spans="1:12" s="256" customFormat="1" x14ac:dyDescent="0.2">
      <c r="E46" s="254"/>
    </row>
    <row r="47" spans="1:12" s="256" customFormat="1" x14ac:dyDescent="0.2">
      <c r="E47" s="254"/>
    </row>
    <row r="48" spans="1:12" s="256" customFormat="1" x14ac:dyDescent="0.2">
      <c r="E48" s="254"/>
    </row>
    <row r="49" spans="5:5" s="256" customFormat="1" x14ac:dyDescent="0.2">
      <c r="E49" s="254"/>
    </row>
    <row r="50" spans="5:5" s="256" customFormat="1" x14ac:dyDescent="0.2"/>
  </sheetData>
  <mergeCells count="11">
    <mergeCell ref="L2:N2"/>
    <mergeCell ref="A5:F5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topLeftCell="A16" zoomScale="80" zoomScaleSheetLayoutView="80" workbookViewId="0">
      <selection activeCell="C3" sqref="C3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1" t="s">
        <v>297</v>
      </c>
      <c r="B1" s="111"/>
      <c r="C1" s="494" t="s">
        <v>109</v>
      </c>
      <c r="D1" s="494"/>
      <c r="E1" s="144"/>
    </row>
    <row r="2" spans="1:12" x14ac:dyDescent="0.3">
      <c r="A2" s="73" t="s">
        <v>140</v>
      </c>
      <c r="B2" s="111"/>
      <c r="C2" s="492" t="str">
        <f>'ფორმა N1'!L2</f>
        <v>08.01.2017-08.21.2017</v>
      </c>
      <c r="D2" s="493"/>
      <c r="E2" s="144"/>
    </row>
    <row r="3" spans="1:12" x14ac:dyDescent="0.3">
      <c r="A3" s="73"/>
      <c r="B3" s="111"/>
      <c r="C3" s="332"/>
      <c r="D3" s="332"/>
      <c r="E3" s="144"/>
    </row>
    <row r="4" spans="1:12" s="2" customFormat="1" x14ac:dyDescent="0.3">
      <c r="A4" s="74" t="s">
        <v>269</v>
      </c>
      <c r="B4" s="74"/>
      <c r="C4" s="73"/>
      <c r="D4" s="73"/>
      <c r="E4" s="105"/>
      <c r="L4" s="21"/>
    </row>
    <row r="5" spans="1:12" s="2" customFormat="1" x14ac:dyDescent="0.3">
      <c r="A5" s="116" t="str">
        <f>'ფორმა N1'!A5</f>
        <v>მოქალაქეთა პოლიტიკური გაერთიანება  "ეროვნული ფორუმი"</v>
      </c>
      <c r="B5" s="108"/>
      <c r="C5" s="58"/>
      <c r="D5" s="58"/>
      <c r="E5" s="105"/>
    </row>
    <row r="6" spans="1:12" s="2" customFormat="1" x14ac:dyDescent="0.3">
      <c r="A6" s="74"/>
      <c r="B6" s="74"/>
      <c r="C6" s="73"/>
      <c r="D6" s="73"/>
      <c r="E6" s="105"/>
    </row>
    <row r="7" spans="1:12" s="6" customFormat="1" x14ac:dyDescent="0.3">
      <c r="A7" s="331"/>
      <c r="B7" s="331"/>
      <c r="C7" s="75"/>
      <c r="D7" s="75"/>
      <c r="E7" s="145"/>
    </row>
    <row r="8" spans="1:12" s="6" customFormat="1" ht="30" x14ac:dyDescent="0.3">
      <c r="A8" s="103" t="s">
        <v>64</v>
      </c>
      <c r="B8" s="76" t="s">
        <v>11</v>
      </c>
      <c r="C8" s="76" t="s">
        <v>10</v>
      </c>
      <c r="D8" s="76" t="s">
        <v>9</v>
      </c>
      <c r="E8" s="145"/>
    </row>
    <row r="9" spans="1:12" s="9" customFormat="1" ht="18" x14ac:dyDescent="0.2">
      <c r="A9" s="13">
        <v>1</v>
      </c>
      <c r="B9" s="13" t="s">
        <v>57</v>
      </c>
      <c r="C9" s="79">
        <f>SUM(C10,C14,C54,C57,C58,C59,C76)</f>
        <v>0</v>
      </c>
      <c r="D9" s="79">
        <f>SUM(D10,D14,D54,D57,D58,D59,D65,D72,D73)</f>
        <v>0</v>
      </c>
      <c r="E9" s="146"/>
    </row>
    <row r="10" spans="1:12" s="9" customFormat="1" ht="18" x14ac:dyDescent="0.2">
      <c r="A10" s="14">
        <v>1.1000000000000001</v>
      </c>
      <c r="B10" s="14" t="s">
        <v>58</v>
      </c>
      <c r="C10" s="81">
        <f>SUM(C11:C13)</f>
        <v>0</v>
      </c>
      <c r="D10" s="81">
        <f>SUM(D11:D13)</f>
        <v>0</v>
      </c>
      <c r="E10" s="146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46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44"/>
    </row>
    <row r="13" spans="1:12" ht="16.5" customHeight="1" x14ac:dyDescent="0.3">
      <c r="A13" s="370" t="s">
        <v>482</v>
      </c>
      <c r="B13" s="371" t="s">
        <v>484</v>
      </c>
      <c r="C13" s="371"/>
      <c r="D13" s="371"/>
      <c r="E13" s="144"/>
    </row>
    <row r="14" spans="1:12" x14ac:dyDescent="0.3">
      <c r="A14" s="14">
        <v>1.2</v>
      </c>
      <c r="B14" s="14" t="s">
        <v>60</v>
      </c>
      <c r="C14" s="81">
        <f>SUM(C15,C18,C30:C33,C36,C37,C44,C45,C46,C47,C48,C52,C53)</f>
        <v>0</v>
      </c>
      <c r="D14" s="81">
        <f>SUM(D15,D18,D30:D33,D36,D37,D44,D45,D46,D47,D48,D52,D53)</f>
        <v>0</v>
      </c>
      <c r="E14" s="144"/>
    </row>
    <row r="15" spans="1:12" x14ac:dyDescent="0.3">
      <c r="A15" s="16" t="s">
        <v>32</v>
      </c>
      <c r="B15" s="16" t="s">
        <v>1</v>
      </c>
      <c r="C15" s="80">
        <f>SUM(C16:C17)</f>
        <v>0</v>
      </c>
      <c r="D15" s="80">
        <f>SUM(D16:D17)</f>
        <v>0</v>
      </c>
      <c r="E15" s="144"/>
    </row>
    <row r="16" spans="1:12" ht="17.25" customHeight="1" x14ac:dyDescent="0.3">
      <c r="A16" s="17" t="s">
        <v>98</v>
      </c>
      <c r="B16" s="17" t="s">
        <v>61</v>
      </c>
      <c r="C16" s="34"/>
      <c r="D16" s="35"/>
      <c r="E16" s="144"/>
    </row>
    <row r="17" spans="1:5" ht="17.25" customHeight="1" x14ac:dyDescent="0.3">
      <c r="A17" s="17" t="s">
        <v>99</v>
      </c>
      <c r="B17" s="17" t="s">
        <v>62</v>
      </c>
      <c r="C17" s="34"/>
      <c r="D17" s="35"/>
      <c r="E17" s="144"/>
    </row>
    <row r="18" spans="1:5" x14ac:dyDescent="0.3">
      <c r="A18" s="16" t="s">
        <v>33</v>
      </c>
      <c r="B18" s="16" t="s">
        <v>2</v>
      </c>
      <c r="C18" s="80">
        <f>SUM(C19:C24,C29)</f>
        <v>0</v>
      </c>
      <c r="D18" s="80">
        <f>SUM(D19:D24,D29)</f>
        <v>0</v>
      </c>
      <c r="E18" s="144"/>
    </row>
    <row r="19" spans="1:5" ht="30" x14ac:dyDescent="0.3">
      <c r="A19" s="17" t="s">
        <v>12</v>
      </c>
      <c r="B19" s="17" t="s">
        <v>245</v>
      </c>
      <c r="C19" s="36"/>
      <c r="D19" s="37"/>
      <c r="E19" s="144"/>
    </row>
    <row r="20" spans="1:5" x14ac:dyDescent="0.3">
      <c r="A20" s="17" t="s">
        <v>13</v>
      </c>
      <c r="B20" s="17" t="s">
        <v>14</v>
      </c>
      <c r="C20" s="36"/>
      <c r="D20" s="38"/>
      <c r="E20" s="144"/>
    </row>
    <row r="21" spans="1:5" ht="30" x14ac:dyDescent="0.3">
      <c r="A21" s="17" t="s">
        <v>276</v>
      </c>
      <c r="B21" s="17" t="s">
        <v>22</v>
      </c>
      <c r="C21" s="36"/>
      <c r="D21" s="39"/>
      <c r="E21" s="144"/>
    </row>
    <row r="22" spans="1:5" x14ac:dyDescent="0.3">
      <c r="A22" s="17" t="s">
        <v>277</v>
      </c>
      <c r="B22" s="17" t="s">
        <v>15</v>
      </c>
      <c r="C22" s="36"/>
      <c r="D22" s="39"/>
      <c r="E22" s="144"/>
    </row>
    <row r="23" spans="1:5" x14ac:dyDescent="0.3">
      <c r="A23" s="17" t="s">
        <v>278</v>
      </c>
      <c r="B23" s="17" t="s">
        <v>16</v>
      </c>
      <c r="C23" s="36"/>
      <c r="D23" s="39"/>
      <c r="E23" s="144"/>
    </row>
    <row r="24" spans="1:5" x14ac:dyDescent="0.3">
      <c r="A24" s="17" t="s">
        <v>279</v>
      </c>
      <c r="B24" s="17" t="s">
        <v>17</v>
      </c>
      <c r="C24" s="114">
        <f>SUM(C25:C28)</f>
        <v>0</v>
      </c>
      <c r="D24" s="114">
        <f>SUM(D25:D28)</f>
        <v>0</v>
      </c>
      <c r="E24" s="144"/>
    </row>
    <row r="25" spans="1:5" ht="16.5" customHeight="1" x14ac:dyDescent="0.3">
      <c r="A25" s="18" t="s">
        <v>280</v>
      </c>
      <c r="B25" s="18" t="s">
        <v>18</v>
      </c>
      <c r="C25" s="36"/>
      <c r="D25" s="39"/>
      <c r="E25" s="144"/>
    </row>
    <row r="26" spans="1:5" ht="16.5" customHeight="1" x14ac:dyDescent="0.3">
      <c r="A26" s="18" t="s">
        <v>281</v>
      </c>
      <c r="B26" s="18" t="s">
        <v>19</v>
      </c>
      <c r="C26" s="36"/>
      <c r="D26" s="39"/>
      <c r="E26" s="144"/>
    </row>
    <row r="27" spans="1:5" ht="16.5" customHeight="1" x14ac:dyDescent="0.3">
      <c r="A27" s="18" t="s">
        <v>282</v>
      </c>
      <c r="B27" s="18" t="s">
        <v>20</v>
      </c>
      <c r="C27" s="36"/>
      <c r="D27" s="39"/>
      <c r="E27" s="144"/>
    </row>
    <row r="28" spans="1:5" ht="16.5" customHeight="1" x14ac:dyDescent="0.3">
      <c r="A28" s="18" t="s">
        <v>283</v>
      </c>
      <c r="B28" s="18" t="s">
        <v>23</v>
      </c>
      <c r="C28" s="36"/>
      <c r="D28" s="40"/>
      <c r="E28" s="144"/>
    </row>
    <row r="29" spans="1:5" x14ac:dyDescent="0.3">
      <c r="A29" s="17" t="s">
        <v>284</v>
      </c>
      <c r="B29" s="17" t="s">
        <v>21</v>
      </c>
      <c r="C29" s="36"/>
      <c r="D29" s="40"/>
      <c r="E29" s="144"/>
    </row>
    <row r="30" spans="1:5" x14ac:dyDescent="0.3">
      <c r="A30" s="16" t="s">
        <v>34</v>
      </c>
      <c r="B30" s="16" t="s">
        <v>3</v>
      </c>
      <c r="C30" s="32"/>
      <c r="D30" s="33"/>
      <c r="E30" s="144"/>
    </row>
    <row r="31" spans="1:5" x14ac:dyDescent="0.3">
      <c r="A31" s="16" t="s">
        <v>35</v>
      </c>
      <c r="B31" s="16" t="s">
        <v>4</v>
      </c>
      <c r="C31" s="32"/>
      <c r="D31" s="33"/>
      <c r="E31" s="144"/>
    </row>
    <row r="32" spans="1:5" x14ac:dyDescent="0.3">
      <c r="A32" s="16" t="s">
        <v>36</v>
      </c>
      <c r="B32" s="16" t="s">
        <v>5</v>
      </c>
      <c r="C32" s="32"/>
      <c r="D32" s="33"/>
      <c r="E32" s="144"/>
    </row>
    <row r="33" spans="1:5" x14ac:dyDescent="0.3">
      <c r="A33" s="16" t="s">
        <v>37</v>
      </c>
      <c r="B33" s="16" t="s">
        <v>63</v>
      </c>
      <c r="C33" s="80">
        <f>SUM(C34:C35)</f>
        <v>0</v>
      </c>
      <c r="D33" s="80">
        <f>SUM(D34:D35)</f>
        <v>0</v>
      </c>
      <c r="E33" s="144"/>
    </row>
    <row r="34" spans="1:5" x14ac:dyDescent="0.3">
      <c r="A34" s="17" t="s">
        <v>285</v>
      </c>
      <c r="B34" s="17" t="s">
        <v>56</v>
      </c>
      <c r="C34" s="32"/>
      <c r="D34" s="33"/>
      <c r="E34" s="144"/>
    </row>
    <row r="35" spans="1:5" x14ac:dyDescent="0.3">
      <c r="A35" s="17" t="s">
        <v>286</v>
      </c>
      <c r="B35" s="17" t="s">
        <v>55</v>
      </c>
      <c r="C35" s="32"/>
      <c r="D35" s="33"/>
      <c r="E35" s="144"/>
    </row>
    <row r="36" spans="1:5" x14ac:dyDescent="0.3">
      <c r="A36" s="16" t="s">
        <v>38</v>
      </c>
      <c r="B36" s="16" t="s">
        <v>49</v>
      </c>
      <c r="C36" s="32"/>
      <c r="D36" s="33"/>
      <c r="E36" s="144"/>
    </row>
    <row r="37" spans="1:5" x14ac:dyDescent="0.3">
      <c r="A37" s="16" t="s">
        <v>39</v>
      </c>
      <c r="B37" s="16" t="s">
        <v>344</v>
      </c>
      <c r="C37" s="80">
        <f>SUM(C38:C43)</f>
        <v>0</v>
      </c>
      <c r="D37" s="80">
        <f>SUM(D38:D43)</f>
        <v>0</v>
      </c>
      <c r="E37" s="144"/>
    </row>
    <row r="38" spans="1:5" x14ac:dyDescent="0.3">
      <c r="A38" s="17" t="s">
        <v>341</v>
      </c>
      <c r="B38" s="17" t="s">
        <v>345</v>
      </c>
      <c r="C38" s="32"/>
      <c r="D38" s="32"/>
      <c r="E38" s="144"/>
    </row>
    <row r="39" spans="1:5" x14ac:dyDescent="0.3">
      <c r="A39" s="17" t="s">
        <v>342</v>
      </c>
      <c r="B39" s="17" t="s">
        <v>346</v>
      </c>
      <c r="C39" s="32"/>
      <c r="D39" s="32"/>
      <c r="E39" s="144"/>
    </row>
    <row r="40" spans="1:5" x14ac:dyDescent="0.3">
      <c r="A40" s="17" t="s">
        <v>343</v>
      </c>
      <c r="B40" s="17" t="s">
        <v>349</v>
      </c>
      <c r="C40" s="32"/>
      <c r="D40" s="33"/>
      <c r="E40" s="144"/>
    </row>
    <row r="41" spans="1:5" x14ac:dyDescent="0.3">
      <c r="A41" s="17" t="s">
        <v>348</v>
      </c>
      <c r="B41" s="17" t="s">
        <v>350</v>
      </c>
      <c r="C41" s="32"/>
      <c r="D41" s="33"/>
      <c r="E41" s="144"/>
    </row>
    <row r="42" spans="1:5" x14ac:dyDescent="0.3">
      <c r="A42" s="17" t="s">
        <v>351</v>
      </c>
      <c r="B42" s="17" t="s">
        <v>462</v>
      </c>
      <c r="C42" s="32"/>
      <c r="D42" s="33"/>
      <c r="E42" s="144"/>
    </row>
    <row r="43" spans="1:5" x14ac:dyDescent="0.3">
      <c r="A43" s="17" t="s">
        <v>463</v>
      </c>
      <c r="B43" s="17" t="s">
        <v>347</v>
      </c>
      <c r="C43" s="32"/>
      <c r="D43" s="33"/>
      <c r="E43" s="144"/>
    </row>
    <row r="44" spans="1:5" ht="30" x14ac:dyDescent="0.3">
      <c r="A44" s="16" t="s">
        <v>40</v>
      </c>
      <c r="B44" s="16" t="s">
        <v>28</v>
      </c>
      <c r="C44" s="32"/>
      <c r="D44" s="33"/>
      <c r="E44" s="144"/>
    </row>
    <row r="45" spans="1:5" x14ac:dyDescent="0.3">
      <c r="A45" s="16" t="s">
        <v>41</v>
      </c>
      <c r="B45" s="16" t="s">
        <v>24</v>
      </c>
      <c r="C45" s="32"/>
      <c r="D45" s="33"/>
      <c r="E45" s="144"/>
    </row>
    <row r="46" spans="1:5" x14ac:dyDescent="0.3">
      <c r="A46" s="16" t="s">
        <v>42</v>
      </c>
      <c r="B46" s="16" t="s">
        <v>25</v>
      </c>
      <c r="C46" s="32"/>
      <c r="D46" s="33"/>
      <c r="E46" s="144"/>
    </row>
    <row r="47" spans="1:5" x14ac:dyDescent="0.3">
      <c r="A47" s="16" t="s">
        <v>43</v>
      </c>
      <c r="B47" s="16" t="s">
        <v>26</v>
      </c>
      <c r="C47" s="32"/>
      <c r="D47" s="33"/>
      <c r="E47" s="144"/>
    </row>
    <row r="48" spans="1:5" x14ac:dyDescent="0.3">
      <c r="A48" s="16" t="s">
        <v>44</v>
      </c>
      <c r="B48" s="16" t="s">
        <v>291</v>
      </c>
      <c r="C48" s="80">
        <f>SUM(C49:C51)</f>
        <v>0</v>
      </c>
      <c r="D48" s="80">
        <f>SUM(D49:D51)</f>
        <v>0</v>
      </c>
      <c r="E48" s="144"/>
    </row>
    <row r="49" spans="1:5" x14ac:dyDescent="0.3">
      <c r="A49" s="94" t="s">
        <v>357</v>
      </c>
      <c r="B49" s="94" t="s">
        <v>360</v>
      </c>
      <c r="C49" s="32"/>
      <c r="D49" s="33"/>
      <c r="E49" s="144"/>
    </row>
    <row r="50" spans="1:5" x14ac:dyDescent="0.3">
      <c r="A50" s="94" t="s">
        <v>358</v>
      </c>
      <c r="B50" s="94" t="s">
        <v>359</v>
      </c>
      <c r="C50" s="32"/>
      <c r="D50" s="33"/>
      <c r="E50" s="144"/>
    </row>
    <row r="51" spans="1:5" x14ac:dyDescent="0.3">
      <c r="A51" s="94" t="s">
        <v>361</v>
      </c>
      <c r="B51" s="94" t="s">
        <v>362</v>
      </c>
      <c r="C51" s="32"/>
      <c r="D51" s="33"/>
      <c r="E51" s="144"/>
    </row>
    <row r="52" spans="1:5" ht="26.25" customHeight="1" x14ac:dyDescent="0.3">
      <c r="A52" s="16" t="s">
        <v>45</v>
      </c>
      <c r="B52" s="16" t="s">
        <v>29</v>
      </c>
      <c r="C52" s="32"/>
      <c r="D52" s="33"/>
      <c r="E52" s="144"/>
    </row>
    <row r="53" spans="1:5" x14ac:dyDescent="0.3">
      <c r="A53" s="16" t="s">
        <v>46</v>
      </c>
      <c r="B53" s="16" t="s">
        <v>6</v>
      </c>
      <c r="C53" s="32"/>
      <c r="D53" s="33"/>
      <c r="E53" s="144"/>
    </row>
    <row r="54" spans="1:5" ht="30" x14ac:dyDescent="0.3">
      <c r="A54" s="14">
        <v>1.3</v>
      </c>
      <c r="B54" s="84" t="s">
        <v>392</v>
      </c>
      <c r="C54" s="81">
        <f>SUM(C55:C56)</f>
        <v>0</v>
      </c>
      <c r="D54" s="81">
        <f>SUM(D55:D56)</f>
        <v>0</v>
      </c>
      <c r="E54" s="144"/>
    </row>
    <row r="55" spans="1:5" ht="30" x14ac:dyDescent="0.3">
      <c r="A55" s="16" t="s">
        <v>50</v>
      </c>
      <c r="B55" s="16" t="s">
        <v>48</v>
      </c>
      <c r="C55" s="32"/>
      <c r="D55" s="33"/>
      <c r="E55" s="144"/>
    </row>
    <row r="56" spans="1:5" x14ac:dyDescent="0.3">
      <c r="A56" s="16" t="s">
        <v>51</v>
      </c>
      <c r="B56" s="16" t="s">
        <v>47</v>
      </c>
      <c r="C56" s="32"/>
      <c r="D56" s="33"/>
      <c r="E56" s="144"/>
    </row>
    <row r="57" spans="1:5" x14ac:dyDescent="0.3">
      <c r="A57" s="14">
        <v>1.4</v>
      </c>
      <c r="B57" s="14" t="s">
        <v>394</v>
      </c>
      <c r="C57" s="32"/>
      <c r="D57" s="33"/>
      <c r="E57" s="144"/>
    </row>
    <row r="58" spans="1:5" x14ac:dyDescent="0.3">
      <c r="A58" s="14">
        <v>1.5</v>
      </c>
      <c r="B58" s="14" t="s">
        <v>7</v>
      </c>
      <c r="C58" s="36"/>
      <c r="D58" s="39"/>
      <c r="E58" s="144"/>
    </row>
    <row r="59" spans="1:5" x14ac:dyDescent="0.3">
      <c r="A59" s="14">
        <v>1.6</v>
      </c>
      <c r="B59" s="44" t="s">
        <v>8</v>
      </c>
      <c r="C59" s="81">
        <f>SUM(C60:C64)</f>
        <v>0</v>
      </c>
      <c r="D59" s="81">
        <f>SUM(D60:D64)</f>
        <v>0</v>
      </c>
      <c r="E59" s="144"/>
    </row>
    <row r="60" spans="1:5" x14ac:dyDescent="0.3">
      <c r="A60" s="16" t="s">
        <v>292</v>
      </c>
      <c r="B60" s="45" t="s">
        <v>52</v>
      </c>
      <c r="C60" s="36"/>
      <c r="D60" s="39"/>
      <c r="E60" s="144"/>
    </row>
    <row r="61" spans="1:5" ht="30" x14ac:dyDescent="0.3">
      <c r="A61" s="16" t="s">
        <v>293</v>
      </c>
      <c r="B61" s="45" t="s">
        <v>54</v>
      </c>
      <c r="C61" s="36"/>
      <c r="D61" s="39"/>
      <c r="E61" s="144"/>
    </row>
    <row r="62" spans="1:5" x14ac:dyDescent="0.3">
      <c r="A62" s="16" t="s">
        <v>294</v>
      </c>
      <c r="B62" s="45" t="s">
        <v>53</v>
      </c>
      <c r="C62" s="39"/>
      <c r="D62" s="39"/>
      <c r="E62" s="144"/>
    </row>
    <row r="63" spans="1:5" x14ac:dyDescent="0.3">
      <c r="A63" s="16" t="s">
        <v>295</v>
      </c>
      <c r="B63" s="45" t="s">
        <v>27</v>
      </c>
      <c r="C63" s="36"/>
      <c r="D63" s="39"/>
      <c r="E63" s="144"/>
    </row>
    <row r="64" spans="1:5" x14ac:dyDescent="0.3">
      <c r="A64" s="16" t="s">
        <v>323</v>
      </c>
      <c r="B64" s="195" t="s">
        <v>324</v>
      </c>
      <c r="C64" s="36"/>
      <c r="D64" s="196"/>
      <c r="E64" s="144"/>
    </row>
    <row r="65" spans="1:5" x14ac:dyDescent="0.3">
      <c r="A65" s="13">
        <v>2</v>
      </c>
      <c r="B65" s="46" t="s">
        <v>106</v>
      </c>
      <c r="C65" s="245"/>
      <c r="D65" s="115">
        <f>SUM(D66:D71)</f>
        <v>0</v>
      </c>
      <c r="E65" s="144"/>
    </row>
    <row r="66" spans="1:5" x14ac:dyDescent="0.3">
      <c r="A66" s="15">
        <v>2.1</v>
      </c>
      <c r="B66" s="47" t="s">
        <v>100</v>
      </c>
      <c r="C66" s="245"/>
      <c r="D66" s="41"/>
      <c r="E66" s="144"/>
    </row>
    <row r="67" spans="1:5" x14ac:dyDescent="0.3">
      <c r="A67" s="15">
        <v>2.2000000000000002</v>
      </c>
      <c r="B67" s="47" t="s">
        <v>104</v>
      </c>
      <c r="C67" s="247"/>
      <c r="D67" s="42"/>
      <c r="E67" s="144"/>
    </row>
    <row r="68" spans="1:5" x14ac:dyDescent="0.3">
      <c r="A68" s="15">
        <v>2.2999999999999998</v>
      </c>
      <c r="B68" s="47" t="s">
        <v>103</v>
      </c>
      <c r="C68" s="247"/>
      <c r="D68" s="42"/>
      <c r="E68" s="144"/>
    </row>
    <row r="69" spans="1:5" x14ac:dyDescent="0.3">
      <c r="A69" s="15">
        <v>2.4</v>
      </c>
      <c r="B69" s="47" t="s">
        <v>105</v>
      </c>
      <c r="C69" s="247"/>
      <c r="D69" s="42"/>
      <c r="E69" s="144"/>
    </row>
    <row r="70" spans="1:5" x14ac:dyDescent="0.3">
      <c r="A70" s="15">
        <v>2.5</v>
      </c>
      <c r="B70" s="47" t="s">
        <v>101</v>
      </c>
      <c r="C70" s="247"/>
      <c r="D70" s="42"/>
      <c r="E70" s="144"/>
    </row>
    <row r="71" spans="1:5" x14ac:dyDescent="0.3">
      <c r="A71" s="15">
        <v>2.6</v>
      </c>
      <c r="B71" s="47" t="s">
        <v>102</v>
      </c>
      <c r="C71" s="247"/>
      <c r="D71" s="42"/>
      <c r="E71" s="144"/>
    </row>
    <row r="72" spans="1:5" s="2" customFormat="1" x14ac:dyDescent="0.3">
      <c r="A72" s="13">
        <v>3</v>
      </c>
      <c r="B72" s="243" t="s">
        <v>417</v>
      </c>
      <c r="C72" s="246"/>
      <c r="D72" s="244"/>
      <c r="E72" s="102"/>
    </row>
    <row r="73" spans="1:5" s="2" customFormat="1" x14ac:dyDescent="0.3">
      <c r="A73" s="13">
        <v>4</v>
      </c>
      <c r="B73" s="13" t="s">
        <v>247</v>
      </c>
      <c r="C73" s="246">
        <f>SUM(C74:C75)</f>
        <v>0</v>
      </c>
      <c r="D73" s="82">
        <f>SUM(D74:D75)</f>
        <v>0</v>
      </c>
      <c r="E73" s="102"/>
    </row>
    <row r="74" spans="1:5" s="2" customFormat="1" x14ac:dyDescent="0.3">
      <c r="A74" s="15">
        <v>4.0999999999999996</v>
      </c>
      <c r="B74" s="15" t="s">
        <v>248</v>
      </c>
      <c r="C74" s="8"/>
      <c r="D74" s="8"/>
      <c r="E74" s="102"/>
    </row>
    <row r="75" spans="1:5" s="2" customFormat="1" x14ac:dyDescent="0.3">
      <c r="A75" s="15">
        <v>4.2</v>
      </c>
      <c r="B75" s="15" t="s">
        <v>249</v>
      </c>
      <c r="C75" s="8"/>
      <c r="D75" s="8"/>
      <c r="E75" s="102"/>
    </row>
    <row r="76" spans="1:5" s="2" customFormat="1" x14ac:dyDescent="0.3">
      <c r="A76" s="13">
        <v>5</v>
      </c>
      <c r="B76" s="242" t="s">
        <v>274</v>
      </c>
      <c r="C76" s="8"/>
      <c r="D76" s="82"/>
      <c r="E76" s="102"/>
    </row>
    <row r="77" spans="1:5" s="2" customFormat="1" x14ac:dyDescent="0.3">
      <c r="A77" s="341"/>
      <c r="B77" s="341"/>
      <c r="C77" s="12"/>
      <c r="D77" s="12"/>
      <c r="E77" s="102"/>
    </row>
    <row r="78" spans="1:5" s="2" customFormat="1" x14ac:dyDescent="0.3">
      <c r="A78" s="497" t="s">
        <v>464</v>
      </c>
      <c r="B78" s="497"/>
      <c r="C78" s="497"/>
      <c r="D78" s="497"/>
      <c r="E78" s="102"/>
    </row>
    <row r="79" spans="1:5" s="2" customFormat="1" x14ac:dyDescent="0.3">
      <c r="A79" s="341"/>
      <c r="B79" s="341"/>
      <c r="C79" s="12"/>
      <c r="D79" s="12"/>
      <c r="E79" s="102"/>
    </row>
    <row r="80" spans="1:5" s="22" customFormat="1" ht="12.75" x14ac:dyDescent="0.2"/>
    <row r="81" spans="1:9" s="2" customFormat="1" x14ac:dyDescent="0.3">
      <c r="A81" s="66" t="s">
        <v>107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3" t="s">
        <v>465</v>
      </c>
      <c r="D84" s="12"/>
      <c r="E84"/>
      <c r="F84"/>
      <c r="G84"/>
      <c r="H84"/>
      <c r="I84"/>
    </row>
    <row r="85" spans="1:9" s="2" customFormat="1" x14ac:dyDescent="0.3">
      <c r="A85"/>
      <c r="B85" s="505" t="s">
        <v>466</v>
      </c>
      <c r="C85" s="505"/>
      <c r="D85" s="505"/>
      <c r="E85"/>
      <c r="F85"/>
      <c r="G85"/>
      <c r="H85"/>
      <c r="I85"/>
    </row>
    <row r="86" spans="1:9" customFormat="1" ht="12.75" x14ac:dyDescent="0.2">
      <c r="B86" s="63" t="s">
        <v>467</v>
      </c>
    </row>
    <row r="87" spans="1:9" s="2" customFormat="1" x14ac:dyDescent="0.3">
      <c r="A87" s="11"/>
      <c r="B87" s="505" t="s">
        <v>468</v>
      </c>
      <c r="C87" s="505"/>
      <c r="D87" s="505"/>
    </row>
    <row r="88" spans="1:9" s="22" customFormat="1" ht="12.75" x14ac:dyDescent="0.2"/>
    <row r="89" spans="1:9" s="22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320</v>
      </c>
      <c r="B1" s="74"/>
      <c r="C1" s="494" t="s">
        <v>109</v>
      </c>
      <c r="D1" s="494"/>
      <c r="E1" s="88"/>
    </row>
    <row r="2" spans="1:5" s="6" customFormat="1" x14ac:dyDescent="0.3">
      <c r="A2" s="71" t="s">
        <v>314</v>
      </c>
      <c r="B2" s="74"/>
      <c r="C2" s="492" t="str">
        <f>'ფორმა N1'!L2</f>
        <v>08.01.2017-08.21.2017</v>
      </c>
      <c r="D2" s="492"/>
      <c r="E2" s="88"/>
    </row>
    <row r="3" spans="1:5" s="6" customFormat="1" x14ac:dyDescent="0.3">
      <c r="A3" s="73" t="s">
        <v>140</v>
      </c>
      <c r="B3" s="71"/>
      <c r="C3" s="154"/>
      <c r="D3" s="154"/>
      <c r="E3" s="88"/>
    </row>
    <row r="4" spans="1:5" s="6" customFormat="1" x14ac:dyDescent="0.3">
      <c r="A4" s="73"/>
      <c r="B4" s="73"/>
      <c r="C4" s="154"/>
      <c r="D4" s="154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415" t="str">
        <f>'ფორმა N1'!A5</f>
        <v>მოქალაქეთა პოლიტიკური გაერთიანება  "ეროვნული ფორუმი"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3"/>
      <c r="B8" s="153"/>
      <c r="C8" s="75"/>
      <c r="D8" s="75"/>
      <c r="E8" s="88"/>
    </row>
    <row r="9" spans="1:5" s="6" customFormat="1" ht="30" x14ac:dyDescent="0.3">
      <c r="A9" s="86" t="s">
        <v>64</v>
      </c>
      <c r="B9" s="86" t="s">
        <v>319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315</v>
      </c>
      <c r="B10" s="95"/>
      <c r="C10" s="4"/>
      <c r="D10" s="4"/>
      <c r="E10" s="90"/>
    </row>
    <row r="11" spans="1:5" s="10" customFormat="1" x14ac:dyDescent="0.2">
      <c r="A11" s="95" t="s">
        <v>316</v>
      </c>
      <c r="B11" s="95"/>
      <c r="C11" s="4"/>
      <c r="D11" s="4"/>
      <c r="E11" s="91"/>
    </row>
    <row r="12" spans="1:5" s="10" customFormat="1" x14ac:dyDescent="0.2">
      <c r="A12" s="84" t="s">
        <v>273</v>
      </c>
      <c r="B12" s="84"/>
      <c r="C12" s="4"/>
      <c r="D12" s="4"/>
      <c r="E12" s="91"/>
    </row>
    <row r="13" spans="1:5" s="10" customFormat="1" x14ac:dyDescent="0.2">
      <c r="A13" s="84" t="s">
        <v>273</v>
      </c>
      <c r="B13" s="84"/>
      <c r="C13" s="4"/>
      <c r="D13" s="4"/>
      <c r="E13" s="91"/>
    </row>
    <row r="14" spans="1:5" s="10" customFormat="1" x14ac:dyDescent="0.2">
      <c r="A14" s="84" t="s">
        <v>273</v>
      </c>
      <c r="B14" s="84"/>
      <c r="C14" s="4"/>
      <c r="D14" s="4"/>
      <c r="E14" s="91"/>
    </row>
    <row r="15" spans="1:5" s="10" customFormat="1" x14ac:dyDescent="0.2">
      <c r="A15" s="84" t="s">
        <v>273</v>
      </c>
      <c r="B15" s="84"/>
      <c r="C15" s="4"/>
      <c r="D15" s="4"/>
      <c r="E15" s="91"/>
    </row>
    <row r="16" spans="1:5" s="10" customFormat="1" x14ac:dyDescent="0.2">
      <c r="A16" s="84" t="s">
        <v>273</v>
      </c>
      <c r="B16" s="84"/>
      <c r="C16" s="4"/>
      <c r="D16" s="4"/>
      <c r="E16" s="91"/>
    </row>
    <row r="17" spans="1:5" s="10" customFormat="1" ht="17.25" customHeight="1" x14ac:dyDescent="0.2">
      <c r="A17" s="95" t="s">
        <v>317</v>
      </c>
      <c r="B17" s="84"/>
      <c r="C17" s="4"/>
      <c r="D17" s="4"/>
      <c r="E17" s="91"/>
    </row>
    <row r="18" spans="1:5" s="10" customFormat="1" ht="18" customHeight="1" x14ac:dyDescent="0.2">
      <c r="A18" s="95" t="s">
        <v>318</v>
      </c>
      <c r="B18" s="84"/>
      <c r="C18" s="4"/>
      <c r="D18" s="4"/>
      <c r="E18" s="91"/>
    </row>
    <row r="19" spans="1:5" s="10" customFormat="1" x14ac:dyDescent="0.2">
      <c r="A19" s="84" t="s">
        <v>273</v>
      </c>
      <c r="B19" s="84"/>
      <c r="C19" s="4"/>
      <c r="D19" s="4"/>
      <c r="E19" s="91"/>
    </row>
    <row r="20" spans="1:5" s="10" customFormat="1" x14ac:dyDescent="0.2">
      <c r="A20" s="84" t="s">
        <v>273</v>
      </c>
      <c r="B20" s="84"/>
      <c r="C20" s="4"/>
      <c r="D20" s="4"/>
      <c r="E20" s="91"/>
    </row>
    <row r="21" spans="1:5" s="10" customFormat="1" x14ac:dyDescent="0.2">
      <c r="A21" s="84" t="s">
        <v>273</v>
      </c>
      <c r="B21" s="84"/>
      <c r="C21" s="4"/>
      <c r="D21" s="4"/>
      <c r="E21" s="91"/>
    </row>
    <row r="22" spans="1:5" s="10" customFormat="1" x14ac:dyDescent="0.2">
      <c r="A22" s="84" t="s">
        <v>273</v>
      </c>
      <c r="B22" s="84"/>
      <c r="C22" s="4"/>
      <c r="D22" s="4"/>
      <c r="E22" s="91"/>
    </row>
    <row r="23" spans="1:5" s="10" customFormat="1" x14ac:dyDescent="0.2">
      <c r="A23" s="84" t="s">
        <v>273</v>
      </c>
      <c r="B23" s="84"/>
      <c r="C23" s="4"/>
      <c r="D23" s="4"/>
      <c r="E23" s="91"/>
    </row>
    <row r="24" spans="1:5" s="3" customFormat="1" x14ac:dyDescent="0.2">
      <c r="A24" s="85"/>
      <c r="B24" s="85"/>
      <c r="C24" s="4"/>
      <c r="D24" s="4"/>
      <c r="E24" s="92"/>
    </row>
    <row r="25" spans="1:5" x14ac:dyDescent="0.3">
      <c r="A25" s="96"/>
      <c r="B25" s="96" t="s">
        <v>321</v>
      </c>
      <c r="C25" s="83">
        <f>SUM(C10:C24)</f>
        <v>0</v>
      </c>
      <c r="D25" s="83">
        <f>SUM(D10:D24)</f>
        <v>0</v>
      </c>
      <c r="E25" s="93"/>
    </row>
    <row r="26" spans="1:5" x14ac:dyDescent="0.3">
      <c r="A26" s="43"/>
      <c r="B26" s="43"/>
    </row>
    <row r="27" spans="1:5" x14ac:dyDescent="0.3">
      <c r="A27" s="2" t="s">
        <v>401</v>
      </c>
      <c r="E27" s="5"/>
    </row>
    <row r="28" spans="1:5" x14ac:dyDescent="0.3">
      <c r="A28" s="2" t="s">
        <v>396</v>
      </c>
    </row>
    <row r="29" spans="1:5" x14ac:dyDescent="0.3">
      <c r="A29" s="194" t="s">
        <v>397</v>
      </c>
    </row>
    <row r="30" spans="1:5" x14ac:dyDescent="0.3">
      <c r="A30" s="194"/>
    </row>
    <row r="31" spans="1:5" x14ac:dyDescent="0.3">
      <c r="A31" s="194" t="s">
        <v>338</v>
      </c>
    </row>
    <row r="32" spans="1:5" s="22" customFormat="1" ht="12.75" x14ac:dyDescent="0.2"/>
    <row r="33" spans="1:9" x14ac:dyDescent="0.3">
      <c r="A33" s="66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6"/>
      <c r="B36" s="66" t="s">
        <v>266</v>
      </c>
      <c r="D36" s="12"/>
      <c r="E36"/>
      <c r="F36"/>
      <c r="G36"/>
      <c r="H36"/>
      <c r="I36"/>
    </row>
    <row r="37" spans="1:9" x14ac:dyDescent="0.3">
      <c r="B37" s="2" t="s">
        <v>265</v>
      </c>
      <c r="D37" s="12"/>
      <c r="E37"/>
      <c r="F37"/>
      <c r="G37"/>
      <c r="H37"/>
      <c r="I37"/>
    </row>
    <row r="38" spans="1:9" customFormat="1" ht="12.75" x14ac:dyDescent="0.2">
      <c r="A38" s="63"/>
      <c r="B38" s="63" t="s">
        <v>139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80" zoomScaleSheetLayoutView="80" workbookViewId="0">
      <selection activeCell="H30" sqref="H30"/>
    </sheetView>
  </sheetViews>
  <sheetFormatPr defaultRowHeight="12.75" x14ac:dyDescent="0.2"/>
  <cols>
    <col min="1" max="1" width="5.42578125" style="178" customWidth="1"/>
    <col min="2" max="2" width="20.85546875" style="178" customWidth="1"/>
    <col min="3" max="3" width="26" style="178" customWidth="1"/>
    <col min="4" max="4" width="17" style="178" customWidth="1"/>
    <col min="5" max="5" width="18.140625" style="178" customWidth="1"/>
    <col min="6" max="6" width="14.7109375" style="178" customWidth="1"/>
    <col min="7" max="7" width="15.5703125" style="178" customWidth="1"/>
    <col min="8" max="8" width="14.7109375" style="178" customWidth="1"/>
    <col min="9" max="9" width="29.7109375" style="178" customWidth="1"/>
    <col min="10" max="10" width="0" style="178" hidden="1" customWidth="1"/>
    <col min="11" max="16384" width="9.140625" style="178"/>
  </cols>
  <sheetData>
    <row r="1" spans="1:10" ht="15" x14ac:dyDescent="0.3">
      <c r="A1" s="71" t="s">
        <v>439</v>
      </c>
      <c r="B1" s="71"/>
      <c r="C1" s="74"/>
      <c r="D1" s="74"/>
      <c r="E1" s="74"/>
      <c r="F1" s="74"/>
      <c r="G1" s="252"/>
      <c r="H1" s="252"/>
      <c r="I1" s="494" t="s">
        <v>109</v>
      </c>
      <c r="J1" s="494"/>
    </row>
    <row r="2" spans="1:10" ht="15" x14ac:dyDescent="0.3">
      <c r="A2" s="73" t="s">
        <v>140</v>
      </c>
      <c r="B2" s="71"/>
      <c r="C2" s="74"/>
      <c r="D2" s="74"/>
      <c r="E2" s="74"/>
      <c r="F2" s="74"/>
      <c r="G2" s="252"/>
      <c r="H2" s="252"/>
      <c r="I2" s="492" t="str">
        <f>'ფორმა N1'!L2</f>
        <v>08.01.2017-08.21.2017</v>
      </c>
      <c r="J2" s="492"/>
    </row>
    <row r="3" spans="1:10" ht="15" x14ac:dyDescent="0.3">
      <c r="A3" s="73"/>
      <c r="B3" s="73"/>
      <c r="C3" s="71"/>
      <c r="D3" s="71"/>
      <c r="E3" s="71"/>
      <c r="F3" s="71"/>
      <c r="G3" s="252"/>
      <c r="H3" s="252"/>
      <c r="I3" s="252"/>
    </row>
    <row r="4" spans="1:10" ht="15" x14ac:dyDescent="0.3">
      <c r="A4" s="74" t="s">
        <v>269</v>
      </c>
      <c r="B4" s="74"/>
      <c r="C4" s="74"/>
      <c r="D4" s="74"/>
      <c r="E4" s="74"/>
      <c r="F4" s="74"/>
      <c r="G4" s="73"/>
      <c r="H4" s="73"/>
      <c r="I4" s="73"/>
    </row>
    <row r="5" spans="1:10" ht="15" x14ac:dyDescent="0.3">
      <c r="A5" s="415" t="str">
        <f>'ფორმა N1'!A5</f>
        <v>მოქალაქეთა პოლიტიკური გაერთიანება  "ეროვნული ფორუმი"</v>
      </c>
      <c r="B5" s="77"/>
      <c r="C5" s="77"/>
      <c r="D5" s="77"/>
      <c r="E5" s="77"/>
      <c r="F5" s="77"/>
      <c r="G5" s="78"/>
      <c r="H5" s="78"/>
      <c r="I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10" ht="15" x14ac:dyDescent="0.2">
      <c r="A7" s="251"/>
      <c r="B7" s="251"/>
      <c r="C7" s="251"/>
      <c r="D7" s="251"/>
      <c r="E7" s="251"/>
      <c r="F7" s="251"/>
      <c r="G7" s="75"/>
      <c r="H7" s="75"/>
      <c r="I7" s="75"/>
    </row>
    <row r="8" spans="1:10" ht="45" x14ac:dyDescent="0.2">
      <c r="A8" s="87" t="s">
        <v>64</v>
      </c>
      <c r="B8" s="87" t="s">
        <v>326</v>
      </c>
      <c r="C8" s="87" t="s">
        <v>327</v>
      </c>
      <c r="D8" s="87" t="s">
        <v>227</v>
      </c>
      <c r="E8" s="87" t="s">
        <v>331</v>
      </c>
      <c r="F8" s="87" t="s">
        <v>335</v>
      </c>
      <c r="G8" s="76" t="s">
        <v>10</v>
      </c>
      <c r="H8" s="76" t="s">
        <v>9</v>
      </c>
      <c r="I8" s="76" t="s">
        <v>376</v>
      </c>
      <c r="J8" s="211" t="s">
        <v>334</v>
      </c>
    </row>
    <row r="9" spans="1:10" ht="15" x14ac:dyDescent="0.2">
      <c r="A9" s="95">
        <v>1</v>
      </c>
      <c r="B9" s="95"/>
      <c r="C9" s="95"/>
      <c r="D9" s="95"/>
      <c r="E9" s="95"/>
      <c r="F9" s="95"/>
      <c r="G9" s="4"/>
      <c r="H9" s="4"/>
      <c r="I9" s="4"/>
      <c r="J9" s="211" t="s">
        <v>0</v>
      </c>
    </row>
    <row r="10" spans="1:10" ht="15" x14ac:dyDescent="0.2">
      <c r="A10" s="95">
        <v>2</v>
      </c>
      <c r="B10" s="95"/>
      <c r="C10" s="95"/>
      <c r="D10" s="95"/>
      <c r="E10" s="95"/>
      <c r="F10" s="95"/>
      <c r="G10" s="4"/>
      <c r="H10" s="4"/>
      <c r="I10" s="4"/>
    </row>
    <row r="11" spans="1:10" ht="15" x14ac:dyDescent="0.2">
      <c r="A11" s="95">
        <v>3</v>
      </c>
      <c r="B11" s="84"/>
      <c r="C11" s="84"/>
      <c r="D11" s="84"/>
      <c r="E11" s="84"/>
      <c r="F11" s="95"/>
      <c r="G11" s="4"/>
      <c r="H11" s="4"/>
      <c r="I11" s="4"/>
    </row>
    <row r="12" spans="1:10" ht="15" x14ac:dyDescent="0.2">
      <c r="A12" s="95">
        <v>4</v>
      </c>
      <c r="B12" s="84"/>
      <c r="C12" s="84"/>
      <c r="D12" s="84"/>
      <c r="E12" s="84"/>
      <c r="F12" s="95"/>
      <c r="G12" s="4"/>
      <c r="H12" s="4"/>
      <c r="I12" s="4"/>
    </row>
    <row r="13" spans="1:10" ht="15" x14ac:dyDescent="0.2">
      <c r="A13" s="95">
        <v>5</v>
      </c>
      <c r="B13" s="84"/>
      <c r="C13" s="84"/>
      <c r="D13" s="84"/>
      <c r="E13" s="84"/>
      <c r="F13" s="95"/>
      <c r="G13" s="4"/>
      <c r="H13" s="4"/>
      <c r="I13" s="4"/>
    </row>
    <row r="14" spans="1:10" ht="15" x14ac:dyDescent="0.2">
      <c r="A14" s="95">
        <v>6</v>
      </c>
      <c r="B14" s="84"/>
      <c r="C14" s="84"/>
      <c r="D14" s="84"/>
      <c r="E14" s="84"/>
      <c r="F14" s="95"/>
      <c r="G14" s="4"/>
      <c r="H14" s="4"/>
      <c r="I14" s="4"/>
    </row>
    <row r="15" spans="1:10" ht="15" x14ac:dyDescent="0.2">
      <c r="A15" s="95">
        <v>7</v>
      </c>
      <c r="B15" s="84"/>
      <c r="C15" s="84"/>
      <c r="D15" s="84"/>
      <c r="E15" s="84"/>
      <c r="F15" s="95"/>
      <c r="G15" s="4"/>
      <c r="H15" s="4"/>
      <c r="I15" s="4"/>
    </row>
    <row r="16" spans="1:10" ht="15" x14ac:dyDescent="0.2">
      <c r="A16" s="95">
        <v>8</v>
      </c>
      <c r="B16" s="84"/>
      <c r="C16" s="84"/>
      <c r="D16" s="84"/>
      <c r="E16" s="84"/>
      <c r="F16" s="95"/>
      <c r="G16" s="4"/>
      <c r="H16" s="4"/>
      <c r="I16" s="4"/>
    </row>
    <row r="17" spans="1:9" ht="15" x14ac:dyDescent="0.2">
      <c r="A17" s="95">
        <v>9</v>
      </c>
      <c r="B17" s="84"/>
      <c r="C17" s="84"/>
      <c r="D17" s="84"/>
      <c r="E17" s="84"/>
      <c r="F17" s="95"/>
      <c r="G17" s="4"/>
      <c r="H17" s="4"/>
      <c r="I17" s="4"/>
    </row>
    <row r="18" spans="1:9" ht="15" x14ac:dyDescent="0.2">
      <c r="A18" s="95">
        <v>10</v>
      </c>
      <c r="B18" s="84"/>
      <c r="C18" s="84"/>
      <c r="D18" s="84"/>
      <c r="E18" s="84"/>
      <c r="F18" s="95"/>
      <c r="G18" s="4"/>
      <c r="H18" s="4"/>
      <c r="I18" s="4"/>
    </row>
    <row r="19" spans="1:9" ht="15" x14ac:dyDescent="0.2">
      <c r="A19" s="84" t="s">
        <v>271</v>
      </c>
      <c r="B19" s="84"/>
      <c r="C19" s="84"/>
      <c r="D19" s="84"/>
      <c r="E19" s="84"/>
      <c r="F19" s="95"/>
      <c r="G19" s="4"/>
      <c r="H19" s="4"/>
      <c r="I19" s="4"/>
    </row>
    <row r="20" spans="1:9" ht="15" x14ac:dyDescent="0.3">
      <c r="A20" s="84"/>
      <c r="B20" s="96"/>
      <c r="C20" s="96"/>
      <c r="D20" s="96"/>
      <c r="E20" s="96"/>
      <c r="F20" s="84" t="s">
        <v>422</v>
      </c>
      <c r="G20" s="83">
        <f>SUM(G9:G19)</f>
        <v>0</v>
      </c>
      <c r="H20" s="83">
        <f>SUM(H9:H19)</f>
        <v>0</v>
      </c>
      <c r="I20" s="83">
        <f>SUM(I9:I19)</f>
        <v>0</v>
      </c>
    </row>
    <row r="21" spans="1:9" ht="15" x14ac:dyDescent="0.3">
      <c r="A21" s="209"/>
      <c r="B21" s="209"/>
      <c r="C21" s="209"/>
      <c r="D21" s="209"/>
      <c r="E21" s="209"/>
      <c r="F21" s="209"/>
      <c r="G21" s="209"/>
      <c r="H21" s="177"/>
      <c r="I21" s="177"/>
    </row>
    <row r="22" spans="1:9" ht="15" x14ac:dyDescent="0.3">
      <c r="A22" s="210" t="s">
        <v>440</v>
      </c>
      <c r="B22" s="210"/>
      <c r="C22" s="209"/>
      <c r="D22" s="209"/>
      <c r="E22" s="209"/>
      <c r="F22" s="209"/>
      <c r="G22" s="209"/>
      <c r="H22" s="177"/>
      <c r="I22" s="177"/>
    </row>
    <row r="23" spans="1:9" ht="15" x14ac:dyDescent="0.3">
      <c r="A23" s="210"/>
      <c r="B23" s="210"/>
      <c r="C23" s="209"/>
      <c r="D23" s="209"/>
      <c r="E23" s="209"/>
      <c r="F23" s="209"/>
      <c r="G23" s="209"/>
      <c r="H23" s="177"/>
      <c r="I23" s="177"/>
    </row>
    <row r="24" spans="1:9" ht="15" x14ac:dyDescent="0.3">
      <c r="A24" s="210"/>
      <c r="B24" s="210"/>
      <c r="C24" s="177"/>
      <c r="D24" s="177"/>
      <c r="E24" s="177"/>
      <c r="F24" s="177"/>
      <c r="G24" s="177"/>
      <c r="H24" s="177"/>
      <c r="I24" s="177"/>
    </row>
    <row r="25" spans="1:9" ht="15" x14ac:dyDescent="0.3">
      <c r="A25" s="210"/>
      <c r="B25" s="210"/>
      <c r="C25" s="177"/>
      <c r="D25" s="177"/>
      <c r="E25" s="177"/>
      <c r="F25" s="177"/>
      <c r="G25" s="177"/>
      <c r="H25" s="177"/>
      <c r="I25" s="177"/>
    </row>
    <row r="26" spans="1:9" x14ac:dyDescent="0.2">
      <c r="A26" s="206"/>
      <c r="B26" s="206"/>
      <c r="C26" s="206"/>
      <c r="D26" s="206"/>
      <c r="E26" s="206"/>
      <c r="F26" s="206"/>
      <c r="G26" s="206"/>
      <c r="H26" s="206"/>
      <c r="I26" s="206"/>
    </row>
    <row r="27" spans="1:9" ht="15" x14ac:dyDescent="0.3">
      <c r="A27" s="183" t="s">
        <v>107</v>
      </c>
      <c r="B27" s="183"/>
      <c r="C27" s="177"/>
      <c r="D27" s="177"/>
      <c r="E27" s="177"/>
      <c r="F27" s="177"/>
      <c r="G27" s="177"/>
      <c r="H27" s="177"/>
      <c r="I27" s="177"/>
    </row>
    <row r="28" spans="1:9" ht="15" x14ac:dyDescent="0.3">
      <c r="A28" s="177"/>
      <c r="B28" s="177"/>
      <c r="C28" s="177"/>
      <c r="D28" s="177"/>
      <c r="E28" s="177"/>
      <c r="F28" s="177"/>
      <c r="G28" s="177"/>
      <c r="H28" s="177"/>
      <c r="I28" s="177"/>
    </row>
    <row r="29" spans="1:9" ht="15" x14ac:dyDescent="0.3">
      <c r="A29" s="177"/>
      <c r="B29" s="177"/>
      <c r="C29" s="177"/>
      <c r="D29" s="177"/>
      <c r="E29" s="181"/>
      <c r="F29" s="181"/>
      <c r="G29" s="181"/>
      <c r="H29" s="177"/>
      <c r="I29" s="177"/>
    </row>
    <row r="30" spans="1:9" ht="15" x14ac:dyDescent="0.3">
      <c r="A30" s="183"/>
      <c r="B30" s="183"/>
      <c r="C30" s="183" t="s">
        <v>375</v>
      </c>
      <c r="D30" s="183"/>
      <c r="E30" s="183"/>
      <c r="F30" s="183"/>
      <c r="G30" s="183"/>
      <c r="H30" s="177"/>
      <c r="I30" s="177"/>
    </row>
    <row r="31" spans="1:9" ht="15" x14ac:dyDescent="0.3">
      <c r="A31" s="177"/>
      <c r="B31" s="177"/>
      <c r="C31" s="177" t="s">
        <v>374</v>
      </c>
      <c r="D31" s="177"/>
      <c r="E31" s="177"/>
      <c r="F31" s="177"/>
      <c r="G31" s="177"/>
      <c r="H31" s="177"/>
      <c r="I31" s="177"/>
    </row>
    <row r="32" spans="1:9" x14ac:dyDescent="0.2">
      <c r="A32" s="185"/>
      <c r="B32" s="185"/>
      <c r="C32" s="185" t="s">
        <v>139</v>
      </c>
      <c r="D32" s="185"/>
      <c r="E32" s="185"/>
      <c r="F32" s="185"/>
      <c r="G32" s="185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1" t="s">
        <v>441</v>
      </c>
      <c r="B1" s="74"/>
      <c r="C1" s="74"/>
      <c r="D1" s="74"/>
      <c r="E1" s="74"/>
      <c r="F1" s="74"/>
      <c r="G1" s="494" t="s">
        <v>109</v>
      </c>
      <c r="H1" s="494"/>
      <c r="I1" s="346"/>
    </row>
    <row r="2" spans="1:9" ht="15" x14ac:dyDescent="0.3">
      <c r="A2" s="73" t="s">
        <v>140</v>
      </c>
      <c r="B2" s="74"/>
      <c r="C2" s="74"/>
      <c r="D2" s="74"/>
      <c r="E2" s="74"/>
      <c r="F2" s="74"/>
      <c r="G2" s="492" t="str">
        <f>'ფორმა N1'!L2</f>
        <v>08.01.2017-08.21.2017</v>
      </c>
      <c r="H2" s="492"/>
      <c r="I2" s="73"/>
    </row>
    <row r="3" spans="1:9" ht="15" x14ac:dyDescent="0.3">
      <c r="A3" s="73"/>
      <c r="B3" s="73"/>
      <c r="C3" s="73"/>
      <c r="D3" s="73"/>
      <c r="E3" s="73"/>
      <c r="F3" s="73"/>
      <c r="G3" s="252"/>
      <c r="H3" s="252"/>
      <c r="I3" s="346"/>
    </row>
    <row r="4" spans="1:9" ht="15" x14ac:dyDescent="0.3">
      <c r="A4" s="74" t="s">
        <v>269</v>
      </c>
      <c r="B4" s="74"/>
      <c r="C4" s="74"/>
      <c r="D4" s="74"/>
      <c r="E4" s="74"/>
      <c r="F4" s="74"/>
      <c r="G4" s="73"/>
      <c r="H4" s="73"/>
      <c r="I4" s="73"/>
    </row>
    <row r="5" spans="1:9" ht="15" x14ac:dyDescent="0.3">
      <c r="A5" s="415" t="str">
        <f>'ფორმა N1'!A5</f>
        <v>მოქალაქეთა პოლიტიკური გაერთიანება  "ეროვნული ფორუმი"</v>
      </c>
      <c r="B5" s="77"/>
      <c r="C5" s="77"/>
      <c r="D5" s="77"/>
      <c r="E5" s="77"/>
      <c r="F5" s="77"/>
      <c r="G5" s="78"/>
      <c r="H5" s="78"/>
      <c r="I5" s="78"/>
    </row>
    <row r="6" spans="1:9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9" ht="15" x14ac:dyDescent="0.2">
      <c r="A7" s="251"/>
      <c r="B7" s="251"/>
      <c r="C7" s="251"/>
      <c r="D7" s="251"/>
      <c r="E7" s="251"/>
      <c r="F7" s="251"/>
      <c r="G7" s="75"/>
      <c r="H7" s="75"/>
      <c r="I7" s="346"/>
    </row>
    <row r="8" spans="1:9" ht="45" x14ac:dyDescent="0.2">
      <c r="A8" s="342" t="s">
        <v>64</v>
      </c>
      <c r="B8" s="76" t="s">
        <v>326</v>
      </c>
      <c r="C8" s="87" t="s">
        <v>327</v>
      </c>
      <c r="D8" s="87" t="s">
        <v>227</v>
      </c>
      <c r="E8" s="87" t="s">
        <v>330</v>
      </c>
      <c r="F8" s="87" t="s">
        <v>329</v>
      </c>
      <c r="G8" s="87" t="s">
        <v>371</v>
      </c>
      <c r="H8" s="76" t="s">
        <v>10</v>
      </c>
      <c r="I8" s="76" t="s">
        <v>9</v>
      </c>
    </row>
    <row r="9" spans="1:9" ht="15" x14ac:dyDescent="0.2">
      <c r="A9" s="343"/>
      <c r="B9" s="344"/>
      <c r="C9" s="95"/>
      <c r="D9" s="95"/>
      <c r="E9" s="95"/>
      <c r="F9" s="95"/>
      <c r="G9" s="95"/>
      <c r="H9" s="4"/>
      <c r="I9" s="4"/>
    </row>
    <row r="10" spans="1:9" ht="15" x14ac:dyDescent="0.2">
      <c r="A10" s="343"/>
      <c r="B10" s="344"/>
      <c r="C10" s="95"/>
      <c r="D10" s="95"/>
      <c r="E10" s="95"/>
      <c r="F10" s="95"/>
      <c r="G10" s="95"/>
      <c r="H10" s="4"/>
      <c r="I10" s="4"/>
    </row>
    <row r="11" spans="1:9" ht="15" x14ac:dyDescent="0.2">
      <c r="A11" s="343"/>
      <c r="B11" s="344"/>
      <c r="C11" s="84"/>
      <c r="D11" s="84"/>
      <c r="E11" s="84"/>
      <c r="F11" s="84"/>
      <c r="G11" s="84"/>
      <c r="H11" s="4"/>
      <c r="I11" s="4"/>
    </row>
    <row r="12" spans="1:9" ht="15" x14ac:dyDescent="0.2">
      <c r="A12" s="343"/>
      <c r="B12" s="344"/>
      <c r="C12" s="84"/>
      <c r="D12" s="84"/>
      <c r="E12" s="84"/>
      <c r="F12" s="84"/>
      <c r="G12" s="84"/>
      <c r="H12" s="4"/>
      <c r="I12" s="4"/>
    </row>
    <row r="13" spans="1:9" ht="15" x14ac:dyDescent="0.2">
      <c r="A13" s="343"/>
      <c r="B13" s="344"/>
      <c r="C13" s="84"/>
      <c r="D13" s="84"/>
      <c r="E13" s="84"/>
      <c r="F13" s="84"/>
      <c r="G13" s="84"/>
      <c r="H13" s="4"/>
      <c r="I13" s="4"/>
    </row>
    <row r="14" spans="1:9" ht="15" x14ac:dyDescent="0.2">
      <c r="A14" s="343"/>
      <c r="B14" s="344"/>
      <c r="C14" s="84"/>
      <c r="D14" s="84"/>
      <c r="E14" s="84"/>
      <c r="F14" s="84"/>
      <c r="G14" s="84"/>
      <c r="H14" s="4"/>
      <c r="I14" s="4"/>
    </row>
    <row r="15" spans="1:9" ht="15" x14ac:dyDescent="0.2">
      <c r="A15" s="343"/>
      <c r="B15" s="344"/>
      <c r="C15" s="84"/>
      <c r="D15" s="84"/>
      <c r="E15" s="84"/>
      <c r="F15" s="84"/>
      <c r="G15" s="84"/>
      <c r="H15" s="4"/>
      <c r="I15" s="4"/>
    </row>
    <row r="16" spans="1:9" ht="15" x14ac:dyDescent="0.2">
      <c r="A16" s="343"/>
      <c r="B16" s="344"/>
      <c r="C16" s="84"/>
      <c r="D16" s="84"/>
      <c r="E16" s="84"/>
      <c r="F16" s="84"/>
      <c r="G16" s="84"/>
      <c r="H16" s="4"/>
      <c r="I16" s="4"/>
    </row>
    <row r="17" spans="1:9" ht="15" x14ac:dyDescent="0.2">
      <c r="A17" s="343"/>
      <c r="B17" s="344"/>
      <c r="C17" s="84"/>
      <c r="D17" s="84"/>
      <c r="E17" s="84"/>
      <c r="F17" s="84"/>
      <c r="G17" s="84"/>
      <c r="H17" s="4"/>
      <c r="I17" s="4"/>
    </row>
    <row r="18" spans="1:9" ht="15" x14ac:dyDescent="0.2">
      <c r="A18" s="343"/>
      <c r="B18" s="344"/>
      <c r="C18" s="84"/>
      <c r="D18" s="84"/>
      <c r="E18" s="84"/>
      <c r="F18" s="84"/>
      <c r="G18" s="84"/>
      <c r="H18" s="4"/>
      <c r="I18" s="4"/>
    </row>
    <row r="19" spans="1:9" ht="15" x14ac:dyDescent="0.2">
      <c r="A19" s="343"/>
      <c r="B19" s="344"/>
      <c r="C19" s="84"/>
      <c r="D19" s="84"/>
      <c r="E19" s="84"/>
      <c r="F19" s="84"/>
      <c r="G19" s="84"/>
      <c r="H19" s="4"/>
      <c r="I19" s="4"/>
    </row>
    <row r="20" spans="1:9" ht="15" x14ac:dyDescent="0.2">
      <c r="A20" s="343"/>
      <c r="B20" s="344"/>
      <c r="C20" s="84"/>
      <c r="D20" s="84"/>
      <c r="E20" s="84"/>
      <c r="F20" s="84"/>
      <c r="G20" s="84"/>
      <c r="H20" s="4"/>
      <c r="I20" s="4"/>
    </row>
    <row r="21" spans="1:9" ht="15" x14ac:dyDescent="0.2">
      <c r="A21" s="343"/>
      <c r="B21" s="344"/>
      <c r="C21" s="84"/>
      <c r="D21" s="84"/>
      <c r="E21" s="84"/>
      <c r="F21" s="84"/>
      <c r="G21" s="84"/>
      <c r="H21" s="4"/>
      <c r="I21" s="4"/>
    </row>
    <row r="22" spans="1:9" ht="15" x14ac:dyDescent="0.2">
      <c r="A22" s="343"/>
      <c r="B22" s="344"/>
      <c r="C22" s="84"/>
      <c r="D22" s="84"/>
      <c r="E22" s="84"/>
      <c r="F22" s="84"/>
      <c r="G22" s="84"/>
      <c r="H22" s="4"/>
      <c r="I22" s="4"/>
    </row>
    <row r="23" spans="1:9" ht="15" x14ac:dyDescent="0.2">
      <c r="A23" s="343"/>
      <c r="B23" s="344"/>
      <c r="C23" s="84"/>
      <c r="D23" s="84"/>
      <c r="E23" s="84"/>
      <c r="F23" s="84"/>
      <c r="G23" s="84"/>
      <c r="H23" s="4"/>
      <c r="I23" s="4"/>
    </row>
    <row r="24" spans="1:9" ht="15" x14ac:dyDescent="0.2">
      <c r="A24" s="343"/>
      <c r="B24" s="344"/>
      <c r="C24" s="84"/>
      <c r="D24" s="84"/>
      <c r="E24" s="84"/>
      <c r="F24" s="84"/>
      <c r="G24" s="84"/>
      <c r="H24" s="4"/>
      <c r="I24" s="4"/>
    </row>
    <row r="25" spans="1:9" ht="15" x14ac:dyDescent="0.2">
      <c r="A25" s="343"/>
      <c r="B25" s="344"/>
      <c r="C25" s="84"/>
      <c r="D25" s="84"/>
      <c r="E25" s="84"/>
      <c r="F25" s="84"/>
      <c r="G25" s="84"/>
      <c r="H25" s="4"/>
      <c r="I25" s="4"/>
    </row>
    <row r="26" spans="1:9" ht="15" x14ac:dyDescent="0.2">
      <c r="A26" s="343"/>
      <c r="B26" s="344"/>
      <c r="C26" s="84"/>
      <c r="D26" s="84"/>
      <c r="E26" s="84"/>
      <c r="F26" s="84"/>
      <c r="G26" s="84"/>
      <c r="H26" s="4"/>
      <c r="I26" s="4"/>
    </row>
    <row r="27" spans="1:9" ht="15" x14ac:dyDescent="0.2">
      <c r="A27" s="343"/>
      <c r="B27" s="344"/>
      <c r="C27" s="84"/>
      <c r="D27" s="84"/>
      <c r="E27" s="84"/>
      <c r="F27" s="84"/>
      <c r="G27" s="84"/>
      <c r="H27" s="4"/>
      <c r="I27" s="4"/>
    </row>
    <row r="28" spans="1:9" ht="15" x14ac:dyDescent="0.2">
      <c r="A28" s="343"/>
      <c r="B28" s="344"/>
      <c r="C28" s="84"/>
      <c r="D28" s="84"/>
      <c r="E28" s="84"/>
      <c r="F28" s="84"/>
      <c r="G28" s="84"/>
      <c r="H28" s="4"/>
      <c r="I28" s="4"/>
    </row>
    <row r="29" spans="1:9" ht="15" x14ac:dyDescent="0.2">
      <c r="A29" s="343"/>
      <c r="B29" s="344"/>
      <c r="C29" s="84"/>
      <c r="D29" s="84"/>
      <c r="E29" s="84"/>
      <c r="F29" s="84"/>
      <c r="G29" s="84"/>
      <c r="H29" s="4"/>
      <c r="I29" s="4"/>
    </row>
    <row r="30" spans="1:9" ht="15" x14ac:dyDescent="0.2">
      <c r="A30" s="343"/>
      <c r="B30" s="344"/>
      <c r="C30" s="84"/>
      <c r="D30" s="84"/>
      <c r="E30" s="84"/>
      <c r="F30" s="84"/>
      <c r="G30" s="84"/>
      <c r="H30" s="4"/>
      <c r="I30" s="4"/>
    </row>
    <row r="31" spans="1:9" ht="15" x14ac:dyDescent="0.2">
      <c r="A31" s="343"/>
      <c r="B31" s="344"/>
      <c r="C31" s="84"/>
      <c r="D31" s="84"/>
      <c r="E31" s="84"/>
      <c r="F31" s="84"/>
      <c r="G31" s="84"/>
      <c r="H31" s="4"/>
      <c r="I31" s="4"/>
    </row>
    <row r="32" spans="1:9" ht="15" x14ac:dyDescent="0.2">
      <c r="A32" s="343"/>
      <c r="B32" s="344"/>
      <c r="C32" s="84"/>
      <c r="D32" s="84"/>
      <c r="E32" s="84"/>
      <c r="F32" s="84"/>
      <c r="G32" s="84"/>
      <c r="H32" s="4"/>
      <c r="I32" s="4"/>
    </row>
    <row r="33" spans="1:9" ht="15" x14ac:dyDescent="0.2">
      <c r="A33" s="343"/>
      <c r="B33" s="344"/>
      <c r="C33" s="84"/>
      <c r="D33" s="84"/>
      <c r="E33" s="84"/>
      <c r="F33" s="84"/>
      <c r="G33" s="84"/>
      <c r="H33" s="4"/>
      <c r="I33" s="4"/>
    </row>
    <row r="34" spans="1:9" ht="15" x14ac:dyDescent="0.3">
      <c r="A34" s="343"/>
      <c r="B34" s="345"/>
      <c r="C34" s="96"/>
      <c r="D34" s="96"/>
      <c r="E34" s="96"/>
      <c r="F34" s="96"/>
      <c r="G34" s="96" t="s">
        <v>325</v>
      </c>
      <c r="H34" s="83">
        <f>SUM(H9:H33)</f>
        <v>0</v>
      </c>
      <c r="I34" s="83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4" t="s">
        <v>442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4"/>
      <c r="B37" s="43"/>
      <c r="C37" s="43"/>
      <c r="D37" s="43"/>
      <c r="E37" s="43"/>
      <c r="F37" s="43"/>
      <c r="G37" s="2"/>
      <c r="H37" s="2"/>
    </row>
    <row r="38" spans="1:9" ht="15" x14ac:dyDescent="0.3">
      <c r="A38" s="194"/>
      <c r="B38" s="2"/>
      <c r="C38" s="2"/>
      <c r="D38" s="2"/>
      <c r="E38" s="2"/>
      <c r="F38" s="2"/>
      <c r="G38" s="2"/>
      <c r="H38" s="2"/>
    </row>
    <row r="39" spans="1:9" ht="15" x14ac:dyDescent="0.3">
      <c r="A39" s="194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6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6"/>
      <c r="B44" s="66" t="s">
        <v>266</v>
      </c>
      <c r="C44" s="66"/>
      <c r="D44" s="66"/>
      <c r="E44" s="66"/>
      <c r="F44" s="66"/>
      <c r="G44" s="2"/>
      <c r="H44" s="12"/>
    </row>
    <row r="45" spans="1:9" ht="15" x14ac:dyDescent="0.3">
      <c r="A45" s="2"/>
      <c r="B45" s="2" t="s">
        <v>265</v>
      </c>
      <c r="C45" s="2"/>
      <c r="D45" s="2"/>
      <c r="E45" s="2"/>
      <c r="F45" s="2"/>
      <c r="G45" s="2"/>
      <c r="H45" s="12"/>
    </row>
    <row r="46" spans="1:9" x14ac:dyDescent="0.2">
      <c r="A46" s="63"/>
      <c r="B46" s="63" t="s">
        <v>139</v>
      </c>
      <c r="C46" s="63"/>
      <c r="D46" s="63"/>
      <c r="E46" s="63"/>
      <c r="F46" s="63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78" customWidth="1"/>
    <col min="2" max="2" width="13.140625" style="178" customWidth="1"/>
    <col min="3" max="3" width="15.140625" style="178" customWidth="1"/>
    <col min="4" max="4" width="18" style="178" customWidth="1"/>
    <col min="5" max="5" width="20.5703125" style="178" customWidth="1"/>
    <col min="6" max="6" width="21.28515625" style="178" customWidth="1"/>
    <col min="7" max="7" width="15.140625" style="178" customWidth="1"/>
    <col min="8" max="8" width="15.5703125" style="178" customWidth="1"/>
    <col min="9" max="9" width="13.42578125" style="178" customWidth="1"/>
    <col min="10" max="10" width="0" style="178" hidden="1" customWidth="1"/>
    <col min="11" max="16384" width="9.140625" style="178"/>
  </cols>
  <sheetData>
    <row r="1" spans="1:10" ht="15" x14ac:dyDescent="0.3">
      <c r="A1" s="71" t="s">
        <v>443</v>
      </c>
      <c r="B1" s="71"/>
      <c r="C1" s="74"/>
      <c r="D1" s="74"/>
      <c r="E1" s="74"/>
      <c r="F1" s="74"/>
      <c r="G1" s="494" t="s">
        <v>109</v>
      </c>
      <c r="H1" s="494"/>
    </row>
    <row r="2" spans="1:10" ht="15" x14ac:dyDescent="0.3">
      <c r="A2" s="73" t="s">
        <v>140</v>
      </c>
      <c r="B2" s="71"/>
      <c r="C2" s="74"/>
      <c r="D2" s="74"/>
      <c r="E2" s="74"/>
      <c r="F2" s="74"/>
      <c r="G2" s="492" t="str">
        <f>'ფორმა N1'!L2</f>
        <v>08.01.2017-08.21.2017</v>
      </c>
      <c r="H2" s="492"/>
    </row>
    <row r="3" spans="1:10" ht="15" x14ac:dyDescent="0.3">
      <c r="A3" s="73"/>
      <c r="B3" s="73"/>
      <c r="C3" s="73"/>
      <c r="D3" s="73"/>
      <c r="E3" s="73"/>
      <c r="F3" s="73"/>
      <c r="G3" s="252"/>
      <c r="H3" s="252"/>
    </row>
    <row r="4" spans="1:10" ht="15" x14ac:dyDescent="0.3">
      <c r="A4" s="74" t="s">
        <v>269</v>
      </c>
      <c r="B4" s="74"/>
      <c r="C4" s="74"/>
      <c r="D4" s="74"/>
      <c r="E4" s="74"/>
      <c r="F4" s="74"/>
      <c r="G4" s="73"/>
      <c r="H4" s="73"/>
    </row>
    <row r="5" spans="1:10" ht="15" x14ac:dyDescent="0.3">
      <c r="A5" s="415" t="str">
        <f>'ფორმა N1'!A5</f>
        <v>მოქალაქეთა პოლიტიკური გაერთიანება  "ეროვნული ფორუმი"</v>
      </c>
      <c r="B5" s="77"/>
      <c r="C5" s="77"/>
      <c r="D5" s="77"/>
      <c r="E5" s="77"/>
      <c r="F5" s="77"/>
      <c r="G5" s="78"/>
      <c r="H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</row>
    <row r="7" spans="1:10" ht="15" x14ac:dyDescent="0.2">
      <c r="A7" s="251"/>
      <c r="B7" s="251"/>
      <c r="C7" s="251"/>
      <c r="D7" s="251"/>
      <c r="E7" s="251"/>
      <c r="F7" s="251"/>
      <c r="G7" s="75"/>
      <c r="H7" s="75"/>
    </row>
    <row r="8" spans="1:10" ht="30" x14ac:dyDescent="0.2">
      <c r="A8" s="87" t="s">
        <v>64</v>
      </c>
      <c r="B8" s="87" t="s">
        <v>326</v>
      </c>
      <c r="C8" s="87" t="s">
        <v>327</v>
      </c>
      <c r="D8" s="87" t="s">
        <v>227</v>
      </c>
      <c r="E8" s="87" t="s">
        <v>335</v>
      </c>
      <c r="F8" s="87" t="s">
        <v>328</v>
      </c>
      <c r="G8" s="76" t="s">
        <v>10</v>
      </c>
      <c r="H8" s="76" t="s">
        <v>9</v>
      </c>
      <c r="J8" s="211" t="s">
        <v>334</v>
      </c>
    </row>
    <row r="9" spans="1:10" ht="15" x14ac:dyDescent="0.2">
      <c r="A9" s="95"/>
      <c r="B9" s="95"/>
      <c r="C9" s="95"/>
      <c r="D9" s="95"/>
      <c r="E9" s="95"/>
      <c r="F9" s="95"/>
      <c r="G9" s="4"/>
      <c r="H9" s="4"/>
      <c r="J9" s="211" t="s">
        <v>0</v>
      </c>
    </row>
    <row r="10" spans="1:10" ht="15" x14ac:dyDescent="0.2">
      <c r="A10" s="95"/>
      <c r="B10" s="95"/>
      <c r="C10" s="95"/>
      <c r="D10" s="95"/>
      <c r="E10" s="95"/>
      <c r="F10" s="95"/>
      <c r="G10" s="4"/>
      <c r="H10" s="4"/>
    </row>
    <row r="11" spans="1:10" ht="15" x14ac:dyDescent="0.2">
      <c r="A11" s="84"/>
      <c r="B11" s="84"/>
      <c r="C11" s="84"/>
      <c r="D11" s="84"/>
      <c r="E11" s="84"/>
      <c r="F11" s="84"/>
      <c r="G11" s="4"/>
      <c r="H11" s="4"/>
    </row>
    <row r="12" spans="1:10" ht="15" x14ac:dyDescent="0.2">
      <c r="A12" s="84"/>
      <c r="B12" s="84"/>
      <c r="C12" s="84"/>
      <c r="D12" s="84"/>
      <c r="E12" s="84"/>
      <c r="F12" s="84"/>
      <c r="G12" s="4"/>
      <c r="H12" s="4"/>
    </row>
    <row r="13" spans="1:10" ht="15" x14ac:dyDescent="0.2">
      <c r="A13" s="84"/>
      <c r="B13" s="84"/>
      <c r="C13" s="84"/>
      <c r="D13" s="84"/>
      <c r="E13" s="84"/>
      <c r="F13" s="84"/>
      <c r="G13" s="4"/>
      <c r="H13" s="4"/>
    </row>
    <row r="14" spans="1:10" ht="15" x14ac:dyDescent="0.2">
      <c r="A14" s="84"/>
      <c r="B14" s="84"/>
      <c r="C14" s="84"/>
      <c r="D14" s="84"/>
      <c r="E14" s="84"/>
      <c r="F14" s="84"/>
      <c r="G14" s="4"/>
      <c r="H14" s="4"/>
    </row>
    <row r="15" spans="1:10" ht="15" x14ac:dyDescent="0.2">
      <c r="A15" s="84"/>
      <c r="B15" s="84"/>
      <c r="C15" s="84"/>
      <c r="D15" s="84"/>
      <c r="E15" s="84"/>
      <c r="F15" s="84"/>
      <c r="G15" s="4"/>
      <c r="H15" s="4"/>
    </row>
    <row r="16" spans="1:10" ht="15" x14ac:dyDescent="0.2">
      <c r="A16" s="84"/>
      <c r="B16" s="84"/>
      <c r="C16" s="84"/>
      <c r="D16" s="84"/>
      <c r="E16" s="84"/>
      <c r="F16" s="84"/>
      <c r="G16" s="4"/>
      <c r="H16" s="4"/>
    </row>
    <row r="17" spans="1:8" ht="15" x14ac:dyDescent="0.2">
      <c r="A17" s="84"/>
      <c r="B17" s="84"/>
      <c r="C17" s="84"/>
      <c r="D17" s="84"/>
      <c r="E17" s="84"/>
      <c r="F17" s="84"/>
      <c r="G17" s="4"/>
      <c r="H17" s="4"/>
    </row>
    <row r="18" spans="1:8" ht="15" x14ac:dyDescent="0.2">
      <c r="A18" s="84"/>
      <c r="B18" s="84"/>
      <c r="C18" s="84"/>
      <c r="D18" s="84"/>
      <c r="E18" s="84"/>
      <c r="F18" s="84"/>
      <c r="G18" s="4"/>
      <c r="H18" s="4"/>
    </row>
    <row r="19" spans="1:8" ht="15" x14ac:dyDescent="0.2">
      <c r="A19" s="84"/>
      <c r="B19" s="84"/>
      <c r="C19" s="84"/>
      <c r="D19" s="84"/>
      <c r="E19" s="84"/>
      <c r="F19" s="84"/>
      <c r="G19" s="4"/>
      <c r="H19" s="4"/>
    </row>
    <row r="20" spans="1:8" ht="15" x14ac:dyDescent="0.2">
      <c r="A20" s="84"/>
      <c r="B20" s="84"/>
      <c r="C20" s="84"/>
      <c r="D20" s="84"/>
      <c r="E20" s="84"/>
      <c r="F20" s="84"/>
      <c r="G20" s="4"/>
      <c r="H20" s="4"/>
    </row>
    <row r="21" spans="1:8" ht="15" x14ac:dyDescent="0.2">
      <c r="A21" s="84"/>
      <c r="B21" s="84"/>
      <c r="C21" s="84"/>
      <c r="D21" s="84"/>
      <c r="E21" s="84"/>
      <c r="F21" s="84"/>
      <c r="G21" s="4"/>
      <c r="H21" s="4"/>
    </row>
    <row r="22" spans="1:8" ht="15" x14ac:dyDescent="0.2">
      <c r="A22" s="84"/>
      <c r="B22" s="84"/>
      <c r="C22" s="84"/>
      <c r="D22" s="84"/>
      <c r="E22" s="84"/>
      <c r="F22" s="84"/>
      <c r="G22" s="4"/>
      <c r="H22" s="4"/>
    </row>
    <row r="23" spans="1:8" ht="15" x14ac:dyDescent="0.2">
      <c r="A23" s="84"/>
      <c r="B23" s="84"/>
      <c r="C23" s="84"/>
      <c r="D23" s="84"/>
      <c r="E23" s="84"/>
      <c r="F23" s="84"/>
      <c r="G23" s="4"/>
      <c r="H23" s="4"/>
    </row>
    <row r="24" spans="1:8" ht="15" x14ac:dyDescent="0.2">
      <c r="A24" s="84"/>
      <c r="B24" s="84"/>
      <c r="C24" s="84"/>
      <c r="D24" s="84"/>
      <c r="E24" s="84"/>
      <c r="F24" s="84"/>
      <c r="G24" s="4"/>
      <c r="H24" s="4"/>
    </row>
    <row r="25" spans="1:8" ht="15" x14ac:dyDescent="0.2">
      <c r="A25" s="84"/>
      <c r="B25" s="84"/>
      <c r="C25" s="84"/>
      <c r="D25" s="84"/>
      <c r="E25" s="84"/>
      <c r="F25" s="84"/>
      <c r="G25" s="4"/>
      <c r="H25" s="4"/>
    </row>
    <row r="26" spans="1:8" ht="15" x14ac:dyDescent="0.2">
      <c r="A26" s="84"/>
      <c r="B26" s="84"/>
      <c r="C26" s="84"/>
      <c r="D26" s="84"/>
      <c r="E26" s="84"/>
      <c r="F26" s="84"/>
      <c r="G26" s="4"/>
      <c r="H26" s="4"/>
    </row>
    <row r="27" spans="1:8" ht="15" x14ac:dyDescent="0.2">
      <c r="A27" s="84"/>
      <c r="B27" s="84"/>
      <c r="C27" s="84"/>
      <c r="D27" s="84"/>
      <c r="E27" s="84"/>
      <c r="F27" s="84"/>
      <c r="G27" s="4"/>
      <c r="H27" s="4"/>
    </row>
    <row r="28" spans="1:8" ht="15" x14ac:dyDescent="0.2">
      <c r="A28" s="84"/>
      <c r="B28" s="84"/>
      <c r="C28" s="84"/>
      <c r="D28" s="84"/>
      <c r="E28" s="84"/>
      <c r="F28" s="84"/>
      <c r="G28" s="4"/>
      <c r="H28" s="4"/>
    </row>
    <row r="29" spans="1:8" ht="15" x14ac:dyDescent="0.2">
      <c r="A29" s="84"/>
      <c r="B29" s="84"/>
      <c r="C29" s="84"/>
      <c r="D29" s="84"/>
      <c r="E29" s="84"/>
      <c r="F29" s="84"/>
      <c r="G29" s="4"/>
      <c r="H29" s="4"/>
    </row>
    <row r="30" spans="1:8" ht="15" x14ac:dyDescent="0.2">
      <c r="A30" s="84"/>
      <c r="B30" s="84"/>
      <c r="C30" s="84"/>
      <c r="D30" s="84"/>
      <c r="E30" s="84"/>
      <c r="F30" s="84"/>
      <c r="G30" s="4"/>
      <c r="H30" s="4"/>
    </row>
    <row r="31" spans="1:8" ht="15" x14ac:dyDescent="0.2">
      <c r="A31" s="84"/>
      <c r="B31" s="84"/>
      <c r="C31" s="84"/>
      <c r="D31" s="84"/>
      <c r="E31" s="84"/>
      <c r="F31" s="84"/>
      <c r="G31" s="4"/>
      <c r="H31" s="4"/>
    </row>
    <row r="32" spans="1:8" ht="15" x14ac:dyDescent="0.2">
      <c r="A32" s="84"/>
      <c r="B32" s="84"/>
      <c r="C32" s="84"/>
      <c r="D32" s="84"/>
      <c r="E32" s="84"/>
      <c r="F32" s="84"/>
      <c r="G32" s="4"/>
      <c r="H32" s="4"/>
    </row>
    <row r="33" spans="1:9" ht="15" x14ac:dyDescent="0.2">
      <c r="A33" s="84"/>
      <c r="B33" s="84"/>
      <c r="C33" s="84"/>
      <c r="D33" s="84"/>
      <c r="E33" s="84"/>
      <c r="F33" s="84"/>
      <c r="G33" s="4"/>
      <c r="H33" s="4"/>
    </row>
    <row r="34" spans="1:9" ht="15" x14ac:dyDescent="0.3">
      <c r="A34" s="84"/>
      <c r="B34" s="96"/>
      <c r="C34" s="96"/>
      <c r="D34" s="96"/>
      <c r="E34" s="96"/>
      <c r="F34" s="96" t="s">
        <v>333</v>
      </c>
      <c r="G34" s="83">
        <f>SUM(G9:G33)</f>
        <v>0</v>
      </c>
      <c r="H34" s="83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77"/>
      <c r="I35" s="177"/>
    </row>
    <row r="36" spans="1:9" ht="15" x14ac:dyDescent="0.3">
      <c r="A36" s="210" t="s">
        <v>444</v>
      </c>
      <c r="B36" s="210"/>
      <c r="C36" s="209"/>
      <c r="D36" s="209"/>
      <c r="E36" s="209"/>
      <c r="F36" s="209"/>
      <c r="G36" s="209"/>
      <c r="H36" s="177"/>
      <c r="I36" s="177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77"/>
      <c r="I37" s="177"/>
    </row>
    <row r="38" spans="1:9" ht="15" x14ac:dyDescent="0.3">
      <c r="A38" s="210"/>
      <c r="B38" s="210"/>
      <c r="C38" s="177"/>
      <c r="D38" s="177"/>
      <c r="E38" s="177"/>
      <c r="F38" s="177"/>
      <c r="G38" s="177"/>
      <c r="H38" s="177"/>
      <c r="I38" s="177"/>
    </row>
    <row r="39" spans="1:9" ht="15" x14ac:dyDescent="0.3">
      <c r="A39" s="210"/>
      <c r="B39" s="210"/>
      <c r="C39" s="177"/>
      <c r="D39" s="177"/>
      <c r="E39" s="177"/>
      <c r="F39" s="177"/>
      <c r="G39" s="177"/>
      <c r="H39" s="177"/>
      <c r="I39" s="177"/>
    </row>
    <row r="40" spans="1:9" x14ac:dyDescent="0.2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 x14ac:dyDescent="0.3">
      <c r="A41" s="183" t="s">
        <v>107</v>
      </c>
      <c r="B41" s="183"/>
      <c r="C41" s="177"/>
      <c r="D41" s="177"/>
      <c r="E41" s="177"/>
      <c r="F41" s="177"/>
      <c r="G41" s="177"/>
      <c r="H41" s="177"/>
      <c r="I41" s="177"/>
    </row>
    <row r="42" spans="1:9" ht="15" x14ac:dyDescent="0.3">
      <c r="A42" s="177"/>
      <c r="B42" s="177"/>
      <c r="C42" s="177"/>
      <c r="D42" s="177"/>
      <c r="E42" s="177"/>
      <c r="F42" s="177"/>
      <c r="G42" s="177"/>
      <c r="H42" s="177"/>
      <c r="I42" s="177"/>
    </row>
    <row r="43" spans="1:9" ht="15" x14ac:dyDescent="0.3">
      <c r="A43" s="177"/>
      <c r="B43" s="177"/>
      <c r="C43" s="177"/>
      <c r="D43" s="177"/>
      <c r="E43" s="177"/>
      <c r="F43" s="177"/>
      <c r="G43" s="177"/>
      <c r="H43" s="177"/>
      <c r="I43" s="184"/>
    </row>
    <row r="44" spans="1:9" ht="15" x14ac:dyDescent="0.3">
      <c r="A44" s="183"/>
      <c r="B44" s="183"/>
      <c r="C44" s="183" t="s">
        <v>400</v>
      </c>
      <c r="D44" s="183"/>
      <c r="E44" s="209"/>
      <c r="F44" s="183"/>
      <c r="G44" s="183"/>
      <c r="H44" s="177"/>
      <c r="I44" s="184"/>
    </row>
    <row r="45" spans="1:9" ht="15" x14ac:dyDescent="0.3">
      <c r="A45" s="177"/>
      <c r="B45" s="177"/>
      <c r="C45" s="177" t="s">
        <v>265</v>
      </c>
      <c r="D45" s="177"/>
      <c r="E45" s="177"/>
      <c r="F45" s="177"/>
      <c r="G45" s="177"/>
      <c r="H45" s="177"/>
      <c r="I45" s="184"/>
    </row>
    <row r="46" spans="1:9" x14ac:dyDescent="0.2">
      <c r="A46" s="185"/>
      <c r="B46" s="185"/>
      <c r="C46" s="185" t="s">
        <v>139</v>
      </c>
      <c r="D46" s="185"/>
      <c r="E46" s="185"/>
      <c r="F46" s="185"/>
      <c r="G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A6" sqref="A6"/>
    </sheetView>
  </sheetViews>
  <sheetFormatPr defaultRowHeight="12.75" x14ac:dyDescent="0.2"/>
  <cols>
    <col min="1" max="1" width="5.42578125" style="178" customWidth="1"/>
    <col min="2" max="2" width="20.28515625" style="178" bestFit="1" customWidth="1"/>
    <col min="3" max="3" width="20.85546875" style="178" bestFit="1" customWidth="1"/>
    <col min="4" max="4" width="19.28515625" style="178" customWidth="1"/>
    <col min="5" max="5" width="16.85546875" style="178" customWidth="1"/>
    <col min="6" max="6" width="13.140625" style="178" customWidth="1"/>
    <col min="7" max="7" width="17" style="178" customWidth="1"/>
    <col min="8" max="8" width="13.7109375" style="178" customWidth="1"/>
    <col min="9" max="9" width="19.42578125" style="178" bestFit="1" customWidth="1"/>
    <col min="10" max="10" width="18.5703125" style="178" bestFit="1" customWidth="1"/>
    <col min="11" max="11" width="16.7109375" style="178" customWidth="1"/>
    <col min="12" max="12" width="17.7109375" style="178" customWidth="1"/>
    <col min="13" max="13" width="12.85546875" style="178" customWidth="1"/>
    <col min="14" max="16384" width="9.140625" style="178"/>
  </cols>
  <sheetData>
    <row r="2" spans="1:13" ht="15" x14ac:dyDescent="0.3">
      <c r="A2" s="499" t="s">
        <v>445</v>
      </c>
      <c r="B2" s="499"/>
      <c r="C2" s="499"/>
      <c r="D2" s="499"/>
      <c r="E2" s="499"/>
      <c r="F2" s="333"/>
      <c r="G2" s="74"/>
      <c r="H2" s="74"/>
      <c r="I2" s="74"/>
      <c r="J2" s="74"/>
      <c r="K2" s="252"/>
      <c r="L2" s="253"/>
      <c r="M2" s="253" t="s">
        <v>109</v>
      </c>
    </row>
    <row r="3" spans="1:13" ht="15" x14ac:dyDescent="0.3">
      <c r="A3" s="73" t="s">
        <v>140</v>
      </c>
      <c r="B3" s="73"/>
      <c r="C3" s="71"/>
      <c r="D3" s="74"/>
      <c r="E3" s="74"/>
      <c r="F3" s="74"/>
      <c r="G3" s="74"/>
      <c r="H3" s="74"/>
      <c r="I3" s="74"/>
      <c r="J3" s="74"/>
      <c r="K3" s="252"/>
      <c r="L3" s="492" t="str">
        <f>'ფორმა N1'!L2</f>
        <v>08.01.2017-08.21.2017</v>
      </c>
      <c r="M3" s="492"/>
    </row>
    <row r="4" spans="1:13" ht="15" x14ac:dyDescent="0.3">
      <c r="A4" s="73"/>
      <c r="B4" s="73"/>
      <c r="C4" s="73"/>
      <c r="D4" s="71"/>
      <c r="E4" s="71"/>
      <c r="F4" s="71"/>
      <c r="G4" s="71"/>
      <c r="H4" s="71"/>
      <c r="I4" s="71"/>
      <c r="J4" s="71"/>
      <c r="K4" s="252"/>
      <c r="L4" s="252"/>
      <c r="M4" s="252"/>
    </row>
    <row r="5" spans="1:13" ht="15" x14ac:dyDescent="0.3">
      <c r="A5" s="74" t="s">
        <v>269</v>
      </c>
      <c r="B5" s="74"/>
      <c r="C5" s="74"/>
      <c r="D5" s="74"/>
      <c r="E5" s="74"/>
      <c r="F5" s="74"/>
      <c r="G5" s="74"/>
      <c r="H5" s="74"/>
      <c r="I5" s="74"/>
      <c r="J5" s="74"/>
      <c r="K5" s="73"/>
      <c r="L5" s="73"/>
      <c r="M5" s="73"/>
    </row>
    <row r="6" spans="1:13" ht="15" x14ac:dyDescent="0.3">
      <c r="A6" s="415" t="str">
        <f>'ფორმა N1'!A5</f>
        <v>მოქალაქეთა პოლიტიკური გაერთიანება  "ეროვნული ფორუმი"</v>
      </c>
      <c r="B6" s="77"/>
      <c r="C6" s="77"/>
      <c r="D6" s="77"/>
      <c r="E6" s="77"/>
      <c r="F6" s="77"/>
      <c r="G6" s="77"/>
      <c r="H6" s="77"/>
      <c r="I6" s="77"/>
      <c r="J6" s="77"/>
      <c r="K6" s="78"/>
      <c r="L6" s="78"/>
    </row>
    <row r="7" spans="1:13" ht="15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73"/>
      <c r="L7" s="73"/>
      <c r="M7" s="73"/>
    </row>
    <row r="8" spans="1:13" ht="15" x14ac:dyDescent="0.2">
      <c r="A8" s="251"/>
      <c r="B8" s="360"/>
      <c r="C8" s="251"/>
      <c r="D8" s="251"/>
      <c r="E8" s="251"/>
      <c r="F8" s="251"/>
      <c r="G8" s="251"/>
      <c r="H8" s="251"/>
      <c r="I8" s="251"/>
      <c r="J8" s="251"/>
      <c r="K8" s="75"/>
      <c r="L8" s="75"/>
      <c r="M8" s="75"/>
    </row>
    <row r="9" spans="1:13" ht="45" x14ac:dyDescent="0.2">
      <c r="A9" s="87" t="s">
        <v>64</v>
      </c>
      <c r="B9" s="87" t="s">
        <v>481</v>
      </c>
      <c r="C9" s="87" t="s">
        <v>446</v>
      </c>
      <c r="D9" s="87" t="s">
        <v>447</v>
      </c>
      <c r="E9" s="87" t="s">
        <v>448</v>
      </c>
      <c r="F9" s="87" t="s">
        <v>449</v>
      </c>
      <c r="G9" s="87" t="s">
        <v>450</v>
      </c>
      <c r="H9" s="87" t="s">
        <v>451</v>
      </c>
      <c r="I9" s="87" t="s">
        <v>452</v>
      </c>
      <c r="J9" s="87" t="s">
        <v>453</v>
      </c>
      <c r="K9" s="87" t="s">
        <v>454</v>
      </c>
      <c r="L9" s="87" t="s">
        <v>455</v>
      </c>
      <c r="M9" s="87" t="s">
        <v>311</v>
      </c>
    </row>
    <row r="10" spans="1:13" ht="15" x14ac:dyDescent="0.2">
      <c r="A10" s="95">
        <v>1</v>
      </c>
      <c r="B10" s="367"/>
      <c r="C10" s="334"/>
      <c r="D10" s="95"/>
      <c r="E10" s="95"/>
      <c r="F10" s="95"/>
      <c r="G10" s="95"/>
      <c r="H10" s="95"/>
      <c r="I10" s="95"/>
      <c r="J10" s="95"/>
      <c r="K10" s="4"/>
      <c r="L10" s="4"/>
      <c r="M10" s="95"/>
    </row>
    <row r="11" spans="1:13" ht="15" x14ac:dyDescent="0.2">
      <c r="A11" s="95">
        <v>2</v>
      </c>
      <c r="B11" s="367"/>
      <c r="C11" s="334"/>
      <c r="D11" s="95"/>
      <c r="E11" s="95"/>
      <c r="F11" s="95"/>
      <c r="G11" s="95"/>
      <c r="H11" s="95"/>
      <c r="I11" s="95"/>
      <c r="J11" s="95"/>
      <c r="K11" s="4"/>
      <c r="L11" s="4"/>
      <c r="M11" s="95"/>
    </row>
    <row r="12" spans="1:13" ht="15" x14ac:dyDescent="0.2">
      <c r="A12" s="95">
        <v>3</v>
      </c>
      <c r="B12" s="367"/>
      <c r="C12" s="334"/>
      <c r="D12" s="84"/>
      <c r="E12" s="84"/>
      <c r="F12" s="84"/>
      <c r="G12" s="84"/>
      <c r="H12" s="84"/>
      <c r="I12" s="84"/>
      <c r="J12" s="84"/>
      <c r="K12" s="4"/>
      <c r="L12" s="4"/>
      <c r="M12" s="84"/>
    </row>
    <row r="13" spans="1:13" ht="15" x14ac:dyDescent="0.2">
      <c r="A13" s="95">
        <v>4</v>
      </c>
      <c r="B13" s="367"/>
      <c r="C13" s="334"/>
      <c r="D13" s="84"/>
      <c r="E13" s="84"/>
      <c r="F13" s="84"/>
      <c r="G13" s="84"/>
      <c r="H13" s="84"/>
      <c r="I13" s="84"/>
      <c r="J13" s="84"/>
      <c r="K13" s="4"/>
      <c r="L13" s="4"/>
      <c r="M13" s="84"/>
    </row>
    <row r="14" spans="1:13" ht="15" x14ac:dyDescent="0.2">
      <c r="A14" s="95">
        <v>5</v>
      </c>
      <c r="B14" s="367"/>
      <c r="C14" s="334"/>
      <c r="D14" s="84"/>
      <c r="E14" s="84"/>
      <c r="F14" s="84"/>
      <c r="G14" s="84"/>
      <c r="H14" s="84"/>
      <c r="I14" s="84"/>
      <c r="J14" s="84"/>
      <c r="K14" s="4"/>
      <c r="L14" s="4"/>
      <c r="M14" s="84"/>
    </row>
    <row r="15" spans="1:13" ht="15" x14ac:dyDescent="0.2">
      <c r="A15" s="95">
        <v>6</v>
      </c>
      <c r="B15" s="367"/>
      <c r="C15" s="334"/>
      <c r="D15" s="84"/>
      <c r="E15" s="84"/>
      <c r="F15" s="84"/>
      <c r="G15" s="84"/>
      <c r="H15" s="84"/>
      <c r="I15" s="84"/>
      <c r="J15" s="84"/>
      <c r="K15" s="4"/>
      <c r="L15" s="4"/>
      <c r="M15" s="84"/>
    </row>
    <row r="16" spans="1:13" ht="15" x14ac:dyDescent="0.2">
      <c r="A16" s="95">
        <v>7</v>
      </c>
      <c r="B16" s="367"/>
      <c r="C16" s="334"/>
      <c r="D16" s="84"/>
      <c r="E16" s="84"/>
      <c r="F16" s="84"/>
      <c r="G16" s="84"/>
      <c r="H16" s="84"/>
      <c r="I16" s="84"/>
      <c r="J16" s="84"/>
      <c r="K16" s="4"/>
      <c r="L16" s="4"/>
      <c r="M16" s="84"/>
    </row>
    <row r="17" spans="1:13" ht="15" x14ac:dyDescent="0.2">
      <c r="A17" s="95">
        <v>8</v>
      </c>
      <c r="B17" s="367"/>
      <c r="C17" s="334"/>
      <c r="D17" s="84"/>
      <c r="E17" s="84"/>
      <c r="F17" s="84"/>
      <c r="G17" s="84"/>
      <c r="H17" s="84"/>
      <c r="I17" s="84"/>
      <c r="J17" s="84"/>
      <c r="K17" s="4"/>
      <c r="L17" s="4"/>
      <c r="M17" s="84"/>
    </row>
    <row r="18" spans="1:13" ht="15" x14ac:dyDescent="0.2">
      <c r="A18" s="95">
        <v>9</v>
      </c>
      <c r="B18" s="367"/>
      <c r="C18" s="334"/>
      <c r="D18" s="84"/>
      <c r="E18" s="84"/>
      <c r="F18" s="84"/>
      <c r="G18" s="84"/>
      <c r="H18" s="84"/>
      <c r="I18" s="84"/>
      <c r="J18" s="84"/>
      <c r="K18" s="4"/>
      <c r="L18" s="4"/>
      <c r="M18" s="84"/>
    </row>
    <row r="19" spans="1:13" ht="15" x14ac:dyDescent="0.2">
      <c r="A19" s="95">
        <v>10</v>
      </c>
      <c r="B19" s="367"/>
      <c r="C19" s="334"/>
      <c r="D19" s="84"/>
      <c r="E19" s="84"/>
      <c r="F19" s="84"/>
      <c r="G19" s="84"/>
      <c r="H19" s="84"/>
      <c r="I19" s="84"/>
      <c r="J19" s="84"/>
      <c r="K19" s="4"/>
      <c r="L19" s="4"/>
      <c r="M19" s="84"/>
    </row>
    <row r="20" spans="1:13" ht="15" x14ac:dyDescent="0.2">
      <c r="A20" s="95">
        <v>11</v>
      </c>
      <c r="B20" s="367"/>
      <c r="C20" s="334"/>
      <c r="D20" s="84"/>
      <c r="E20" s="84"/>
      <c r="F20" s="84"/>
      <c r="G20" s="84"/>
      <c r="H20" s="84"/>
      <c r="I20" s="84"/>
      <c r="J20" s="84"/>
      <c r="K20" s="4"/>
      <c r="L20" s="4"/>
      <c r="M20" s="84"/>
    </row>
    <row r="21" spans="1:13" ht="15" x14ac:dyDescent="0.2">
      <c r="A21" s="95">
        <v>12</v>
      </c>
      <c r="B21" s="367"/>
      <c r="C21" s="334"/>
      <c r="D21" s="84"/>
      <c r="E21" s="84"/>
      <c r="F21" s="84"/>
      <c r="G21" s="84"/>
      <c r="H21" s="84"/>
      <c r="I21" s="84"/>
      <c r="J21" s="84"/>
      <c r="K21" s="4"/>
      <c r="L21" s="4"/>
      <c r="M21" s="84"/>
    </row>
    <row r="22" spans="1:13" ht="15" x14ac:dyDescent="0.2">
      <c r="A22" s="95">
        <v>13</v>
      </c>
      <c r="B22" s="367"/>
      <c r="C22" s="334"/>
      <c r="D22" s="84"/>
      <c r="E22" s="84"/>
      <c r="F22" s="84"/>
      <c r="G22" s="84"/>
      <c r="H22" s="84"/>
      <c r="I22" s="84"/>
      <c r="J22" s="84"/>
      <c r="K22" s="4"/>
      <c r="L22" s="4"/>
      <c r="M22" s="84"/>
    </row>
    <row r="23" spans="1:13" ht="15" x14ac:dyDescent="0.2">
      <c r="A23" s="95">
        <v>14</v>
      </c>
      <c r="B23" s="367"/>
      <c r="C23" s="334"/>
      <c r="D23" s="84"/>
      <c r="E23" s="84"/>
      <c r="F23" s="84"/>
      <c r="G23" s="84"/>
      <c r="H23" s="84"/>
      <c r="I23" s="84"/>
      <c r="J23" s="84"/>
      <c r="K23" s="4"/>
      <c r="L23" s="4"/>
      <c r="M23" s="84"/>
    </row>
    <row r="24" spans="1:13" ht="15" x14ac:dyDescent="0.2">
      <c r="A24" s="95">
        <v>15</v>
      </c>
      <c r="B24" s="367"/>
      <c r="C24" s="334"/>
      <c r="D24" s="84"/>
      <c r="E24" s="84"/>
      <c r="F24" s="84"/>
      <c r="G24" s="84"/>
      <c r="H24" s="84"/>
      <c r="I24" s="84"/>
      <c r="J24" s="84"/>
      <c r="K24" s="4"/>
      <c r="L24" s="4"/>
      <c r="M24" s="84"/>
    </row>
    <row r="25" spans="1:13" ht="15" x14ac:dyDescent="0.2">
      <c r="A25" s="95">
        <v>16</v>
      </c>
      <c r="B25" s="367"/>
      <c r="C25" s="334"/>
      <c r="D25" s="84"/>
      <c r="E25" s="84"/>
      <c r="F25" s="84"/>
      <c r="G25" s="84"/>
      <c r="H25" s="84"/>
      <c r="I25" s="84"/>
      <c r="J25" s="84"/>
      <c r="K25" s="4"/>
      <c r="L25" s="4"/>
      <c r="M25" s="84"/>
    </row>
    <row r="26" spans="1:13" ht="15" x14ac:dyDescent="0.2">
      <c r="A26" s="95">
        <v>17</v>
      </c>
      <c r="B26" s="367"/>
      <c r="C26" s="334"/>
      <c r="D26" s="84"/>
      <c r="E26" s="84"/>
      <c r="F26" s="84"/>
      <c r="G26" s="84"/>
      <c r="H26" s="84"/>
      <c r="I26" s="84"/>
      <c r="J26" s="84"/>
      <c r="K26" s="4"/>
      <c r="L26" s="4"/>
      <c r="M26" s="84"/>
    </row>
    <row r="27" spans="1:13" ht="15" x14ac:dyDescent="0.2">
      <c r="A27" s="95">
        <v>18</v>
      </c>
      <c r="B27" s="367"/>
      <c r="C27" s="334"/>
      <c r="D27" s="84"/>
      <c r="E27" s="84"/>
      <c r="F27" s="84"/>
      <c r="G27" s="84"/>
      <c r="H27" s="84"/>
      <c r="I27" s="84"/>
      <c r="J27" s="84"/>
      <c r="K27" s="4"/>
      <c r="L27" s="4"/>
      <c r="M27" s="84"/>
    </row>
    <row r="28" spans="1:13" ht="15" x14ac:dyDescent="0.2">
      <c r="A28" s="95">
        <v>19</v>
      </c>
      <c r="B28" s="367"/>
      <c r="C28" s="334"/>
      <c r="D28" s="84"/>
      <c r="E28" s="84"/>
      <c r="F28" s="84"/>
      <c r="G28" s="84"/>
      <c r="H28" s="84"/>
      <c r="I28" s="84"/>
      <c r="J28" s="84"/>
      <c r="K28" s="4"/>
      <c r="L28" s="4"/>
      <c r="M28" s="84"/>
    </row>
    <row r="29" spans="1:13" ht="15" x14ac:dyDescent="0.2">
      <c r="A29" s="95">
        <v>20</v>
      </c>
      <c r="B29" s="367"/>
      <c r="C29" s="334"/>
      <c r="D29" s="84"/>
      <c r="E29" s="84"/>
      <c r="F29" s="84"/>
      <c r="G29" s="84"/>
      <c r="H29" s="84"/>
      <c r="I29" s="84"/>
      <c r="J29" s="84"/>
      <c r="K29" s="4"/>
      <c r="L29" s="4"/>
      <c r="M29" s="84"/>
    </row>
    <row r="30" spans="1:13" ht="15" x14ac:dyDescent="0.2">
      <c r="A30" s="95">
        <v>21</v>
      </c>
      <c r="B30" s="367"/>
      <c r="C30" s="334"/>
      <c r="D30" s="84"/>
      <c r="E30" s="84"/>
      <c r="F30" s="84"/>
      <c r="G30" s="84"/>
      <c r="H30" s="84"/>
      <c r="I30" s="84"/>
      <c r="J30" s="84"/>
      <c r="K30" s="4"/>
      <c r="L30" s="4"/>
      <c r="M30" s="84"/>
    </row>
    <row r="31" spans="1:13" ht="15" x14ac:dyDescent="0.2">
      <c r="A31" s="95">
        <v>22</v>
      </c>
      <c r="B31" s="367"/>
      <c r="C31" s="334"/>
      <c r="D31" s="84"/>
      <c r="E31" s="84"/>
      <c r="F31" s="84"/>
      <c r="G31" s="84"/>
      <c r="H31" s="84"/>
      <c r="I31" s="84"/>
      <c r="J31" s="84"/>
      <c r="K31" s="4"/>
      <c r="L31" s="4"/>
      <c r="M31" s="84"/>
    </row>
    <row r="32" spans="1:13" ht="15" x14ac:dyDescent="0.2">
      <c r="A32" s="95">
        <v>23</v>
      </c>
      <c r="B32" s="367"/>
      <c r="C32" s="334"/>
      <c r="D32" s="84"/>
      <c r="E32" s="84"/>
      <c r="F32" s="84"/>
      <c r="G32" s="84"/>
      <c r="H32" s="84"/>
      <c r="I32" s="84"/>
      <c r="J32" s="84"/>
      <c r="K32" s="4"/>
      <c r="L32" s="4"/>
      <c r="M32" s="84"/>
    </row>
    <row r="33" spans="1:13" ht="15" x14ac:dyDescent="0.2">
      <c r="A33" s="95">
        <v>24</v>
      </c>
      <c r="B33" s="367"/>
      <c r="C33" s="334"/>
      <c r="D33" s="84"/>
      <c r="E33" s="84"/>
      <c r="F33" s="84"/>
      <c r="G33" s="84"/>
      <c r="H33" s="84"/>
      <c r="I33" s="84"/>
      <c r="J33" s="84"/>
      <c r="K33" s="4"/>
      <c r="L33" s="4"/>
      <c r="M33" s="84"/>
    </row>
    <row r="34" spans="1:13" ht="15" x14ac:dyDescent="0.2">
      <c r="A34" s="84" t="s">
        <v>271</v>
      </c>
      <c r="B34" s="368"/>
      <c r="C34" s="334"/>
      <c r="D34" s="84"/>
      <c r="E34" s="84"/>
      <c r="F34" s="84"/>
      <c r="G34" s="84"/>
      <c r="H34" s="84"/>
      <c r="I34" s="84"/>
      <c r="J34" s="84"/>
      <c r="K34" s="4"/>
      <c r="L34" s="4"/>
      <c r="M34" s="84"/>
    </row>
    <row r="35" spans="1:13" ht="15" x14ac:dyDescent="0.3">
      <c r="A35" s="84"/>
      <c r="B35" s="368"/>
      <c r="C35" s="334"/>
      <c r="D35" s="96"/>
      <c r="E35" s="96"/>
      <c r="F35" s="96"/>
      <c r="G35" s="96"/>
      <c r="H35" s="84"/>
      <c r="I35" s="84"/>
      <c r="J35" s="84"/>
      <c r="K35" s="84" t="s">
        <v>456</v>
      </c>
      <c r="L35" s="83">
        <f>SUM(L10:L34)</f>
        <v>0</v>
      </c>
      <c r="M35" s="84"/>
    </row>
    <row r="36" spans="1:13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177"/>
    </row>
    <row r="37" spans="1:13" ht="15" x14ac:dyDescent="0.3">
      <c r="A37" s="210" t="s">
        <v>457</v>
      </c>
      <c r="B37" s="210"/>
      <c r="C37" s="210"/>
      <c r="D37" s="209"/>
      <c r="E37" s="209"/>
      <c r="F37" s="209"/>
      <c r="G37" s="209"/>
      <c r="H37" s="209"/>
      <c r="I37" s="209"/>
      <c r="J37" s="209"/>
      <c r="K37" s="209"/>
      <c r="L37" s="177"/>
    </row>
    <row r="38" spans="1:13" ht="15" x14ac:dyDescent="0.3">
      <c r="A38" s="210" t="s">
        <v>458</v>
      </c>
      <c r="B38" s="210"/>
      <c r="C38" s="210"/>
      <c r="D38" s="209"/>
      <c r="E38" s="209"/>
      <c r="F38" s="209"/>
      <c r="G38" s="209"/>
      <c r="H38" s="209"/>
      <c r="I38" s="209"/>
      <c r="J38" s="209"/>
      <c r="K38" s="209"/>
      <c r="L38" s="177"/>
    </row>
    <row r="39" spans="1:13" ht="15" x14ac:dyDescent="0.3">
      <c r="A39" s="194" t="s">
        <v>459</v>
      </c>
      <c r="B39" s="194"/>
      <c r="C39" s="210"/>
      <c r="D39" s="177"/>
      <c r="E39" s="177"/>
      <c r="F39" s="177"/>
      <c r="G39" s="177"/>
      <c r="H39" s="177"/>
      <c r="I39" s="177"/>
      <c r="J39" s="177"/>
      <c r="K39" s="177"/>
      <c r="L39" s="177"/>
    </row>
    <row r="40" spans="1:13" ht="15" x14ac:dyDescent="0.3">
      <c r="A40" s="194" t="s">
        <v>460</v>
      </c>
      <c r="B40" s="194"/>
      <c r="C40" s="210"/>
      <c r="D40" s="177"/>
      <c r="E40" s="177"/>
      <c r="F40" s="177"/>
      <c r="G40" s="177"/>
      <c r="H40" s="177"/>
      <c r="I40" s="177"/>
      <c r="J40" s="177"/>
      <c r="K40" s="177"/>
      <c r="L40" s="177"/>
    </row>
    <row r="41" spans="1:13" ht="15" customHeight="1" x14ac:dyDescent="0.2">
      <c r="A41" s="504" t="s">
        <v>477</v>
      </c>
      <c r="B41" s="504"/>
      <c r="C41" s="504"/>
      <c r="D41" s="504"/>
      <c r="E41" s="504"/>
      <c r="F41" s="504"/>
      <c r="G41" s="504"/>
      <c r="H41" s="504"/>
      <c r="I41" s="504"/>
      <c r="J41" s="504"/>
      <c r="K41" s="504"/>
      <c r="L41" s="504"/>
    </row>
    <row r="42" spans="1:13" ht="15" customHeight="1" x14ac:dyDescent="0.2">
      <c r="A42" s="504"/>
      <c r="B42" s="504"/>
      <c r="C42" s="504"/>
      <c r="D42" s="504"/>
      <c r="E42" s="504"/>
      <c r="F42" s="504"/>
      <c r="G42" s="504"/>
      <c r="H42" s="504"/>
      <c r="I42" s="504"/>
      <c r="J42" s="504"/>
      <c r="K42" s="504"/>
      <c r="L42" s="504"/>
    </row>
    <row r="43" spans="1:13" ht="12.75" customHeight="1" x14ac:dyDescent="0.2">
      <c r="A43" s="358"/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</row>
    <row r="44" spans="1:13" ht="15" x14ac:dyDescent="0.3">
      <c r="A44" s="500" t="s">
        <v>107</v>
      </c>
      <c r="B44" s="500"/>
      <c r="C44" s="500"/>
      <c r="D44" s="335"/>
      <c r="E44" s="336"/>
      <c r="F44" s="336"/>
      <c r="G44" s="335"/>
      <c r="H44" s="335"/>
      <c r="I44" s="335"/>
      <c r="J44" s="335"/>
      <c r="K44" s="335"/>
      <c r="L44" s="177"/>
    </row>
    <row r="45" spans="1:13" ht="15" x14ac:dyDescent="0.3">
      <c r="A45" s="335"/>
      <c r="B45" s="335"/>
      <c r="C45" s="336"/>
      <c r="D45" s="335"/>
      <c r="E45" s="336"/>
      <c r="F45" s="336"/>
      <c r="G45" s="335"/>
      <c r="H45" s="335"/>
      <c r="I45" s="335"/>
      <c r="J45" s="335"/>
      <c r="K45" s="337"/>
      <c r="L45" s="177"/>
    </row>
    <row r="46" spans="1:13" ht="15" customHeight="1" x14ac:dyDescent="0.3">
      <c r="A46" s="335"/>
      <c r="B46" s="335"/>
      <c r="C46" s="336"/>
      <c r="D46" s="501" t="s">
        <v>263</v>
      </c>
      <c r="E46" s="501"/>
      <c r="F46" s="338"/>
      <c r="G46" s="339"/>
      <c r="H46" s="502" t="s">
        <v>461</v>
      </c>
      <c r="I46" s="502"/>
      <c r="J46" s="502"/>
      <c r="K46" s="340"/>
      <c r="L46" s="177"/>
    </row>
    <row r="47" spans="1:13" ht="15" x14ac:dyDescent="0.3">
      <c r="A47" s="335"/>
      <c r="B47" s="335"/>
      <c r="C47" s="336"/>
      <c r="D47" s="335"/>
      <c r="E47" s="336"/>
      <c r="F47" s="336"/>
      <c r="G47" s="335"/>
      <c r="H47" s="503"/>
      <c r="I47" s="503"/>
      <c r="J47" s="503"/>
      <c r="K47" s="340"/>
      <c r="L47" s="177"/>
    </row>
    <row r="48" spans="1:13" ht="15" x14ac:dyDescent="0.3">
      <c r="A48" s="335"/>
      <c r="B48" s="335"/>
      <c r="C48" s="336"/>
      <c r="D48" s="498" t="s">
        <v>139</v>
      </c>
      <c r="E48" s="498"/>
      <c r="F48" s="338"/>
      <c r="G48" s="339"/>
      <c r="H48" s="335"/>
      <c r="I48" s="335"/>
      <c r="J48" s="335"/>
      <c r="K48" s="335"/>
      <c r="L48" s="177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G20" sqref="G20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1" t="s">
        <v>424</v>
      </c>
      <c r="B1" s="73"/>
      <c r="C1" s="506" t="s">
        <v>109</v>
      </c>
      <c r="D1" s="506"/>
    </row>
    <row r="2" spans="1:5" x14ac:dyDescent="0.3">
      <c r="A2" s="71" t="s">
        <v>425</v>
      </c>
      <c r="B2" s="73"/>
      <c r="C2" s="492" t="str">
        <f>'ფორმა N1'!L2</f>
        <v>08.01.2017-08.21.2017</v>
      </c>
      <c r="D2" s="493"/>
    </row>
    <row r="3" spans="1:5" x14ac:dyDescent="0.3">
      <c r="A3" s="73" t="s">
        <v>140</v>
      </c>
      <c r="B3" s="73"/>
      <c r="C3" s="72"/>
      <c r="D3" s="72"/>
    </row>
    <row r="4" spans="1:5" x14ac:dyDescent="0.3">
      <c r="A4" s="71"/>
      <c r="B4" s="73"/>
      <c r="C4" s="72"/>
      <c r="D4" s="72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4"/>
      <c r="D5" s="73"/>
      <c r="E5" s="5"/>
    </row>
    <row r="6" spans="1:5" x14ac:dyDescent="0.3">
      <c r="A6" s="116" t="str">
        <f>'ფორმა N1'!A5</f>
        <v>მოქალაქეთა პოლიტიკური გაერთიანება  "ეროვნული ფორუმი"</v>
      </c>
      <c r="B6" s="117"/>
      <c r="C6" s="117"/>
      <c r="D6" s="58"/>
      <c r="E6" s="5"/>
    </row>
    <row r="7" spans="1:5" x14ac:dyDescent="0.3">
      <c r="A7" s="74"/>
      <c r="B7" s="74"/>
      <c r="C7" s="74"/>
      <c r="D7" s="73"/>
      <c r="E7" s="5"/>
    </row>
    <row r="8" spans="1:5" s="6" customFormat="1" x14ac:dyDescent="0.3">
      <c r="A8" s="97"/>
      <c r="B8" s="97"/>
      <c r="C8" s="75"/>
      <c r="D8" s="75"/>
    </row>
    <row r="9" spans="1:5" s="6" customFormat="1" ht="30" x14ac:dyDescent="0.3">
      <c r="A9" s="103" t="s">
        <v>64</v>
      </c>
      <c r="B9" s="76" t="s">
        <v>11</v>
      </c>
      <c r="C9" s="76" t="s">
        <v>10</v>
      </c>
      <c r="D9" s="76" t="s">
        <v>9</v>
      </c>
    </row>
    <row r="10" spans="1:5" s="7" customFormat="1" x14ac:dyDescent="0.2">
      <c r="A10" s="13">
        <v>1</v>
      </c>
      <c r="B10" s="13" t="s">
        <v>108</v>
      </c>
      <c r="C10" s="79">
        <f>SUM(C11,C14,C17,C20:C22)</f>
        <v>5055</v>
      </c>
      <c r="D10" s="79">
        <f>SUM(D11,D14,D17,D20:D22)</f>
        <v>5055</v>
      </c>
    </row>
    <row r="11" spans="1:5" s="9" customFormat="1" ht="18" x14ac:dyDescent="0.2">
      <c r="A11" s="14">
        <v>1.1000000000000001</v>
      </c>
      <c r="B11" s="14" t="s">
        <v>68</v>
      </c>
      <c r="C11" s="79">
        <f>SUM(C12:C13)</f>
        <v>0</v>
      </c>
      <c r="D11" s="79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2"/>
      <c r="D12" s="33"/>
    </row>
    <row r="13" spans="1:5" s="9" customFormat="1" ht="18" x14ac:dyDescent="0.2">
      <c r="A13" s="16" t="s">
        <v>31</v>
      </c>
      <c r="B13" s="16" t="s">
        <v>71</v>
      </c>
      <c r="C13" s="32"/>
      <c r="D13" s="33"/>
    </row>
    <row r="14" spans="1:5" s="3" customFormat="1" x14ac:dyDescent="0.2">
      <c r="A14" s="14">
        <v>1.2</v>
      </c>
      <c r="B14" s="14" t="s">
        <v>69</v>
      </c>
      <c r="C14" s="79">
        <f>SUM(C15:C16)</f>
        <v>0</v>
      </c>
      <c r="D14" s="79">
        <f>SUM(D15:D16)</f>
        <v>0</v>
      </c>
    </row>
    <row r="15" spans="1:5" x14ac:dyDescent="0.3">
      <c r="A15" s="16" t="s">
        <v>32</v>
      </c>
      <c r="B15" s="16" t="s">
        <v>72</v>
      </c>
      <c r="C15" s="32"/>
      <c r="D15" s="33"/>
    </row>
    <row r="16" spans="1:5" x14ac:dyDescent="0.3">
      <c r="A16" s="16" t="s">
        <v>33</v>
      </c>
      <c r="B16" s="16" t="s">
        <v>73</v>
      </c>
      <c r="C16" s="32"/>
      <c r="D16" s="33"/>
    </row>
    <row r="17" spans="1:9" x14ac:dyDescent="0.3">
      <c r="A17" s="14">
        <v>1.3</v>
      </c>
      <c r="B17" s="14" t="s">
        <v>74</v>
      </c>
      <c r="C17" s="79">
        <f>SUM(C18:C19)</f>
        <v>5055</v>
      </c>
      <c r="D17" s="79">
        <f>SUM(D18:D19)</f>
        <v>5055</v>
      </c>
    </row>
    <row r="18" spans="1:9" x14ac:dyDescent="0.3">
      <c r="A18" s="16" t="s">
        <v>50</v>
      </c>
      <c r="B18" s="16" t="s">
        <v>75</v>
      </c>
      <c r="C18" s="32">
        <v>5055</v>
      </c>
      <c r="D18" s="33">
        <v>5055</v>
      </c>
    </row>
    <row r="19" spans="1:9" x14ac:dyDescent="0.3">
      <c r="A19" s="16" t="s">
        <v>51</v>
      </c>
      <c r="B19" s="16" t="s">
        <v>76</v>
      </c>
      <c r="C19" s="32"/>
      <c r="D19" s="33"/>
    </row>
    <row r="20" spans="1:9" x14ac:dyDescent="0.3">
      <c r="A20" s="14">
        <v>1.4</v>
      </c>
      <c r="B20" s="14" t="s">
        <v>77</v>
      </c>
      <c r="C20" s="32"/>
      <c r="D20" s="33"/>
    </row>
    <row r="21" spans="1:9" x14ac:dyDescent="0.3">
      <c r="A21" s="14">
        <v>1.5</v>
      </c>
      <c r="B21" s="14" t="s">
        <v>78</v>
      </c>
      <c r="C21" s="32"/>
      <c r="D21" s="33"/>
    </row>
    <row r="22" spans="1:9" x14ac:dyDescent="0.3">
      <c r="A22" s="14">
        <v>1.6</v>
      </c>
      <c r="B22" s="14" t="s">
        <v>8</v>
      </c>
      <c r="C22" s="32"/>
      <c r="D22" s="33"/>
    </row>
    <row r="25" spans="1:9" s="22" customFormat="1" ht="12.75" x14ac:dyDescent="0.2"/>
    <row r="26" spans="1:9" x14ac:dyDescent="0.3">
      <c r="A26" s="66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6" t="s">
        <v>266</v>
      </c>
      <c r="D29" s="12"/>
      <c r="E29"/>
      <c r="F29"/>
      <c r="G29"/>
      <c r="H29"/>
      <c r="I29"/>
    </row>
    <row r="30" spans="1:9" x14ac:dyDescent="0.3">
      <c r="A30"/>
      <c r="B30" s="2" t="s">
        <v>265</v>
      </c>
      <c r="D30" s="12"/>
      <c r="E30"/>
      <c r="F30"/>
      <c r="G30"/>
      <c r="H30"/>
      <c r="I30"/>
    </row>
    <row r="31" spans="1:9" customFormat="1" ht="12.75" x14ac:dyDescent="0.2">
      <c r="B31" s="63" t="s">
        <v>139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426</v>
      </c>
      <c r="B1" s="74"/>
      <c r="C1" s="494" t="s">
        <v>109</v>
      </c>
      <c r="D1" s="494"/>
      <c r="E1" s="88"/>
    </row>
    <row r="2" spans="1:5" s="6" customFormat="1" x14ac:dyDescent="0.3">
      <c r="A2" s="71" t="s">
        <v>423</v>
      </c>
      <c r="B2" s="74"/>
      <c r="C2" s="492" t="str">
        <f>'ფორმა N1'!L2</f>
        <v>08.01.2017-08.21.2017</v>
      </c>
      <c r="D2" s="492"/>
      <c r="E2" s="88"/>
    </row>
    <row r="3" spans="1:5" s="6" customFormat="1" x14ac:dyDescent="0.3">
      <c r="A3" s="73" t="s">
        <v>140</v>
      </c>
      <c r="B3" s="71"/>
      <c r="C3" s="154"/>
      <c r="D3" s="154"/>
      <c r="E3" s="88"/>
    </row>
    <row r="4" spans="1:5" s="6" customFormat="1" x14ac:dyDescent="0.3">
      <c r="A4" s="73"/>
      <c r="B4" s="73"/>
      <c r="C4" s="154"/>
      <c r="D4" s="154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415" t="str">
        <f>'ფორმა N1'!A5</f>
        <v>მოქალაქეთა პოლიტიკური გაერთიანება  "ეროვნული ფორუმი"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3"/>
      <c r="B8" s="153"/>
      <c r="C8" s="75"/>
      <c r="D8" s="75"/>
      <c r="E8" s="88"/>
    </row>
    <row r="9" spans="1:5" s="6" customFormat="1" ht="30" x14ac:dyDescent="0.3">
      <c r="A9" s="86" t="s">
        <v>64</v>
      </c>
      <c r="B9" s="86" t="s">
        <v>319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292</v>
      </c>
      <c r="B10" s="95"/>
      <c r="C10" s="4"/>
      <c r="D10" s="4"/>
      <c r="E10" s="90"/>
    </row>
    <row r="11" spans="1:5" s="10" customFormat="1" x14ac:dyDescent="0.2">
      <c r="A11" s="95" t="s">
        <v>293</v>
      </c>
      <c r="B11" s="95"/>
      <c r="C11" s="4"/>
      <c r="D11" s="4"/>
      <c r="E11" s="91"/>
    </row>
    <row r="12" spans="1:5" s="10" customFormat="1" x14ac:dyDescent="0.2">
      <c r="A12" s="95" t="s">
        <v>294</v>
      </c>
      <c r="B12" s="84"/>
      <c r="C12" s="4"/>
      <c r="D12" s="4"/>
      <c r="E12" s="91"/>
    </row>
    <row r="13" spans="1:5" s="10" customFormat="1" x14ac:dyDescent="0.2">
      <c r="A13" s="84" t="s">
        <v>273</v>
      </c>
      <c r="B13" s="84"/>
      <c r="C13" s="4"/>
      <c r="D13" s="4"/>
      <c r="E13" s="91"/>
    </row>
    <row r="14" spans="1:5" s="10" customFormat="1" x14ac:dyDescent="0.2">
      <c r="A14" s="84" t="s">
        <v>273</v>
      </c>
      <c r="B14" s="84"/>
      <c r="C14" s="4"/>
      <c r="D14" s="4"/>
      <c r="E14" s="91"/>
    </row>
    <row r="15" spans="1:5" s="10" customFormat="1" x14ac:dyDescent="0.2">
      <c r="A15" s="84" t="s">
        <v>273</v>
      </c>
      <c r="B15" s="84"/>
      <c r="C15" s="4"/>
      <c r="D15" s="4"/>
      <c r="E15" s="91"/>
    </row>
    <row r="16" spans="1:5" s="10" customFormat="1" x14ac:dyDescent="0.2">
      <c r="A16" s="84" t="s">
        <v>273</v>
      </c>
      <c r="B16" s="84"/>
      <c r="C16" s="4"/>
      <c r="D16" s="4"/>
      <c r="E16" s="91"/>
    </row>
    <row r="17" spans="1:9" x14ac:dyDescent="0.3">
      <c r="A17" s="96"/>
      <c r="B17" s="96" t="s">
        <v>321</v>
      </c>
      <c r="C17" s="83">
        <f>SUM(C10:C16)</f>
        <v>0</v>
      </c>
      <c r="D17" s="83">
        <f>SUM(D10:D16)</f>
        <v>0</v>
      </c>
      <c r="E17" s="93"/>
    </row>
    <row r="18" spans="1:9" x14ac:dyDescent="0.3">
      <c r="A18" s="43"/>
      <c r="B18" s="43"/>
    </row>
    <row r="19" spans="1:9" x14ac:dyDescent="0.3">
      <c r="A19" s="2" t="s">
        <v>382</v>
      </c>
      <c r="E19" s="5"/>
    </row>
    <row r="20" spans="1:9" x14ac:dyDescent="0.3">
      <c r="A20" s="2" t="s">
        <v>384</v>
      </c>
    </row>
    <row r="21" spans="1:9" x14ac:dyDescent="0.3">
      <c r="A21" s="194"/>
    </row>
    <row r="22" spans="1:9" x14ac:dyDescent="0.3">
      <c r="A22" s="194" t="s">
        <v>383</v>
      </c>
    </row>
    <row r="23" spans="1:9" s="22" customFormat="1" ht="12.75" x14ac:dyDescent="0.2"/>
    <row r="24" spans="1:9" x14ac:dyDescent="0.3">
      <c r="A24" s="66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6"/>
      <c r="B27" s="66" t="s">
        <v>414</v>
      </c>
      <c r="D27" s="12"/>
      <c r="E27"/>
      <c r="F27"/>
      <c r="G27"/>
      <c r="H27"/>
      <c r="I27"/>
    </row>
    <row r="28" spans="1:9" x14ac:dyDescent="0.3">
      <c r="B28" s="2" t="s">
        <v>415</v>
      </c>
      <c r="D28" s="12"/>
      <c r="E28"/>
      <c r="F28"/>
      <c r="G28"/>
      <c r="H28"/>
      <c r="I28"/>
    </row>
    <row r="29" spans="1:9" customFormat="1" ht="12.75" x14ac:dyDescent="0.2">
      <c r="A29" s="63"/>
      <c r="B29" s="63" t="s">
        <v>139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J1" sqref="J1:R1048576"/>
    </sheetView>
  </sheetViews>
  <sheetFormatPr defaultRowHeight="15" x14ac:dyDescent="0.3"/>
  <cols>
    <col min="1" max="1" width="12.85546875" style="28" customWidth="1"/>
    <col min="2" max="2" width="61" style="27" customWidth="1"/>
    <col min="3" max="3" width="15.42578125" style="2" customWidth="1"/>
    <col min="4" max="4" width="18.140625" style="2" customWidth="1"/>
    <col min="5" max="5" width="0.85546875" style="2" customWidth="1"/>
    <col min="6" max="16384" width="9.140625" style="2"/>
  </cols>
  <sheetData>
    <row r="1" spans="1:5" x14ac:dyDescent="0.3">
      <c r="A1" s="71" t="s">
        <v>224</v>
      </c>
      <c r="B1" s="118"/>
      <c r="C1" s="507" t="s">
        <v>198</v>
      </c>
      <c r="D1" s="507"/>
      <c r="E1" s="102"/>
    </row>
    <row r="2" spans="1:5" x14ac:dyDescent="0.3">
      <c r="A2" s="73" t="s">
        <v>140</v>
      </c>
      <c r="B2" s="118"/>
      <c r="C2" s="74"/>
      <c r="D2" s="205" t="str">
        <f>'ფორმა N1'!L2</f>
        <v>08.01.2017-08.21.2017</v>
      </c>
      <c r="E2" s="102"/>
    </row>
    <row r="3" spans="1:5" x14ac:dyDescent="0.3">
      <c r="A3" s="113"/>
      <c r="B3" s="118"/>
      <c r="C3" s="74"/>
      <c r="D3" s="74"/>
      <c r="E3" s="102"/>
    </row>
    <row r="4" spans="1: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105"/>
    </row>
    <row r="5" spans="1:5" x14ac:dyDescent="0.3">
      <c r="A5" s="116" t="str">
        <f>'ფორმა N1'!A5</f>
        <v>მოქალაქეთა პოლიტიკური გაერთიანება  "ეროვნული ფორუმი"</v>
      </c>
      <c r="B5" s="117"/>
      <c r="C5" s="117"/>
      <c r="D5" s="58"/>
      <c r="E5" s="105"/>
    </row>
    <row r="6" spans="1:5" x14ac:dyDescent="0.3">
      <c r="A6" s="74"/>
      <c r="B6" s="73"/>
      <c r="C6" s="73"/>
      <c r="D6" s="73"/>
      <c r="E6" s="105"/>
    </row>
    <row r="7" spans="1:5" x14ac:dyDescent="0.3">
      <c r="A7" s="112"/>
      <c r="B7" s="119"/>
      <c r="C7" s="120"/>
      <c r="D7" s="120"/>
      <c r="E7" s="102"/>
    </row>
    <row r="8" spans="1:5" ht="45" x14ac:dyDescent="0.3">
      <c r="A8" s="121" t="s">
        <v>113</v>
      </c>
      <c r="B8" s="121" t="s">
        <v>190</v>
      </c>
      <c r="C8" s="121" t="s">
        <v>298</v>
      </c>
      <c r="D8" s="121" t="s">
        <v>252</v>
      </c>
      <c r="E8" s="102"/>
    </row>
    <row r="9" spans="1:5" x14ac:dyDescent="0.3">
      <c r="A9" s="48"/>
      <c r="B9" s="49"/>
      <c r="C9" s="149"/>
      <c r="D9" s="149"/>
      <c r="E9" s="102"/>
    </row>
    <row r="10" spans="1:5" x14ac:dyDescent="0.3">
      <c r="A10" s="50" t="s">
        <v>191</v>
      </c>
      <c r="B10" s="51"/>
      <c r="C10" s="480">
        <f>SUM(C11,C34)</f>
        <v>13091.25</v>
      </c>
      <c r="D10" s="480">
        <f>SUM(D11,D34)</f>
        <v>21671.3</v>
      </c>
      <c r="E10" s="102"/>
    </row>
    <row r="11" spans="1:5" x14ac:dyDescent="0.3">
      <c r="A11" s="52" t="s">
        <v>192</v>
      </c>
      <c r="B11" s="53"/>
      <c r="C11" s="472">
        <f>SUM(C12:C32)</f>
        <v>7527.27</v>
      </c>
      <c r="D11" s="472">
        <f>SUM(D12:D32)</f>
        <v>16973.669999999998</v>
      </c>
      <c r="E11" s="102"/>
    </row>
    <row r="12" spans="1:5" x14ac:dyDescent="0.3">
      <c r="A12" s="56">
        <v>1110</v>
      </c>
      <c r="B12" s="55" t="s">
        <v>142</v>
      </c>
      <c r="C12" s="477">
        <v>3851.35</v>
      </c>
      <c r="D12" s="477">
        <v>1268.3499999999999</v>
      </c>
      <c r="E12" s="102"/>
    </row>
    <row r="13" spans="1:5" x14ac:dyDescent="0.3">
      <c r="A13" s="56">
        <v>1120</v>
      </c>
      <c r="B13" s="55" t="s">
        <v>143</v>
      </c>
      <c r="C13" s="477"/>
      <c r="D13" s="477"/>
      <c r="E13" s="102"/>
    </row>
    <row r="14" spans="1:5" x14ac:dyDescent="0.3">
      <c r="A14" s="56">
        <v>1211</v>
      </c>
      <c r="B14" s="55" t="s">
        <v>144</v>
      </c>
      <c r="C14" s="477">
        <v>951.99</v>
      </c>
      <c r="D14" s="477">
        <v>2984.39</v>
      </c>
      <c r="E14" s="102"/>
    </row>
    <row r="15" spans="1:5" x14ac:dyDescent="0.3">
      <c r="A15" s="56">
        <v>1212</v>
      </c>
      <c r="B15" s="55" t="s">
        <v>145</v>
      </c>
      <c r="C15" s="477"/>
      <c r="D15" s="477"/>
      <c r="E15" s="102"/>
    </row>
    <row r="16" spans="1:5" x14ac:dyDescent="0.3">
      <c r="A16" s="56">
        <v>1213</v>
      </c>
      <c r="B16" s="55" t="s">
        <v>146</v>
      </c>
      <c r="C16" s="477"/>
      <c r="D16" s="477"/>
      <c r="E16" s="102"/>
    </row>
    <row r="17" spans="1:5" x14ac:dyDescent="0.3">
      <c r="A17" s="56">
        <v>1214</v>
      </c>
      <c r="B17" s="55" t="s">
        <v>147</v>
      </c>
      <c r="C17" s="477"/>
      <c r="D17" s="477"/>
      <c r="E17" s="102"/>
    </row>
    <row r="18" spans="1:5" x14ac:dyDescent="0.3">
      <c r="A18" s="56">
        <v>1215</v>
      </c>
      <c r="B18" s="55" t="s">
        <v>148</v>
      </c>
      <c r="C18" s="477"/>
      <c r="D18" s="477"/>
      <c r="E18" s="102"/>
    </row>
    <row r="19" spans="1:5" x14ac:dyDescent="0.3">
      <c r="A19" s="56">
        <v>1300</v>
      </c>
      <c r="B19" s="55" t="s">
        <v>149</v>
      </c>
      <c r="C19" s="477"/>
      <c r="D19" s="477"/>
      <c r="E19" s="102"/>
    </row>
    <row r="20" spans="1:5" x14ac:dyDescent="0.3">
      <c r="A20" s="56">
        <v>1410</v>
      </c>
      <c r="B20" s="55" t="s">
        <v>150</v>
      </c>
      <c r="C20" s="477"/>
      <c r="D20" s="477"/>
      <c r="E20" s="102"/>
    </row>
    <row r="21" spans="1:5" x14ac:dyDescent="0.3">
      <c r="A21" s="56">
        <v>1421</v>
      </c>
      <c r="B21" s="55" t="s">
        <v>151</v>
      </c>
      <c r="C21" s="477"/>
      <c r="D21" s="477"/>
      <c r="E21" s="102"/>
    </row>
    <row r="22" spans="1:5" x14ac:dyDescent="0.3">
      <c r="A22" s="56">
        <v>1422</v>
      </c>
      <c r="B22" s="55" t="s">
        <v>152</v>
      </c>
      <c r="C22" s="477"/>
      <c r="D22" s="477"/>
      <c r="E22" s="102"/>
    </row>
    <row r="23" spans="1:5" x14ac:dyDescent="0.3">
      <c r="A23" s="56">
        <v>1423</v>
      </c>
      <c r="B23" s="55" t="s">
        <v>153</v>
      </c>
      <c r="C23" s="477"/>
      <c r="D23" s="477"/>
      <c r="E23" s="102"/>
    </row>
    <row r="24" spans="1:5" x14ac:dyDescent="0.3">
      <c r="A24" s="56">
        <v>1431</v>
      </c>
      <c r="B24" s="55" t="s">
        <v>154</v>
      </c>
      <c r="C24" s="477"/>
      <c r="D24" s="477"/>
      <c r="E24" s="102"/>
    </row>
    <row r="25" spans="1:5" x14ac:dyDescent="0.3">
      <c r="A25" s="56">
        <v>1432</v>
      </c>
      <c r="B25" s="55" t="s">
        <v>155</v>
      </c>
      <c r="C25" s="477"/>
      <c r="D25" s="477"/>
      <c r="E25" s="102"/>
    </row>
    <row r="26" spans="1:5" x14ac:dyDescent="0.3">
      <c r="A26" s="56">
        <v>1433</v>
      </c>
      <c r="B26" s="55" t="s">
        <v>156</v>
      </c>
      <c r="C26" s="477">
        <v>323.93</v>
      </c>
      <c r="D26" s="477">
        <v>330.43</v>
      </c>
      <c r="E26" s="102"/>
    </row>
    <row r="27" spans="1:5" x14ac:dyDescent="0.3">
      <c r="A27" s="56">
        <v>1441</v>
      </c>
      <c r="B27" s="55" t="s">
        <v>157</v>
      </c>
      <c r="C27" s="477"/>
      <c r="D27" s="477">
        <v>548</v>
      </c>
      <c r="E27" s="102"/>
    </row>
    <row r="28" spans="1:5" x14ac:dyDescent="0.3">
      <c r="A28" s="56">
        <v>1442</v>
      </c>
      <c r="B28" s="55" t="s">
        <v>158</v>
      </c>
      <c r="C28" s="477">
        <v>2400</v>
      </c>
      <c r="D28" s="477">
        <v>9625</v>
      </c>
      <c r="E28" s="102"/>
    </row>
    <row r="29" spans="1:5" x14ac:dyDescent="0.3">
      <c r="A29" s="56">
        <v>1443</v>
      </c>
      <c r="B29" s="55" t="s">
        <v>159</v>
      </c>
      <c r="C29" s="477"/>
      <c r="D29" s="477"/>
      <c r="E29" s="102"/>
    </row>
    <row r="30" spans="1:5" x14ac:dyDescent="0.3">
      <c r="A30" s="56">
        <v>1444</v>
      </c>
      <c r="B30" s="55" t="s">
        <v>160</v>
      </c>
      <c r="C30" s="477"/>
      <c r="D30" s="477"/>
      <c r="E30" s="102"/>
    </row>
    <row r="31" spans="1:5" x14ac:dyDescent="0.3">
      <c r="A31" s="56">
        <v>1445</v>
      </c>
      <c r="B31" s="55" t="s">
        <v>161</v>
      </c>
      <c r="C31" s="477"/>
      <c r="D31" s="477"/>
      <c r="E31" s="102"/>
    </row>
    <row r="32" spans="1:5" x14ac:dyDescent="0.3">
      <c r="A32" s="56">
        <v>1446</v>
      </c>
      <c r="B32" s="55" t="s">
        <v>162</v>
      </c>
      <c r="C32" s="477"/>
      <c r="D32" s="477">
        <f>900+1317.5</f>
        <v>2217.5</v>
      </c>
      <c r="E32" s="102"/>
    </row>
    <row r="33" spans="1:5" x14ac:dyDescent="0.3">
      <c r="A33" s="29"/>
      <c r="C33" s="479"/>
      <c r="D33" s="479"/>
      <c r="E33" s="102"/>
    </row>
    <row r="34" spans="1:5" x14ac:dyDescent="0.3">
      <c r="A34" s="57" t="s">
        <v>193</v>
      </c>
      <c r="B34" s="55"/>
      <c r="C34" s="472">
        <f>SUM(C35:C42)</f>
        <v>5563.98</v>
      </c>
      <c r="D34" s="472">
        <f>SUM(D35:D42)</f>
        <v>4697.63</v>
      </c>
      <c r="E34" s="102"/>
    </row>
    <row r="35" spans="1:5" x14ac:dyDescent="0.3">
      <c r="A35" s="56">
        <v>2110</v>
      </c>
      <c r="B35" s="55" t="s">
        <v>100</v>
      </c>
      <c r="C35" s="477"/>
      <c r="D35" s="477"/>
      <c r="E35" s="102"/>
    </row>
    <row r="36" spans="1:5" x14ac:dyDescent="0.3">
      <c r="A36" s="56">
        <v>2120</v>
      </c>
      <c r="B36" s="55" t="s">
        <v>163</v>
      </c>
      <c r="C36" s="477">
        <v>3503.83</v>
      </c>
      <c r="D36" s="477">
        <v>3503.83</v>
      </c>
      <c r="E36" s="102"/>
    </row>
    <row r="37" spans="1:5" x14ac:dyDescent="0.3">
      <c r="A37" s="56">
        <v>2130</v>
      </c>
      <c r="B37" s="55" t="s">
        <v>101</v>
      </c>
      <c r="C37" s="477">
        <v>386.3</v>
      </c>
      <c r="D37" s="477">
        <v>386.3</v>
      </c>
      <c r="E37" s="102"/>
    </row>
    <row r="38" spans="1:5" x14ac:dyDescent="0.3">
      <c r="A38" s="56">
        <v>2140</v>
      </c>
      <c r="B38" s="55" t="s">
        <v>389</v>
      </c>
      <c r="C38" s="477"/>
      <c r="D38" s="477"/>
      <c r="E38" s="102"/>
    </row>
    <row r="39" spans="1:5" x14ac:dyDescent="0.3">
      <c r="A39" s="56">
        <v>2150</v>
      </c>
      <c r="B39" s="55" t="s">
        <v>393</v>
      </c>
      <c r="C39" s="477"/>
      <c r="D39" s="477"/>
      <c r="E39" s="102"/>
    </row>
    <row r="40" spans="1:5" x14ac:dyDescent="0.3">
      <c r="A40" s="56">
        <v>2220</v>
      </c>
      <c r="B40" s="55" t="s">
        <v>102</v>
      </c>
      <c r="C40" s="477">
        <v>1673.85</v>
      </c>
      <c r="D40" s="477">
        <f>259.5+548</f>
        <v>807.5</v>
      </c>
      <c r="E40" s="102"/>
    </row>
    <row r="41" spans="1:5" x14ac:dyDescent="0.3">
      <c r="A41" s="56">
        <v>2300</v>
      </c>
      <c r="B41" s="55" t="s">
        <v>164</v>
      </c>
      <c r="C41" s="477"/>
      <c r="D41" s="477"/>
      <c r="E41" s="102"/>
    </row>
    <row r="42" spans="1:5" x14ac:dyDescent="0.3">
      <c r="A42" s="56">
        <v>2400</v>
      </c>
      <c r="B42" s="55" t="s">
        <v>165</v>
      </c>
      <c r="C42" s="477"/>
      <c r="D42" s="477"/>
      <c r="E42" s="102"/>
    </row>
    <row r="43" spans="1:5" x14ac:dyDescent="0.3">
      <c r="A43" s="30"/>
      <c r="C43" s="479"/>
      <c r="D43" s="479"/>
      <c r="E43" s="102"/>
    </row>
    <row r="44" spans="1:5" x14ac:dyDescent="0.3">
      <c r="A44" s="54" t="s">
        <v>197</v>
      </c>
      <c r="B44" s="55"/>
      <c r="C44" s="472">
        <f>SUM(C45,C64)</f>
        <v>13091.25</v>
      </c>
      <c r="D44" s="472">
        <f>SUM(D45,D64)</f>
        <v>21671.299999999988</v>
      </c>
      <c r="E44" s="102"/>
    </row>
    <row r="45" spans="1:5" x14ac:dyDescent="0.3">
      <c r="A45" s="57" t="s">
        <v>194</v>
      </c>
      <c r="B45" s="55"/>
      <c r="C45" s="472">
        <f>SUM(C46:C61)</f>
        <v>151195.62</v>
      </c>
      <c r="D45" s="472">
        <f>SUM(D46:D61)</f>
        <v>151102.87</v>
      </c>
      <c r="E45" s="102"/>
    </row>
    <row r="46" spans="1:5" x14ac:dyDescent="0.3">
      <c r="A46" s="56">
        <v>3100</v>
      </c>
      <c r="B46" s="55" t="s">
        <v>166</v>
      </c>
      <c r="C46" s="477"/>
      <c r="D46" s="477"/>
      <c r="E46" s="102"/>
    </row>
    <row r="47" spans="1:5" x14ac:dyDescent="0.3">
      <c r="A47" s="56">
        <v>3210</v>
      </c>
      <c r="B47" s="55" t="s">
        <v>167</v>
      </c>
      <c r="C47" s="477">
        <v>151195.62</v>
      </c>
      <c r="D47" s="477">
        <v>151102.87</v>
      </c>
      <c r="E47" s="102"/>
    </row>
    <row r="48" spans="1:5" x14ac:dyDescent="0.3">
      <c r="A48" s="56">
        <v>3221</v>
      </c>
      <c r="B48" s="55" t="s">
        <v>168</v>
      </c>
      <c r="C48" s="477"/>
      <c r="D48" s="477"/>
      <c r="E48" s="102"/>
    </row>
    <row r="49" spans="1:5" x14ac:dyDescent="0.3">
      <c r="A49" s="56">
        <v>3222</v>
      </c>
      <c r="B49" s="55" t="s">
        <v>169</v>
      </c>
      <c r="C49" s="477"/>
      <c r="D49" s="477"/>
      <c r="E49" s="102"/>
    </row>
    <row r="50" spans="1:5" x14ac:dyDescent="0.3">
      <c r="A50" s="56">
        <v>3223</v>
      </c>
      <c r="B50" s="55" t="s">
        <v>170</v>
      </c>
      <c r="C50" s="477"/>
      <c r="D50" s="477"/>
      <c r="E50" s="102"/>
    </row>
    <row r="51" spans="1:5" x14ac:dyDescent="0.3">
      <c r="A51" s="56">
        <v>3224</v>
      </c>
      <c r="B51" s="55" t="s">
        <v>171</v>
      </c>
      <c r="C51" s="477"/>
      <c r="D51" s="477"/>
      <c r="E51" s="102"/>
    </row>
    <row r="52" spans="1:5" x14ac:dyDescent="0.3">
      <c r="A52" s="56">
        <v>3231</v>
      </c>
      <c r="B52" s="55" t="s">
        <v>172</v>
      </c>
      <c r="C52" s="477"/>
      <c r="D52" s="477"/>
      <c r="E52" s="102"/>
    </row>
    <row r="53" spans="1:5" x14ac:dyDescent="0.3">
      <c r="A53" s="56">
        <v>3232</v>
      </c>
      <c r="B53" s="55" t="s">
        <v>173</v>
      </c>
      <c r="C53" s="477"/>
      <c r="D53" s="477"/>
      <c r="E53" s="102"/>
    </row>
    <row r="54" spans="1:5" x14ac:dyDescent="0.3">
      <c r="A54" s="56">
        <v>3234</v>
      </c>
      <c r="B54" s="55" t="s">
        <v>174</v>
      </c>
      <c r="C54" s="477"/>
      <c r="D54" s="477"/>
      <c r="E54" s="102"/>
    </row>
    <row r="55" spans="1:5" ht="30" x14ac:dyDescent="0.3">
      <c r="A55" s="56">
        <v>3236</v>
      </c>
      <c r="B55" s="55" t="s">
        <v>189</v>
      </c>
      <c r="C55" s="477"/>
      <c r="D55" s="477"/>
      <c r="E55" s="102"/>
    </row>
    <row r="56" spans="1:5" ht="45" x14ac:dyDescent="0.3">
      <c r="A56" s="56">
        <v>3237</v>
      </c>
      <c r="B56" s="55" t="s">
        <v>175</v>
      </c>
      <c r="C56" s="477"/>
      <c r="D56" s="477"/>
      <c r="E56" s="102"/>
    </row>
    <row r="57" spans="1:5" x14ac:dyDescent="0.3">
      <c r="A57" s="56">
        <v>3241</v>
      </c>
      <c r="B57" s="55" t="s">
        <v>176</v>
      </c>
      <c r="C57" s="477"/>
      <c r="D57" s="477"/>
      <c r="E57" s="102"/>
    </row>
    <row r="58" spans="1:5" x14ac:dyDescent="0.3">
      <c r="A58" s="56">
        <v>3242</v>
      </c>
      <c r="B58" s="55" t="s">
        <v>177</v>
      </c>
      <c r="C58" s="477"/>
      <c r="D58" s="477"/>
      <c r="E58" s="102"/>
    </row>
    <row r="59" spans="1:5" x14ac:dyDescent="0.3">
      <c r="A59" s="56">
        <v>3243</v>
      </c>
      <c r="B59" s="55" t="s">
        <v>178</v>
      </c>
      <c r="C59" s="477"/>
      <c r="D59" s="477"/>
      <c r="E59" s="102"/>
    </row>
    <row r="60" spans="1:5" x14ac:dyDescent="0.3">
      <c r="A60" s="56">
        <v>3245</v>
      </c>
      <c r="B60" s="55" t="s">
        <v>179</v>
      </c>
      <c r="C60" s="477"/>
      <c r="D60" s="477"/>
      <c r="E60" s="102"/>
    </row>
    <row r="61" spans="1:5" x14ac:dyDescent="0.3">
      <c r="A61" s="56">
        <v>3246</v>
      </c>
      <c r="B61" s="55" t="s">
        <v>180</v>
      </c>
      <c r="C61" s="477"/>
      <c r="D61" s="477"/>
      <c r="E61" s="102"/>
    </row>
    <row r="62" spans="1:5" x14ac:dyDescent="0.3">
      <c r="A62" s="30"/>
      <c r="C62" s="479"/>
      <c r="D62" s="479"/>
      <c r="E62" s="102"/>
    </row>
    <row r="63" spans="1:5" x14ac:dyDescent="0.3">
      <c r="A63" s="31"/>
      <c r="C63" s="479"/>
      <c r="D63" s="479"/>
      <c r="E63" s="102"/>
    </row>
    <row r="64" spans="1:5" x14ac:dyDescent="0.3">
      <c r="A64" s="57" t="s">
        <v>195</v>
      </c>
      <c r="B64" s="55"/>
      <c r="C64" s="472">
        <f>SUM(C65:C67)</f>
        <v>-138104.37</v>
      </c>
      <c r="D64" s="472">
        <f>SUM(D65:D67)</f>
        <v>-129431.57</v>
      </c>
      <c r="E64" s="102"/>
    </row>
    <row r="65" spans="1:5" x14ac:dyDescent="0.3">
      <c r="A65" s="56">
        <v>5100</v>
      </c>
      <c r="B65" s="55" t="s">
        <v>250</v>
      </c>
      <c r="C65" s="477"/>
      <c r="D65" s="477"/>
      <c r="E65" s="102"/>
    </row>
    <row r="66" spans="1:5" x14ac:dyDescent="0.3">
      <c r="A66" s="56">
        <v>5220</v>
      </c>
      <c r="B66" s="55" t="s">
        <v>402</v>
      </c>
      <c r="C66" s="477"/>
      <c r="D66" s="477"/>
      <c r="E66" s="102"/>
    </row>
    <row r="67" spans="1:5" x14ac:dyDescent="0.3">
      <c r="A67" s="56">
        <v>5230</v>
      </c>
      <c r="B67" s="55" t="s">
        <v>403</v>
      </c>
      <c r="C67" s="477">
        <v>-138104.37</v>
      </c>
      <c r="D67" s="477">
        <v>-129431.57</v>
      </c>
      <c r="E67" s="102"/>
    </row>
    <row r="68" spans="1:5" x14ac:dyDescent="0.3">
      <c r="A68" s="30"/>
      <c r="C68" s="479"/>
      <c r="D68" s="479"/>
      <c r="E68" s="102"/>
    </row>
    <row r="69" spans="1:5" x14ac:dyDescent="0.3">
      <c r="A69" s="2"/>
      <c r="C69" s="479"/>
      <c r="D69" s="479"/>
      <c r="E69" s="102"/>
    </row>
    <row r="70" spans="1:5" x14ac:dyDescent="0.3">
      <c r="A70" s="54" t="s">
        <v>196</v>
      </c>
      <c r="B70" s="55"/>
      <c r="C70" s="477"/>
      <c r="D70" s="477"/>
      <c r="E70" s="102"/>
    </row>
    <row r="71" spans="1:5" ht="30" x14ac:dyDescent="0.3">
      <c r="A71" s="56">
        <v>1</v>
      </c>
      <c r="B71" s="55" t="s">
        <v>181</v>
      </c>
      <c r="C71" s="477"/>
      <c r="D71" s="477"/>
      <c r="E71" s="102"/>
    </row>
    <row r="72" spans="1:5" x14ac:dyDescent="0.3">
      <c r="A72" s="56">
        <v>2</v>
      </c>
      <c r="B72" s="55" t="s">
        <v>182</v>
      </c>
      <c r="C72" s="477"/>
      <c r="D72" s="477"/>
      <c r="E72" s="102"/>
    </row>
    <row r="73" spans="1:5" x14ac:dyDescent="0.3">
      <c r="A73" s="56">
        <v>3</v>
      </c>
      <c r="B73" s="55" t="s">
        <v>183</v>
      </c>
      <c r="C73" s="477"/>
      <c r="D73" s="477"/>
      <c r="E73" s="102"/>
    </row>
    <row r="74" spans="1:5" x14ac:dyDescent="0.3">
      <c r="A74" s="56">
        <v>4</v>
      </c>
      <c r="B74" s="55" t="s">
        <v>353</v>
      </c>
      <c r="C74" s="477"/>
      <c r="D74" s="477"/>
      <c r="E74" s="102"/>
    </row>
    <row r="75" spans="1:5" x14ac:dyDescent="0.3">
      <c r="A75" s="56">
        <v>5</v>
      </c>
      <c r="B75" s="55" t="s">
        <v>184</v>
      </c>
      <c r="C75" s="477"/>
      <c r="D75" s="477"/>
      <c r="E75" s="102"/>
    </row>
    <row r="76" spans="1:5" x14ac:dyDescent="0.3">
      <c r="A76" s="56">
        <v>6</v>
      </c>
      <c r="B76" s="55" t="s">
        <v>185</v>
      </c>
      <c r="C76" s="477"/>
      <c r="D76" s="477"/>
      <c r="E76" s="102"/>
    </row>
    <row r="77" spans="1:5" x14ac:dyDescent="0.3">
      <c r="A77" s="56">
        <v>7</v>
      </c>
      <c r="B77" s="55" t="s">
        <v>186</v>
      </c>
      <c r="C77" s="8"/>
      <c r="D77" s="8"/>
      <c r="E77" s="102"/>
    </row>
    <row r="78" spans="1:5" x14ac:dyDescent="0.3">
      <c r="A78" s="56">
        <v>8</v>
      </c>
      <c r="B78" s="55" t="s">
        <v>187</v>
      </c>
      <c r="C78" s="8"/>
      <c r="D78" s="8"/>
      <c r="E78" s="102"/>
    </row>
    <row r="79" spans="1:5" x14ac:dyDescent="0.3">
      <c r="A79" s="56">
        <v>9</v>
      </c>
      <c r="B79" s="55" t="s">
        <v>188</v>
      </c>
      <c r="C79" s="8"/>
      <c r="D79" s="8"/>
      <c r="E79" s="102"/>
    </row>
    <row r="83" spans="1:9" x14ac:dyDescent="0.3">
      <c r="A83" s="2"/>
      <c r="B83" s="2"/>
    </row>
    <row r="84" spans="1:9" x14ac:dyDescent="0.3">
      <c r="A84" s="66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6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63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B10" sqref="B10: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1" t="s">
        <v>420</v>
      </c>
      <c r="B1" s="73"/>
      <c r="C1" s="73"/>
      <c r="D1" s="73"/>
      <c r="E1" s="73"/>
      <c r="F1" s="73"/>
      <c r="G1" s="73"/>
      <c r="H1" s="73"/>
      <c r="I1" s="494" t="s">
        <v>109</v>
      </c>
      <c r="J1" s="494"/>
      <c r="K1" s="102"/>
    </row>
    <row r="2" spans="1:11" x14ac:dyDescent="0.3">
      <c r="A2" s="73" t="s">
        <v>140</v>
      </c>
      <c r="B2" s="73"/>
      <c r="C2" s="73"/>
      <c r="D2" s="73"/>
      <c r="E2" s="73"/>
      <c r="F2" s="73"/>
      <c r="G2" s="73"/>
      <c r="H2" s="73"/>
      <c r="I2" s="492" t="str">
        <f>'ფორმა N1'!L2</f>
        <v>08.01.2017-08.21.2017</v>
      </c>
      <c r="J2" s="493"/>
      <c r="K2" s="102"/>
    </row>
    <row r="3" spans="1:11" x14ac:dyDescent="0.3">
      <c r="A3" s="73"/>
      <c r="B3" s="73"/>
      <c r="C3" s="73"/>
      <c r="D3" s="73"/>
      <c r="E3" s="73"/>
      <c r="F3" s="73"/>
      <c r="G3" s="73"/>
      <c r="H3" s="73"/>
      <c r="I3" s="72"/>
      <c r="J3" s="72"/>
      <c r="K3" s="102"/>
    </row>
    <row r="4" spans="1:11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122"/>
      <c r="G4" s="73"/>
      <c r="H4" s="73"/>
      <c r="I4" s="73"/>
      <c r="J4" s="73"/>
      <c r="K4" s="102"/>
    </row>
    <row r="5" spans="1:11" x14ac:dyDescent="0.3">
      <c r="A5" s="202" t="str">
        <f>'ფორმა N1'!A5</f>
        <v>მოქალაქეთა პოლიტიკური გაერთიანება  "ეროვნული ფორუმი"</v>
      </c>
      <c r="B5" s="354"/>
      <c r="C5" s="354"/>
      <c r="D5" s="354"/>
      <c r="E5" s="354"/>
      <c r="F5" s="355"/>
      <c r="G5" s="354"/>
      <c r="H5" s="354"/>
      <c r="I5" s="354"/>
      <c r="J5" s="354"/>
      <c r="K5" s="102"/>
    </row>
    <row r="6" spans="1:11" x14ac:dyDescent="0.3">
      <c r="A6" s="74"/>
      <c r="B6" s="74"/>
      <c r="C6" s="73"/>
      <c r="D6" s="73"/>
      <c r="E6" s="73"/>
      <c r="F6" s="122"/>
      <c r="G6" s="73"/>
      <c r="H6" s="73"/>
      <c r="I6" s="73"/>
      <c r="J6" s="73"/>
      <c r="K6" s="102"/>
    </row>
    <row r="7" spans="1:11" x14ac:dyDescent="0.3">
      <c r="A7" s="123"/>
      <c r="B7" s="120"/>
      <c r="C7" s="120"/>
      <c r="D7" s="120"/>
      <c r="E7" s="120"/>
      <c r="F7" s="120"/>
      <c r="G7" s="120"/>
      <c r="H7" s="120"/>
      <c r="I7" s="120"/>
      <c r="J7" s="120"/>
      <c r="K7" s="102"/>
    </row>
    <row r="8" spans="1:11" s="26" customFormat="1" ht="45" x14ac:dyDescent="0.3">
      <c r="A8" s="125" t="s">
        <v>64</v>
      </c>
      <c r="B8" s="125" t="s">
        <v>111</v>
      </c>
      <c r="C8" s="126" t="s">
        <v>113</v>
      </c>
      <c r="D8" s="126" t="s">
        <v>270</v>
      </c>
      <c r="E8" s="126" t="s">
        <v>112</v>
      </c>
      <c r="F8" s="124" t="s">
        <v>251</v>
      </c>
      <c r="G8" s="124" t="s">
        <v>289</v>
      </c>
      <c r="H8" s="124" t="s">
        <v>290</v>
      </c>
      <c r="I8" s="124" t="s">
        <v>252</v>
      </c>
      <c r="J8" s="127" t="s">
        <v>114</v>
      </c>
      <c r="K8" s="102"/>
    </row>
    <row r="9" spans="1:11" s="26" customFormat="1" x14ac:dyDescent="0.3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102"/>
    </row>
    <row r="10" spans="1:11" s="26" customFormat="1" ht="30" x14ac:dyDescent="0.3">
      <c r="A10" s="150">
        <v>1</v>
      </c>
      <c r="B10" s="438" t="s">
        <v>538</v>
      </c>
      <c r="C10" s="439" t="s">
        <v>539</v>
      </c>
      <c r="D10" s="440" t="s">
        <v>221</v>
      </c>
      <c r="E10" s="441" t="s">
        <v>540</v>
      </c>
      <c r="F10" s="442">
        <v>951.99</v>
      </c>
      <c r="G10" s="442">
        <v>21714</v>
      </c>
      <c r="H10" s="442">
        <v>19681.599999999999</v>
      </c>
      <c r="I10" s="442">
        <v>2984.39</v>
      </c>
      <c r="J10" s="442"/>
      <c r="K10" s="102"/>
    </row>
    <row r="11" spans="1:11" x14ac:dyDescent="0.3">
      <c r="A11" s="101"/>
      <c r="B11" s="101"/>
      <c r="C11" s="101"/>
      <c r="D11" s="101"/>
      <c r="E11" s="101"/>
      <c r="F11" s="101"/>
      <c r="G11" s="101"/>
      <c r="H11" s="101"/>
      <c r="I11" s="101"/>
      <c r="J11" s="101"/>
    </row>
    <row r="12" spans="1:11" x14ac:dyDescent="0.3">
      <c r="A12" s="101"/>
      <c r="B12" s="101"/>
      <c r="C12" s="101"/>
      <c r="D12" s="101"/>
      <c r="E12" s="101"/>
      <c r="F12" s="101"/>
      <c r="G12" s="101"/>
      <c r="H12" s="101"/>
      <c r="I12" s="101"/>
      <c r="J12" s="101"/>
    </row>
    <row r="13" spans="1:11" x14ac:dyDescent="0.3">
      <c r="A13" s="101"/>
      <c r="B13" s="101"/>
      <c r="C13" s="101"/>
      <c r="D13" s="101"/>
      <c r="E13" s="101"/>
      <c r="F13" s="101"/>
      <c r="G13" s="101"/>
      <c r="H13" s="101"/>
      <c r="I13" s="101"/>
      <c r="J13" s="101"/>
    </row>
    <row r="14" spans="1:11" x14ac:dyDescent="0.3">
      <c r="A14" s="101"/>
      <c r="B14" s="101"/>
      <c r="C14" s="101"/>
      <c r="D14" s="101"/>
      <c r="E14" s="101"/>
      <c r="F14" s="101"/>
      <c r="G14" s="101"/>
      <c r="H14" s="101"/>
      <c r="I14" s="101"/>
      <c r="J14" s="101"/>
    </row>
    <row r="15" spans="1:11" x14ac:dyDescent="0.3">
      <c r="A15" s="101"/>
      <c r="B15" s="213" t="s">
        <v>107</v>
      </c>
      <c r="C15" s="101"/>
      <c r="D15" s="101"/>
      <c r="E15" s="101"/>
      <c r="F15" s="214"/>
      <c r="G15" s="101"/>
      <c r="H15" s="101"/>
      <c r="I15" s="101"/>
      <c r="J15" s="101"/>
    </row>
    <row r="16" spans="1:11" x14ac:dyDescent="0.3">
      <c r="A16" s="101"/>
      <c r="B16" s="101"/>
      <c r="C16" s="101"/>
      <c r="D16" s="101"/>
      <c r="E16" s="101"/>
      <c r="F16" s="98"/>
      <c r="G16" s="98"/>
      <c r="H16" s="98"/>
      <c r="I16" s="98"/>
      <c r="J16" s="98"/>
    </row>
    <row r="17" spans="1:10" x14ac:dyDescent="0.3">
      <c r="A17" s="101"/>
      <c r="B17" s="101"/>
      <c r="C17" s="249"/>
      <c r="D17" s="101"/>
      <c r="E17" s="101"/>
      <c r="F17" s="249"/>
      <c r="G17" s="250"/>
      <c r="H17" s="250"/>
      <c r="I17" s="98"/>
      <c r="J17" s="98"/>
    </row>
    <row r="18" spans="1:10" x14ac:dyDescent="0.3">
      <c r="A18" s="98"/>
      <c r="B18" s="101"/>
      <c r="C18" s="213" t="s">
        <v>263</v>
      </c>
      <c r="D18" s="215"/>
      <c r="E18" s="101"/>
      <c r="F18" s="444" t="s">
        <v>268</v>
      </c>
      <c r="G18" s="445"/>
      <c r="H18" s="445"/>
      <c r="I18" s="98"/>
      <c r="J18" s="98"/>
    </row>
    <row r="19" spans="1:10" x14ac:dyDescent="0.3">
      <c r="A19" s="98"/>
      <c r="B19" s="101"/>
      <c r="C19" s="443" t="s">
        <v>139</v>
      </c>
      <c r="D19" s="101"/>
      <c r="E19" s="101"/>
      <c r="F19" s="444" t="s">
        <v>264</v>
      </c>
      <c r="G19" s="445"/>
      <c r="H19" s="445"/>
      <c r="I19" s="98"/>
      <c r="J19" s="98"/>
    </row>
    <row r="20" spans="1:10" customFormat="1" x14ac:dyDescent="0.3">
      <c r="A20" s="98"/>
      <c r="B20" s="101"/>
      <c r="C20" s="101"/>
      <c r="D20" s="216"/>
      <c r="E20" s="98"/>
      <c r="F20" s="98"/>
      <c r="G20" s="98"/>
      <c r="H20" s="98"/>
      <c r="I20" s="98"/>
      <c r="J20" s="98"/>
    </row>
    <row r="21" spans="1:10" customFormat="1" ht="12.75" x14ac:dyDescent="0.2">
      <c r="A21" s="98"/>
      <c r="B21" s="98"/>
      <c r="C21" s="98"/>
      <c r="D21" s="98"/>
      <c r="E21" s="98"/>
      <c r="F21" s="98"/>
      <c r="G21" s="98"/>
      <c r="H21" s="98"/>
      <c r="I21" s="98"/>
      <c r="J21" s="9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22" zoomScale="80" zoomScaleNormal="100" zoomScaleSheetLayoutView="80" workbookViewId="0">
      <selection activeCell="K24" sqref="K2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1" t="s">
        <v>296</v>
      </c>
      <c r="B1" s="73"/>
      <c r="C1" s="494" t="s">
        <v>109</v>
      </c>
      <c r="D1" s="494"/>
      <c r="E1" s="105"/>
    </row>
    <row r="2" spans="1:7" x14ac:dyDescent="0.3">
      <c r="A2" s="73" t="s">
        <v>140</v>
      </c>
      <c r="B2" s="73"/>
      <c r="C2" s="492" t="str">
        <f>'ფორმა N1'!L2</f>
        <v>08.01.2017-08.21.2017</v>
      </c>
      <c r="D2" s="493"/>
      <c r="E2" s="105"/>
    </row>
    <row r="3" spans="1:7" x14ac:dyDescent="0.3">
      <c r="A3" s="71"/>
      <c r="B3" s="73"/>
      <c r="C3" s="72"/>
      <c r="D3" s="72"/>
      <c r="E3" s="105"/>
    </row>
    <row r="4" spans="1:7" x14ac:dyDescent="0.3">
      <c r="A4" s="74" t="s">
        <v>269</v>
      </c>
      <c r="B4" s="99"/>
      <c r="C4" s="100"/>
      <c r="D4" s="73"/>
      <c r="E4" s="105"/>
    </row>
    <row r="5" spans="1:7" x14ac:dyDescent="0.3">
      <c r="A5" s="26" t="s">
        <v>514</v>
      </c>
      <c r="B5" s="26"/>
      <c r="C5" s="26"/>
      <c r="D5" s="418"/>
      <c r="E5" s="320"/>
    </row>
    <row r="6" spans="1:7" x14ac:dyDescent="0.3">
      <c r="A6" s="101"/>
      <c r="B6" s="101"/>
      <c r="C6" s="101"/>
      <c r="D6" s="102"/>
      <c r="E6" s="105"/>
    </row>
    <row r="7" spans="1:7" x14ac:dyDescent="0.3">
      <c r="A7" s="73"/>
      <c r="B7" s="73"/>
      <c r="C7" s="73"/>
      <c r="D7" s="73"/>
      <c r="E7" s="105"/>
    </row>
    <row r="8" spans="1:7" s="6" customFormat="1" ht="39" customHeight="1" x14ac:dyDescent="0.3">
      <c r="A8" s="103" t="s">
        <v>64</v>
      </c>
      <c r="B8" s="76" t="s">
        <v>244</v>
      </c>
      <c r="C8" s="76" t="s">
        <v>66</v>
      </c>
      <c r="D8" s="76" t="s">
        <v>67</v>
      </c>
      <c r="E8" s="105"/>
    </row>
    <row r="9" spans="1:7" s="7" customFormat="1" ht="16.5" customHeight="1" x14ac:dyDescent="0.3">
      <c r="A9" s="220">
        <v>1</v>
      </c>
      <c r="B9" s="220" t="s">
        <v>65</v>
      </c>
      <c r="C9" s="82">
        <f>SUM(C10,C26)</f>
        <v>19714</v>
      </c>
      <c r="D9" s="82">
        <f>SUM(D10,D26)</f>
        <v>19714</v>
      </c>
      <c r="E9" s="105"/>
    </row>
    <row r="10" spans="1:7" s="7" customFormat="1" ht="16.5" customHeight="1" x14ac:dyDescent="0.3">
      <c r="A10" s="84">
        <v>1.1000000000000001</v>
      </c>
      <c r="B10" s="84" t="s">
        <v>80</v>
      </c>
      <c r="C10" s="82">
        <f>SUM(C11,C12,C16,C19,C25,C26)</f>
        <v>19714</v>
      </c>
      <c r="D10" s="82">
        <f>SUM(D11,D12,D16,D19,D24,D25)</f>
        <v>19714</v>
      </c>
      <c r="E10" s="105"/>
    </row>
    <row r="11" spans="1:7" s="9" customFormat="1" ht="16.5" customHeight="1" x14ac:dyDescent="0.3">
      <c r="A11" s="85" t="s">
        <v>30</v>
      </c>
      <c r="B11" s="85" t="s">
        <v>79</v>
      </c>
      <c r="C11" s="8"/>
      <c r="D11" s="8"/>
      <c r="E11" s="105"/>
    </row>
    <row r="12" spans="1:7" s="10" customFormat="1" ht="16.5" customHeight="1" x14ac:dyDescent="0.3">
      <c r="A12" s="85" t="s">
        <v>31</v>
      </c>
      <c r="B12" s="85" t="s">
        <v>302</v>
      </c>
      <c r="C12" s="104">
        <f>SUM(C14:C15)</f>
        <v>0</v>
      </c>
      <c r="D12" s="104">
        <f>SUM(D14:D15)</f>
        <v>0</v>
      </c>
      <c r="E12" s="105"/>
      <c r="G12" s="65"/>
    </row>
    <row r="13" spans="1:7" s="3" customFormat="1" ht="16.5" customHeight="1" x14ac:dyDescent="0.3">
      <c r="A13" s="94" t="s">
        <v>81</v>
      </c>
      <c r="B13" s="94" t="s">
        <v>305</v>
      </c>
      <c r="C13" s="8"/>
      <c r="D13" s="8"/>
      <c r="E13" s="105"/>
    </row>
    <row r="14" spans="1:7" s="3" customFormat="1" ht="16.5" customHeight="1" x14ac:dyDescent="0.3">
      <c r="A14" s="94" t="s">
        <v>470</v>
      </c>
      <c r="B14" s="94" t="s">
        <v>469</v>
      </c>
      <c r="C14" s="8"/>
      <c r="D14" s="8"/>
      <c r="E14" s="105"/>
    </row>
    <row r="15" spans="1:7" s="3" customFormat="1" ht="16.5" customHeight="1" x14ac:dyDescent="0.3">
      <c r="A15" s="94" t="s">
        <v>471</v>
      </c>
      <c r="B15" s="94" t="s">
        <v>97</v>
      </c>
      <c r="C15" s="8"/>
      <c r="D15" s="8"/>
      <c r="E15" s="105"/>
    </row>
    <row r="16" spans="1:7" s="3" customFormat="1" ht="16.5" customHeight="1" x14ac:dyDescent="0.3">
      <c r="A16" s="85" t="s">
        <v>82</v>
      </c>
      <c r="B16" s="85" t="s">
        <v>83</v>
      </c>
      <c r="C16" s="104">
        <f>SUM(C17:C18)</f>
        <v>19714</v>
      </c>
      <c r="D16" s="104">
        <f>SUM(D17:D18)</f>
        <v>19714</v>
      </c>
      <c r="E16" s="105"/>
    </row>
    <row r="17" spans="1:5" s="3" customFormat="1" ht="16.5" customHeight="1" x14ac:dyDescent="0.3">
      <c r="A17" s="94" t="s">
        <v>84</v>
      </c>
      <c r="B17" s="94" t="s">
        <v>86</v>
      </c>
      <c r="C17" s="8">
        <v>19714</v>
      </c>
      <c r="D17" s="8">
        <v>19714</v>
      </c>
      <c r="E17" s="105"/>
    </row>
    <row r="18" spans="1:5" s="3" customFormat="1" ht="30" x14ac:dyDescent="0.3">
      <c r="A18" s="94" t="s">
        <v>85</v>
      </c>
      <c r="B18" s="94" t="s">
        <v>110</v>
      </c>
      <c r="C18" s="8"/>
      <c r="D18" s="8"/>
      <c r="E18" s="105"/>
    </row>
    <row r="19" spans="1:5" s="3" customFormat="1" ht="16.5" customHeight="1" x14ac:dyDescent="0.3">
      <c r="A19" s="85" t="s">
        <v>87</v>
      </c>
      <c r="B19" s="85" t="s">
        <v>395</v>
      </c>
      <c r="C19" s="104">
        <f>SUM(C20:C23)</f>
        <v>0</v>
      </c>
      <c r="D19" s="104">
        <f>SUM(D20:D23)</f>
        <v>0</v>
      </c>
      <c r="E19" s="105"/>
    </row>
    <row r="20" spans="1:5" s="3" customFormat="1" ht="16.5" customHeight="1" x14ac:dyDescent="0.3">
      <c r="A20" s="94" t="s">
        <v>88</v>
      </c>
      <c r="B20" s="94" t="s">
        <v>89</v>
      </c>
      <c r="C20" s="8"/>
      <c r="D20" s="8"/>
      <c r="E20" s="105"/>
    </row>
    <row r="21" spans="1:5" s="3" customFormat="1" ht="30" x14ac:dyDescent="0.3">
      <c r="A21" s="94" t="s">
        <v>92</v>
      </c>
      <c r="B21" s="94" t="s">
        <v>90</v>
      </c>
      <c r="C21" s="8"/>
      <c r="D21" s="8"/>
      <c r="E21" s="105"/>
    </row>
    <row r="22" spans="1:5" s="3" customFormat="1" ht="16.5" customHeight="1" x14ac:dyDescent="0.3">
      <c r="A22" s="94" t="s">
        <v>93</v>
      </c>
      <c r="B22" s="94" t="s">
        <v>91</v>
      </c>
      <c r="C22" s="8"/>
      <c r="D22" s="8"/>
      <c r="E22" s="105"/>
    </row>
    <row r="23" spans="1:5" s="3" customFormat="1" ht="16.5" customHeight="1" x14ac:dyDescent="0.3">
      <c r="A23" s="94" t="s">
        <v>94</v>
      </c>
      <c r="B23" s="94" t="s">
        <v>412</v>
      </c>
      <c r="C23" s="8"/>
      <c r="D23" s="8"/>
      <c r="E23" s="105"/>
    </row>
    <row r="24" spans="1:5" s="3" customFormat="1" ht="16.5" customHeight="1" x14ac:dyDescent="0.3">
      <c r="A24" s="85" t="s">
        <v>95</v>
      </c>
      <c r="B24" s="85" t="s">
        <v>413</v>
      </c>
      <c r="C24" s="241"/>
      <c r="D24" s="8"/>
      <c r="E24" s="105"/>
    </row>
    <row r="25" spans="1:5" s="3" customFormat="1" x14ac:dyDescent="0.3">
      <c r="A25" s="85" t="s">
        <v>246</v>
      </c>
      <c r="B25" s="85" t="s">
        <v>419</v>
      </c>
      <c r="C25" s="8"/>
      <c r="D25" s="8"/>
      <c r="E25" s="105"/>
    </row>
    <row r="26" spans="1:5" ht="16.5" customHeight="1" x14ac:dyDescent="0.3">
      <c r="A26" s="84">
        <v>1.2</v>
      </c>
      <c r="B26" s="84" t="s">
        <v>96</v>
      </c>
      <c r="C26" s="82">
        <f>SUM(C27,C35)</f>
        <v>0</v>
      </c>
      <c r="D26" s="82">
        <f>SUM(D27,D35)</f>
        <v>0</v>
      </c>
      <c r="E26" s="105"/>
    </row>
    <row r="27" spans="1:5" ht="16.5" customHeight="1" x14ac:dyDescent="0.3">
      <c r="A27" s="85" t="s">
        <v>32</v>
      </c>
      <c r="B27" s="85" t="s">
        <v>305</v>
      </c>
      <c r="C27" s="104">
        <f>SUM(C28:C30)</f>
        <v>0</v>
      </c>
      <c r="D27" s="104">
        <f>SUM(D28:D30)</f>
        <v>0</v>
      </c>
      <c r="E27" s="105"/>
    </row>
    <row r="28" spans="1:5" x14ac:dyDescent="0.3">
      <c r="A28" s="226" t="s">
        <v>98</v>
      </c>
      <c r="B28" s="226" t="s">
        <v>303</v>
      </c>
      <c r="C28" s="8"/>
      <c r="D28" s="8"/>
      <c r="E28" s="105"/>
    </row>
    <row r="29" spans="1:5" x14ac:dyDescent="0.3">
      <c r="A29" s="226" t="s">
        <v>99</v>
      </c>
      <c r="B29" s="226" t="s">
        <v>306</v>
      </c>
      <c r="C29" s="8"/>
      <c r="D29" s="8"/>
      <c r="E29" s="105"/>
    </row>
    <row r="30" spans="1:5" x14ac:dyDescent="0.3">
      <c r="A30" s="226" t="s">
        <v>421</v>
      </c>
      <c r="B30" s="226" t="s">
        <v>304</v>
      </c>
      <c r="C30" s="8"/>
      <c r="D30" s="8"/>
      <c r="E30" s="105"/>
    </row>
    <row r="31" spans="1:5" x14ac:dyDescent="0.3">
      <c r="A31" s="85" t="s">
        <v>33</v>
      </c>
      <c r="B31" s="85" t="s">
        <v>469</v>
      </c>
      <c r="C31" s="104">
        <f>SUM(C32:C34)</f>
        <v>0</v>
      </c>
      <c r="D31" s="104">
        <f>SUM(D32:D34)</f>
        <v>0</v>
      </c>
      <c r="E31" s="105"/>
    </row>
    <row r="32" spans="1:5" x14ac:dyDescent="0.3">
      <c r="A32" s="226" t="s">
        <v>12</v>
      </c>
      <c r="B32" s="226" t="s">
        <v>472</v>
      </c>
      <c r="C32" s="8"/>
      <c r="D32" s="8"/>
      <c r="E32" s="105"/>
    </row>
    <row r="33" spans="1:9" x14ac:dyDescent="0.3">
      <c r="A33" s="226" t="s">
        <v>13</v>
      </c>
      <c r="B33" s="226" t="s">
        <v>473</v>
      </c>
      <c r="C33" s="8"/>
      <c r="D33" s="8"/>
      <c r="E33" s="105"/>
    </row>
    <row r="34" spans="1:9" x14ac:dyDescent="0.3">
      <c r="A34" s="226" t="s">
        <v>276</v>
      </c>
      <c r="B34" s="226" t="s">
        <v>474</v>
      </c>
      <c r="C34" s="8"/>
      <c r="D34" s="8"/>
      <c r="E34" s="105"/>
    </row>
    <row r="35" spans="1:9" x14ac:dyDescent="0.3">
      <c r="A35" s="85" t="s">
        <v>34</v>
      </c>
      <c r="B35" s="237" t="s">
        <v>418</v>
      </c>
      <c r="C35" s="8"/>
      <c r="D35" s="8"/>
      <c r="E35" s="105"/>
    </row>
    <row r="36" spans="1:9" x14ac:dyDescent="0.3">
      <c r="D36" s="26"/>
      <c r="E36" s="106"/>
      <c r="F36" s="26"/>
    </row>
    <row r="37" spans="1:9" x14ac:dyDescent="0.3">
      <c r="A37" s="1"/>
      <c r="D37" s="26"/>
      <c r="E37" s="106"/>
      <c r="F37" s="26"/>
    </row>
    <row r="38" spans="1:9" x14ac:dyDescent="0.3">
      <c r="D38" s="26"/>
      <c r="E38" s="106"/>
      <c r="F38" s="26"/>
    </row>
    <row r="39" spans="1:9" x14ac:dyDescent="0.3">
      <c r="D39" s="26"/>
      <c r="E39" s="106"/>
      <c r="F39" s="26"/>
    </row>
    <row r="40" spans="1:9" x14ac:dyDescent="0.3">
      <c r="A40" s="66" t="s">
        <v>107</v>
      </c>
      <c r="D40" s="26"/>
      <c r="E40" s="106"/>
      <c r="F40" s="26"/>
    </row>
    <row r="41" spans="1:9" x14ac:dyDescent="0.3">
      <c r="D41" s="26"/>
      <c r="E41" s="107"/>
      <c r="F41" s="107"/>
      <c r="G41"/>
      <c r="H41"/>
      <c r="I41"/>
    </row>
    <row r="42" spans="1:9" x14ac:dyDescent="0.3">
      <c r="D42" s="108"/>
      <c r="E42" s="107"/>
      <c r="F42" s="107"/>
      <c r="G42"/>
      <c r="H42"/>
      <c r="I42"/>
    </row>
    <row r="43" spans="1:9" x14ac:dyDescent="0.3">
      <c r="A43"/>
      <c r="B43" s="66" t="s">
        <v>266</v>
      </c>
      <c r="D43" s="108"/>
      <c r="E43" s="107"/>
      <c r="F43" s="107"/>
      <c r="G43"/>
      <c r="H43"/>
      <c r="I43"/>
    </row>
    <row r="44" spans="1:9" x14ac:dyDescent="0.3">
      <c r="A44"/>
      <c r="B44" s="2" t="s">
        <v>265</v>
      </c>
      <c r="D44" s="108"/>
      <c r="E44" s="107"/>
      <c r="F44" s="107"/>
      <c r="G44"/>
      <c r="H44"/>
      <c r="I44"/>
    </row>
    <row r="45" spans="1:9" customFormat="1" ht="12.75" x14ac:dyDescent="0.2">
      <c r="B45" s="63" t="s">
        <v>139</v>
      </c>
      <c r="D45" s="107"/>
      <c r="E45" s="107"/>
      <c r="F45" s="107"/>
    </row>
    <row r="46" spans="1:9" x14ac:dyDescent="0.3">
      <c r="D46" s="26"/>
      <c r="E46" s="106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40" sqref="G40"/>
    </sheetView>
  </sheetViews>
  <sheetFormatPr defaultRowHeight="15" x14ac:dyDescent="0.3"/>
  <cols>
    <col min="1" max="1" width="12" style="177" customWidth="1"/>
    <col min="2" max="2" width="13.28515625" style="177" customWidth="1"/>
    <col min="3" max="3" width="21.42578125" style="177" customWidth="1"/>
    <col min="4" max="4" width="17.85546875" style="177" customWidth="1"/>
    <col min="5" max="5" width="12.7109375" style="177" customWidth="1"/>
    <col min="6" max="6" width="36.85546875" style="177" customWidth="1"/>
    <col min="7" max="7" width="22.28515625" style="177" customWidth="1"/>
    <col min="8" max="8" width="0.5703125" style="177" customWidth="1"/>
    <col min="9" max="16384" width="9.140625" style="177"/>
  </cols>
  <sheetData>
    <row r="1" spans="1:8" x14ac:dyDescent="0.3">
      <c r="A1" s="71" t="s">
        <v>356</v>
      </c>
      <c r="B1" s="73"/>
      <c r="C1" s="73"/>
      <c r="D1" s="73"/>
      <c r="E1" s="73"/>
      <c r="F1" s="73"/>
      <c r="G1" s="157" t="s">
        <v>109</v>
      </c>
      <c r="H1" s="158"/>
    </row>
    <row r="2" spans="1:8" x14ac:dyDescent="0.3">
      <c r="A2" s="73" t="s">
        <v>140</v>
      </c>
      <c r="B2" s="73"/>
      <c r="C2" s="73"/>
      <c r="D2" s="73"/>
      <c r="E2" s="73"/>
      <c r="F2" s="73"/>
      <c r="G2" s="159" t="str">
        <f>'ფორმა N1'!L2</f>
        <v>08.01.2017-08.21.2017</v>
      </c>
      <c r="H2" s="158"/>
    </row>
    <row r="3" spans="1:8" x14ac:dyDescent="0.3">
      <c r="A3" s="73"/>
      <c r="B3" s="73"/>
      <c r="C3" s="73"/>
      <c r="D3" s="73"/>
      <c r="E3" s="73"/>
      <c r="F3" s="73"/>
      <c r="G3" s="99"/>
      <c r="H3" s="158"/>
    </row>
    <row r="4" spans="1:8" x14ac:dyDescent="0.3">
      <c r="A4" s="74" t="str">
        <f>'[2]ფორმა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101"/>
    </row>
    <row r="5" spans="1:8" x14ac:dyDescent="0.3">
      <c r="A5" s="202" t="str">
        <f>'ფორმა N1'!A5</f>
        <v>მოქალაქეთა პოლიტიკური გაერთიანება  "ეროვნული ფორუმი"</v>
      </c>
      <c r="B5" s="202"/>
      <c r="C5" s="202"/>
      <c r="D5" s="202"/>
      <c r="E5" s="202"/>
      <c r="F5" s="202"/>
      <c r="G5" s="202"/>
      <c r="H5" s="101"/>
    </row>
    <row r="6" spans="1:8" x14ac:dyDescent="0.3">
      <c r="A6" s="74"/>
      <c r="B6" s="73"/>
      <c r="C6" s="73"/>
      <c r="D6" s="73"/>
      <c r="E6" s="73"/>
      <c r="F6" s="73"/>
      <c r="G6" s="73"/>
      <c r="H6" s="101"/>
    </row>
    <row r="7" spans="1:8" x14ac:dyDescent="0.3">
      <c r="A7" s="73"/>
      <c r="B7" s="73"/>
      <c r="C7" s="73"/>
      <c r="D7" s="73"/>
      <c r="E7" s="73"/>
      <c r="F7" s="73"/>
      <c r="G7" s="73"/>
      <c r="H7" s="102"/>
    </row>
    <row r="8" spans="1:8" ht="45.75" customHeight="1" x14ac:dyDescent="0.3">
      <c r="A8" s="160" t="s">
        <v>307</v>
      </c>
      <c r="B8" s="160" t="s">
        <v>141</v>
      </c>
      <c r="C8" s="161" t="s">
        <v>354</v>
      </c>
      <c r="D8" s="161" t="s">
        <v>355</v>
      </c>
      <c r="E8" s="161" t="s">
        <v>270</v>
      </c>
      <c r="F8" s="160" t="s">
        <v>312</v>
      </c>
      <c r="G8" s="161" t="s">
        <v>308</v>
      </c>
      <c r="H8" s="102"/>
    </row>
    <row r="9" spans="1:8" x14ac:dyDescent="0.3">
      <c r="A9" s="162" t="s">
        <v>309</v>
      </c>
      <c r="B9" s="163"/>
      <c r="C9" s="164"/>
      <c r="D9" s="165"/>
      <c r="E9" s="165"/>
      <c r="F9" s="165"/>
      <c r="G9" s="446">
        <v>3851.35</v>
      </c>
      <c r="H9" s="102"/>
    </row>
    <row r="10" spans="1:8" x14ac:dyDescent="0.3">
      <c r="A10" s="163">
        <v>1</v>
      </c>
      <c r="B10" s="436">
        <v>42948</v>
      </c>
      <c r="C10" s="437"/>
      <c r="D10" s="437">
        <v>148</v>
      </c>
      <c r="E10" s="167" t="s">
        <v>221</v>
      </c>
      <c r="F10" s="166" t="s">
        <v>535</v>
      </c>
      <c r="G10" s="168">
        <f>IF(ISBLANK(B10),"",G9+C10-D10)</f>
        <v>3703.35</v>
      </c>
      <c r="H10" s="102"/>
    </row>
    <row r="11" spans="1:8" x14ac:dyDescent="0.3">
      <c r="A11" s="163">
        <v>2</v>
      </c>
      <c r="B11" s="436">
        <v>42950</v>
      </c>
      <c r="C11" s="437">
        <v>-1000</v>
      </c>
      <c r="D11" s="437"/>
      <c r="E11" s="167" t="s">
        <v>221</v>
      </c>
      <c r="F11" s="166" t="s">
        <v>536</v>
      </c>
      <c r="G11" s="168">
        <f t="shared" ref="G11:G23" si="0">IF(ISBLANK(B11),"",G10+C11-D11)</f>
        <v>2703.35</v>
      </c>
      <c r="H11" s="102"/>
    </row>
    <row r="12" spans="1:8" x14ac:dyDescent="0.3">
      <c r="A12" s="163">
        <v>3</v>
      </c>
      <c r="B12" s="436">
        <v>42954</v>
      </c>
      <c r="C12" s="437">
        <v>-1000</v>
      </c>
      <c r="D12" s="437"/>
      <c r="E12" s="167" t="s">
        <v>221</v>
      </c>
      <c r="F12" s="166" t="s">
        <v>536</v>
      </c>
      <c r="G12" s="168">
        <f t="shared" si="0"/>
        <v>1703.35</v>
      </c>
      <c r="H12" s="102"/>
    </row>
    <row r="13" spans="1:8" x14ac:dyDescent="0.3">
      <c r="A13" s="163">
        <v>4</v>
      </c>
      <c r="B13" s="436">
        <v>42954</v>
      </c>
      <c r="C13" s="163"/>
      <c r="D13" s="437">
        <v>250</v>
      </c>
      <c r="E13" s="167" t="s">
        <v>221</v>
      </c>
      <c r="F13" s="166" t="s">
        <v>535</v>
      </c>
      <c r="G13" s="168">
        <f t="shared" si="0"/>
        <v>1453.35</v>
      </c>
      <c r="H13" s="102"/>
    </row>
    <row r="14" spans="1:8" x14ac:dyDescent="0.3">
      <c r="A14" s="163">
        <v>5</v>
      </c>
      <c r="B14" s="436">
        <v>42958</v>
      </c>
      <c r="C14" s="163"/>
      <c r="D14" s="437">
        <v>150</v>
      </c>
      <c r="E14" s="167" t="s">
        <v>221</v>
      </c>
      <c r="F14" s="166" t="s">
        <v>535</v>
      </c>
      <c r="G14" s="168">
        <f t="shared" si="0"/>
        <v>1303.3499999999999</v>
      </c>
      <c r="H14" s="102"/>
    </row>
    <row r="15" spans="1:8" x14ac:dyDescent="0.3">
      <c r="A15" s="163">
        <v>6</v>
      </c>
      <c r="B15" s="436">
        <v>42962</v>
      </c>
      <c r="C15" s="163">
        <v>6000</v>
      </c>
      <c r="D15" s="437"/>
      <c r="E15" s="167" t="s">
        <v>221</v>
      </c>
      <c r="F15" s="166" t="s">
        <v>537</v>
      </c>
      <c r="G15" s="168">
        <f t="shared" si="0"/>
        <v>7303.35</v>
      </c>
      <c r="H15" s="102"/>
    </row>
    <row r="16" spans="1:8" x14ac:dyDescent="0.3">
      <c r="A16" s="163">
        <v>7</v>
      </c>
      <c r="B16" s="436">
        <v>42962</v>
      </c>
      <c r="C16" s="163"/>
      <c r="D16" s="437">
        <v>480</v>
      </c>
      <c r="E16" s="167" t="s">
        <v>221</v>
      </c>
      <c r="F16" s="166" t="s">
        <v>334</v>
      </c>
      <c r="G16" s="168">
        <f t="shared" si="0"/>
        <v>6823.35</v>
      </c>
      <c r="H16" s="102"/>
    </row>
    <row r="17" spans="1:8" x14ac:dyDescent="0.3">
      <c r="A17" s="163">
        <v>8</v>
      </c>
      <c r="B17" s="436">
        <v>42962</v>
      </c>
      <c r="C17" s="163"/>
      <c r="D17" s="437">
        <v>1680</v>
      </c>
      <c r="E17" s="167" t="s">
        <v>221</v>
      </c>
      <c r="F17" s="166" t="s">
        <v>498</v>
      </c>
      <c r="G17" s="168">
        <f t="shared" si="0"/>
        <v>5143.3500000000004</v>
      </c>
      <c r="H17" s="102"/>
    </row>
    <row r="18" spans="1:8" x14ac:dyDescent="0.3">
      <c r="A18" s="163">
        <v>9</v>
      </c>
      <c r="B18" s="436">
        <v>42962</v>
      </c>
      <c r="C18" s="163"/>
      <c r="D18" s="437">
        <v>120</v>
      </c>
      <c r="E18" s="167" t="s">
        <v>221</v>
      </c>
      <c r="F18" s="166" t="s">
        <v>498</v>
      </c>
      <c r="G18" s="168">
        <f t="shared" si="0"/>
        <v>5023.3500000000004</v>
      </c>
      <c r="H18" s="102"/>
    </row>
    <row r="19" spans="1:8" x14ac:dyDescent="0.3">
      <c r="A19" s="163">
        <v>10</v>
      </c>
      <c r="B19" s="436">
        <v>42962</v>
      </c>
      <c r="C19" s="163"/>
      <c r="D19" s="437">
        <v>180</v>
      </c>
      <c r="E19" s="167" t="s">
        <v>221</v>
      </c>
      <c r="F19" s="166" t="s">
        <v>498</v>
      </c>
      <c r="G19" s="168">
        <f t="shared" si="0"/>
        <v>4843.3500000000004</v>
      </c>
      <c r="H19" s="102"/>
    </row>
    <row r="20" spans="1:8" x14ac:dyDescent="0.3">
      <c r="A20" s="163">
        <v>11</v>
      </c>
      <c r="B20" s="436">
        <v>42962</v>
      </c>
      <c r="C20" s="163"/>
      <c r="D20" s="437">
        <v>2700</v>
      </c>
      <c r="E20" s="167" t="s">
        <v>221</v>
      </c>
      <c r="F20" s="166" t="s">
        <v>498</v>
      </c>
      <c r="G20" s="168">
        <f t="shared" si="0"/>
        <v>2143.3500000000004</v>
      </c>
      <c r="H20" s="102"/>
    </row>
    <row r="21" spans="1:8" x14ac:dyDescent="0.3">
      <c r="A21" s="163">
        <v>12</v>
      </c>
      <c r="B21" s="436">
        <v>42964</v>
      </c>
      <c r="C21" s="163"/>
      <c r="D21" s="437">
        <v>875</v>
      </c>
      <c r="E21" s="167" t="s">
        <v>221</v>
      </c>
      <c r="F21" s="166" t="s">
        <v>498</v>
      </c>
      <c r="G21" s="168">
        <f t="shared" si="0"/>
        <v>1268.3500000000004</v>
      </c>
      <c r="H21" s="102"/>
    </row>
    <row r="22" spans="1:8" ht="15.75" x14ac:dyDescent="0.3">
      <c r="A22" s="163">
        <v>13</v>
      </c>
      <c r="B22" s="148"/>
      <c r="C22" s="166"/>
      <c r="D22" s="167"/>
      <c r="E22" s="167"/>
      <c r="F22" s="167"/>
      <c r="G22" s="168" t="str">
        <f t="shared" si="0"/>
        <v/>
      </c>
      <c r="H22" s="102"/>
    </row>
    <row r="23" spans="1:8" ht="15.75" x14ac:dyDescent="0.3">
      <c r="A23" s="163">
        <v>14</v>
      </c>
      <c r="B23" s="148"/>
      <c r="C23" s="166"/>
      <c r="D23" s="167"/>
      <c r="E23" s="167"/>
      <c r="F23" s="167"/>
      <c r="G23" s="168" t="str">
        <f t="shared" si="0"/>
        <v/>
      </c>
      <c r="H23" s="102"/>
    </row>
    <row r="24" spans="1:8" ht="15.75" x14ac:dyDescent="0.3">
      <c r="A24" s="163">
        <v>15</v>
      </c>
      <c r="B24" s="148"/>
      <c r="C24" s="166"/>
      <c r="D24" s="167"/>
      <c r="E24" s="167"/>
      <c r="F24" s="167"/>
      <c r="G24" s="168" t="str">
        <f t="shared" ref="G24:G38" si="1">IF(ISBLANK(B24),"",G23+C24-D24)</f>
        <v/>
      </c>
      <c r="H24" s="102"/>
    </row>
    <row r="25" spans="1:8" ht="15.75" x14ac:dyDescent="0.3">
      <c r="A25" s="163">
        <v>16</v>
      </c>
      <c r="B25" s="148"/>
      <c r="C25" s="166"/>
      <c r="D25" s="167"/>
      <c r="E25" s="167"/>
      <c r="F25" s="167"/>
      <c r="G25" s="168" t="str">
        <f t="shared" si="1"/>
        <v/>
      </c>
      <c r="H25" s="102"/>
    </row>
    <row r="26" spans="1:8" ht="15.75" x14ac:dyDescent="0.3">
      <c r="A26" s="163">
        <v>17</v>
      </c>
      <c r="B26" s="148"/>
      <c r="C26" s="166"/>
      <c r="D26" s="167"/>
      <c r="E26" s="167"/>
      <c r="F26" s="167"/>
      <c r="G26" s="168" t="str">
        <f t="shared" si="1"/>
        <v/>
      </c>
      <c r="H26" s="102"/>
    </row>
    <row r="27" spans="1:8" ht="15.75" x14ac:dyDescent="0.3">
      <c r="A27" s="163">
        <v>18</v>
      </c>
      <c r="B27" s="148"/>
      <c r="C27" s="166"/>
      <c r="D27" s="167"/>
      <c r="E27" s="167"/>
      <c r="F27" s="167"/>
      <c r="G27" s="168" t="str">
        <f t="shared" si="1"/>
        <v/>
      </c>
      <c r="H27" s="102"/>
    </row>
    <row r="28" spans="1:8" ht="15.75" x14ac:dyDescent="0.3">
      <c r="A28" s="163">
        <v>19</v>
      </c>
      <c r="B28" s="148"/>
      <c r="C28" s="166"/>
      <c r="D28" s="167"/>
      <c r="E28" s="167"/>
      <c r="F28" s="167"/>
      <c r="G28" s="168" t="str">
        <f t="shared" si="1"/>
        <v/>
      </c>
      <c r="H28" s="102"/>
    </row>
    <row r="29" spans="1:8" ht="15.75" x14ac:dyDescent="0.3">
      <c r="A29" s="163">
        <v>20</v>
      </c>
      <c r="B29" s="148"/>
      <c r="C29" s="166"/>
      <c r="D29" s="167"/>
      <c r="E29" s="167"/>
      <c r="F29" s="167"/>
      <c r="G29" s="168" t="str">
        <f t="shared" si="1"/>
        <v/>
      </c>
      <c r="H29" s="102"/>
    </row>
    <row r="30" spans="1:8" ht="15.75" x14ac:dyDescent="0.3">
      <c r="A30" s="163">
        <v>21</v>
      </c>
      <c r="B30" s="148"/>
      <c r="C30" s="169"/>
      <c r="D30" s="170"/>
      <c r="E30" s="170"/>
      <c r="F30" s="170"/>
      <c r="G30" s="168" t="str">
        <f t="shared" si="1"/>
        <v/>
      </c>
      <c r="H30" s="102"/>
    </row>
    <row r="31" spans="1:8" ht="15.75" x14ac:dyDescent="0.3">
      <c r="A31" s="163">
        <v>22</v>
      </c>
      <c r="B31" s="148"/>
      <c r="C31" s="169"/>
      <c r="D31" s="170"/>
      <c r="E31" s="170"/>
      <c r="F31" s="170"/>
      <c r="G31" s="168" t="str">
        <f t="shared" si="1"/>
        <v/>
      </c>
      <c r="H31" s="102"/>
    </row>
    <row r="32" spans="1:8" ht="15.75" x14ac:dyDescent="0.3">
      <c r="A32" s="163">
        <v>23</v>
      </c>
      <c r="B32" s="148"/>
      <c r="C32" s="169"/>
      <c r="D32" s="170"/>
      <c r="E32" s="170"/>
      <c r="F32" s="170"/>
      <c r="G32" s="168" t="str">
        <f t="shared" si="1"/>
        <v/>
      </c>
      <c r="H32" s="102"/>
    </row>
    <row r="33" spans="1:10" ht="15.75" x14ac:dyDescent="0.3">
      <c r="A33" s="163">
        <v>24</v>
      </c>
      <c r="B33" s="148"/>
      <c r="C33" s="169"/>
      <c r="D33" s="170"/>
      <c r="E33" s="170"/>
      <c r="F33" s="170"/>
      <c r="G33" s="168" t="str">
        <f t="shared" si="1"/>
        <v/>
      </c>
      <c r="H33" s="102"/>
    </row>
    <row r="34" spans="1:10" ht="15.75" x14ac:dyDescent="0.3">
      <c r="A34" s="163">
        <v>25</v>
      </c>
      <c r="B34" s="148"/>
      <c r="C34" s="169"/>
      <c r="D34" s="170"/>
      <c r="E34" s="170"/>
      <c r="F34" s="170"/>
      <c r="G34" s="168" t="str">
        <f t="shared" si="1"/>
        <v/>
      </c>
      <c r="H34" s="102"/>
    </row>
    <row r="35" spans="1:10" ht="15.75" x14ac:dyDescent="0.3">
      <c r="A35" s="163">
        <v>26</v>
      </c>
      <c r="B35" s="148"/>
      <c r="C35" s="169"/>
      <c r="D35" s="170"/>
      <c r="E35" s="170"/>
      <c r="F35" s="170"/>
      <c r="G35" s="168" t="str">
        <f t="shared" si="1"/>
        <v/>
      </c>
      <c r="H35" s="102"/>
    </row>
    <row r="36" spans="1:10" ht="15.75" x14ac:dyDescent="0.3">
      <c r="A36" s="163">
        <v>27</v>
      </c>
      <c r="B36" s="148"/>
      <c r="C36" s="169"/>
      <c r="D36" s="170"/>
      <c r="E36" s="170"/>
      <c r="F36" s="170"/>
      <c r="G36" s="168" t="str">
        <f t="shared" si="1"/>
        <v/>
      </c>
      <c r="H36" s="102"/>
    </row>
    <row r="37" spans="1:10" ht="15.75" x14ac:dyDescent="0.3">
      <c r="A37" s="163">
        <v>28</v>
      </c>
      <c r="B37" s="148"/>
      <c r="C37" s="169"/>
      <c r="D37" s="170"/>
      <c r="E37" s="170"/>
      <c r="F37" s="170"/>
      <c r="G37" s="168" t="str">
        <f t="shared" si="1"/>
        <v/>
      </c>
      <c r="H37" s="102"/>
    </row>
    <row r="38" spans="1:10" ht="15.75" x14ac:dyDescent="0.3">
      <c r="A38" s="163">
        <v>29</v>
      </c>
      <c r="B38" s="148"/>
      <c r="C38" s="169"/>
      <c r="D38" s="170"/>
      <c r="E38" s="170"/>
      <c r="F38" s="170"/>
      <c r="G38" s="168" t="str">
        <f t="shared" si="1"/>
        <v/>
      </c>
      <c r="H38" s="102"/>
    </row>
    <row r="39" spans="1:10" ht="15.75" x14ac:dyDescent="0.3">
      <c r="A39" s="163" t="s">
        <v>273</v>
      </c>
      <c r="B39" s="148"/>
      <c r="C39" s="169"/>
      <c r="D39" s="170"/>
      <c r="E39" s="170"/>
      <c r="F39" s="170"/>
      <c r="G39" s="168" t="str">
        <f>IF(ISBLANK(B39),"",#REF!+C39-D39)</f>
        <v/>
      </c>
      <c r="H39" s="102"/>
    </row>
    <row r="40" spans="1:10" x14ac:dyDescent="0.3">
      <c r="A40" s="171" t="s">
        <v>310</v>
      </c>
      <c r="B40" s="172"/>
      <c r="C40" s="173"/>
      <c r="D40" s="174"/>
      <c r="E40" s="174"/>
      <c r="F40" s="175"/>
      <c r="G40" s="176">
        <f>G21</f>
        <v>1268.3500000000004</v>
      </c>
      <c r="H40" s="102"/>
    </row>
    <row r="44" spans="1:10" x14ac:dyDescent="0.3">
      <c r="B44" s="179" t="s">
        <v>107</v>
      </c>
      <c r="F44" s="180"/>
    </row>
    <row r="45" spans="1:10" x14ac:dyDescent="0.3">
      <c r="F45" s="178"/>
      <c r="G45" s="178"/>
      <c r="H45" s="178"/>
      <c r="I45" s="178"/>
      <c r="J45" s="178"/>
    </row>
    <row r="46" spans="1:10" x14ac:dyDescent="0.3">
      <c r="C46" s="181"/>
      <c r="F46" s="181"/>
      <c r="G46" s="182"/>
      <c r="H46" s="178"/>
      <c r="I46" s="178"/>
      <c r="J46" s="178"/>
    </row>
    <row r="47" spans="1:10" x14ac:dyDescent="0.3">
      <c r="A47" s="178"/>
      <c r="C47" s="183" t="s">
        <v>263</v>
      </c>
      <c r="F47" s="184" t="s">
        <v>268</v>
      </c>
      <c r="G47" s="182"/>
      <c r="H47" s="178"/>
      <c r="I47" s="178"/>
      <c r="J47" s="178"/>
    </row>
    <row r="48" spans="1:10" x14ac:dyDescent="0.3">
      <c r="A48" s="178"/>
      <c r="C48" s="185" t="s">
        <v>139</v>
      </c>
      <c r="F48" s="177" t="s">
        <v>264</v>
      </c>
      <c r="G48" s="178"/>
      <c r="H48" s="178"/>
      <c r="I48" s="178"/>
      <c r="J48" s="178"/>
    </row>
    <row r="49" spans="2:2" s="178" customFormat="1" x14ac:dyDescent="0.3">
      <c r="B49" s="177"/>
    </row>
    <row r="50" spans="2:2" s="178" customFormat="1" ht="12.75" x14ac:dyDescent="0.2"/>
    <row r="51" spans="2:2" s="178" customFormat="1" ht="12.75" x14ac:dyDescent="0.2"/>
    <row r="52" spans="2:2" s="178" customFormat="1" ht="12.75" x14ac:dyDescent="0.2"/>
    <row r="53" spans="2:2" s="178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4"/>
  <sheetViews>
    <sheetView showGridLines="0" view="pageBreakPreview" zoomScale="80" zoomScaleNormal="100" zoomScaleSheetLayoutView="80" workbookViewId="0">
      <selection activeCell="C41" sqref="C41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3" t="s">
        <v>299</v>
      </c>
      <c r="B1" s="134"/>
      <c r="C1" s="134"/>
      <c r="D1" s="134"/>
      <c r="E1" s="134"/>
      <c r="F1" s="75"/>
      <c r="G1" s="75"/>
      <c r="H1" s="75"/>
      <c r="I1" s="506" t="s">
        <v>109</v>
      </c>
      <c r="J1" s="506"/>
      <c r="K1" s="140"/>
    </row>
    <row r="2" spans="1:12" s="22" customFormat="1" ht="15" x14ac:dyDescent="0.3">
      <c r="A2" s="102" t="s">
        <v>140</v>
      </c>
      <c r="B2" s="134"/>
      <c r="C2" s="134"/>
      <c r="D2" s="134"/>
      <c r="E2" s="134"/>
      <c r="F2" s="135"/>
      <c r="G2" s="136"/>
      <c r="H2" s="136"/>
      <c r="I2" s="492" t="str">
        <f>'ფორმა N1'!L2</f>
        <v>08.01.2017-08.21.2017</v>
      </c>
      <c r="J2" s="493"/>
      <c r="K2" s="140"/>
    </row>
    <row r="3" spans="1:12" s="22" customFormat="1" ht="15" x14ac:dyDescent="0.2">
      <c r="A3" s="134"/>
      <c r="B3" s="134"/>
      <c r="C3" s="134"/>
      <c r="D3" s="134"/>
      <c r="E3" s="134"/>
      <c r="F3" s="135"/>
      <c r="G3" s="136"/>
      <c r="H3" s="136"/>
      <c r="I3" s="137"/>
      <c r="J3" s="72"/>
      <c r="K3" s="140"/>
    </row>
    <row r="4" spans="1:12" s="2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4"/>
      <c r="G4" s="74"/>
      <c r="H4" s="74"/>
      <c r="I4" s="122"/>
      <c r="J4" s="73"/>
      <c r="K4" s="102"/>
      <c r="L4" s="22"/>
    </row>
    <row r="5" spans="1:12" s="2" customFormat="1" ht="15" x14ac:dyDescent="0.3">
      <c r="A5" s="116" t="str">
        <f>'ფორმა N1'!A5</f>
        <v>მოქალაქეთა პოლიტიკური გაერთიანება  "ეროვნული ფორუმი"</v>
      </c>
      <c r="B5" s="117"/>
      <c r="C5" s="117"/>
      <c r="D5" s="117"/>
      <c r="E5" s="117"/>
      <c r="F5" s="58"/>
      <c r="G5" s="58"/>
      <c r="H5" s="58"/>
      <c r="I5" s="128"/>
      <c r="J5" s="58"/>
      <c r="K5" s="102"/>
    </row>
    <row r="6" spans="1:12" s="22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  <c r="J6" s="134"/>
      <c r="K6" s="140"/>
    </row>
    <row r="7" spans="1:12" ht="45" x14ac:dyDescent="0.2">
      <c r="A7" s="129"/>
      <c r="B7" s="508" t="s">
        <v>220</v>
      </c>
      <c r="C7" s="508"/>
      <c r="D7" s="508" t="s">
        <v>287</v>
      </c>
      <c r="E7" s="508"/>
      <c r="F7" s="508" t="s">
        <v>288</v>
      </c>
      <c r="G7" s="508"/>
      <c r="H7" s="147" t="s">
        <v>274</v>
      </c>
      <c r="I7" s="508" t="s">
        <v>223</v>
      </c>
      <c r="J7" s="508"/>
      <c r="K7" s="141"/>
    </row>
    <row r="8" spans="1:12" ht="15" x14ac:dyDescent="0.2">
      <c r="A8" s="130" t="s">
        <v>115</v>
      </c>
      <c r="B8" s="131" t="s">
        <v>222</v>
      </c>
      <c r="C8" s="132" t="s">
        <v>221</v>
      </c>
      <c r="D8" s="131" t="s">
        <v>222</v>
      </c>
      <c r="E8" s="132" t="s">
        <v>221</v>
      </c>
      <c r="F8" s="131" t="s">
        <v>222</v>
      </c>
      <c r="G8" s="132" t="s">
        <v>221</v>
      </c>
      <c r="H8" s="132" t="s">
        <v>221</v>
      </c>
      <c r="I8" s="131" t="s">
        <v>222</v>
      </c>
      <c r="J8" s="132" t="s">
        <v>221</v>
      </c>
      <c r="K8" s="141"/>
    </row>
    <row r="9" spans="1:12" ht="15" x14ac:dyDescent="0.2">
      <c r="A9" s="59" t="s">
        <v>116</v>
      </c>
      <c r="B9" s="79">
        <f>SUM(B10,B14,B17)</f>
        <v>11</v>
      </c>
      <c r="C9" s="79">
        <f>SUM(C10,C14,C17)</f>
        <v>3890.13</v>
      </c>
      <c r="D9" s="79">
        <f t="shared" ref="D9:J9" si="0">SUM(D10,D14,D17)</f>
        <v>0</v>
      </c>
      <c r="E9" s="79">
        <f>SUM(E10,E14,E17)</f>
        <v>0</v>
      </c>
      <c r="F9" s="79">
        <f t="shared" si="0"/>
        <v>0</v>
      </c>
      <c r="G9" s="79">
        <f>SUM(G10,G14,G17)</f>
        <v>0</v>
      </c>
      <c r="H9" s="79">
        <f>SUM(H10,H14,H17)</f>
        <v>0</v>
      </c>
      <c r="I9" s="79">
        <f>SUM(I10,I14,I17)</f>
        <v>11</v>
      </c>
      <c r="J9" s="79">
        <f t="shared" si="0"/>
        <v>3890.13</v>
      </c>
      <c r="K9" s="141"/>
    </row>
    <row r="10" spans="1:12" ht="15" x14ac:dyDescent="0.2">
      <c r="A10" s="60" t="s">
        <v>117</v>
      </c>
      <c r="B10" s="431">
        <f>SUM(B11:B13)</f>
        <v>0</v>
      </c>
      <c r="C10" s="431">
        <f>SUM(C11:C13)</f>
        <v>0</v>
      </c>
      <c r="D10" s="431">
        <f t="shared" ref="D10:J10" si="1">SUM(D11:D13)</f>
        <v>0</v>
      </c>
      <c r="E10" s="431">
        <f>SUM(E11:E13)</f>
        <v>0</v>
      </c>
      <c r="F10" s="431">
        <f t="shared" si="1"/>
        <v>0</v>
      </c>
      <c r="G10" s="431">
        <f>SUM(G11:G13)</f>
        <v>0</v>
      </c>
      <c r="H10" s="431">
        <f>SUM(H11:H13)</f>
        <v>0</v>
      </c>
      <c r="I10" s="431">
        <f>SUM(I11:I13)</f>
        <v>0</v>
      </c>
      <c r="J10" s="431">
        <f t="shared" si="1"/>
        <v>0</v>
      </c>
      <c r="K10" s="141"/>
    </row>
    <row r="11" spans="1:12" ht="15" x14ac:dyDescent="0.2">
      <c r="A11" s="60" t="s">
        <v>118</v>
      </c>
      <c r="B11" s="382"/>
      <c r="C11" s="382"/>
      <c r="D11" s="382"/>
      <c r="E11" s="382"/>
      <c r="F11" s="382"/>
      <c r="G11" s="382"/>
      <c r="H11" s="382"/>
      <c r="I11" s="382"/>
      <c r="J11" s="382"/>
      <c r="K11" s="141"/>
    </row>
    <row r="12" spans="1:12" ht="15" x14ac:dyDescent="0.2">
      <c r="A12" s="60" t="s">
        <v>119</v>
      </c>
      <c r="B12" s="382"/>
      <c r="C12" s="382"/>
      <c r="D12" s="382"/>
      <c r="E12" s="382"/>
      <c r="F12" s="382"/>
      <c r="G12" s="382"/>
      <c r="H12" s="382"/>
      <c r="I12" s="382"/>
      <c r="J12" s="382"/>
      <c r="K12" s="141"/>
    </row>
    <row r="13" spans="1:12" ht="15" x14ac:dyDescent="0.2">
      <c r="A13" s="60" t="s">
        <v>120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141"/>
    </row>
    <row r="14" spans="1:12" ht="15" x14ac:dyDescent="0.2">
      <c r="A14" s="60" t="s">
        <v>121</v>
      </c>
      <c r="B14" s="431">
        <f>SUM(B15:B16)</f>
        <v>10</v>
      </c>
      <c r="C14" s="431">
        <f>SUM(C15:C16)</f>
        <v>3503.83</v>
      </c>
      <c r="D14" s="431">
        <f t="shared" ref="D14:J14" si="2">SUM(D15:D16)</f>
        <v>0</v>
      </c>
      <c r="E14" s="431">
        <f>SUM(E15:E16)</f>
        <v>0</v>
      </c>
      <c r="F14" s="431">
        <f t="shared" si="2"/>
        <v>0</v>
      </c>
      <c r="G14" s="431">
        <f>SUM(G15:G16)</f>
        <v>0</v>
      </c>
      <c r="H14" s="431">
        <f>SUM(H15:H16)</f>
        <v>0</v>
      </c>
      <c r="I14" s="431">
        <f>SUM(I15:I16)</f>
        <v>10</v>
      </c>
      <c r="J14" s="431">
        <f t="shared" si="2"/>
        <v>3503.83</v>
      </c>
      <c r="K14" s="141"/>
    </row>
    <row r="15" spans="1:12" ht="15" x14ac:dyDescent="0.2">
      <c r="A15" s="60" t="s">
        <v>122</v>
      </c>
      <c r="B15" s="382"/>
      <c r="C15" s="382"/>
      <c r="D15" s="382"/>
      <c r="E15" s="382"/>
      <c r="F15" s="382"/>
      <c r="G15" s="382"/>
      <c r="H15" s="382"/>
      <c r="I15" s="382"/>
      <c r="J15" s="382"/>
      <c r="K15" s="141"/>
    </row>
    <row r="16" spans="1:12" ht="15" x14ac:dyDescent="0.2">
      <c r="A16" s="60" t="s">
        <v>123</v>
      </c>
      <c r="B16" s="382">
        <v>10</v>
      </c>
      <c r="C16" s="382">
        <v>3503.83</v>
      </c>
      <c r="D16" s="382"/>
      <c r="E16" s="382"/>
      <c r="F16" s="382"/>
      <c r="G16" s="382"/>
      <c r="H16" s="382"/>
      <c r="I16" s="382">
        <v>10</v>
      </c>
      <c r="J16" s="382">
        <v>3503.83</v>
      </c>
      <c r="K16" s="141"/>
    </row>
    <row r="17" spans="1:11" ht="15" x14ac:dyDescent="0.2">
      <c r="A17" s="60" t="s">
        <v>124</v>
      </c>
      <c r="B17" s="431">
        <f>SUM(B18:B19,B22,B23)</f>
        <v>1</v>
      </c>
      <c r="C17" s="431">
        <f>SUM(C18:C19,C22,C23)</f>
        <v>386.3</v>
      </c>
      <c r="D17" s="431">
        <f t="shared" ref="D17:J17" si="3">SUM(D18:D19,D22,D23)</f>
        <v>0</v>
      </c>
      <c r="E17" s="431">
        <f>SUM(E18:E19,E22,E23)</f>
        <v>0</v>
      </c>
      <c r="F17" s="431">
        <f t="shared" si="3"/>
        <v>0</v>
      </c>
      <c r="G17" s="431">
        <f>SUM(G18:G19,G22,G23)</f>
        <v>0</v>
      </c>
      <c r="H17" s="431">
        <f>SUM(H18:H19,H22,H23)</f>
        <v>0</v>
      </c>
      <c r="I17" s="431">
        <f>SUM(I18:I19,I22,I23)</f>
        <v>1</v>
      </c>
      <c r="J17" s="431">
        <f t="shared" si="3"/>
        <v>386.3</v>
      </c>
      <c r="K17" s="141"/>
    </row>
    <row r="18" spans="1:11" ht="15" x14ac:dyDescent="0.2">
      <c r="A18" s="60" t="s">
        <v>125</v>
      </c>
      <c r="B18" s="382"/>
      <c r="C18" s="382"/>
      <c r="D18" s="382"/>
      <c r="E18" s="382"/>
      <c r="F18" s="382"/>
      <c r="G18" s="382"/>
      <c r="H18" s="382"/>
      <c r="I18" s="382"/>
      <c r="J18" s="382"/>
      <c r="K18" s="141"/>
    </row>
    <row r="19" spans="1:11" ht="15" x14ac:dyDescent="0.2">
      <c r="A19" s="60" t="s">
        <v>126</v>
      </c>
      <c r="B19" s="431">
        <f>SUM(B20:B21)</f>
        <v>1</v>
      </c>
      <c r="C19" s="431">
        <f>SUM(C20:C21)</f>
        <v>386.3</v>
      </c>
      <c r="D19" s="431">
        <f t="shared" ref="D19:J19" si="4">SUM(D20:D21)</f>
        <v>0</v>
      </c>
      <c r="E19" s="431">
        <f>SUM(E20:E21)</f>
        <v>0</v>
      </c>
      <c r="F19" s="431">
        <f t="shared" si="4"/>
        <v>0</v>
      </c>
      <c r="G19" s="431">
        <f>SUM(G20:G21)</f>
        <v>0</v>
      </c>
      <c r="H19" s="431">
        <f>SUM(H20:H21)</f>
        <v>0</v>
      </c>
      <c r="I19" s="431">
        <f>SUM(I20:I21)</f>
        <v>1</v>
      </c>
      <c r="J19" s="431">
        <f t="shared" si="4"/>
        <v>386.3</v>
      </c>
      <c r="K19" s="141"/>
    </row>
    <row r="20" spans="1:11" ht="15" x14ac:dyDescent="0.2">
      <c r="A20" s="60" t="s">
        <v>127</v>
      </c>
      <c r="B20" s="382"/>
      <c r="C20" s="382"/>
      <c r="D20" s="382"/>
      <c r="E20" s="382"/>
      <c r="F20" s="382"/>
      <c r="G20" s="382"/>
      <c r="H20" s="382"/>
      <c r="I20" s="382"/>
      <c r="J20" s="382"/>
      <c r="K20" s="141"/>
    </row>
    <row r="21" spans="1:11" ht="15" x14ac:dyDescent="0.2">
      <c r="A21" s="60" t="s">
        <v>128</v>
      </c>
      <c r="B21" s="382">
        <v>1</v>
      </c>
      <c r="C21" s="382">
        <v>386.3</v>
      </c>
      <c r="D21" s="382"/>
      <c r="E21" s="382"/>
      <c r="F21" s="382"/>
      <c r="G21" s="382"/>
      <c r="H21" s="382"/>
      <c r="I21" s="382">
        <v>1</v>
      </c>
      <c r="J21" s="382">
        <v>386.3</v>
      </c>
      <c r="K21" s="141"/>
    </row>
    <row r="22" spans="1:11" ht="15" x14ac:dyDescent="0.2">
      <c r="A22" s="60" t="s">
        <v>129</v>
      </c>
      <c r="B22" s="432"/>
      <c r="C22" s="432"/>
      <c r="D22" s="432"/>
      <c r="E22" s="432"/>
      <c r="F22" s="382"/>
      <c r="G22" s="382"/>
      <c r="H22" s="382"/>
      <c r="I22" s="382"/>
      <c r="J22" s="382"/>
      <c r="K22" s="141"/>
    </row>
    <row r="23" spans="1:11" ht="15" x14ac:dyDescent="0.2">
      <c r="A23" s="60" t="s">
        <v>130</v>
      </c>
      <c r="B23" s="432"/>
      <c r="C23" s="432"/>
      <c r="D23" s="432"/>
      <c r="E23" s="432"/>
      <c r="F23" s="382"/>
      <c r="G23" s="382"/>
      <c r="H23" s="382"/>
      <c r="I23" s="382"/>
      <c r="J23" s="382"/>
      <c r="K23" s="141"/>
    </row>
    <row r="24" spans="1:11" ht="15" x14ac:dyDescent="0.2">
      <c r="A24" s="59" t="s">
        <v>131</v>
      </c>
      <c r="B24" s="433">
        <f t="shared" ref="B24:J24" si="5">SUM(B25:B32)</f>
        <v>760</v>
      </c>
      <c r="C24" s="433">
        <f t="shared" si="5"/>
        <v>1673</v>
      </c>
      <c r="D24" s="433">
        <f t="shared" si="5"/>
        <v>1100</v>
      </c>
      <c r="E24" s="433">
        <f t="shared" si="5"/>
        <v>2718</v>
      </c>
      <c r="F24" s="79">
        <f t="shared" si="5"/>
        <v>1640</v>
      </c>
      <c r="G24" s="79">
        <f t="shared" si="5"/>
        <v>3584.35</v>
      </c>
      <c r="H24" s="79">
        <f t="shared" si="5"/>
        <v>0</v>
      </c>
      <c r="I24" s="79">
        <f t="shared" si="5"/>
        <v>220</v>
      </c>
      <c r="J24" s="79">
        <f t="shared" si="5"/>
        <v>807.5</v>
      </c>
      <c r="K24" s="141"/>
    </row>
    <row r="25" spans="1:11" ht="15" x14ac:dyDescent="0.2">
      <c r="A25" s="60" t="s">
        <v>253</v>
      </c>
      <c r="B25" s="432"/>
      <c r="C25" s="432"/>
      <c r="D25" s="432">
        <v>0</v>
      </c>
      <c r="E25" s="432">
        <v>0</v>
      </c>
      <c r="F25" s="382">
        <v>0</v>
      </c>
      <c r="G25" s="382">
        <v>0</v>
      </c>
      <c r="H25" s="382"/>
      <c r="I25" s="382"/>
      <c r="J25" s="382"/>
      <c r="K25" s="141"/>
    </row>
    <row r="26" spans="1:11" ht="15" x14ac:dyDescent="0.2">
      <c r="A26" s="60" t="s">
        <v>254</v>
      </c>
      <c r="B26" s="432"/>
      <c r="C26" s="432"/>
      <c r="D26" s="432"/>
      <c r="E26" s="432"/>
      <c r="F26" s="382"/>
      <c r="G26" s="382"/>
      <c r="H26" s="382"/>
      <c r="I26" s="382"/>
      <c r="J26" s="382"/>
      <c r="K26" s="141"/>
    </row>
    <row r="27" spans="1:11" ht="15" x14ac:dyDescent="0.2">
      <c r="A27" s="60" t="s">
        <v>255</v>
      </c>
      <c r="B27" s="432"/>
      <c r="C27" s="432"/>
      <c r="D27" s="432"/>
      <c r="E27" s="432"/>
      <c r="F27" s="382"/>
      <c r="G27" s="382"/>
      <c r="H27" s="382"/>
      <c r="I27" s="382"/>
      <c r="J27" s="382"/>
      <c r="K27" s="141"/>
    </row>
    <row r="28" spans="1:11" ht="15" x14ac:dyDescent="0.2">
      <c r="A28" s="60" t="s">
        <v>256</v>
      </c>
      <c r="B28" s="432"/>
      <c r="C28" s="432"/>
      <c r="D28" s="432"/>
      <c r="E28" s="432"/>
      <c r="F28" s="382"/>
      <c r="G28" s="382"/>
      <c r="H28" s="382"/>
      <c r="I28" s="382"/>
      <c r="J28" s="382"/>
      <c r="K28" s="141"/>
    </row>
    <row r="29" spans="1:11" ht="15" x14ac:dyDescent="0.2">
      <c r="A29" s="60" t="s">
        <v>257</v>
      </c>
      <c r="B29" s="434"/>
      <c r="C29" s="434"/>
      <c r="D29" s="434"/>
      <c r="E29" s="434"/>
      <c r="F29" s="435"/>
      <c r="G29" s="435"/>
      <c r="H29" s="435"/>
      <c r="I29" s="382"/>
      <c r="J29" s="382"/>
      <c r="K29" s="141"/>
    </row>
    <row r="30" spans="1:11" ht="15" x14ac:dyDescent="0.2">
      <c r="A30" s="60" t="s">
        <v>258</v>
      </c>
      <c r="B30" s="434"/>
      <c r="C30" s="434"/>
      <c r="D30" s="434"/>
      <c r="E30" s="434"/>
      <c r="F30" s="435"/>
      <c r="G30" s="435"/>
      <c r="H30" s="435"/>
      <c r="I30" s="382"/>
      <c r="J30" s="382"/>
      <c r="K30" s="141"/>
    </row>
    <row r="31" spans="1:11" ht="15" x14ac:dyDescent="0.2">
      <c r="A31" s="60" t="s">
        <v>259</v>
      </c>
      <c r="B31" s="434">
        <v>0</v>
      </c>
      <c r="C31" s="434">
        <v>0</v>
      </c>
      <c r="D31" s="434">
        <v>100</v>
      </c>
      <c r="E31" s="434">
        <v>548</v>
      </c>
      <c r="F31" s="435">
        <v>0</v>
      </c>
      <c r="G31" s="435">
        <v>0</v>
      </c>
      <c r="H31" s="434">
        <v>0</v>
      </c>
      <c r="I31" s="432">
        <v>100</v>
      </c>
      <c r="J31" s="432">
        <v>548</v>
      </c>
      <c r="K31" s="141"/>
    </row>
    <row r="32" spans="1:11" ht="15" x14ac:dyDescent="0.2">
      <c r="A32" s="60" t="s">
        <v>259</v>
      </c>
      <c r="B32" s="434">
        <v>760</v>
      </c>
      <c r="C32" s="434">
        <v>1673</v>
      </c>
      <c r="D32" s="434">
        <v>1000</v>
      </c>
      <c r="E32" s="434">
        <v>2170</v>
      </c>
      <c r="F32" s="435">
        <v>1640</v>
      </c>
      <c r="G32" s="435">
        <v>3584.35</v>
      </c>
      <c r="H32" s="434">
        <v>0</v>
      </c>
      <c r="I32" s="432">
        <v>120</v>
      </c>
      <c r="J32" s="432">
        <v>259.5</v>
      </c>
      <c r="K32" s="141"/>
    </row>
    <row r="33" spans="1:11" ht="15" x14ac:dyDescent="0.2">
      <c r="A33" s="59" t="s">
        <v>132</v>
      </c>
      <c r="B33" s="432"/>
      <c r="C33" s="432"/>
      <c r="D33" s="433">
        <f t="shared" ref="D33:J33" si="6">SUM(D34:D36)</f>
        <v>0</v>
      </c>
      <c r="E33" s="433">
        <f>SUM(E34:E36)</f>
        <v>0</v>
      </c>
      <c r="F33" s="79">
        <f t="shared" si="6"/>
        <v>0</v>
      </c>
      <c r="G33" s="79">
        <f>SUM(G34:G36)</f>
        <v>0</v>
      </c>
      <c r="H33" s="79">
        <f>SUM(H34:H36)</f>
        <v>0</v>
      </c>
      <c r="I33" s="79">
        <f>SUM(I34:I36)</f>
        <v>0</v>
      </c>
      <c r="J33" s="79">
        <f t="shared" si="6"/>
        <v>0</v>
      </c>
      <c r="K33" s="141"/>
    </row>
    <row r="34" spans="1:11" ht="15" x14ac:dyDescent="0.2">
      <c r="A34" s="60" t="s">
        <v>260</v>
      </c>
      <c r="B34" s="79">
        <f t="shared" ref="B34:C34" si="7">SUM(B35:B37,B40)</f>
        <v>0</v>
      </c>
      <c r="C34" s="79">
        <f t="shared" si="7"/>
        <v>0</v>
      </c>
      <c r="D34" s="382"/>
      <c r="E34" s="382"/>
      <c r="F34" s="382"/>
      <c r="G34" s="382"/>
      <c r="H34" s="382"/>
      <c r="I34" s="382"/>
      <c r="J34" s="382"/>
      <c r="K34" s="141"/>
    </row>
    <row r="35" spans="1:11" ht="15" x14ac:dyDescent="0.2">
      <c r="A35" s="60" t="s">
        <v>261</v>
      </c>
      <c r="B35" s="382"/>
      <c r="C35" s="382"/>
      <c r="D35" s="382"/>
      <c r="E35" s="382"/>
      <c r="F35" s="382"/>
      <c r="G35" s="382"/>
      <c r="H35" s="382"/>
      <c r="I35" s="382"/>
      <c r="J35" s="382"/>
      <c r="K35" s="141"/>
    </row>
    <row r="36" spans="1:11" ht="15" x14ac:dyDescent="0.2">
      <c r="A36" s="60" t="s">
        <v>262</v>
      </c>
      <c r="B36" s="382"/>
      <c r="C36" s="382"/>
      <c r="D36" s="382"/>
      <c r="E36" s="382"/>
      <c r="F36" s="382"/>
      <c r="G36" s="382"/>
      <c r="H36" s="382"/>
      <c r="I36" s="382"/>
      <c r="J36" s="382"/>
      <c r="K36" s="141"/>
    </row>
    <row r="37" spans="1:11" ht="15" x14ac:dyDescent="0.2">
      <c r="A37" s="59" t="s">
        <v>133</v>
      </c>
      <c r="B37" s="431">
        <f t="shared" ref="B37:C37" si="8">SUM(B38:B39)</f>
        <v>0</v>
      </c>
      <c r="C37" s="431">
        <f t="shared" si="8"/>
        <v>0</v>
      </c>
      <c r="D37" s="79">
        <f t="shared" ref="D37:J37" si="9">SUM(D38:D40,D43)</f>
        <v>0</v>
      </c>
      <c r="E37" s="79">
        <f t="shared" si="9"/>
        <v>0</v>
      </c>
      <c r="F37" s="79">
        <f t="shared" si="9"/>
        <v>0</v>
      </c>
      <c r="G37" s="79">
        <f t="shared" si="9"/>
        <v>0</v>
      </c>
      <c r="H37" s="79">
        <f t="shared" si="9"/>
        <v>0</v>
      </c>
      <c r="I37" s="79">
        <f t="shared" si="9"/>
        <v>0</v>
      </c>
      <c r="J37" s="79">
        <f t="shared" si="9"/>
        <v>0</v>
      </c>
      <c r="K37" s="141"/>
    </row>
    <row r="38" spans="1:11" ht="15" x14ac:dyDescent="0.2">
      <c r="A38" s="60" t="s">
        <v>134</v>
      </c>
      <c r="B38" s="382"/>
      <c r="C38" s="382"/>
      <c r="D38" s="382"/>
      <c r="E38" s="382"/>
      <c r="F38" s="382"/>
      <c r="G38" s="382"/>
      <c r="H38" s="382"/>
      <c r="I38" s="382"/>
      <c r="J38" s="382"/>
      <c r="K38" s="141"/>
    </row>
    <row r="39" spans="1:11" ht="15" x14ac:dyDescent="0.2">
      <c r="A39" s="60" t="s">
        <v>135</v>
      </c>
      <c r="B39" s="382"/>
      <c r="C39" s="382"/>
      <c r="D39" s="382"/>
      <c r="E39" s="382"/>
      <c r="F39" s="382"/>
      <c r="G39" s="382"/>
      <c r="H39" s="382"/>
      <c r="I39" s="382"/>
      <c r="J39" s="382"/>
      <c r="K39" s="141"/>
    </row>
    <row r="40" spans="1:11" ht="15" x14ac:dyDescent="0.2">
      <c r="A40" s="60" t="s">
        <v>136</v>
      </c>
      <c r="B40" s="382"/>
      <c r="C40" s="382"/>
      <c r="D40" s="431">
        <f t="shared" ref="D40:J40" si="10">SUM(D41:D42)</f>
        <v>0</v>
      </c>
      <c r="E40" s="431">
        <f t="shared" si="10"/>
        <v>0</v>
      </c>
      <c r="F40" s="431">
        <f t="shared" si="10"/>
        <v>0</v>
      </c>
      <c r="G40" s="431">
        <f t="shared" si="10"/>
        <v>0</v>
      </c>
      <c r="H40" s="431">
        <f t="shared" si="10"/>
        <v>0</v>
      </c>
      <c r="I40" s="431">
        <f t="shared" si="10"/>
        <v>0</v>
      </c>
      <c r="J40" s="431">
        <f t="shared" si="10"/>
        <v>0</v>
      </c>
      <c r="K40" s="141"/>
    </row>
    <row r="41" spans="1:11" ht="30" x14ac:dyDescent="0.2">
      <c r="A41" s="60" t="s">
        <v>404</v>
      </c>
      <c r="B41" s="382"/>
      <c r="C41" s="382"/>
      <c r="D41" s="382"/>
      <c r="E41" s="382"/>
      <c r="F41" s="382"/>
      <c r="G41" s="382"/>
      <c r="H41" s="382"/>
      <c r="I41" s="382"/>
      <c r="J41" s="382"/>
      <c r="K41" s="141"/>
    </row>
    <row r="42" spans="1:11" ht="15" x14ac:dyDescent="0.2">
      <c r="A42" s="60" t="s">
        <v>137</v>
      </c>
      <c r="B42" s="382"/>
      <c r="C42" s="382"/>
      <c r="D42" s="382"/>
      <c r="E42" s="382"/>
      <c r="F42" s="382"/>
      <c r="G42" s="382"/>
      <c r="H42" s="382"/>
      <c r="I42" s="382"/>
      <c r="J42" s="382"/>
      <c r="K42" s="141"/>
    </row>
    <row r="43" spans="1:11" ht="15" x14ac:dyDescent="0.2">
      <c r="A43" s="60" t="s">
        <v>138</v>
      </c>
      <c r="B43" s="382"/>
      <c r="C43" s="382"/>
      <c r="D43" s="382"/>
      <c r="E43" s="382"/>
      <c r="F43" s="382"/>
      <c r="G43" s="382"/>
      <c r="H43" s="382"/>
      <c r="I43" s="382"/>
      <c r="J43" s="382"/>
      <c r="K43" s="141"/>
    </row>
    <row r="44" spans="1:11" ht="1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</row>
    <row r="45" spans="1:11" s="22" customFormat="1" x14ac:dyDescent="0.2"/>
    <row r="46" spans="1:11" s="22" customFormat="1" x14ac:dyDescent="0.2">
      <c r="A46" s="24"/>
    </row>
    <row r="47" spans="1:11" s="2" customFormat="1" ht="15" x14ac:dyDescent="0.3">
      <c r="A47" s="68" t="s">
        <v>107</v>
      </c>
      <c r="D47" s="5"/>
    </row>
    <row r="48" spans="1:11" s="2" customFormat="1" ht="15" x14ac:dyDescent="0.3">
      <c r="D48"/>
      <c r="E48"/>
      <c r="F48"/>
      <c r="G48"/>
      <c r="I48"/>
    </row>
    <row r="49" spans="1:10" s="2" customFormat="1" ht="15" x14ac:dyDescent="0.3">
      <c r="B49" s="67"/>
      <c r="C49" s="67"/>
      <c r="F49" s="67"/>
      <c r="G49" s="70"/>
      <c r="H49" s="67"/>
      <c r="I49"/>
      <c r="J49"/>
    </row>
    <row r="50" spans="1:10" s="2" customFormat="1" ht="15" x14ac:dyDescent="0.3">
      <c r="B50" s="66" t="s">
        <v>263</v>
      </c>
      <c r="F50" s="12" t="s">
        <v>268</v>
      </c>
      <c r="G50" s="69"/>
      <c r="I50"/>
      <c r="J50"/>
    </row>
    <row r="51" spans="1:10" s="2" customFormat="1" ht="15" x14ac:dyDescent="0.3">
      <c r="B51" s="63" t="s">
        <v>139</v>
      </c>
      <c r="F51" s="2" t="s">
        <v>264</v>
      </c>
      <c r="G51"/>
      <c r="I51"/>
      <c r="J51"/>
    </row>
    <row r="52" spans="1:10" customFormat="1" ht="15" x14ac:dyDescent="0.3">
      <c r="A52" s="2"/>
      <c r="B52" s="24"/>
      <c r="H52" s="24"/>
    </row>
    <row r="53" spans="1:10" s="2" customFormat="1" ht="15" x14ac:dyDescent="0.3">
      <c r="A53" s="11"/>
      <c r="B53" s="11"/>
      <c r="C53" s="11"/>
    </row>
    <row r="54" spans="1:10" ht="1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2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I3" sqref="I3"/>
    </sheetView>
  </sheetViews>
  <sheetFormatPr defaultRowHeight="12.75" x14ac:dyDescent="0.2"/>
  <cols>
    <col min="1" max="1" width="6" style="193" customWidth="1"/>
    <col min="2" max="2" width="21.140625" style="193" customWidth="1"/>
    <col min="3" max="3" width="25.140625" style="193" bestFit="1" customWidth="1"/>
    <col min="4" max="4" width="18.42578125" style="193" customWidth="1"/>
    <col min="5" max="5" width="19.5703125" style="193" customWidth="1"/>
    <col min="6" max="6" width="22" style="193" customWidth="1"/>
    <col min="7" max="7" width="25.28515625" style="193" customWidth="1"/>
    <col min="8" max="8" width="18.28515625" style="193" customWidth="1"/>
    <col min="9" max="9" width="17.140625" style="193" customWidth="1"/>
    <col min="10" max="16384" width="9.140625" style="193"/>
  </cols>
  <sheetData>
    <row r="1" spans="1:9" ht="15" x14ac:dyDescent="0.2">
      <c r="A1" s="186" t="s">
        <v>494</v>
      </c>
      <c r="B1" s="186"/>
      <c r="C1" s="187"/>
      <c r="D1" s="187"/>
      <c r="E1" s="187"/>
      <c r="F1" s="187"/>
      <c r="G1" s="187"/>
      <c r="H1" s="187"/>
      <c r="I1" s="362" t="s">
        <v>109</v>
      </c>
    </row>
    <row r="2" spans="1:9" ht="15" x14ac:dyDescent="0.3">
      <c r="A2" s="144" t="s">
        <v>140</v>
      </c>
      <c r="B2" s="144"/>
      <c r="C2" s="187"/>
      <c r="D2" s="187"/>
      <c r="E2" s="187"/>
      <c r="F2" s="187"/>
      <c r="G2" s="187"/>
      <c r="H2" s="187"/>
      <c r="I2" s="359" t="str">
        <f>'ფორმა N1'!L2</f>
        <v>08.01.2017-08.21.2017</v>
      </c>
    </row>
    <row r="3" spans="1:9" ht="15" x14ac:dyDescent="0.2">
      <c r="A3" s="187"/>
      <c r="B3" s="187"/>
      <c r="C3" s="187"/>
      <c r="D3" s="187"/>
      <c r="E3" s="187"/>
      <c r="F3" s="187"/>
      <c r="G3" s="187"/>
      <c r="H3" s="187"/>
      <c r="I3" s="137"/>
    </row>
    <row r="4" spans="1:9" ht="15" x14ac:dyDescent="0.3">
      <c r="A4" s="111" t="s">
        <v>269</v>
      </c>
      <c r="B4" s="111"/>
      <c r="C4" s="111"/>
      <c r="D4" s="111"/>
      <c r="E4" s="372"/>
      <c r="F4" s="188"/>
      <c r="G4" s="187"/>
      <c r="H4" s="187"/>
      <c r="I4" s="188"/>
    </row>
    <row r="5" spans="1:9" s="377" customFormat="1" ht="15" x14ac:dyDescent="0.3">
      <c r="A5" s="373" t="str">
        <f>'ფორმა N1'!A5</f>
        <v>მოქალაქეთა პოლიტიკური გაერთიანება  "ეროვნული ფორუმი"</v>
      </c>
      <c r="B5" s="373"/>
      <c r="C5" s="374"/>
      <c r="D5" s="374"/>
      <c r="E5" s="374"/>
      <c r="F5" s="375"/>
      <c r="G5" s="376"/>
      <c r="H5" s="376"/>
      <c r="I5" s="375"/>
    </row>
    <row r="6" spans="1:9" ht="13.5" x14ac:dyDescent="0.2">
      <c r="A6" s="138"/>
      <c r="B6" s="138"/>
      <c r="C6" s="378"/>
      <c r="D6" s="378"/>
      <c r="E6" s="378"/>
      <c r="F6" s="187"/>
      <c r="G6" s="187"/>
      <c r="H6" s="187"/>
      <c r="I6" s="187"/>
    </row>
    <row r="7" spans="1:9" ht="60" x14ac:dyDescent="0.2">
      <c r="A7" s="379" t="s">
        <v>64</v>
      </c>
      <c r="B7" s="379" t="s">
        <v>485</v>
      </c>
      <c r="C7" s="380" t="s">
        <v>486</v>
      </c>
      <c r="D7" s="380" t="s">
        <v>487</v>
      </c>
      <c r="E7" s="380" t="s">
        <v>488</v>
      </c>
      <c r="F7" s="380" t="s">
        <v>365</v>
      </c>
      <c r="G7" s="380" t="s">
        <v>489</v>
      </c>
      <c r="H7" s="380" t="s">
        <v>490</v>
      </c>
      <c r="I7" s="380" t="s">
        <v>491</v>
      </c>
    </row>
    <row r="8" spans="1:9" ht="15" x14ac:dyDescent="0.2">
      <c r="A8" s="379">
        <v>1</v>
      </c>
      <c r="B8" s="379">
        <v>2</v>
      </c>
      <c r="C8" s="379">
        <v>3</v>
      </c>
      <c r="D8" s="380">
        <v>4</v>
      </c>
      <c r="E8" s="379">
        <v>5</v>
      </c>
      <c r="F8" s="380">
        <v>6</v>
      </c>
      <c r="G8" s="379">
        <v>7</v>
      </c>
      <c r="H8" s="380">
        <v>8</v>
      </c>
      <c r="I8" s="380">
        <v>9</v>
      </c>
    </row>
    <row r="9" spans="1:9" ht="15" x14ac:dyDescent="0.2">
      <c r="A9" s="381">
        <v>1</v>
      </c>
      <c r="B9" s="381"/>
      <c r="C9" s="382"/>
      <c r="D9" s="382"/>
      <c r="E9" s="382"/>
      <c r="F9" s="382"/>
      <c r="G9" s="382"/>
      <c r="H9" s="382"/>
      <c r="I9" s="382"/>
    </row>
    <row r="10" spans="1:9" ht="15" x14ac:dyDescent="0.2">
      <c r="A10" s="381">
        <v>2</v>
      </c>
      <c r="B10" s="381"/>
      <c r="C10" s="382"/>
      <c r="D10" s="382"/>
      <c r="E10" s="382"/>
      <c r="F10" s="382"/>
      <c r="G10" s="382"/>
      <c r="H10" s="382"/>
      <c r="I10" s="382"/>
    </row>
    <row r="11" spans="1:9" ht="15" x14ac:dyDescent="0.2">
      <c r="A11" s="381">
        <v>3</v>
      </c>
      <c r="B11" s="381"/>
      <c r="C11" s="382"/>
      <c r="D11" s="382"/>
      <c r="E11" s="382"/>
      <c r="F11" s="382"/>
      <c r="G11" s="382"/>
      <c r="H11" s="382"/>
      <c r="I11" s="382"/>
    </row>
    <row r="12" spans="1:9" ht="15" x14ac:dyDescent="0.2">
      <c r="A12" s="381">
        <v>4</v>
      </c>
      <c r="B12" s="381"/>
      <c r="C12" s="382"/>
      <c r="D12" s="382"/>
      <c r="E12" s="382"/>
      <c r="F12" s="382"/>
      <c r="G12" s="382"/>
      <c r="H12" s="382"/>
      <c r="I12" s="382"/>
    </row>
    <row r="13" spans="1:9" ht="15" x14ac:dyDescent="0.2">
      <c r="A13" s="381">
        <v>5</v>
      </c>
      <c r="B13" s="381"/>
      <c r="C13" s="382"/>
      <c r="D13" s="382"/>
      <c r="E13" s="382"/>
      <c r="F13" s="382"/>
      <c r="G13" s="382"/>
      <c r="H13" s="382"/>
      <c r="I13" s="382"/>
    </row>
    <row r="14" spans="1:9" ht="15" x14ac:dyDescent="0.2">
      <c r="A14" s="381">
        <v>6</v>
      </c>
      <c r="B14" s="381"/>
      <c r="C14" s="382"/>
      <c r="D14" s="382"/>
      <c r="E14" s="382"/>
      <c r="F14" s="382"/>
      <c r="G14" s="382"/>
      <c r="H14" s="382"/>
      <c r="I14" s="382"/>
    </row>
    <row r="15" spans="1:9" ht="15" x14ac:dyDescent="0.2">
      <c r="A15" s="381">
        <v>7</v>
      </c>
      <c r="B15" s="381"/>
      <c r="C15" s="382"/>
      <c r="D15" s="382"/>
      <c r="E15" s="382"/>
      <c r="F15" s="382"/>
      <c r="G15" s="382"/>
      <c r="H15" s="382"/>
      <c r="I15" s="382"/>
    </row>
    <row r="16" spans="1:9" ht="15" x14ac:dyDescent="0.2">
      <c r="A16" s="381">
        <v>8</v>
      </c>
      <c r="B16" s="381"/>
      <c r="C16" s="382"/>
      <c r="D16" s="382"/>
      <c r="E16" s="382"/>
      <c r="F16" s="382"/>
      <c r="G16" s="382"/>
      <c r="H16" s="382"/>
      <c r="I16" s="382"/>
    </row>
    <row r="17" spans="1:9" ht="15" x14ac:dyDescent="0.2">
      <c r="A17" s="381">
        <v>9</v>
      </c>
      <c r="B17" s="381"/>
      <c r="C17" s="382"/>
      <c r="D17" s="382"/>
      <c r="E17" s="382"/>
      <c r="F17" s="382"/>
      <c r="G17" s="382"/>
      <c r="H17" s="382"/>
      <c r="I17" s="382"/>
    </row>
    <row r="18" spans="1:9" ht="15" x14ac:dyDescent="0.2">
      <c r="A18" s="381">
        <v>10</v>
      </c>
      <c r="B18" s="381"/>
      <c r="C18" s="382"/>
      <c r="D18" s="382"/>
      <c r="E18" s="382"/>
      <c r="F18" s="382"/>
      <c r="G18" s="382"/>
      <c r="H18" s="382"/>
      <c r="I18" s="382"/>
    </row>
    <row r="19" spans="1:9" ht="15" x14ac:dyDescent="0.2">
      <c r="A19" s="381">
        <v>11</v>
      </c>
      <c r="B19" s="381"/>
      <c r="C19" s="382"/>
      <c r="D19" s="382"/>
      <c r="E19" s="382"/>
      <c r="F19" s="382"/>
      <c r="G19" s="382"/>
      <c r="H19" s="382"/>
      <c r="I19" s="382"/>
    </row>
    <row r="20" spans="1:9" ht="15" x14ac:dyDescent="0.2">
      <c r="A20" s="381">
        <v>12</v>
      </c>
      <c r="B20" s="381"/>
      <c r="C20" s="382"/>
      <c r="D20" s="382"/>
      <c r="E20" s="382"/>
      <c r="F20" s="382"/>
      <c r="G20" s="382"/>
      <c r="H20" s="382"/>
      <c r="I20" s="382"/>
    </row>
    <row r="21" spans="1:9" ht="15" x14ac:dyDescent="0.2">
      <c r="A21" s="381">
        <v>13</v>
      </c>
      <c r="B21" s="381"/>
      <c r="C21" s="382"/>
      <c r="D21" s="382"/>
      <c r="E21" s="382"/>
      <c r="F21" s="382"/>
      <c r="G21" s="382"/>
      <c r="H21" s="382"/>
      <c r="I21" s="382"/>
    </row>
    <row r="22" spans="1:9" ht="15" x14ac:dyDescent="0.2">
      <c r="A22" s="381">
        <v>14</v>
      </c>
      <c r="B22" s="381"/>
      <c r="C22" s="382"/>
      <c r="D22" s="382"/>
      <c r="E22" s="382"/>
      <c r="F22" s="382"/>
      <c r="G22" s="382"/>
      <c r="H22" s="382"/>
      <c r="I22" s="382"/>
    </row>
    <row r="23" spans="1:9" ht="15" x14ac:dyDescent="0.2">
      <c r="A23" s="381">
        <v>15</v>
      </c>
      <c r="B23" s="381"/>
      <c r="C23" s="382"/>
      <c r="D23" s="382"/>
      <c r="E23" s="382"/>
      <c r="F23" s="382"/>
      <c r="G23" s="382"/>
      <c r="H23" s="382"/>
      <c r="I23" s="382"/>
    </row>
    <row r="24" spans="1:9" ht="15" x14ac:dyDescent="0.2">
      <c r="A24" s="381">
        <v>16</v>
      </c>
      <c r="B24" s="381"/>
      <c r="C24" s="382"/>
      <c r="D24" s="382"/>
      <c r="E24" s="382"/>
      <c r="F24" s="382"/>
      <c r="G24" s="382"/>
      <c r="H24" s="382"/>
      <c r="I24" s="382"/>
    </row>
    <row r="25" spans="1:9" ht="15" x14ac:dyDescent="0.2">
      <c r="A25" s="381">
        <v>17</v>
      </c>
      <c r="B25" s="381"/>
      <c r="C25" s="382"/>
      <c r="D25" s="382"/>
      <c r="E25" s="382"/>
      <c r="F25" s="382"/>
      <c r="G25" s="382"/>
      <c r="H25" s="382"/>
      <c r="I25" s="382"/>
    </row>
    <row r="26" spans="1:9" ht="15" x14ac:dyDescent="0.2">
      <c r="A26" s="381">
        <v>18</v>
      </c>
      <c r="B26" s="381"/>
      <c r="C26" s="382"/>
      <c r="D26" s="382"/>
      <c r="E26" s="382"/>
      <c r="F26" s="382"/>
      <c r="G26" s="382"/>
      <c r="H26" s="382"/>
      <c r="I26" s="382"/>
    </row>
    <row r="27" spans="1:9" ht="15" x14ac:dyDescent="0.2">
      <c r="A27" s="381" t="s">
        <v>273</v>
      </c>
      <c r="B27" s="381"/>
      <c r="C27" s="382"/>
      <c r="D27" s="382"/>
      <c r="E27" s="382"/>
      <c r="F27" s="382"/>
      <c r="G27" s="382"/>
      <c r="H27" s="382"/>
      <c r="I27" s="382"/>
    </row>
    <row r="28" spans="1:9" x14ac:dyDescent="0.2">
      <c r="A28" s="189"/>
      <c r="B28" s="189"/>
      <c r="C28" s="189"/>
      <c r="D28" s="189"/>
      <c r="E28" s="189"/>
      <c r="F28" s="189"/>
      <c r="G28" s="189"/>
      <c r="H28" s="189"/>
      <c r="I28" s="189"/>
    </row>
    <row r="29" spans="1:9" x14ac:dyDescent="0.2">
      <c r="A29" s="189"/>
      <c r="B29" s="189"/>
      <c r="C29" s="189"/>
      <c r="D29" s="189"/>
      <c r="E29" s="189"/>
      <c r="F29" s="189"/>
      <c r="G29" s="189"/>
      <c r="H29" s="189"/>
      <c r="I29" s="189"/>
    </row>
    <row r="30" spans="1:9" x14ac:dyDescent="0.2">
      <c r="A30" s="383"/>
      <c r="B30" s="383"/>
      <c r="C30" s="189"/>
      <c r="D30" s="189"/>
      <c r="E30" s="189"/>
      <c r="F30" s="189"/>
      <c r="G30" s="189"/>
      <c r="H30" s="189"/>
      <c r="I30" s="189"/>
    </row>
    <row r="31" spans="1:9" ht="15" x14ac:dyDescent="0.3">
      <c r="A31" s="21"/>
      <c r="B31" s="21"/>
      <c r="C31" s="384" t="s">
        <v>107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509"/>
      <c r="E32" s="509"/>
      <c r="G32" s="192"/>
      <c r="H32" s="385"/>
    </row>
    <row r="33" spans="3:8" ht="15" x14ac:dyDescent="0.3">
      <c r="C33" s="21"/>
      <c r="D33" s="510" t="s">
        <v>263</v>
      </c>
      <c r="E33" s="510"/>
      <c r="G33" s="511" t="s">
        <v>492</v>
      </c>
      <c r="H33" s="511"/>
    </row>
    <row r="34" spans="3:8" ht="15" x14ac:dyDescent="0.3">
      <c r="C34" s="21"/>
      <c r="D34" s="21"/>
      <c r="E34" s="21"/>
      <c r="G34" s="512"/>
      <c r="H34" s="512"/>
    </row>
    <row r="35" spans="3:8" ht="15" x14ac:dyDescent="0.3">
      <c r="C35" s="21"/>
      <c r="D35" s="513" t="s">
        <v>139</v>
      </c>
      <c r="E35" s="513"/>
      <c r="G35" s="512"/>
      <c r="H35" s="512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tabSelected="1" view="pageBreakPreview" zoomScale="80" zoomScaleNormal="100" zoomScaleSheetLayoutView="80" workbookViewId="0">
      <selection activeCell="G22" sqref="G22"/>
    </sheetView>
  </sheetViews>
  <sheetFormatPr defaultRowHeight="12.75" x14ac:dyDescent="0.2"/>
  <cols>
    <col min="1" max="1" width="6.85546875" style="377" customWidth="1"/>
    <col min="2" max="2" width="14.85546875" style="377" customWidth="1"/>
    <col min="3" max="3" width="21.140625" style="377" customWidth="1"/>
    <col min="4" max="5" width="12.7109375" style="377" customWidth="1"/>
    <col min="6" max="6" width="13.42578125" style="377" bestFit="1" customWidth="1"/>
    <col min="7" max="7" width="15.28515625" style="377" customWidth="1"/>
    <col min="8" max="8" width="23.85546875" style="377" customWidth="1"/>
    <col min="9" max="9" width="12.140625" style="377" bestFit="1" customWidth="1"/>
    <col min="10" max="10" width="19" style="377" customWidth="1"/>
    <col min="11" max="11" width="17.7109375" style="377" customWidth="1"/>
    <col min="12" max="16384" width="9.140625" style="377"/>
  </cols>
  <sheetData>
    <row r="1" spans="1:12" s="193" customFormat="1" ht="15" x14ac:dyDescent="0.2">
      <c r="A1" s="186" t="s">
        <v>300</v>
      </c>
      <c r="B1" s="186"/>
      <c r="C1" s="186"/>
      <c r="D1" s="187"/>
      <c r="E1" s="187"/>
      <c r="F1" s="187"/>
      <c r="G1" s="187"/>
      <c r="H1" s="187"/>
      <c r="I1" s="187"/>
      <c r="J1" s="187"/>
      <c r="K1" s="362" t="s">
        <v>109</v>
      </c>
    </row>
    <row r="2" spans="1:12" s="193" customFormat="1" ht="15" x14ac:dyDescent="0.3">
      <c r="A2" s="144" t="s">
        <v>140</v>
      </c>
      <c r="B2" s="144"/>
      <c r="C2" s="144"/>
      <c r="D2" s="187"/>
      <c r="E2" s="187"/>
      <c r="F2" s="187"/>
      <c r="G2" s="187"/>
      <c r="H2" s="187"/>
      <c r="I2" s="187"/>
      <c r="J2" s="187"/>
      <c r="K2" s="359" t="str">
        <f>'ფორმა N1'!L2</f>
        <v>08.01.2017-08.21.2017</v>
      </c>
    </row>
    <row r="3" spans="1:12" s="193" customFormat="1" ht="15" x14ac:dyDescent="0.2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37"/>
      <c r="L3" s="377"/>
    </row>
    <row r="4" spans="1:12" s="193" customFormat="1" ht="15" x14ac:dyDescent="0.3">
      <c r="A4" s="111" t="s">
        <v>269</v>
      </c>
      <c r="B4" s="111"/>
      <c r="C4" s="111"/>
      <c r="D4" s="111"/>
      <c r="E4" s="111"/>
      <c r="F4" s="372"/>
      <c r="G4" s="188"/>
      <c r="H4" s="187"/>
      <c r="I4" s="187"/>
      <c r="J4" s="187"/>
      <c r="K4" s="187"/>
    </row>
    <row r="5" spans="1:12" ht="15" x14ac:dyDescent="0.3">
      <c r="A5" s="373" t="str">
        <f>'ფორმა N1'!A5</f>
        <v>მოქალაქეთა პოლიტიკური გაერთიანება  "ეროვნული ფორუმი"</v>
      </c>
      <c r="B5" s="373"/>
      <c r="C5" s="373"/>
      <c r="D5" s="374"/>
      <c r="E5" s="374"/>
      <c r="F5" s="374"/>
      <c r="G5" s="375"/>
      <c r="H5" s="376"/>
      <c r="I5" s="376"/>
      <c r="J5" s="376"/>
      <c r="K5" s="375"/>
    </row>
    <row r="6" spans="1:12" s="193" customFormat="1" ht="13.5" x14ac:dyDescent="0.2">
      <c r="A6" s="138"/>
      <c r="B6" s="138"/>
      <c r="C6" s="138"/>
      <c r="D6" s="378"/>
      <c r="E6" s="378"/>
      <c r="F6" s="378"/>
      <c r="G6" s="187"/>
      <c r="H6" s="187"/>
      <c r="I6" s="187"/>
      <c r="J6" s="187"/>
      <c r="K6" s="187"/>
    </row>
    <row r="7" spans="1:12" s="193" customFormat="1" ht="60" x14ac:dyDescent="0.2">
      <c r="A7" s="379" t="s">
        <v>64</v>
      </c>
      <c r="B7" s="379" t="s">
        <v>485</v>
      </c>
      <c r="C7" s="379" t="s">
        <v>243</v>
      </c>
      <c r="D7" s="380" t="s">
        <v>240</v>
      </c>
      <c r="E7" s="380" t="s">
        <v>241</v>
      </c>
      <c r="F7" s="380" t="s">
        <v>340</v>
      </c>
      <c r="G7" s="380" t="s">
        <v>242</v>
      </c>
      <c r="H7" s="380" t="s">
        <v>493</v>
      </c>
      <c r="I7" s="380" t="s">
        <v>239</v>
      </c>
      <c r="J7" s="380" t="s">
        <v>490</v>
      </c>
      <c r="K7" s="380" t="s">
        <v>491</v>
      </c>
    </row>
    <row r="8" spans="1:12" s="193" customFormat="1" ht="15" x14ac:dyDescent="0.2">
      <c r="A8" s="379">
        <v>1</v>
      </c>
      <c r="B8" s="379">
        <v>2</v>
      </c>
      <c r="C8" s="379">
        <v>3</v>
      </c>
      <c r="D8" s="380">
        <v>4</v>
      </c>
      <c r="E8" s="379">
        <v>5</v>
      </c>
      <c r="F8" s="380">
        <v>6</v>
      </c>
      <c r="G8" s="379">
        <v>7</v>
      </c>
      <c r="H8" s="380">
        <v>8</v>
      </c>
      <c r="I8" s="379">
        <v>9</v>
      </c>
      <c r="J8" s="379">
        <v>10</v>
      </c>
      <c r="K8" s="380">
        <v>11</v>
      </c>
    </row>
    <row r="9" spans="1:12" s="193" customFormat="1" ht="15" x14ac:dyDescent="0.2">
      <c r="A9" s="381">
        <v>1</v>
      </c>
      <c r="B9" s="381"/>
      <c r="C9" s="381"/>
      <c r="D9" s="382"/>
      <c r="E9" s="382"/>
      <c r="F9" s="382"/>
      <c r="G9" s="382"/>
      <c r="H9" s="382"/>
      <c r="I9" s="382"/>
      <c r="J9" s="382"/>
      <c r="K9" s="382"/>
    </row>
    <row r="10" spans="1:12" s="193" customFormat="1" ht="15" x14ac:dyDescent="0.2">
      <c r="A10" s="381">
        <v>2</v>
      </c>
      <c r="B10" s="381"/>
      <c r="C10" s="381"/>
      <c r="D10" s="382"/>
      <c r="E10" s="382"/>
      <c r="F10" s="382"/>
      <c r="G10" s="382"/>
      <c r="H10" s="382"/>
      <c r="I10" s="382"/>
      <c r="J10" s="382"/>
      <c r="K10" s="382"/>
    </row>
    <row r="11" spans="1:12" s="193" customFormat="1" ht="15" x14ac:dyDescent="0.2">
      <c r="A11" s="381">
        <v>3</v>
      </c>
      <c r="B11" s="381"/>
      <c r="C11" s="381"/>
      <c r="D11" s="382"/>
      <c r="E11" s="382"/>
      <c r="F11" s="382"/>
      <c r="G11" s="382"/>
      <c r="H11" s="382"/>
      <c r="I11" s="382"/>
      <c r="J11" s="382"/>
      <c r="K11" s="382"/>
    </row>
    <row r="12" spans="1:12" s="193" customFormat="1" ht="15" x14ac:dyDescent="0.2">
      <c r="A12" s="381">
        <v>4</v>
      </c>
      <c r="B12" s="381"/>
      <c r="C12" s="381"/>
      <c r="D12" s="382"/>
      <c r="E12" s="382"/>
      <c r="F12" s="382"/>
      <c r="G12" s="382"/>
      <c r="H12" s="382"/>
      <c r="I12" s="382"/>
      <c r="J12" s="382"/>
      <c r="K12" s="382"/>
    </row>
    <row r="13" spans="1:12" s="193" customFormat="1" ht="15" x14ac:dyDescent="0.2">
      <c r="A13" s="381">
        <v>5</v>
      </c>
      <c r="B13" s="381"/>
      <c r="C13" s="381"/>
      <c r="D13" s="382"/>
      <c r="E13" s="382"/>
      <c r="F13" s="382"/>
      <c r="G13" s="382"/>
      <c r="H13" s="382"/>
      <c r="I13" s="382"/>
      <c r="J13" s="382"/>
      <c r="K13" s="382"/>
    </row>
    <row r="14" spans="1:12" s="193" customFormat="1" ht="15" x14ac:dyDescent="0.2">
      <c r="A14" s="381">
        <v>6</v>
      </c>
      <c r="B14" s="381"/>
      <c r="C14" s="381"/>
      <c r="D14" s="382"/>
      <c r="E14" s="382"/>
      <c r="F14" s="382"/>
      <c r="G14" s="382"/>
      <c r="H14" s="382"/>
      <c r="I14" s="382"/>
      <c r="J14" s="382"/>
      <c r="K14" s="382"/>
    </row>
    <row r="15" spans="1:12" s="193" customFormat="1" ht="15" x14ac:dyDescent="0.2">
      <c r="A15" s="381">
        <v>7</v>
      </c>
      <c r="B15" s="381"/>
      <c r="C15" s="381"/>
      <c r="D15" s="382"/>
      <c r="E15" s="382"/>
      <c r="F15" s="382"/>
      <c r="G15" s="382"/>
      <c r="H15" s="382"/>
      <c r="I15" s="382"/>
      <c r="J15" s="382"/>
      <c r="K15" s="382"/>
    </row>
    <row r="16" spans="1:12" s="193" customFormat="1" ht="15" x14ac:dyDescent="0.2">
      <c r="A16" s="381">
        <v>8</v>
      </c>
      <c r="B16" s="381"/>
      <c r="C16" s="381"/>
      <c r="D16" s="382"/>
      <c r="E16" s="382"/>
      <c r="F16" s="382"/>
      <c r="G16" s="382"/>
      <c r="H16" s="382"/>
      <c r="I16" s="382"/>
      <c r="J16" s="382"/>
      <c r="K16" s="382"/>
    </row>
    <row r="17" spans="1:11" s="193" customFormat="1" ht="15" x14ac:dyDescent="0.2">
      <c r="A17" s="381">
        <v>9</v>
      </c>
      <c r="B17" s="381"/>
      <c r="C17" s="381"/>
      <c r="D17" s="382"/>
      <c r="E17" s="382"/>
      <c r="F17" s="382"/>
      <c r="G17" s="382"/>
      <c r="H17" s="382"/>
      <c r="I17" s="382"/>
      <c r="J17" s="382"/>
      <c r="K17" s="382"/>
    </row>
    <row r="18" spans="1:11" s="193" customFormat="1" ht="15" x14ac:dyDescent="0.2">
      <c r="A18" s="381">
        <v>10</v>
      </c>
      <c r="B18" s="381"/>
      <c r="C18" s="381"/>
      <c r="D18" s="382"/>
      <c r="E18" s="382"/>
      <c r="F18" s="382"/>
      <c r="G18" s="382"/>
      <c r="H18" s="382"/>
      <c r="I18" s="382"/>
      <c r="J18" s="382"/>
      <c r="K18" s="382"/>
    </row>
    <row r="19" spans="1:11" s="193" customFormat="1" ht="15" x14ac:dyDescent="0.2">
      <c r="A19" s="381">
        <v>11</v>
      </c>
      <c r="B19" s="381"/>
      <c r="C19" s="381"/>
      <c r="D19" s="382"/>
      <c r="E19" s="382"/>
      <c r="F19" s="382"/>
      <c r="G19" s="382"/>
      <c r="H19" s="382"/>
      <c r="I19" s="382"/>
      <c r="J19" s="382"/>
      <c r="K19" s="382"/>
    </row>
    <row r="20" spans="1:11" s="193" customFormat="1" ht="15" x14ac:dyDescent="0.2">
      <c r="A20" s="381">
        <v>12</v>
      </c>
      <c r="B20" s="381"/>
      <c r="C20" s="381"/>
      <c r="D20" s="382"/>
      <c r="E20" s="382"/>
      <c r="F20" s="382"/>
      <c r="G20" s="382"/>
      <c r="H20" s="382"/>
      <c r="I20" s="382"/>
      <c r="J20" s="382"/>
      <c r="K20" s="382"/>
    </row>
    <row r="21" spans="1:11" s="193" customFormat="1" ht="15" x14ac:dyDescent="0.2">
      <c r="A21" s="381">
        <v>13</v>
      </c>
      <c r="B21" s="381"/>
      <c r="C21" s="381"/>
      <c r="D21" s="382"/>
      <c r="E21" s="382"/>
      <c r="F21" s="382"/>
      <c r="G21" s="382"/>
      <c r="H21" s="382"/>
      <c r="I21" s="382"/>
      <c r="J21" s="382"/>
      <c r="K21" s="382"/>
    </row>
    <row r="22" spans="1:11" s="193" customFormat="1" ht="15" x14ac:dyDescent="0.2">
      <c r="A22" s="381">
        <v>14</v>
      </c>
      <c r="B22" s="381"/>
      <c r="C22" s="381"/>
      <c r="D22" s="382"/>
      <c r="E22" s="382"/>
      <c r="F22" s="382"/>
      <c r="G22" s="382"/>
      <c r="H22" s="382"/>
      <c r="I22" s="382"/>
      <c r="J22" s="382"/>
      <c r="K22" s="382"/>
    </row>
    <row r="23" spans="1:11" s="193" customFormat="1" ht="15" x14ac:dyDescent="0.2">
      <c r="A23" s="381">
        <v>15</v>
      </c>
      <c r="B23" s="381"/>
      <c r="C23" s="381"/>
      <c r="D23" s="382"/>
      <c r="E23" s="382"/>
      <c r="F23" s="382"/>
      <c r="G23" s="382"/>
      <c r="H23" s="382"/>
      <c r="I23" s="382"/>
      <c r="J23" s="382"/>
      <c r="K23" s="382"/>
    </row>
    <row r="24" spans="1:11" s="193" customFormat="1" ht="15" x14ac:dyDescent="0.2">
      <c r="A24" s="381">
        <v>16</v>
      </c>
      <c r="B24" s="381"/>
      <c r="C24" s="381"/>
      <c r="D24" s="382"/>
      <c r="E24" s="382"/>
      <c r="F24" s="382"/>
      <c r="G24" s="382"/>
      <c r="H24" s="382"/>
      <c r="I24" s="382"/>
      <c r="J24" s="382"/>
      <c r="K24" s="382"/>
    </row>
    <row r="25" spans="1:11" s="193" customFormat="1" ht="15" x14ac:dyDescent="0.2">
      <c r="A25" s="381">
        <v>17</v>
      </c>
      <c r="B25" s="381"/>
      <c r="C25" s="381"/>
      <c r="D25" s="382"/>
      <c r="E25" s="382"/>
      <c r="F25" s="382"/>
      <c r="G25" s="382"/>
      <c r="H25" s="382"/>
      <c r="I25" s="382"/>
      <c r="J25" s="382"/>
      <c r="K25" s="382"/>
    </row>
    <row r="26" spans="1:11" s="193" customFormat="1" ht="15" x14ac:dyDescent="0.2">
      <c r="A26" s="381">
        <v>18</v>
      </c>
      <c r="B26" s="381"/>
      <c r="C26" s="381"/>
      <c r="D26" s="382"/>
      <c r="E26" s="382"/>
      <c r="F26" s="382"/>
      <c r="G26" s="382"/>
      <c r="H26" s="382"/>
      <c r="I26" s="382"/>
      <c r="J26" s="382"/>
      <c r="K26" s="382"/>
    </row>
    <row r="27" spans="1:11" s="193" customFormat="1" ht="15" x14ac:dyDescent="0.2">
      <c r="A27" s="381" t="s">
        <v>273</v>
      </c>
      <c r="B27" s="381"/>
      <c r="C27" s="381"/>
      <c r="D27" s="382"/>
      <c r="E27" s="382"/>
      <c r="F27" s="382"/>
      <c r="G27" s="382"/>
      <c r="H27" s="382"/>
      <c r="I27" s="382"/>
      <c r="J27" s="382"/>
      <c r="K27" s="382"/>
    </row>
    <row r="28" spans="1:11" x14ac:dyDescent="0.2">
      <c r="A28" s="386"/>
      <c r="B28" s="386"/>
      <c r="C28" s="386"/>
      <c r="D28" s="386"/>
      <c r="E28" s="386"/>
      <c r="F28" s="386"/>
      <c r="G28" s="386"/>
      <c r="H28" s="386"/>
      <c r="I28" s="386"/>
      <c r="J28" s="386"/>
      <c r="K28" s="386"/>
    </row>
    <row r="29" spans="1:11" x14ac:dyDescent="0.2">
      <c r="A29" s="386"/>
      <c r="B29" s="386"/>
      <c r="C29" s="386"/>
      <c r="D29" s="386"/>
      <c r="E29" s="386"/>
      <c r="F29" s="386"/>
      <c r="G29" s="386"/>
      <c r="H29" s="386"/>
      <c r="I29" s="386"/>
      <c r="J29" s="386"/>
      <c r="K29" s="386"/>
    </row>
    <row r="30" spans="1:11" x14ac:dyDescent="0.2">
      <c r="A30" s="387"/>
      <c r="B30" s="387"/>
      <c r="C30" s="387"/>
      <c r="D30" s="386"/>
      <c r="E30" s="386"/>
      <c r="F30" s="386"/>
      <c r="G30" s="386"/>
      <c r="H30" s="386"/>
      <c r="I30" s="386"/>
      <c r="J30" s="386"/>
      <c r="K30" s="386"/>
    </row>
    <row r="31" spans="1:11" ht="15" x14ac:dyDescent="0.3">
      <c r="A31" s="388"/>
      <c r="B31" s="388"/>
      <c r="C31" s="388"/>
      <c r="D31" s="389" t="s">
        <v>107</v>
      </c>
      <c r="E31" s="388"/>
      <c r="F31" s="388"/>
      <c r="G31" s="390"/>
      <c r="H31" s="388"/>
      <c r="I31" s="388"/>
      <c r="J31" s="388"/>
      <c r="K31" s="388"/>
    </row>
    <row r="32" spans="1:11" ht="15" x14ac:dyDescent="0.3">
      <c r="A32" s="388"/>
      <c r="B32" s="388"/>
      <c r="C32" s="388"/>
      <c r="D32" s="388"/>
      <c r="E32" s="391"/>
      <c r="F32" s="388"/>
      <c r="H32" s="391"/>
      <c r="I32" s="391"/>
      <c r="J32" s="392"/>
    </row>
    <row r="33" spans="4:9" ht="15" x14ac:dyDescent="0.3">
      <c r="D33" s="388"/>
      <c r="E33" s="393" t="s">
        <v>263</v>
      </c>
      <c r="F33" s="388"/>
      <c r="H33" s="394" t="s">
        <v>268</v>
      </c>
      <c r="I33" s="394"/>
    </row>
    <row r="34" spans="4:9" ht="15" x14ac:dyDescent="0.3">
      <c r="D34" s="388"/>
      <c r="E34" s="395" t="s">
        <v>139</v>
      </c>
      <c r="F34" s="388"/>
      <c r="H34" s="388" t="s">
        <v>264</v>
      </c>
      <c r="I34" s="388"/>
    </row>
    <row r="35" spans="4:9" ht="15" x14ac:dyDescent="0.3">
      <c r="D35" s="388"/>
      <c r="E35" s="395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E24" sqref="E24"/>
    </sheetView>
  </sheetViews>
  <sheetFormatPr defaultRowHeight="12.75" x14ac:dyDescent="0.2"/>
  <cols>
    <col min="1" max="1" width="11.7109375" style="178" customWidth="1"/>
    <col min="2" max="2" width="21.5703125" style="178" customWidth="1"/>
    <col min="3" max="3" width="19.140625" style="178" customWidth="1"/>
    <col min="4" max="4" width="23.7109375" style="178" customWidth="1"/>
    <col min="5" max="6" width="16.5703125" style="178" bestFit="1" customWidth="1"/>
    <col min="7" max="7" width="17" style="178" customWidth="1"/>
    <col min="8" max="8" width="19" style="178" customWidth="1"/>
    <col min="9" max="9" width="24.42578125" style="178" customWidth="1"/>
    <col min="10" max="16384" width="9.140625" style="178"/>
  </cols>
  <sheetData>
    <row r="1" spans="1:13" customFormat="1" ht="15" x14ac:dyDescent="0.2">
      <c r="A1" s="133" t="s">
        <v>427</v>
      </c>
      <c r="B1" s="134"/>
      <c r="C1" s="134"/>
      <c r="D1" s="134"/>
      <c r="E1" s="134"/>
      <c r="F1" s="134"/>
      <c r="G1" s="134"/>
      <c r="H1" s="140"/>
      <c r="I1" s="75" t="s">
        <v>109</v>
      </c>
    </row>
    <row r="2" spans="1:13" customFormat="1" ht="15" x14ac:dyDescent="0.3">
      <c r="A2" s="102" t="s">
        <v>140</v>
      </c>
      <c r="B2" s="134"/>
      <c r="C2" s="134"/>
      <c r="D2" s="134"/>
      <c r="E2" s="134"/>
      <c r="F2" s="134"/>
      <c r="G2" s="134"/>
      <c r="H2" s="140"/>
      <c r="I2" s="200" t="str">
        <f>'ფორმა N1'!L2</f>
        <v>08.01.2017-08.21.2017</v>
      </c>
    </row>
    <row r="3" spans="1:13" customFormat="1" ht="15" x14ac:dyDescent="0.2">
      <c r="A3" s="134"/>
      <c r="B3" s="134"/>
      <c r="C3" s="134"/>
      <c r="D3" s="134"/>
      <c r="E3" s="134"/>
      <c r="F3" s="134"/>
      <c r="G3" s="134"/>
      <c r="H3" s="137"/>
      <c r="I3" s="137"/>
      <c r="M3" s="178"/>
    </row>
    <row r="4" spans="1:13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134"/>
      <c r="E4" s="134"/>
      <c r="F4" s="134"/>
      <c r="G4" s="134"/>
      <c r="H4" s="134"/>
      <c r="I4" s="142"/>
    </row>
    <row r="5" spans="1:13" ht="15" x14ac:dyDescent="0.3">
      <c r="A5" s="202" t="str">
        <f>'ფორმა N1'!A5</f>
        <v>მოქალაქეთა პოლიტიკური გაერთიანება  "ეროვნული ფორუმი"</v>
      </c>
      <c r="B5" s="77"/>
      <c r="C5" s="77"/>
      <c r="D5" s="204"/>
      <c r="E5" s="204"/>
      <c r="F5" s="204"/>
      <c r="G5" s="204"/>
      <c r="H5" s="204"/>
      <c r="I5" s="203"/>
    </row>
    <row r="6" spans="1:13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</row>
    <row r="7" spans="1:13" customFormat="1" ht="60" x14ac:dyDescent="0.2">
      <c r="A7" s="143" t="s">
        <v>64</v>
      </c>
      <c r="B7" s="132" t="s">
        <v>366</v>
      </c>
      <c r="C7" s="132" t="s">
        <v>367</v>
      </c>
      <c r="D7" s="132" t="s">
        <v>372</v>
      </c>
      <c r="E7" s="132" t="s">
        <v>373</v>
      </c>
      <c r="F7" s="132" t="s">
        <v>368</v>
      </c>
      <c r="G7" s="132" t="s">
        <v>369</v>
      </c>
      <c r="H7" s="132" t="s">
        <v>380</v>
      </c>
      <c r="I7" s="132" t="s">
        <v>370</v>
      </c>
    </row>
    <row r="8" spans="1:13" customFormat="1" ht="15" x14ac:dyDescent="0.2">
      <c r="A8" s="130">
        <v>1</v>
      </c>
      <c r="B8" s="130">
        <v>2</v>
      </c>
      <c r="C8" s="132">
        <v>3</v>
      </c>
      <c r="D8" s="130">
        <v>6</v>
      </c>
      <c r="E8" s="132">
        <v>7</v>
      </c>
      <c r="F8" s="130">
        <v>8</v>
      </c>
      <c r="G8" s="130">
        <v>9</v>
      </c>
      <c r="H8" s="130">
        <v>10</v>
      </c>
      <c r="I8" s="132">
        <v>11</v>
      </c>
    </row>
    <row r="9" spans="1:13" customFormat="1" ht="15" x14ac:dyDescent="0.2">
      <c r="A9" s="64">
        <v>1</v>
      </c>
      <c r="B9" s="25"/>
      <c r="C9" s="25"/>
      <c r="D9" s="25"/>
      <c r="E9" s="25"/>
      <c r="F9" s="199"/>
      <c r="G9" s="199"/>
      <c r="H9" s="199"/>
      <c r="I9" s="25"/>
    </row>
    <row r="10" spans="1:13" customFormat="1" ht="15" x14ac:dyDescent="0.2">
      <c r="A10" s="64">
        <v>2</v>
      </c>
      <c r="B10" s="25"/>
      <c r="C10" s="25"/>
      <c r="D10" s="25"/>
      <c r="E10" s="25"/>
      <c r="F10" s="199"/>
      <c r="G10" s="199"/>
      <c r="H10" s="199"/>
      <c r="I10" s="25"/>
    </row>
    <row r="11" spans="1:13" customFormat="1" ht="15" x14ac:dyDescent="0.2">
      <c r="A11" s="64">
        <v>3</v>
      </c>
      <c r="B11" s="25"/>
      <c r="C11" s="25"/>
      <c r="D11" s="25"/>
      <c r="E11" s="25"/>
      <c r="F11" s="199"/>
      <c r="G11" s="199"/>
      <c r="H11" s="199"/>
      <c r="I11" s="25"/>
    </row>
    <row r="12" spans="1:13" customFormat="1" ht="15" x14ac:dyDescent="0.2">
      <c r="A12" s="64">
        <v>4</v>
      </c>
      <c r="B12" s="25"/>
      <c r="C12" s="25"/>
      <c r="D12" s="25"/>
      <c r="E12" s="25"/>
      <c r="F12" s="199"/>
      <c r="G12" s="199"/>
      <c r="H12" s="199"/>
      <c r="I12" s="25"/>
    </row>
    <row r="13" spans="1:13" customFormat="1" ht="15" x14ac:dyDescent="0.2">
      <c r="A13" s="64">
        <v>5</v>
      </c>
      <c r="B13" s="25"/>
      <c r="C13" s="25"/>
      <c r="D13" s="25"/>
      <c r="E13" s="25"/>
      <c r="F13" s="199"/>
      <c r="G13" s="199"/>
      <c r="H13" s="199"/>
      <c r="I13" s="25"/>
    </row>
    <row r="14" spans="1:13" customFormat="1" ht="15" x14ac:dyDescent="0.2">
      <c r="A14" s="64">
        <v>6</v>
      </c>
      <c r="B14" s="25"/>
      <c r="C14" s="25"/>
      <c r="D14" s="25"/>
      <c r="E14" s="25"/>
      <c r="F14" s="199"/>
      <c r="G14" s="199"/>
      <c r="H14" s="199"/>
      <c r="I14" s="25"/>
    </row>
    <row r="15" spans="1:13" customFormat="1" ht="15" x14ac:dyDescent="0.2">
      <c r="A15" s="64">
        <v>7</v>
      </c>
      <c r="B15" s="25"/>
      <c r="C15" s="25"/>
      <c r="D15" s="25"/>
      <c r="E15" s="25"/>
      <c r="F15" s="199"/>
      <c r="G15" s="199"/>
      <c r="H15" s="199"/>
      <c r="I15" s="25"/>
    </row>
    <row r="16" spans="1:13" customFormat="1" ht="15" x14ac:dyDescent="0.2">
      <c r="A16" s="64">
        <v>8</v>
      </c>
      <c r="B16" s="25"/>
      <c r="C16" s="25"/>
      <c r="D16" s="25"/>
      <c r="E16" s="25"/>
      <c r="F16" s="199"/>
      <c r="G16" s="199"/>
      <c r="H16" s="199"/>
      <c r="I16" s="25"/>
    </row>
    <row r="17" spans="1:9" customFormat="1" ht="15" x14ac:dyDescent="0.2">
      <c r="A17" s="64">
        <v>9</v>
      </c>
      <c r="B17" s="25"/>
      <c r="C17" s="25"/>
      <c r="D17" s="25"/>
      <c r="E17" s="25"/>
      <c r="F17" s="199"/>
      <c r="G17" s="199"/>
      <c r="H17" s="199"/>
      <c r="I17" s="25"/>
    </row>
    <row r="18" spans="1:9" customFormat="1" ht="15" x14ac:dyDescent="0.2">
      <c r="A18" s="64">
        <v>10</v>
      </c>
      <c r="B18" s="25"/>
      <c r="C18" s="25"/>
      <c r="D18" s="25"/>
      <c r="E18" s="25"/>
      <c r="F18" s="199"/>
      <c r="G18" s="199"/>
      <c r="H18" s="199"/>
      <c r="I18" s="25"/>
    </row>
    <row r="19" spans="1:9" customFormat="1" ht="15" x14ac:dyDescent="0.2">
      <c r="A19" s="64">
        <v>11</v>
      </c>
      <c r="B19" s="25"/>
      <c r="C19" s="25"/>
      <c r="D19" s="25"/>
      <c r="E19" s="25"/>
      <c r="F19" s="199"/>
      <c r="G19" s="199"/>
      <c r="H19" s="199"/>
      <c r="I19" s="25"/>
    </row>
    <row r="20" spans="1:9" customFormat="1" ht="15" x14ac:dyDescent="0.2">
      <c r="A20" s="64">
        <v>12</v>
      </c>
      <c r="B20" s="25"/>
      <c r="C20" s="25"/>
      <c r="D20" s="25"/>
      <c r="E20" s="25"/>
      <c r="F20" s="199"/>
      <c r="G20" s="199"/>
      <c r="H20" s="199"/>
      <c r="I20" s="25"/>
    </row>
    <row r="21" spans="1:9" customFormat="1" ht="15" x14ac:dyDescent="0.2">
      <c r="A21" s="64">
        <v>13</v>
      </c>
      <c r="B21" s="25"/>
      <c r="C21" s="25"/>
      <c r="D21" s="25"/>
      <c r="E21" s="25"/>
      <c r="F21" s="199"/>
      <c r="G21" s="199"/>
      <c r="H21" s="199"/>
      <c r="I21" s="25"/>
    </row>
    <row r="22" spans="1:9" customFormat="1" ht="15" x14ac:dyDescent="0.2">
      <c r="A22" s="64">
        <v>14</v>
      </c>
      <c r="B22" s="25"/>
      <c r="C22" s="25"/>
      <c r="D22" s="25"/>
      <c r="E22" s="25"/>
      <c r="F22" s="199"/>
      <c r="G22" s="199"/>
      <c r="H22" s="199"/>
      <c r="I22" s="25"/>
    </row>
    <row r="23" spans="1:9" customFormat="1" ht="15" x14ac:dyDescent="0.2">
      <c r="A23" s="64">
        <v>15</v>
      </c>
      <c r="B23" s="25"/>
      <c r="C23" s="25"/>
      <c r="D23" s="25"/>
      <c r="E23" s="25"/>
      <c r="F23" s="199"/>
      <c r="G23" s="199"/>
      <c r="H23" s="199"/>
      <c r="I23" s="25"/>
    </row>
    <row r="24" spans="1:9" customFormat="1" ht="15" x14ac:dyDescent="0.2">
      <c r="A24" s="64">
        <v>16</v>
      </c>
      <c r="B24" s="25"/>
      <c r="C24" s="25"/>
      <c r="D24" s="25"/>
      <c r="E24" s="25"/>
      <c r="F24" s="199"/>
      <c r="G24" s="199"/>
      <c r="H24" s="199"/>
      <c r="I24" s="25"/>
    </row>
    <row r="25" spans="1:9" customFormat="1" ht="15" x14ac:dyDescent="0.2">
      <c r="A25" s="64">
        <v>17</v>
      </c>
      <c r="B25" s="25"/>
      <c r="C25" s="25"/>
      <c r="D25" s="25"/>
      <c r="E25" s="25"/>
      <c r="F25" s="199"/>
      <c r="G25" s="199"/>
      <c r="H25" s="199"/>
      <c r="I25" s="25"/>
    </row>
    <row r="26" spans="1:9" customFormat="1" ht="15" x14ac:dyDescent="0.2">
      <c r="A26" s="64">
        <v>18</v>
      </c>
      <c r="B26" s="25"/>
      <c r="C26" s="25"/>
      <c r="D26" s="25"/>
      <c r="E26" s="25"/>
      <c r="F26" s="199"/>
      <c r="G26" s="199"/>
      <c r="H26" s="199"/>
      <c r="I26" s="25"/>
    </row>
    <row r="27" spans="1:9" customFormat="1" ht="15" x14ac:dyDescent="0.2">
      <c r="A27" s="64" t="s">
        <v>273</v>
      </c>
      <c r="B27" s="25"/>
      <c r="C27" s="25"/>
      <c r="D27" s="25"/>
      <c r="E27" s="25"/>
      <c r="F27" s="199"/>
      <c r="G27" s="199"/>
      <c r="H27" s="199"/>
      <c r="I27" s="25"/>
    </row>
    <row r="28" spans="1:9" x14ac:dyDescent="0.2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 x14ac:dyDescent="0.2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 x14ac:dyDescent="0.2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 x14ac:dyDescent="0.3">
      <c r="A31" s="177"/>
      <c r="B31" s="179" t="s">
        <v>107</v>
      </c>
      <c r="C31" s="177"/>
      <c r="D31" s="177"/>
      <c r="E31" s="180"/>
      <c r="F31" s="177"/>
      <c r="G31" s="177"/>
      <c r="H31" s="177"/>
      <c r="I31" s="177"/>
    </row>
    <row r="32" spans="1:9" ht="15" x14ac:dyDescent="0.3">
      <c r="A32" s="177"/>
      <c r="B32" s="177"/>
      <c r="C32" s="181"/>
      <c r="D32" s="177"/>
      <c r="F32" s="181"/>
      <c r="G32" s="212"/>
    </row>
    <row r="33" spans="2:6" ht="15" x14ac:dyDescent="0.3">
      <c r="B33" s="177"/>
      <c r="C33" s="183" t="s">
        <v>263</v>
      </c>
      <c r="D33" s="177"/>
      <c r="F33" s="184" t="s">
        <v>268</v>
      </c>
    </row>
    <row r="34" spans="2:6" ht="15" x14ac:dyDescent="0.3">
      <c r="B34" s="177"/>
      <c r="C34" s="185" t="s">
        <v>139</v>
      </c>
      <c r="D34" s="177"/>
      <c r="F34" s="177" t="s">
        <v>264</v>
      </c>
    </row>
    <row r="35" spans="2:6" ht="15" x14ac:dyDescent="0.3">
      <c r="B35" s="177"/>
      <c r="C35" s="185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H22" sqref="H22"/>
    </sheetView>
  </sheetViews>
  <sheetFormatPr defaultRowHeight="15" x14ac:dyDescent="0.3"/>
  <cols>
    <col min="1" max="1" width="10" style="177" customWidth="1"/>
    <col min="2" max="2" width="20.28515625" style="177" customWidth="1"/>
    <col min="3" max="3" width="30" style="177" customWidth="1"/>
    <col min="4" max="4" width="29" style="177" customWidth="1"/>
    <col min="5" max="5" width="22.5703125" style="177" customWidth="1"/>
    <col min="6" max="6" width="20" style="177" customWidth="1"/>
    <col min="7" max="7" width="29.28515625" style="177" customWidth="1"/>
    <col min="8" max="8" width="27.140625" style="177" customWidth="1"/>
    <col min="9" max="9" width="26.42578125" style="177" customWidth="1"/>
    <col min="10" max="10" width="0.5703125" style="177" customWidth="1"/>
    <col min="11" max="16384" width="9.140625" style="177"/>
  </cols>
  <sheetData>
    <row r="1" spans="1:10" x14ac:dyDescent="0.3">
      <c r="A1" s="71" t="s">
        <v>385</v>
      </c>
      <c r="B1" s="73"/>
      <c r="C1" s="73"/>
      <c r="D1" s="73"/>
      <c r="E1" s="73"/>
      <c r="F1" s="73"/>
      <c r="G1" s="73"/>
      <c r="H1" s="73"/>
      <c r="I1" s="157" t="s">
        <v>198</v>
      </c>
      <c r="J1" s="158"/>
    </row>
    <row r="2" spans="1:10" x14ac:dyDescent="0.3">
      <c r="A2" s="73" t="s">
        <v>140</v>
      </c>
      <c r="B2" s="73"/>
      <c r="C2" s="73"/>
      <c r="D2" s="73"/>
      <c r="E2" s="73"/>
      <c r="F2" s="73"/>
      <c r="G2" s="73"/>
      <c r="H2" s="73"/>
      <c r="I2" s="159" t="str">
        <f>'ფორმა N1'!L2</f>
        <v>08.01.2017-08.21.2017</v>
      </c>
      <c r="J2" s="158"/>
    </row>
    <row r="3" spans="1:10" x14ac:dyDescent="0.3">
      <c r="A3" s="73"/>
      <c r="B3" s="73"/>
      <c r="C3" s="73"/>
      <c r="D3" s="73"/>
      <c r="E3" s="73"/>
      <c r="F3" s="73"/>
      <c r="G3" s="73"/>
      <c r="H3" s="73"/>
      <c r="I3" s="99"/>
      <c r="J3" s="158"/>
    </row>
    <row r="4" spans="1:10" x14ac:dyDescent="0.3">
      <c r="A4" s="74" t="str">
        <f>'[2]ფორმა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73"/>
      <c r="I4" s="73"/>
      <c r="J4" s="101"/>
    </row>
    <row r="5" spans="1:10" x14ac:dyDescent="0.3">
      <c r="A5" s="202" t="str">
        <f>'ფორმა N1'!A5</f>
        <v>მოქალაქეთა პოლიტიკური გაერთიანება  "ეროვნული ფორუმი"</v>
      </c>
      <c r="B5" s="202"/>
      <c r="C5" s="202"/>
      <c r="D5" s="202"/>
      <c r="E5" s="202"/>
      <c r="F5" s="202"/>
      <c r="G5" s="202"/>
      <c r="H5" s="202"/>
      <c r="I5" s="202"/>
      <c r="J5" s="184"/>
    </row>
    <row r="6" spans="1:10" x14ac:dyDescent="0.3">
      <c r="A6" s="74"/>
      <c r="B6" s="73"/>
      <c r="C6" s="73"/>
      <c r="D6" s="73"/>
      <c r="E6" s="73"/>
      <c r="F6" s="73"/>
      <c r="G6" s="73"/>
      <c r="H6" s="73"/>
      <c r="I6" s="73"/>
      <c r="J6" s="101"/>
    </row>
    <row r="7" spans="1:10" x14ac:dyDescent="0.3">
      <c r="A7" s="73"/>
      <c r="B7" s="73"/>
      <c r="C7" s="73"/>
      <c r="D7" s="73"/>
      <c r="E7" s="73"/>
      <c r="F7" s="73"/>
      <c r="G7" s="73"/>
      <c r="H7" s="73"/>
      <c r="I7" s="73"/>
      <c r="J7" s="102"/>
    </row>
    <row r="8" spans="1:10" ht="63.75" customHeight="1" x14ac:dyDescent="0.3">
      <c r="A8" s="160" t="s">
        <v>64</v>
      </c>
      <c r="B8" s="352" t="s">
        <v>363</v>
      </c>
      <c r="C8" s="353" t="s">
        <v>405</v>
      </c>
      <c r="D8" s="353" t="s">
        <v>406</v>
      </c>
      <c r="E8" s="353" t="s">
        <v>364</v>
      </c>
      <c r="F8" s="353" t="s">
        <v>377</v>
      </c>
      <c r="G8" s="353" t="s">
        <v>378</v>
      </c>
      <c r="H8" s="353" t="s">
        <v>410</v>
      </c>
      <c r="I8" s="161" t="s">
        <v>379</v>
      </c>
      <c r="J8" s="102"/>
    </row>
    <row r="9" spans="1:10" x14ac:dyDescent="0.3">
      <c r="A9" s="163">
        <v>1</v>
      </c>
      <c r="B9" s="419">
        <v>41089</v>
      </c>
      <c r="C9" s="420" t="s">
        <v>516</v>
      </c>
      <c r="D9" s="421">
        <v>215119627</v>
      </c>
      <c r="E9" s="422" t="s">
        <v>517</v>
      </c>
      <c r="F9" s="423">
        <v>83.33</v>
      </c>
      <c r="G9" s="423">
        <v>83.33</v>
      </c>
      <c r="H9" s="423"/>
      <c r="I9" s="424">
        <f t="shared" ref="I9:I19" si="0">G9-H9</f>
        <v>83.33</v>
      </c>
      <c r="J9" s="102"/>
    </row>
    <row r="10" spans="1:10" x14ac:dyDescent="0.3">
      <c r="A10" s="163">
        <v>2</v>
      </c>
      <c r="B10" s="419">
        <v>41005</v>
      </c>
      <c r="C10" s="420" t="s">
        <v>518</v>
      </c>
      <c r="D10" s="421">
        <v>47001012083</v>
      </c>
      <c r="E10" s="422" t="s">
        <v>519</v>
      </c>
      <c r="F10" s="423">
        <f>G10</f>
        <v>245</v>
      </c>
      <c r="G10" s="423">
        <v>245</v>
      </c>
      <c r="H10" s="423">
        <v>45</v>
      </c>
      <c r="I10" s="424">
        <f t="shared" si="0"/>
        <v>200</v>
      </c>
      <c r="J10" s="102"/>
    </row>
    <row r="11" spans="1:10" x14ac:dyDescent="0.3">
      <c r="A11" s="163">
        <v>3</v>
      </c>
      <c r="B11" s="419">
        <v>41134</v>
      </c>
      <c r="C11" s="420" t="s">
        <v>520</v>
      </c>
      <c r="D11" s="421">
        <v>45001015655</v>
      </c>
      <c r="E11" s="422" t="s">
        <v>519</v>
      </c>
      <c r="F11" s="423">
        <f>G11</f>
        <v>104.16</v>
      </c>
      <c r="G11" s="423">
        <v>104.16</v>
      </c>
      <c r="H11" s="423"/>
      <c r="I11" s="424">
        <f t="shared" si="0"/>
        <v>104.16</v>
      </c>
      <c r="J11" s="102"/>
    </row>
    <row r="12" spans="1:10" x14ac:dyDescent="0.3">
      <c r="A12" s="163">
        <v>4</v>
      </c>
      <c r="B12" s="419">
        <v>41160</v>
      </c>
      <c r="C12" s="420" t="s">
        <v>521</v>
      </c>
      <c r="D12" s="421">
        <v>31001014526</v>
      </c>
      <c r="E12" s="422" t="s">
        <v>519</v>
      </c>
      <c r="F12" s="423">
        <f>G12</f>
        <v>541.5</v>
      </c>
      <c r="G12" s="423">
        <v>541.5</v>
      </c>
      <c r="H12" s="423"/>
      <c r="I12" s="424">
        <f t="shared" si="0"/>
        <v>541.5</v>
      </c>
      <c r="J12" s="102"/>
    </row>
    <row r="13" spans="1:10" x14ac:dyDescent="0.3">
      <c r="A13" s="163">
        <v>5</v>
      </c>
      <c r="B13" s="419">
        <v>41190</v>
      </c>
      <c r="C13" s="420" t="s">
        <v>522</v>
      </c>
      <c r="D13" s="421">
        <v>35001049166</v>
      </c>
      <c r="E13" s="422" t="s">
        <v>519</v>
      </c>
      <c r="F13" s="423">
        <f>G13</f>
        <v>905.92</v>
      </c>
      <c r="G13" s="423">
        <v>905.92</v>
      </c>
      <c r="H13" s="423"/>
      <c r="I13" s="424">
        <f t="shared" si="0"/>
        <v>905.92</v>
      </c>
      <c r="J13" s="102"/>
    </row>
    <row r="14" spans="1:10" x14ac:dyDescent="0.3">
      <c r="A14" s="163">
        <v>6</v>
      </c>
      <c r="B14" s="419">
        <v>41129</v>
      </c>
      <c r="C14" s="420" t="s">
        <v>523</v>
      </c>
      <c r="D14" s="421">
        <v>23001002557</v>
      </c>
      <c r="E14" s="422" t="s">
        <v>519</v>
      </c>
      <c r="F14" s="423">
        <f>G14</f>
        <v>226.56</v>
      </c>
      <c r="G14" s="423">
        <v>226.56</v>
      </c>
      <c r="H14" s="423"/>
      <c r="I14" s="424">
        <f t="shared" si="0"/>
        <v>226.56</v>
      </c>
      <c r="J14" s="102"/>
    </row>
    <row r="15" spans="1:10" x14ac:dyDescent="0.3">
      <c r="A15" s="163">
        <v>7</v>
      </c>
      <c r="B15" s="419">
        <v>41129</v>
      </c>
      <c r="C15" s="420" t="s">
        <v>524</v>
      </c>
      <c r="D15" s="421">
        <v>205177057</v>
      </c>
      <c r="E15" s="422" t="s">
        <v>525</v>
      </c>
      <c r="F15" s="423">
        <v>202158.66</v>
      </c>
      <c r="G15" s="423">
        <v>202158.66</v>
      </c>
      <c r="H15" s="423">
        <v>153158.66</v>
      </c>
      <c r="I15" s="424">
        <f t="shared" si="0"/>
        <v>49000</v>
      </c>
      <c r="J15" s="102"/>
    </row>
    <row r="16" spans="1:10" x14ac:dyDescent="0.3">
      <c r="A16" s="163">
        <v>8</v>
      </c>
      <c r="B16" s="419">
        <v>40914</v>
      </c>
      <c r="C16" s="420" t="s">
        <v>526</v>
      </c>
      <c r="D16" s="421">
        <v>205283637</v>
      </c>
      <c r="E16" s="422" t="s">
        <v>519</v>
      </c>
      <c r="F16" s="423"/>
      <c r="G16" s="423">
        <f>29407.67+6200.14+16501.82+16460.08</f>
        <v>68569.709999999992</v>
      </c>
      <c r="H16" s="423">
        <f>10649.74+24958.07</f>
        <v>35607.81</v>
      </c>
      <c r="I16" s="424">
        <f t="shared" si="0"/>
        <v>32961.899999999994</v>
      </c>
      <c r="J16" s="102"/>
    </row>
    <row r="17" spans="1:10" ht="30" x14ac:dyDescent="0.3">
      <c r="A17" s="163">
        <v>9</v>
      </c>
      <c r="B17" s="419">
        <v>40914</v>
      </c>
      <c r="C17" s="420" t="s">
        <v>526</v>
      </c>
      <c r="D17" s="421">
        <v>205283637</v>
      </c>
      <c r="E17" s="422" t="s">
        <v>527</v>
      </c>
      <c r="F17" s="423"/>
      <c r="G17" s="423">
        <f>25169.94+1274.89</f>
        <v>26444.829999999998</v>
      </c>
      <c r="H17" s="423">
        <f>5664+19505.94</f>
        <v>25169.94</v>
      </c>
      <c r="I17" s="424">
        <f t="shared" si="0"/>
        <v>1274.8899999999994</v>
      </c>
      <c r="J17" s="102"/>
    </row>
    <row r="18" spans="1:10" ht="30" x14ac:dyDescent="0.3">
      <c r="A18" s="163">
        <v>10</v>
      </c>
      <c r="B18" s="419">
        <v>41007</v>
      </c>
      <c r="C18" s="420" t="s">
        <v>528</v>
      </c>
      <c r="D18" s="421">
        <v>15733438150</v>
      </c>
      <c r="E18" s="422" t="s">
        <v>529</v>
      </c>
      <c r="F18" s="423">
        <v>43678.32</v>
      </c>
      <c r="G18" s="423">
        <f>F18</f>
        <v>43678.32</v>
      </c>
      <c r="H18" s="423"/>
      <c r="I18" s="424">
        <f t="shared" si="0"/>
        <v>43678.32</v>
      </c>
      <c r="J18" s="102"/>
    </row>
    <row r="19" spans="1:10" ht="30" x14ac:dyDescent="0.3">
      <c r="A19" s="163">
        <v>11</v>
      </c>
      <c r="B19" s="419">
        <v>41152</v>
      </c>
      <c r="C19" s="420" t="s">
        <v>530</v>
      </c>
      <c r="D19" s="421">
        <v>9960111166</v>
      </c>
      <c r="E19" s="422" t="s">
        <v>529</v>
      </c>
      <c r="F19" s="423">
        <v>20501.29</v>
      </c>
      <c r="G19" s="423">
        <f>F19</f>
        <v>20501.29</v>
      </c>
      <c r="H19" s="423"/>
      <c r="I19" s="424">
        <f t="shared" si="0"/>
        <v>20501.29</v>
      </c>
      <c r="J19" s="102"/>
    </row>
    <row r="20" spans="1:10" x14ac:dyDescent="0.3">
      <c r="A20" s="163">
        <v>12</v>
      </c>
      <c r="B20" s="425">
        <v>42592</v>
      </c>
      <c r="C20" s="426" t="s">
        <v>531</v>
      </c>
      <c r="D20" s="421">
        <v>61006067166</v>
      </c>
      <c r="E20" s="422" t="s">
        <v>532</v>
      </c>
      <c r="F20" s="427">
        <v>1375</v>
      </c>
      <c r="G20" s="427">
        <v>1375</v>
      </c>
      <c r="H20" s="427"/>
      <c r="I20" s="428">
        <v>1375</v>
      </c>
      <c r="J20" s="102"/>
    </row>
    <row r="21" spans="1:10" x14ac:dyDescent="0.3">
      <c r="A21" s="163">
        <v>13</v>
      </c>
      <c r="B21" s="425">
        <v>42650</v>
      </c>
      <c r="C21" s="426" t="s">
        <v>533</v>
      </c>
      <c r="D21" s="429" t="s">
        <v>534</v>
      </c>
      <c r="E21" s="422" t="s">
        <v>532</v>
      </c>
      <c r="F21" s="427">
        <v>250</v>
      </c>
      <c r="G21" s="427">
        <v>250</v>
      </c>
      <c r="H21" s="427"/>
      <c r="I21" s="430">
        <v>250</v>
      </c>
      <c r="J21" s="102"/>
    </row>
    <row r="22" spans="1:10" x14ac:dyDescent="0.3">
      <c r="A22" s="163">
        <v>14</v>
      </c>
      <c r="B22" s="190"/>
      <c r="C22" s="167"/>
      <c r="D22" s="167"/>
      <c r="E22" s="166"/>
      <c r="F22" s="166"/>
      <c r="G22" s="166"/>
      <c r="H22" s="166"/>
      <c r="I22" s="166"/>
      <c r="J22" s="102"/>
    </row>
    <row r="23" spans="1:10" x14ac:dyDescent="0.3">
      <c r="A23" s="163">
        <v>15</v>
      </c>
      <c r="B23" s="190"/>
      <c r="C23" s="167"/>
      <c r="D23" s="167"/>
      <c r="E23" s="166"/>
      <c r="F23" s="166"/>
      <c r="G23" s="166"/>
      <c r="H23" s="166"/>
      <c r="I23" s="166"/>
      <c r="J23" s="102"/>
    </row>
    <row r="24" spans="1:10" x14ac:dyDescent="0.3">
      <c r="A24" s="163">
        <v>16</v>
      </c>
      <c r="B24" s="190"/>
      <c r="C24" s="167"/>
      <c r="D24" s="167"/>
      <c r="E24" s="166"/>
      <c r="F24" s="166"/>
      <c r="G24" s="166"/>
      <c r="H24" s="166"/>
      <c r="I24" s="166"/>
      <c r="J24" s="102"/>
    </row>
    <row r="25" spans="1:10" x14ac:dyDescent="0.3">
      <c r="A25" s="163">
        <v>17</v>
      </c>
      <c r="B25" s="190"/>
      <c r="C25" s="167"/>
      <c r="D25" s="167"/>
      <c r="E25" s="166"/>
      <c r="F25" s="166"/>
      <c r="G25" s="166"/>
      <c r="H25" s="166"/>
      <c r="I25" s="166"/>
      <c r="J25" s="102"/>
    </row>
    <row r="26" spans="1:10" x14ac:dyDescent="0.3">
      <c r="A26" s="163">
        <v>18</v>
      </c>
      <c r="B26" s="190"/>
      <c r="C26" s="167"/>
      <c r="D26" s="167"/>
      <c r="E26" s="166"/>
      <c r="F26" s="166"/>
      <c r="G26" s="166"/>
      <c r="H26" s="166"/>
      <c r="I26" s="166"/>
      <c r="J26" s="102"/>
    </row>
    <row r="27" spans="1:10" x14ac:dyDescent="0.3">
      <c r="A27" s="163">
        <v>19</v>
      </c>
      <c r="B27" s="190"/>
      <c r="C27" s="167"/>
      <c r="D27" s="167"/>
      <c r="E27" s="166"/>
      <c r="F27" s="166"/>
      <c r="G27" s="166"/>
      <c r="H27" s="166"/>
      <c r="I27" s="166"/>
      <c r="J27" s="102"/>
    </row>
    <row r="28" spans="1:10" x14ac:dyDescent="0.3">
      <c r="A28" s="163">
        <v>20</v>
      </c>
      <c r="B28" s="190"/>
      <c r="C28" s="167"/>
      <c r="D28" s="167"/>
      <c r="E28" s="166"/>
      <c r="F28" s="166"/>
      <c r="G28" s="166"/>
      <c r="H28" s="166"/>
      <c r="I28" s="166"/>
      <c r="J28" s="102"/>
    </row>
    <row r="29" spans="1:10" x14ac:dyDescent="0.3">
      <c r="A29" s="163">
        <v>21</v>
      </c>
      <c r="B29" s="190"/>
      <c r="C29" s="170"/>
      <c r="D29" s="170"/>
      <c r="E29" s="169"/>
      <c r="F29" s="169"/>
      <c r="G29" s="169"/>
      <c r="H29" s="239"/>
      <c r="I29" s="166"/>
      <c r="J29" s="102"/>
    </row>
    <row r="30" spans="1:10" x14ac:dyDescent="0.3">
      <c r="A30" s="163">
        <v>22</v>
      </c>
      <c r="B30" s="190"/>
      <c r="C30" s="170"/>
      <c r="D30" s="170"/>
      <c r="E30" s="169"/>
      <c r="F30" s="169"/>
      <c r="G30" s="169"/>
      <c r="H30" s="239"/>
      <c r="I30" s="166"/>
      <c r="J30" s="102"/>
    </row>
    <row r="31" spans="1:10" x14ac:dyDescent="0.3">
      <c r="A31" s="163">
        <v>23</v>
      </c>
      <c r="B31" s="190"/>
      <c r="C31" s="170"/>
      <c r="D31" s="170"/>
      <c r="E31" s="169"/>
      <c r="F31" s="169"/>
      <c r="G31" s="169"/>
      <c r="H31" s="239"/>
      <c r="I31" s="166"/>
      <c r="J31" s="102"/>
    </row>
    <row r="32" spans="1:10" x14ac:dyDescent="0.3">
      <c r="A32" s="163">
        <v>24</v>
      </c>
      <c r="B32" s="190"/>
      <c r="C32" s="170"/>
      <c r="D32" s="170"/>
      <c r="E32" s="169"/>
      <c r="F32" s="169"/>
      <c r="G32" s="169"/>
      <c r="H32" s="239"/>
      <c r="I32" s="166"/>
      <c r="J32" s="102"/>
    </row>
    <row r="33" spans="1:12" x14ac:dyDescent="0.3">
      <c r="A33" s="163">
        <v>25</v>
      </c>
      <c r="B33" s="190"/>
      <c r="C33" s="170"/>
      <c r="D33" s="170"/>
      <c r="E33" s="169"/>
      <c r="F33" s="169"/>
      <c r="G33" s="169"/>
      <c r="H33" s="239"/>
      <c r="I33" s="166"/>
      <c r="J33" s="102"/>
    </row>
    <row r="34" spans="1:12" x14ac:dyDescent="0.3">
      <c r="A34" s="163">
        <v>26</v>
      </c>
      <c r="B34" s="190"/>
      <c r="C34" s="170"/>
      <c r="D34" s="170"/>
      <c r="E34" s="169"/>
      <c r="F34" s="169"/>
      <c r="G34" s="169"/>
      <c r="H34" s="239"/>
      <c r="I34" s="166"/>
      <c r="J34" s="102"/>
    </row>
    <row r="35" spans="1:12" x14ac:dyDescent="0.3">
      <c r="A35" s="163">
        <v>27</v>
      </c>
      <c r="B35" s="190"/>
      <c r="C35" s="170"/>
      <c r="D35" s="170"/>
      <c r="E35" s="169"/>
      <c r="F35" s="169"/>
      <c r="G35" s="169"/>
      <c r="H35" s="239"/>
      <c r="I35" s="166"/>
      <c r="J35" s="102"/>
    </row>
    <row r="36" spans="1:12" x14ac:dyDescent="0.3">
      <c r="A36" s="163">
        <v>28</v>
      </c>
      <c r="B36" s="190"/>
      <c r="C36" s="170"/>
      <c r="D36" s="170"/>
      <c r="E36" s="169"/>
      <c r="F36" s="169"/>
      <c r="G36" s="169"/>
      <c r="H36" s="239"/>
      <c r="I36" s="166"/>
      <c r="J36" s="102"/>
    </row>
    <row r="37" spans="1:12" x14ac:dyDescent="0.3">
      <c r="A37" s="163">
        <v>29</v>
      </c>
      <c r="B37" s="190"/>
      <c r="C37" s="170"/>
      <c r="D37" s="170"/>
      <c r="E37" s="169"/>
      <c r="F37" s="169"/>
      <c r="G37" s="169"/>
      <c r="H37" s="239"/>
      <c r="I37" s="166"/>
      <c r="J37" s="102"/>
    </row>
    <row r="38" spans="1:12" x14ac:dyDescent="0.3">
      <c r="A38" s="163" t="s">
        <v>273</v>
      </c>
      <c r="B38" s="190"/>
      <c r="C38" s="170"/>
      <c r="D38" s="170"/>
      <c r="E38" s="169"/>
      <c r="F38" s="169"/>
      <c r="G38" s="240"/>
      <c r="H38" s="248" t="s">
        <v>398</v>
      </c>
      <c r="I38" s="357">
        <f>SUM(I9:I37)</f>
        <v>151102.87</v>
      </c>
      <c r="J38" s="102"/>
    </row>
    <row r="40" spans="1:12" x14ac:dyDescent="0.3">
      <c r="A40" s="177" t="s">
        <v>428</v>
      </c>
    </row>
    <row r="42" spans="1:12" x14ac:dyDescent="0.3">
      <c r="B42" s="179" t="s">
        <v>107</v>
      </c>
      <c r="F42" s="180"/>
    </row>
    <row r="43" spans="1:12" x14ac:dyDescent="0.3">
      <c r="F43" s="178"/>
      <c r="I43" s="178"/>
      <c r="J43" s="178"/>
      <c r="K43" s="178"/>
      <c r="L43" s="178"/>
    </row>
    <row r="44" spans="1:12" x14ac:dyDescent="0.3">
      <c r="C44" s="181"/>
      <c r="F44" s="181"/>
      <c r="G44" s="181"/>
      <c r="H44" s="184"/>
      <c r="I44" s="182"/>
      <c r="J44" s="178"/>
      <c r="K44" s="178"/>
      <c r="L44" s="178"/>
    </row>
    <row r="45" spans="1:12" x14ac:dyDescent="0.3">
      <c r="A45" s="178"/>
      <c r="C45" s="183" t="s">
        <v>263</v>
      </c>
      <c r="F45" s="184" t="s">
        <v>268</v>
      </c>
      <c r="G45" s="183"/>
      <c r="H45" s="183"/>
      <c r="I45" s="182"/>
      <c r="J45" s="178"/>
      <c r="K45" s="178"/>
      <c r="L45" s="178"/>
    </row>
    <row r="46" spans="1:12" x14ac:dyDescent="0.3">
      <c r="A46" s="178"/>
      <c r="C46" s="185" t="s">
        <v>139</v>
      </c>
      <c r="F46" s="177" t="s">
        <v>264</v>
      </c>
      <c r="I46" s="178"/>
      <c r="J46" s="178"/>
      <c r="K46" s="178"/>
      <c r="L46" s="178"/>
    </row>
    <row r="47" spans="1:12" s="178" customFormat="1" x14ac:dyDescent="0.3">
      <c r="B47" s="177"/>
      <c r="C47" s="185"/>
      <c r="G47" s="185"/>
      <c r="H47" s="185"/>
    </row>
    <row r="48" spans="1:12" s="178" customFormat="1" ht="12.75" x14ac:dyDescent="0.2"/>
    <row r="49" s="178" customFormat="1" ht="12.75" x14ac:dyDescent="0.2"/>
    <row r="50" s="178" customFormat="1" ht="12.75" x14ac:dyDescent="0.2"/>
    <row r="51" s="178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L26" sqref="L26"/>
    </sheetView>
  </sheetViews>
  <sheetFormatPr defaultRowHeight="12.75" x14ac:dyDescent="0.2"/>
  <cols>
    <col min="1" max="1" width="7.28515625" style="193" customWidth="1"/>
    <col min="2" max="2" width="57.28515625" style="193" customWidth="1"/>
    <col min="3" max="3" width="24.140625" style="193" customWidth="1"/>
    <col min="4" max="16384" width="9.140625" style="193"/>
  </cols>
  <sheetData>
    <row r="1" spans="1:3" s="6" customFormat="1" ht="18.75" customHeight="1" x14ac:dyDescent="0.3">
      <c r="A1" s="515" t="s">
        <v>495</v>
      </c>
      <c r="B1" s="515"/>
      <c r="C1" s="362" t="s">
        <v>109</v>
      </c>
    </row>
    <row r="2" spans="1:3" s="6" customFormat="1" ht="15" x14ac:dyDescent="0.3">
      <c r="A2" s="515"/>
      <c r="B2" s="515"/>
      <c r="C2" s="359" t="str">
        <f>'ფორმა N1'!L2</f>
        <v>08.01.2017-08.21.2017</v>
      </c>
    </row>
    <row r="3" spans="1:3" s="6" customFormat="1" ht="15" x14ac:dyDescent="0.3">
      <c r="A3" s="396" t="s">
        <v>140</v>
      </c>
      <c r="B3" s="360"/>
      <c r="C3" s="361"/>
    </row>
    <row r="4" spans="1:3" s="6" customFormat="1" ht="15" x14ac:dyDescent="0.3">
      <c r="A4" s="111"/>
      <c r="B4" s="360"/>
      <c r="C4" s="361"/>
    </row>
    <row r="5" spans="1:3" s="21" customFormat="1" ht="15" x14ac:dyDescent="0.3">
      <c r="A5" s="516" t="s">
        <v>269</v>
      </c>
      <c r="B5" s="516"/>
      <c r="C5" s="111"/>
    </row>
    <row r="6" spans="1:3" s="21" customFormat="1" ht="15" x14ac:dyDescent="0.3">
      <c r="A6" s="517" t="str">
        <f>'ფორმა N1'!A5</f>
        <v>მოქალაქეთა პოლიტიკური გაერთიანება  "ეროვნული ფორუმი"</v>
      </c>
      <c r="B6" s="517"/>
      <c r="C6" s="111"/>
    </row>
    <row r="7" spans="1:3" x14ac:dyDescent="0.2">
      <c r="A7" s="397"/>
      <c r="B7" s="397"/>
      <c r="C7" s="397"/>
    </row>
    <row r="8" spans="1:3" x14ac:dyDescent="0.2">
      <c r="A8" s="397"/>
      <c r="B8" s="397"/>
      <c r="C8" s="397"/>
    </row>
    <row r="9" spans="1:3" ht="30" customHeight="1" x14ac:dyDescent="0.2">
      <c r="A9" s="398" t="s">
        <v>64</v>
      </c>
      <c r="B9" s="398" t="s">
        <v>11</v>
      </c>
      <c r="C9" s="399" t="s">
        <v>9</v>
      </c>
    </row>
    <row r="10" spans="1:3" ht="15" x14ac:dyDescent="0.3">
      <c r="A10" s="400">
        <v>1</v>
      </c>
      <c r="B10" s="401" t="s">
        <v>57</v>
      </c>
      <c r="C10" s="416">
        <f>'ფორმა N4'!D11+'ფორმა N5'!D9+'ფორმა N6'!D10</f>
        <v>20264.599999999999</v>
      </c>
    </row>
    <row r="11" spans="1:3" ht="15" x14ac:dyDescent="0.3">
      <c r="A11" s="403">
        <v>1.1000000000000001</v>
      </c>
      <c r="B11" s="401" t="s">
        <v>496</v>
      </c>
      <c r="C11" s="417">
        <f>'ფორმა N4'!D39+'ფორმა N5'!D37</f>
        <v>0</v>
      </c>
    </row>
    <row r="12" spans="1:3" ht="15" x14ac:dyDescent="0.3">
      <c r="A12" s="404" t="s">
        <v>30</v>
      </c>
      <c r="B12" s="401" t="s">
        <v>497</v>
      </c>
      <c r="C12" s="417">
        <f>'ფორმა N4'!D40+'ფორმა N5'!D38</f>
        <v>0</v>
      </c>
    </row>
    <row r="13" spans="1:3" ht="15" x14ac:dyDescent="0.3">
      <c r="A13" s="403">
        <v>1.2</v>
      </c>
      <c r="B13" s="401" t="s">
        <v>58</v>
      </c>
      <c r="C13" s="417">
        <f>'ფორმა N4'!D12+'ფორმა N5'!D10</f>
        <v>7225</v>
      </c>
    </row>
    <row r="14" spans="1:3" ht="15" x14ac:dyDescent="0.3">
      <c r="A14" s="403">
        <v>1.3</v>
      </c>
      <c r="B14" s="401" t="s">
        <v>498</v>
      </c>
      <c r="C14" s="417">
        <f>'ფორმა N4'!D17+'ფორმა N5'!D15+'ფორმა N6'!D17</f>
        <v>5680</v>
      </c>
    </row>
    <row r="15" spans="1:3" ht="15" x14ac:dyDescent="0.2">
      <c r="A15" s="514"/>
      <c r="B15" s="514"/>
      <c r="C15" s="514"/>
    </row>
    <row r="16" spans="1:3" ht="30" customHeight="1" x14ac:dyDescent="0.2">
      <c r="A16" s="398" t="s">
        <v>64</v>
      </c>
      <c r="B16" s="398" t="s">
        <v>244</v>
      </c>
      <c r="C16" s="399" t="s">
        <v>67</v>
      </c>
    </row>
    <row r="17" spans="1:4" ht="15" x14ac:dyDescent="0.3">
      <c r="A17" s="400">
        <v>2</v>
      </c>
      <c r="B17" s="401" t="s">
        <v>499</v>
      </c>
      <c r="C17" s="402">
        <f>'ფორმა N2'!D9+'ფორმა N2'!C26+'ფორმა N3'!D9+'ფორმა N3'!C26</f>
        <v>19714</v>
      </c>
    </row>
    <row r="18" spans="1:4" ht="15" x14ac:dyDescent="0.3">
      <c r="A18" s="405">
        <v>2.1</v>
      </c>
      <c r="B18" s="401" t="s">
        <v>500</v>
      </c>
      <c r="C18" s="401">
        <f>'ფორმა N2'!D17+'ფორმა N3'!D17</f>
        <v>19714</v>
      </c>
    </row>
    <row r="19" spans="1:4" ht="15" x14ac:dyDescent="0.3">
      <c r="A19" s="405">
        <v>2.2000000000000002</v>
      </c>
      <c r="B19" s="401" t="s">
        <v>501</v>
      </c>
      <c r="C19" s="401">
        <f>'ფორმა N2'!D18+'ფორმა N3'!D18</f>
        <v>0</v>
      </c>
    </row>
    <row r="20" spans="1:4" ht="15" x14ac:dyDescent="0.3">
      <c r="A20" s="405">
        <v>2.2999999999999998</v>
      </c>
      <c r="B20" s="401" t="s">
        <v>502</v>
      </c>
      <c r="C20" s="406">
        <f>SUM(C21:C25)</f>
        <v>0</v>
      </c>
    </row>
    <row r="21" spans="1:4" ht="15" x14ac:dyDescent="0.3">
      <c r="A21" s="404" t="s">
        <v>503</v>
      </c>
      <c r="B21" s="407" t="s">
        <v>504</v>
      </c>
      <c r="C21" s="401">
        <f>'ფორმა N2'!D13+'ფორმა N3'!D13</f>
        <v>0</v>
      </c>
    </row>
    <row r="22" spans="1:4" ht="15" x14ac:dyDescent="0.3">
      <c r="A22" s="404" t="s">
        <v>505</v>
      </c>
      <c r="B22" s="407" t="s">
        <v>506</v>
      </c>
      <c r="C22" s="401">
        <f>'ფორმა N2'!C27+'ფორმა N3'!C27</f>
        <v>0</v>
      </c>
    </row>
    <row r="23" spans="1:4" ht="15" x14ac:dyDescent="0.3">
      <c r="A23" s="404" t="s">
        <v>507</v>
      </c>
      <c r="B23" s="407" t="s">
        <v>508</v>
      </c>
      <c r="C23" s="401">
        <f>'ფორმა N2'!D14+'ფორმა N3'!D14</f>
        <v>0</v>
      </c>
    </row>
    <row r="24" spans="1:4" ht="15" x14ac:dyDescent="0.3">
      <c r="A24" s="404" t="s">
        <v>509</v>
      </c>
      <c r="B24" s="407" t="s">
        <v>510</v>
      </c>
      <c r="C24" s="401">
        <f>'ფორმა N2'!C31+'ფორმა N3'!C31</f>
        <v>0</v>
      </c>
    </row>
    <row r="25" spans="1:4" ht="15" x14ac:dyDescent="0.3">
      <c r="A25" s="404" t="s">
        <v>511</v>
      </c>
      <c r="B25" s="407" t="s">
        <v>512</v>
      </c>
      <c r="C25" s="401">
        <f>'ფორმა N2'!D11+'ფორმა N3'!D11</f>
        <v>0</v>
      </c>
    </row>
    <row r="26" spans="1:4" ht="15" x14ac:dyDescent="0.3">
      <c r="A26" s="414"/>
      <c r="B26" s="413"/>
      <c r="C26" s="412"/>
    </row>
    <row r="27" spans="1:4" ht="15" x14ac:dyDescent="0.3">
      <c r="A27" s="414"/>
      <c r="B27" s="413"/>
      <c r="C27" s="412"/>
    </row>
    <row r="28" spans="1:4" ht="15" x14ac:dyDescent="0.3">
      <c r="A28" s="21"/>
      <c r="B28" s="21"/>
      <c r="C28" s="21"/>
      <c r="D28" s="411"/>
    </row>
    <row r="29" spans="1:4" ht="15" x14ac:dyDescent="0.3">
      <c r="A29" s="191" t="s">
        <v>107</v>
      </c>
      <c r="B29" s="21"/>
      <c r="C29" s="21"/>
      <c r="D29" s="411"/>
    </row>
    <row r="30" spans="1:4" ht="15" x14ac:dyDescent="0.3">
      <c r="A30" s="21"/>
      <c r="B30" s="21"/>
      <c r="C30" s="21"/>
      <c r="D30" s="411"/>
    </row>
    <row r="31" spans="1:4" ht="15" x14ac:dyDescent="0.3">
      <c r="A31" s="21"/>
      <c r="B31" s="21"/>
      <c r="C31" s="21"/>
      <c r="D31" s="410"/>
    </row>
    <row r="32" spans="1:4" ht="15" x14ac:dyDescent="0.3">
      <c r="B32" s="191" t="s">
        <v>266</v>
      </c>
      <c r="C32" s="21"/>
      <c r="D32" s="410"/>
    </row>
    <row r="33" spans="2:4" ht="15" x14ac:dyDescent="0.3">
      <c r="B33" s="21" t="s">
        <v>265</v>
      </c>
      <c r="C33" s="21"/>
      <c r="D33" s="410"/>
    </row>
    <row r="34" spans="2:4" x14ac:dyDescent="0.2">
      <c r="B34" s="409" t="s">
        <v>139</v>
      </c>
      <c r="D34" s="408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235</v>
      </c>
    </row>
    <row r="2" spans="1:7" ht="15" x14ac:dyDescent="0.2">
      <c r="A2" s="61">
        <v>40907</v>
      </c>
      <c r="C2" t="s">
        <v>200</v>
      </c>
      <c r="E2" t="s">
        <v>231</v>
      </c>
      <c r="G2" s="62" t="s">
        <v>236</v>
      </c>
    </row>
    <row r="3" spans="1:7" ht="15" x14ac:dyDescent="0.2">
      <c r="A3" s="61">
        <v>40908</v>
      </c>
      <c r="C3" t="s">
        <v>201</v>
      </c>
      <c r="E3" t="s">
        <v>232</v>
      </c>
      <c r="G3" s="62" t="s">
        <v>237</v>
      </c>
    </row>
    <row r="4" spans="1:7" ht="15" x14ac:dyDescent="0.2">
      <c r="A4" s="61">
        <v>40909</v>
      </c>
      <c r="C4" t="s">
        <v>202</v>
      </c>
      <c r="E4" t="s">
        <v>233</v>
      </c>
      <c r="G4" s="62" t="s">
        <v>238</v>
      </c>
    </row>
    <row r="5" spans="1:7" x14ac:dyDescent="0.2">
      <c r="A5" s="61">
        <v>40910</v>
      </c>
      <c r="C5" t="s">
        <v>203</v>
      </c>
      <c r="E5" t="s">
        <v>234</v>
      </c>
    </row>
    <row r="6" spans="1:7" x14ac:dyDescent="0.2">
      <c r="A6" s="61">
        <v>40911</v>
      </c>
      <c r="C6" t="s">
        <v>204</v>
      </c>
    </row>
    <row r="7" spans="1:7" x14ac:dyDescent="0.2">
      <c r="A7" s="61">
        <v>40912</v>
      </c>
      <c r="C7" t="s">
        <v>205</v>
      </c>
    </row>
    <row r="8" spans="1:7" x14ac:dyDescent="0.2">
      <c r="A8" s="61">
        <v>40913</v>
      </c>
      <c r="C8" t="s">
        <v>206</v>
      </c>
    </row>
    <row r="9" spans="1:7" x14ac:dyDescent="0.2">
      <c r="A9" s="61">
        <v>40914</v>
      </c>
      <c r="C9" t="s">
        <v>207</v>
      </c>
    </row>
    <row r="10" spans="1:7" x14ac:dyDescent="0.2">
      <c r="A10" s="61">
        <v>40915</v>
      </c>
      <c r="C10" t="s">
        <v>208</v>
      </c>
    </row>
    <row r="11" spans="1:7" x14ac:dyDescent="0.2">
      <c r="A11" s="61">
        <v>40916</v>
      </c>
      <c r="C11" t="s">
        <v>209</v>
      </c>
    </row>
    <row r="12" spans="1:7" x14ac:dyDescent="0.2">
      <c r="A12" s="61">
        <v>40917</v>
      </c>
      <c r="C12" t="s">
        <v>210</v>
      </c>
    </row>
    <row r="13" spans="1:7" x14ac:dyDescent="0.2">
      <c r="A13" s="61">
        <v>40918</v>
      </c>
      <c r="C13" t="s">
        <v>211</v>
      </c>
    </row>
    <row r="14" spans="1:7" x14ac:dyDescent="0.2">
      <c r="A14" s="61">
        <v>40919</v>
      </c>
      <c r="C14" t="s">
        <v>212</v>
      </c>
    </row>
    <row r="15" spans="1:7" x14ac:dyDescent="0.2">
      <c r="A15" s="61">
        <v>40920</v>
      </c>
      <c r="C15" t="s">
        <v>213</v>
      </c>
    </row>
    <row r="16" spans="1:7" x14ac:dyDescent="0.2">
      <c r="A16" s="61">
        <v>40921</v>
      </c>
      <c r="C16" t="s">
        <v>214</v>
      </c>
    </row>
    <row r="17" spans="1:3" x14ac:dyDescent="0.2">
      <c r="A17" s="61">
        <v>40922</v>
      </c>
      <c r="C17" t="s">
        <v>215</v>
      </c>
    </row>
    <row r="18" spans="1:3" x14ac:dyDescent="0.2">
      <c r="A18" s="61">
        <v>40923</v>
      </c>
      <c r="C18" t="s">
        <v>216</v>
      </c>
    </row>
    <row r="19" spans="1:3" x14ac:dyDescent="0.2">
      <c r="A19" s="61">
        <v>40924</v>
      </c>
      <c r="C19" t="s">
        <v>217</v>
      </c>
    </row>
    <row r="20" spans="1:3" x14ac:dyDescent="0.2">
      <c r="A20" s="61">
        <v>40925</v>
      </c>
      <c r="C20" t="s">
        <v>218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14.28515625" style="21" bestFit="1" customWidth="1"/>
    <col min="2" max="2" width="80" style="23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1" t="s">
        <v>267</v>
      </c>
      <c r="B1" s="228"/>
      <c r="C1" s="494" t="s">
        <v>109</v>
      </c>
      <c r="D1" s="494"/>
      <c r="E1" s="110"/>
    </row>
    <row r="2" spans="1:12" s="6" customFormat="1" x14ac:dyDescent="0.3">
      <c r="A2" s="73" t="s">
        <v>140</v>
      </c>
      <c r="B2" s="228"/>
      <c r="C2" s="495" t="str">
        <f>'ფორმა N1'!L2</f>
        <v>08.01.2017-08.21.2017</v>
      </c>
      <c r="D2" s="496"/>
      <c r="E2" s="110"/>
    </row>
    <row r="3" spans="1:12" s="6" customFormat="1" x14ac:dyDescent="0.3">
      <c r="A3" s="73"/>
      <c r="B3" s="228"/>
      <c r="C3" s="72"/>
      <c r="D3" s="72"/>
      <c r="E3" s="110"/>
    </row>
    <row r="4" spans="1:12" s="2" customFormat="1" x14ac:dyDescent="0.3">
      <c r="A4" s="74" t="str">
        <f>'ფორმა N2'!A4</f>
        <v>ანგარიშვალდებული პირის დასახელება:</v>
      </c>
      <c r="B4" s="229"/>
      <c r="C4" s="73"/>
      <c r="D4" s="73"/>
      <c r="E4" s="105"/>
      <c r="L4" s="6"/>
    </row>
    <row r="5" spans="1:12" s="2" customFormat="1" x14ac:dyDescent="0.3">
      <c r="A5" s="116" t="str">
        <f>'ფორმა N1'!A5</f>
        <v>მოქალაქეთა პოლიტიკური გაერთიანება  "ეროვნული ფორუმი"</v>
      </c>
      <c r="B5" s="230"/>
      <c r="C5" s="58"/>
      <c r="D5" s="58"/>
      <c r="E5" s="105"/>
    </row>
    <row r="6" spans="1:12" s="2" customFormat="1" x14ac:dyDescent="0.3">
      <c r="A6" s="74"/>
      <c r="B6" s="229"/>
      <c r="C6" s="73"/>
      <c r="D6" s="73"/>
      <c r="E6" s="105"/>
    </row>
    <row r="7" spans="1:12" s="6" customFormat="1" ht="18" x14ac:dyDescent="0.3">
      <c r="A7" s="97"/>
      <c r="B7" s="109"/>
      <c r="C7" s="75"/>
      <c r="D7" s="75"/>
      <c r="E7" s="110"/>
    </row>
    <row r="8" spans="1:12" s="6" customFormat="1" ht="30" x14ac:dyDescent="0.3">
      <c r="A8" s="103" t="s">
        <v>64</v>
      </c>
      <c r="B8" s="76" t="s">
        <v>244</v>
      </c>
      <c r="C8" s="76" t="s">
        <v>66</v>
      </c>
      <c r="D8" s="76" t="s">
        <v>67</v>
      </c>
      <c r="E8" s="110"/>
      <c r="F8" s="20"/>
    </row>
    <row r="9" spans="1:12" s="7" customFormat="1" x14ac:dyDescent="0.3">
      <c r="A9" s="220">
        <v>1</v>
      </c>
      <c r="B9" s="220" t="s">
        <v>65</v>
      </c>
      <c r="C9" s="82">
        <f>SUM(C10,C26)</f>
        <v>0</v>
      </c>
      <c r="D9" s="82">
        <f>SUM(D10,D26)</f>
        <v>0</v>
      </c>
      <c r="E9" s="110"/>
    </row>
    <row r="10" spans="1:12" s="7" customFormat="1" x14ac:dyDescent="0.3">
      <c r="A10" s="84">
        <v>1.1000000000000001</v>
      </c>
      <c r="B10" s="84" t="s">
        <v>80</v>
      </c>
      <c r="C10" s="82">
        <f>SUM(C11,C12,C16,C19,C25,C26)</f>
        <v>0</v>
      </c>
      <c r="D10" s="82">
        <f>SUM(D11,D12,D16,D19,D24,D25)</f>
        <v>0</v>
      </c>
      <c r="E10" s="110"/>
    </row>
    <row r="11" spans="1:12" s="9" customFormat="1" ht="18" x14ac:dyDescent="0.3">
      <c r="A11" s="85" t="s">
        <v>30</v>
      </c>
      <c r="B11" s="85" t="s">
        <v>79</v>
      </c>
      <c r="C11" s="8"/>
      <c r="D11" s="8"/>
      <c r="E11" s="110"/>
    </row>
    <row r="12" spans="1:12" s="10" customFormat="1" x14ac:dyDescent="0.3">
      <c r="A12" s="85" t="s">
        <v>31</v>
      </c>
      <c r="B12" s="85" t="s">
        <v>302</v>
      </c>
      <c r="C12" s="104">
        <f>SUM(C14:C15)</f>
        <v>0</v>
      </c>
      <c r="D12" s="104">
        <f>SUM(D14:D15)</f>
        <v>0</v>
      </c>
      <c r="E12" s="110"/>
    </row>
    <row r="13" spans="1:12" s="3" customFormat="1" x14ac:dyDescent="0.3">
      <c r="A13" s="94" t="s">
        <v>81</v>
      </c>
      <c r="B13" s="94" t="s">
        <v>305</v>
      </c>
      <c r="C13" s="8"/>
      <c r="D13" s="8"/>
      <c r="E13" s="110"/>
    </row>
    <row r="14" spans="1:12" s="3" customFormat="1" x14ac:dyDescent="0.3">
      <c r="A14" s="94" t="s">
        <v>470</v>
      </c>
      <c r="B14" s="94" t="s">
        <v>469</v>
      </c>
      <c r="C14" s="8"/>
      <c r="D14" s="8"/>
      <c r="E14" s="110"/>
    </row>
    <row r="15" spans="1:12" s="3" customFormat="1" x14ac:dyDescent="0.3">
      <c r="A15" s="94" t="s">
        <v>471</v>
      </c>
      <c r="B15" s="94" t="s">
        <v>97</v>
      </c>
      <c r="C15" s="8"/>
      <c r="D15" s="8"/>
      <c r="E15" s="110"/>
    </row>
    <row r="16" spans="1:12" s="3" customFormat="1" x14ac:dyDescent="0.3">
      <c r="A16" s="85" t="s">
        <v>82</v>
      </c>
      <c r="B16" s="85" t="s">
        <v>83</v>
      </c>
      <c r="C16" s="104">
        <f>SUM(C17:C18)</f>
        <v>0</v>
      </c>
      <c r="D16" s="104">
        <f>SUM(D17:D18)</f>
        <v>0</v>
      </c>
      <c r="E16" s="110"/>
    </row>
    <row r="17" spans="1:5" s="3" customFormat="1" x14ac:dyDescent="0.3">
      <c r="A17" s="94" t="s">
        <v>84</v>
      </c>
      <c r="B17" s="94" t="s">
        <v>86</v>
      </c>
      <c r="C17" s="8"/>
      <c r="D17" s="8"/>
      <c r="E17" s="110"/>
    </row>
    <row r="18" spans="1:5" s="3" customFormat="1" ht="30" x14ac:dyDescent="0.3">
      <c r="A18" s="94" t="s">
        <v>85</v>
      </c>
      <c r="B18" s="94" t="s">
        <v>110</v>
      </c>
      <c r="C18" s="8"/>
      <c r="D18" s="8"/>
      <c r="E18" s="110"/>
    </row>
    <row r="19" spans="1:5" s="3" customFormat="1" x14ac:dyDescent="0.3">
      <c r="A19" s="85" t="s">
        <v>87</v>
      </c>
      <c r="B19" s="85" t="s">
        <v>395</v>
      </c>
      <c r="C19" s="104">
        <f>SUM(C20:C23)</f>
        <v>0</v>
      </c>
      <c r="D19" s="104">
        <f>SUM(D20:D23)</f>
        <v>0</v>
      </c>
      <c r="E19" s="110"/>
    </row>
    <row r="20" spans="1:5" s="3" customFormat="1" x14ac:dyDescent="0.3">
      <c r="A20" s="94" t="s">
        <v>88</v>
      </c>
      <c r="B20" s="94" t="s">
        <v>89</v>
      </c>
      <c r="C20" s="8"/>
      <c r="D20" s="8"/>
      <c r="E20" s="110"/>
    </row>
    <row r="21" spans="1:5" s="3" customFormat="1" ht="30" x14ac:dyDescent="0.3">
      <c r="A21" s="94" t="s">
        <v>92</v>
      </c>
      <c r="B21" s="94" t="s">
        <v>90</v>
      </c>
      <c r="C21" s="8"/>
      <c r="D21" s="8"/>
      <c r="E21" s="110"/>
    </row>
    <row r="22" spans="1:5" s="3" customFormat="1" x14ac:dyDescent="0.3">
      <c r="A22" s="94" t="s">
        <v>93</v>
      </c>
      <c r="B22" s="94" t="s">
        <v>91</v>
      </c>
      <c r="C22" s="8"/>
      <c r="D22" s="8"/>
      <c r="E22" s="110"/>
    </row>
    <row r="23" spans="1:5" s="3" customFormat="1" x14ac:dyDescent="0.3">
      <c r="A23" s="94" t="s">
        <v>94</v>
      </c>
      <c r="B23" s="94" t="s">
        <v>412</v>
      </c>
      <c r="C23" s="8"/>
      <c r="D23" s="8"/>
      <c r="E23" s="110"/>
    </row>
    <row r="24" spans="1:5" s="3" customFormat="1" x14ac:dyDescent="0.3">
      <c r="A24" s="85" t="s">
        <v>95</v>
      </c>
      <c r="B24" s="85" t="s">
        <v>413</v>
      </c>
      <c r="C24" s="241"/>
      <c r="D24" s="8"/>
      <c r="E24" s="110"/>
    </row>
    <row r="25" spans="1:5" s="3" customFormat="1" x14ac:dyDescent="0.3">
      <c r="A25" s="85" t="s">
        <v>246</v>
      </c>
      <c r="B25" s="85" t="s">
        <v>419</v>
      </c>
      <c r="C25" s="8"/>
      <c r="D25" s="8"/>
      <c r="E25" s="110"/>
    </row>
    <row r="26" spans="1:5" x14ac:dyDescent="0.3">
      <c r="A26" s="84">
        <v>1.2</v>
      </c>
      <c r="B26" s="84" t="s">
        <v>96</v>
      </c>
      <c r="C26" s="82">
        <f>SUM(C27,C35)</f>
        <v>0</v>
      </c>
      <c r="D26" s="82">
        <f>SUM(D27,D35)</f>
        <v>0</v>
      </c>
      <c r="E26" s="110"/>
    </row>
    <row r="27" spans="1:5" x14ac:dyDescent="0.3">
      <c r="A27" s="85" t="s">
        <v>32</v>
      </c>
      <c r="B27" s="85" t="s">
        <v>305</v>
      </c>
      <c r="C27" s="104">
        <f>SUM(C28:C30)</f>
        <v>0</v>
      </c>
      <c r="D27" s="104">
        <f>SUM(D28:D30)</f>
        <v>0</v>
      </c>
      <c r="E27" s="110"/>
    </row>
    <row r="28" spans="1:5" x14ac:dyDescent="0.3">
      <c r="A28" s="226" t="s">
        <v>98</v>
      </c>
      <c r="B28" s="226" t="s">
        <v>303</v>
      </c>
      <c r="C28" s="8"/>
      <c r="D28" s="8"/>
      <c r="E28" s="110"/>
    </row>
    <row r="29" spans="1:5" x14ac:dyDescent="0.3">
      <c r="A29" s="226" t="s">
        <v>99</v>
      </c>
      <c r="B29" s="226" t="s">
        <v>306</v>
      </c>
      <c r="C29" s="8"/>
      <c r="D29" s="8"/>
      <c r="E29" s="110"/>
    </row>
    <row r="30" spans="1:5" x14ac:dyDescent="0.3">
      <c r="A30" s="226" t="s">
        <v>421</v>
      </c>
      <c r="B30" s="226" t="s">
        <v>304</v>
      </c>
      <c r="C30" s="8"/>
      <c r="D30" s="8"/>
      <c r="E30" s="110"/>
    </row>
    <row r="31" spans="1:5" x14ac:dyDescent="0.3">
      <c r="A31" s="85" t="s">
        <v>33</v>
      </c>
      <c r="B31" s="85" t="s">
        <v>469</v>
      </c>
      <c r="C31" s="104">
        <f>SUM(C32:C34)</f>
        <v>0</v>
      </c>
      <c r="D31" s="104">
        <f>SUM(D32:D34)</f>
        <v>0</v>
      </c>
      <c r="E31" s="110"/>
    </row>
    <row r="32" spans="1:5" x14ac:dyDescent="0.3">
      <c r="A32" s="226" t="s">
        <v>12</v>
      </c>
      <c r="B32" s="226" t="s">
        <v>472</v>
      </c>
      <c r="C32" s="8"/>
      <c r="D32" s="8"/>
      <c r="E32" s="110"/>
    </row>
    <row r="33" spans="1:9" x14ac:dyDescent="0.3">
      <c r="A33" s="226" t="s">
        <v>13</v>
      </c>
      <c r="B33" s="226" t="s">
        <v>473</v>
      </c>
      <c r="C33" s="8"/>
      <c r="D33" s="8"/>
      <c r="E33" s="110"/>
    </row>
    <row r="34" spans="1:9" x14ac:dyDescent="0.3">
      <c r="A34" s="226" t="s">
        <v>276</v>
      </c>
      <c r="B34" s="226" t="s">
        <v>474</v>
      </c>
      <c r="C34" s="8"/>
      <c r="D34" s="8"/>
      <c r="E34" s="110"/>
    </row>
    <row r="35" spans="1:9" s="22" customFormat="1" x14ac:dyDescent="0.3">
      <c r="A35" s="85" t="s">
        <v>34</v>
      </c>
      <c r="B35" s="237" t="s">
        <v>418</v>
      </c>
      <c r="C35" s="8"/>
      <c r="D35" s="8"/>
    </row>
    <row r="36" spans="1:9" s="2" customFormat="1" x14ac:dyDescent="0.3">
      <c r="A36" s="1"/>
      <c r="B36" s="231"/>
      <c r="E36" s="5"/>
    </row>
    <row r="37" spans="1:9" s="2" customFormat="1" x14ac:dyDescent="0.3">
      <c r="B37" s="231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6" t="s">
        <v>107</v>
      </c>
      <c r="B40" s="231"/>
      <c r="E40" s="5"/>
    </row>
    <row r="41" spans="1:9" s="2" customFormat="1" x14ac:dyDescent="0.3">
      <c r="B41" s="231"/>
      <c r="E41"/>
      <c r="F41"/>
      <c r="G41"/>
      <c r="H41"/>
      <c r="I41"/>
    </row>
    <row r="42" spans="1:9" s="2" customFormat="1" x14ac:dyDescent="0.3">
      <c r="B42" s="231"/>
      <c r="D42" s="12"/>
      <c r="E42"/>
      <c r="F42"/>
      <c r="G42"/>
      <c r="H42"/>
      <c r="I42"/>
    </row>
    <row r="43" spans="1:9" s="2" customFormat="1" x14ac:dyDescent="0.3">
      <c r="A43"/>
      <c r="B43" s="233" t="s">
        <v>416</v>
      </c>
      <c r="D43" s="12"/>
      <c r="E43"/>
      <c r="F43"/>
      <c r="G43"/>
      <c r="H43"/>
      <c r="I43"/>
    </row>
    <row r="44" spans="1:9" s="2" customFormat="1" x14ac:dyDescent="0.3">
      <c r="A44"/>
      <c r="B44" s="231" t="s">
        <v>265</v>
      </c>
      <c r="D44" s="12"/>
      <c r="E44"/>
      <c r="F44"/>
      <c r="G44"/>
      <c r="H44"/>
      <c r="I44"/>
    </row>
    <row r="45" spans="1:9" customFormat="1" ht="12.75" x14ac:dyDescent="0.2">
      <c r="B45" s="234" t="s">
        <v>139</v>
      </c>
    </row>
    <row r="46" spans="1:9" customFormat="1" ht="12.75" x14ac:dyDescent="0.2">
      <c r="B46" s="23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0"/>
  <sheetViews>
    <sheetView showGridLines="0" view="pageBreakPreview" zoomScale="80" zoomScaleNormal="100" zoomScaleSheetLayoutView="80" workbookViewId="0">
      <selection activeCell="N13" sqref="N13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478</v>
      </c>
      <c r="B1" s="217"/>
      <c r="C1" s="494" t="s">
        <v>109</v>
      </c>
      <c r="D1" s="494"/>
      <c r="E1" s="88"/>
    </row>
    <row r="2" spans="1:5" s="6" customFormat="1" x14ac:dyDescent="0.3">
      <c r="A2" s="366" t="s">
        <v>480</v>
      </c>
      <c r="B2" s="217"/>
      <c r="C2" s="492" t="str">
        <f>'ფორმა N1'!L2</f>
        <v>08.01.2017-08.21.2017</v>
      </c>
      <c r="D2" s="493"/>
      <c r="E2" s="88"/>
    </row>
    <row r="3" spans="1:5" s="6" customFormat="1" x14ac:dyDescent="0.3">
      <c r="A3" s="366" t="s">
        <v>479</v>
      </c>
      <c r="B3" s="217"/>
      <c r="C3" s="218"/>
      <c r="D3" s="218"/>
      <c r="E3" s="88"/>
    </row>
    <row r="4" spans="1:5" s="6" customFormat="1" x14ac:dyDescent="0.3">
      <c r="A4" s="73" t="s">
        <v>140</v>
      </c>
      <c r="B4" s="217"/>
      <c r="C4" s="218"/>
      <c r="D4" s="218"/>
      <c r="E4" s="88"/>
    </row>
    <row r="5" spans="1:5" s="6" customFormat="1" x14ac:dyDescent="0.3">
      <c r="A5" s="73"/>
      <c r="B5" s="217"/>
      <c r="C5" s="218"/>
      <c r="D5" s="218"/>
      <c r="E5" s="88"/>
    </row>
    <row r="6" spans="1:5" x14ac:dyDescent="0.3">
      <c r="A6" s="74" t="str">
        <f>'[1]ფორმა N2'!A4</f>
        <v>ანგარიშვალდებული პირის დასახელება:</v>
      </c>
      <c r="B6" s="74"/>
      <c r="C6" s="73"/>
      <c r="D6" s="73"/>
      <c r="E6" s="89"/>
    </row>
    <row r="7" spans="1:5" x14ac:dyDescent="0.3">
      <c r="A7" s="219" t="str">
        <f>'ფორმა N1'!A5</f>
        <v>მოქალაქეთა პოლიტიკური გაერთიანება  "ეროვნული ფორუმი"</v>
      </c>
      <c r="B7" s="77"/>
      <c r="C7" s="78"/>
      <c r="D7" s="78"/>
      <c r="E7" s="89"/>
    </row>
    <row r="8" spans="1:5" x14ac:dyDescent="0.3">
      <c r="A8" s="74"/>
      <c r="B8" s="74"/>
      <c r="C8" s="73"/>
      <c r="D8" s="73"/>
      <c r="E8" s="89"/>
    </row>
    <row r="9" spans="1:5" s="6" customFormat="1" x14ac:dyDescent="0.3">
      <c r="A9" s="217"/>
      <c r="B9" s="217"/>
      <c r="C9" s="75"/>
      <c r="D9" s="75"/>
      <c r="E9" s="88"/>
    </row>
    <row r="10" spans="1:5" s="6" customFormat="1" ht="30" x14ac:dyDescent="0.3">
      <c r="A10" s="86" t="s">
        <v>64</v>
      </c>
      <c r="B10" s="87" t="s">
        <v>11</v>
      </c>
      <c r="C10" s="76" t="s">
        <v>10</v>
      </c>
      <c r="D10" s="76" t="s">
        <v>9</v>
      </c>
      <c r="E10" s="88"/>
    </row>
    <row r="11" spans="1:5" s="7" customFormat="1" x14ac:dyDescent="0.2">
      <c r="A11" s="220">
        <v>1</v>
      </c>
      <c r="B11" s="220" t="s">
        <v>57</v>
      </c>
      <c r="C11" s="465">
        <f>SUM(C12,C16,C56,C59,C60,C61,C79)</f>
        <v>5986.2</v>
      </c>
      <c r="D11" s="465">
        <f>SUM(D12,D16,D56,D59,D60,D61,D67,D75,D76)</f>
        <v>15209.6</v>
      </c>
      <c r="E11" s="221"/>
    </row>
    <row r="12" spans="1:5" s="9" customFormat="1" ht="18" x14ac:dyDescent="0.2">
      <c r="A12" s="84">
        <v>1.1000000000000001</v>
      </c>
      <c r="B12" s="84" t="s">
        <v>58</v>
      </c>
      <c r="C12" s="466">
        <f>SUM(C13:C15)</f>
        <v>0</v>
      </c>
      <c r="D12" s="466">
        <f>SUM(D13:D15)</f>
        <v>7225</v>
      </c>
      <c r="E12" s="90"/>
    </row>
    <row r="13" spans="1:5" s="10" customFormat="1" x14ac:dyDescent="0.2">
      <c r="A13" s="85" t="s">
        <v>30</v>
      </c>
      <c r="B13" s="85" t="s">
        <v>59</v>
      </c>
      <c r="C13" s="467"/>
      <c r="D13" s="467">
        <v>7225</v>
      </c>
      <c r="E13" s="91"/>
    </row>
    <row r="14" spans="1:5" s="3" customFormat="1" x14ac:dyDescent="0.2">
      <c r="A14" s="85" t="s">
        <v>31</v>
      </c>
      <c r="B14" s="85" t="s">
        <v>0</v>
      </c>
      <c r="C14" s="467"/>
      <c r="D14" s="467"/>
      <c r="E14" s="92"/>
    </row>
    <row r="15" spans="1:5" s="3" customFormat="1" x14ac:dyDescent="0.3">
      <c r="A15" s="370" t="s">
        <v>482</v>
      </c>
      <c r="B15" s="371" t="s">
        <v>483</v>
      </c>
      <c r="C15" s="468"/>
      <c r="D15" s="468"/>
      <c r="E15" s="92"/>
    </row>
    <row r="16" spans="1:5" s="7" customFormat="1" x14ac:dyDescent="0.2">
      <c r="A16" s="84">
        <v>1.2</v>
      </c>
      <c r="B16" s="84" t="s">
        <v>60</v>
      </c>
      <c r="C16" s="469">
        <f>SUM(C17,C20,C32,C33,C34,C35,C38,C39,C46:C50,C54,C55)</f>
        <v>5986.2</v>
      </c>
      <c r="D16" s="469">
        <f>SUM(D17,D20,D32,D33,D34,D35,D38,D39,D46:D50,D54,D55)</f>
        <v>6660.6</v>
      </c>
      <c r="E16" s="221"/>
    </row>
    <row r="17" spans="1:6" s="3" customFormat="1" x14ac:dyDescent="0.2">
      <c r="A17" s="85" t="s">
        <v>32</v>
      </c>
      <c r="B17" s="85" t="s">
        <v>1</v>
      </c>
      <c r="C17" s="466">
        <f>SUM(C18:C19)</f>
        <v>625</v>
      </c>
      <c r="D17" s="466">
        <f>SUM(D18:D19)</f>
        <v>625</v>
      </c>
      <c r="E17" s="92"/>
    </row>
    <row r="18" spans="1:6" s="3" customFormat="1" x14ac:dyDescent="0.2">
      <c r="A18" s="94" t="s">
        <v>98</v>
      </c>
      <c r="B18" s="94" t="s">
        <v>61</v>
      </c>
      <c r="C18" s="467">
        <v>625</v>
      </c>
      <c r="D18" s="470">
        <v>625</v>
      </c>
      <c r="E18" s="92"/>
    </row>
    <row r="19" spans="1:6" s="3" customFormat="1" x14ac:dyDescent="0.2">
      <c r="A19" s="94" t="s">
        <v>99</v>
      </c>
      <c r="B19" s="94" t="s">
        <v>62</v>
      </c>
      <c r="C19" s="467"/>
      <c r="D19" s="470"/>
      <c r="E19" s="92"/>
    </row>
    <row r="20" spans="1:6" s="3" customFormat="1" x14ac:dyDescent="0.2">
      <c r="A20" s="85" t="s">
        <v>33</v>
      </c>
      <c r="B20" s="85" t="s">
        <v>2</v>
      </c>
      <c r="C20" s="466">
        <f>SUM(C21:C26,C31)</f>
        <v>526.58999999999992</v>
      </c>
      <c r="D20" s="466">
        <f>SUM(D21:D26,D31)</f>
        <v>619.33999999999992</v>
      </c>
      <c r="E20" s="222"/>
      <c r="F20" s="223"/>
    </row>
    <row r="21" spans="1:6" s="225" customFormat="1" ht="30" x14ac:dyDescent="0.2">
      <c r="A21" s="94" t="s">
        <v>12</v>
      </c>
      <c r="B21" s="94" t="s">
        <v>245</v>
      </c>
      <c r="C21" s="471">
        <v>65.400000000000006</v>
      </c>
      <c r="D21" s="39">
        <v>65.400000000000006</v>
      </c>
      <c r="E21" s="224"/>
    </row>
    <row r="22" spans="1:6" s="225" customFormat="1" x14ac:dyDescent="0.2">
      <c r="A22" s="94" t="s">
        <v>13</v>
      </c>
      <c r="B22" s="94" t="s">
        <v>14</v>
      </c>
      <c r="C22" s="471"/>
      <c r="D22" s="39"/>
      <c r="E22" s="224"/>
    </row>
    <row r="23" spans="1:6" s="225" customFormat="1" ht="30" x14ac:dyDescent="0.2">
      <c r="A23" s="94" t="s">
        <v>276</v>
      </c>
      <c r="B23" s="94" t="s">
        <v>22</v>
      </c>
      <c r="C23" s="471"/>
      <c r="D23" s="39"/>
      <c r="E23" s="224"/>
    </row>
    <row r="24" spans="1:6" s="225" customFormat="1" ht="16.5" customHeight="1" x14ac:dyDescent="0.2">
      <c r="A24" s="94" t="s">
        <v>277</v>
      </c>
      <c r="B24" s="94" t="s">
        <v>15</v>
      </c>
      <c r="C24" s="471">
        <v>301.12</v>
      </c>
      <c r="D24" s="39">
        <v>301.12</v>
      </c>
      <c r="E24" s="224"/>
    </row>
    <row r="25" spans="1:6" s="225" customFormat="1" ht="16.5" customHeight="1" x14ac:dyDescent="0.2">
      <c r="A25" s="94" t="s">
        <v>278</v>
      </c>
      <c r="B25" s="94" t="s">
        <v>16</v>
      </c>
      <c r="C25" s="471"/>
      <c r="D25" s="39"/>
      <c r="E25" s="224"/>
    </row>
    <row r="26" spans="1:6" s="225" customFormat="1" ht="16.5" customHeight="1" x14ac:dyDescent="0.2">
      <c r="A26" s="94" t="s">
        <v>279</v>
      </c>
      <c r="B26" s="94" t="s">
        <v>17</v>
      </c>
      <c r="C26" s="466">
        <f>SUM(C27:C30)</f>
        <v>160.07</v>
      </c>
      <c r="D26" s="466">
        <f>SUM(D27:D30)</f>
        <v>252.82</v>
      </c>
      <c r="E26" s="224"/>
    </row>
    <row r="27" spans="1:6" s="225" customFormat="1" ht="16.5" customHeight="1" x14ac:dyDescent="0.2">
      <c r="A27" s="226" t="s">
        <v>280</v>
      </c>
      <c r="B27" s="226" t="s">
        <v>18</v>
      </c>
      <c r="C27" s="471">
        <v>7.32</v>
      </c>
      <c r="D27" s="39">
        <v>7.32</v>
      </c>
      <c r="E27" s="224"/>
    </row>
    <row r="28" spans="1:6" s="225" customFormat="1" ht="16.5" customHeight="1" x14ac:dyDescent="0.2">
      <c r="A28" s="226" t="s">
        <v>281</v>
      </c>
      <c r="B28" s="226" t="s">
        <v>19</v>
      </c>
      <c r="C28" s="471"/>
      <c r="D28" s="39">
        <v>92.75</v>
      </c>
      <c r="E28" s="224"/>
    </row>
    <row r="29" spans="1:6" s="225" customFormat="1" ht="16.5" customHeight="1" x14ac:dyDescent="0.2">
      <c r="A29" s="226" t="s">
        <v>282</v>
      </c>
      <c r="B29" s="226" t="s">
        <v>20</v>
      </c>
      <c r="C29" s="471">
        <v>3.75</v>
      </c>
      <c r="D29" s="39">
        <v>3.75</v>
      </c>
      <c r="E29" s="224"/>
    </row>
    <row r="30" spans="1:6" s="225" customFormat="1" ht="16.5" customHeight="1" x14ac:dyDescent="0.2">
      <c r="A30" s="226" t="s">
        <v>283</v>
      </c>
      <c r="B30" s="226" t="s">
        <v>23</v>
      </c>
      <c r="C30" s="471">
        <v>149</v>
      </c>
      <c r="D30" s="39">
        <v>149</v>
      </c>
      <c r="E30" s="224"/>
    </row>
    <row r="31" spans="1:6" s="225" customFormat="1" ht="16.5" customHeight="1" x14ac:dyDescent="0.2">
      <c r="A31" s="94" t="s">
        <v>284</v>
      </c>
      <c r="B31" s="94" t="s">
        <v>21</v>
      </c>
      <c r="C31" s="471"/>
      <c r="D31" s="39"/>
      <c r="E31" s="224"/>
    </row>
    <row r="32" spans="1:6" s="3" customFormat="1" ht="16.5" customHeight="1" x14ac:dyDescent="0.2">
      <c r="A32" s="85" t="s">
        <v>34</v>
      </c>
      <c r="B32" s="85" t="s">
        <v>3</v>
      </c>
      <c r="C32" s="467"/>
      <c r="D32" s="470">
        <v>548</v>
      </c>
      <c r="E32" s="222"/>
    </row>
    <row r="33" spans="1:5" s="3" customFormat="1" ht="16.5" customHeight="1" x14ac:dyDescent="0.2">
      <c r="A33" s="85" t="s">
        <v>35</v>
      </c>
      <c r="B33" s="85" t="s">
        <v>4</v>
      </c>
      <c r="C33" s="467"/>
      <c r="D33" s="470"/>
      <c r="E33" s="92"/>
    </row>
    <row r="34" spans="1:5" s="3" customFormat="1" ht="16.5" customHeight="1" x14ac:dyDescent="0.2">
      <c r="A34" s="85" t="s">
        <v>36</v>
      </c>
      <c r="B34" s="85" t="s">
        <v>5</v>
      </c>
      <c r="C34" s="467"/>
      <c r="D34" s="470"/>
      <c r="E34" s="92"/>
    </row>
    <row r="35" spans="1:5" s="3" customFormat="1" x14ac:dyDescent="0.2">
      <c r="A35" s="85" t="s">
        <v>37</v>
      </c>
      <c r="B35" s="85" t="s">
        <v>63</v>
      </c>
      <c r="C35" s="466">
        <f>SUM(C36:C37)</f>
        <v>4007.85</v>
      </c>
      <c r="D35" s="466">
        <f>SUM(D36:D37)</f>
        <v>2593.5</v>
      </c>
      <c r="E35" s="92"/>
    </row>
    <row r="36" spans="1:5" s="3" customFormat="1" ht="16.5" customHeight="1" x14ac:dyDescent="0.2">
      <c r="A36" s="94" t="s">
        <v>285</v>
      </c>
      <c r="B36" s="94" t="s">
        <v>56</v>
      </c>
      <c r="C36" s="467">
        <v>3584.35</v>
      </c>
      <c r="D36" s="470">
        <v>2170</v>
      </c>
      <c r="E36" s="92"/>
    </row>
    <row r="37" spans="1:5" s="3" customFormat="1" ht="16.5" customHeight="1" x14ac:dyDescent="0.2">
      <c r="A37" s="94" t="s">
        <v>286</v>
      </c>
      <c r="B37" s="94" t="s">
        <v>55</v>
      </c>
      <c r="C37" s="467">
        <v>423.5</v>
      </c>
      <c r="D37" s="470">
        <v>423.5</v>
      </c>
      <c r="E37" s="92"/>
    </row>
    <row r="38" spans="1:5" s="3" customFormat="1" ht="16.5" customHeight="1" x14ac:dyDescent="0.2">
      <c r="A38" s="85" t="s">
        <v>38</v>
      </c>
      <c r="B38" s="85" t="s">
        <v>49</v>
      </c>
      <c r="C38" s="467">
        <v>26.76</v>
      </c>
      <c r="D38" s="470">
        <v>26.76</v>
      </c>
      <c r="E38" s="92"/>
    </row>
    <row r="39" spans="1:5" s="3" customFormat="1" ht="16.5" customHeight="1" x14ac:dyDescent="0.2">
      <c r="A39" s="85" t="s">
        <v>39</v>
      </c>
      <c r="B39" s="85" t="s">
        <v>386</v>
      </c>
      <c r="C39" s="466">
        <f>SUM(C40:C45)</f>
        <v>0</v>
      </c>
      <c r="D39" s="466">
        <f>SUM(D40:D45)</f>
        <v>0</v>
      </c>
      <c r="E39" s="92"/>
    </row>
    <row r="40" spans="1:5" s="3" customFormat="1" ht="16.5" customHeight="1" x14ac:dyDescent="0.2">
      <c r="A40" s="17" t="s">
        <v>341</v>
      </c>
      <c r="B40" s="17" t="s">
        <v>345</v>
      </c>
      <c r="C40" s="467"/>
      <c r="D40" s="470"/>
      <c r="E40" s="92"/>
    </row>
    <row r="41" spans="1:5" s="3" customFormat="1" ht="16.5" customHeight="1" x14ac:dyDescent="0.2">
      <c r="A41" s="17" t="s">
        <v>342</v>
      </c>
      <c r="B41" s="17" t="s">
        <v>346</v>
      </c>
      <c r="C41" s="467"/>
      <c r="D41" s="470"/>
      <c r="E41" s="92"/>
    </row>
    <row r="42" spans="1:5" s="3" customFormat="1" ht="16.5" customHeight="1" x14ac:dyDescent="0.2">
      <c r="A42" s="17" t="s">
        <v>343</v>
      </c>
      <c r="B42" s="17" t="s">
        <v>349</v>
      </c>
      <c r="C42" s="467"/>
      <c r="D42" s="470"/>
      <c r="E42" s="92"/>
    </row>
    <row r="43" spans="1:5" s="3" customFormat="1" ht="16.5" customHeight="1" x14ac:dyDescent="0.2">
      <c r="A43" s="17" t="s">
        <v>348</v>
      </c>
      <c r="B43" s="17" t="s">
        <v>350</v>
      </c>
      <c r="C43" s="467"/>
      <c r="D43" s="470"/>
      <c r="E43" s="92"/>
    </row>
    <row r="44" spans="1:5" s="3" customFormat="1" ht="16.5" customHeight="1" x14ac:dyDescent="0.2">
      <c r="A44" s="17" t="s">
        <v>351</v>
      </c>
      <c r="B44" s="17" t="s">
        <v>462</v>
      </c>
      <c r="C44" s="467"/>
      <c r="D44" s="470"/>
      <c r="E44" s="92"/>
    </row>
    <row r="45" spans="1:5" s="3" customFormat="1" ht="16.5" customHeight="1" x14ac:dyDescent="0.2">
      <c r="A45" s="17" t="s">
        <v>463</v>
      </c>
      <c r="B45" s="17" t="s">
        <v>347</v>
      </c>
      <c r="C45" s="467"/>
      <c r="D45" s="470"/>
      <c r="E45" s="92"/>
    </row>
    <row r="46" spans="1:5" s="3" customFormat="1" ht="30" x14ac:dyDescent="0.2">
      <c r="A46" s="85" t="s">
        <v>40</v>
      </c>
      <c r="B46" s="85" t="s">
        <v>28</v>
      </c>
      <c r="C46" s="467"/>
      <c r="D46" s="470"/>
      <c r="E46" s="92"/>
    </row>
    <row r="47" spans="1:5" s="3" customFormat="1" ht="16.5" customHeight="1" x14ac:dyDescent="0.2">
      <c r="A47" s="85" t="s">
        <v>41</v>
      </c>
      <c r="B47" s="85" t="s">
        <v>24</v>
      </c>
      <c r="C47" s="467"/>
      <c r="D47" s="470"/>
      <c r="E47" s="92"/>
    </row>
    <row r="48" spans="1:5" s="3" customFormat="1" ht="16.5" customHeight="1" x14ac:dyDescent="0.2">
      <c r="A48" s="85" t="s">
        <v>42</v>
      </c>
      <c r="B48" s="85" t="s">
        <v>25</v>
      </c>
      <c r="C48" s="467"/>
      <c r="D48" s="470"/>
      <c r="E48" s="92"/>
    </row>
    <row r="49" spans="1:6" s="3" customFormat="1" ht="16.5" customHeight="1" x14ac:dyDescent="0.2">
      <c r="A49" s="85" t="s">
        <v>43</v>
      </c>
      <c r="B49" s="85" t="s">
        <v>26</v>
      </c>
      <c r="C49" s="467"/>
      <c r="D49" s="470"/>
      <c r="E49" s="92"/>
    </row>
    <row r="50" spans="1:6" s="3" customFormat="1" ht="16.5" customHeight="1" x14ac:dyDescent="0.2">
      <c r="A50" s="85" t="s">
        <v>44</v>
      </c>
      <c r="B50" s="85" t="s">
        <v>387</v>
      </c>
      <c r="C50" s="466">
        <f>SUM(C51:C53)</f>
        <v>0</v>
      </c>
      <c r="D50" s="466">
        <f>SUM(D51:D53)</f>
        <v>1448</v>
      </c>
      <c r="E50" s="92"/>
    </row>
    <row r="51" spans="1:6" s="3" customFormat="1" ht="16.5" customHeight="1" x14ac:dyDescent="0.2">
      <c r="A51" s="94" t="s">
        <v>357</v>
      </c>
      <c r="B51" s="94" t="s">
        <v>360</v>
      </c>
      <c r="C51" s="467"/>
      <c r="D51" s="470">
        <v>548</v>
      </c>
      <c r="E51" s="92"/>
    </row>
    <row r="52" spans="1:6" s="3" customFormat="1" ht="16.5" customHeight="1" x14ac:dyDescent="0.2">
      <c r="A52" s="94" t="s">
        <v>358</v>
      </c>
      <c r="B52" s="94" t="s">
        <v>359</v>
      </c>
      <c r="C52" s="467"/>
      <c r="D52" s="470">
        <v>900</v>
      </c>
      <c r="E52" s="92"/>
    </row>
    <row r="53" spans="1:6" s="3" customFormat="1" ht="16.5" customHeight="1" x14ac:dyDescent="0.2">
      <c r="A53" s="94" t="s">
        <v>361</v>
      </c>
      <c r="B53" s="94" t="s">
        <v>362</v>
      </c>
      <c r="C53" s="467"/>
      <c r="D53" s="470"/>
      <c r="E53" s="92"/>
    </row>
    <row r="54" spans="1:6" s="3" customFormat="1" x14ac:dyDescent="0.2">
      <c r="A54" s="85" t="s">
        <v>45</v>
      </c>
      <c r="B54" s="85" t="s">
        <v>29</v>
      </c>
      <c r="C54" s="467"/>
      <c r="D54" s="470"/>
      <c r="E54" s="92"/>
    </row>
    <row r="55" spans="1:6" s="3" customFormat="1" ht="16.5" customHeight="1" x14ac:dyDescent="0.2">
      <c r="A55" s="85" t="s">
        <v>46</v>
      </c>
      <c r="B55" s="85" t="s">
        <v>6</v>
      </c>
      <c r="C55" s="467">
        <v>800</v>
      </c>
      <c r="D55" s="470">
        <v>800</v>
      </c>
      <c r="E55" s="222"/>
      <c r="F55" s="223"/>
    </row>
    <row r="56" spans="1:6" s="3" customFormat="1" ht="30" x14ac:dyDescent="0.2">
      <c r="A56" s="84">
        <v>1.3</v>
      </c>
      <c r="B56" s="84" t="s">
        <v>392</v>
      </c>
      <c r="C56" s="469">
        <f>SUM(C57:C58)</f>
        <v>0</v>
      </c>
      <c r="D56" s="469">
        <f>SUM(D57:D58)</f>
        <v>0</v>
      </c>
      <c r="E56" s="222"/>
      <c r="F56" s="223"/>
    </row>
    <row r="57" spans="1:6" s="3" customFormat="1" ht="30" x14ac:dyDescent="0.2">
      <c r="A57" s="85" t="s">
        <v>50</v>
      </c>
      <c r="B57" s="85" t="s">
        <v>48</v>
      </c>
      <c r="C57" s="467"/>
      <c r="D57" s="470"/>
      <c r="E57" s="222"/>
      <c r="F57" s="223"/>
    </row>
    <row r="58" spans="1:6" s="3" customFormat="1" ht="16.5" customHeight="1" x14ac:dyDescent="0.2">
      <c r="A58" s="85" t="s">
        <v>51</v>
      </c>
      <c r="B58" s="85" t="s">
        <v>47</v>
      </c>
      <c r="C58" s="467"/>
      <c r="D58" s="470"/>
      <c r="E58" s="222"/>
      <c r="F58" s="223"/>
    </row>
    <row r="59" spans="1:6" s="3" customFormat="1" x14ac:dyDescent="0.2">
      <c r="A59" s="84">
        <v>1.4</v>
      </c>
      <c r="B59" s="84" t="s">
        <v>394</v>
      </c>
      <c r="C59" s="467"/>
      <c r="D59" s="470"/>
      <c r="E59" s="222"/>
      <c r="F59" s="223"/>
    </row>
    <row r="60" spans="1:6" s="225" customFormat="1" x14ac:dyDescent="0.2">
      <c r="A60" s="84">
        <v>1.5</v>
      </c>
      <c r="B60" s="84" t="s">
        <v>7</v>
      </c>
      <c r="C60" s="471"/>
      <c r="D60" s="39"/>
      <c r="E60" s="224"/>
    </row>
    <row r="61" spans="1:6" s="225" customFormat="1" x14ac:dyDescent="0.3">
      <c r="A61" s="84">
        <v>1.6</v>
      </c>
      <c r="B61" s="44" t="s">
        <v>8</v>
      </c>
      <c r="C61" s="472">
        <f>SUM(C62:C66)</f>
        <v>0</v>
      </c>
      <c r="D61" s="472">
        <f>SUM(D62:D66)</f>
        <v>1317.5</v>
      </c>
      <c r="E61" s="224"/>
    </row>
    <row r="62" spans="1:6" s="225" customFormat="1" x14ac:dyDescent="0.2">
      <c r="A62" s="85" t="s">
        <v>292</v>
      </c>
      <c r="B62" s="45" t="s">
        <v>52</v>
      </c>
      <c r="C62" s="471"/>
      <c r="D62" s="39">
        <v>1317.5</v>
      </c>
      <c r="E62" s="224"/>
    </row>
    <row r="63" spans="1:6" s="225" customFormat="1" ht="30" x14ac:dyDescent="0.2">
      <c r="A63" s="85" t="s">
        <v>293</v>
      </c>
      <c r="B63" s="45" t="s">
        <v>54</v>
      </c>
      <c r="C63" s="471"/>
      <c r="D63" s="39"/>
      <c r="E63" s="224"/>
    </row>
    <row r="64" spans="1:6" s="225" customFormat="1" x14ac:dyDescent="0.2">
      <c r="A64" s="85" t="s">
        <v>294</v>
      </c>
      <c r="B64" s="45" t="s">
        <v>53</v>
      </c>
      <c r="C64" s="39"/>
      <c r="D64" s="39"/>
      <c r="E64" s="224"/>
    </row>
    <row r="65" spans="1:5" s="225" customFormat="1" x14ac:dyDescent="0.2">
      <c r="A65" s="85" t="s">
        <v>295</v>
      </c>
      <c r="B65" s="45" t="s">
        <v>27</v>
      </c>
      <c r="C65" s="471"/>
      <c r="D65" s="39"/>
      <c r="E65" s="224"/>
    </row>
    <row r="66" spans="1:5" s="225" customFormat="1" x14ac:dyDescent="0.2">
      <c r="A66" s="85" t="s">
        <v>323</v>
      </c>
      <c r="B66" s="45" t="s">
        <v>324</v>
      </c>
      <c r="C66" s="471"/>
      <c r="D66" s="39"/>
      <c r="E66" s="224"/>
    </row>
    <row r="67" spans="1:5" x14ac:dyDescent="0.3">
      <c r="A67" s="220">
        <v>2</v>
      </c>
      <c r="B67" s="220" t="s">
        <v>388</v>
      </c>
      <c r="C67" s="473"/>
      <c r="D67" s="472">
        <f>SUM(D68:D74)</f>
        <v>6.5</v>
      </c>
      <c r="E67" s="93"/>
    </row>
    <row r="68" spans="1:5" x14ac:dyDescent="0.3">
      <c r="A68" s="95">
        <v>2.1</v>
      </c>
      <c r="B68" s="227" t="s">
        <v>100</v>
      </c>
      <c r="C68" s="474"/>
      <c r="D68" s="475"/>
      <c r="E68" s="93"/>
    </row>
    <row r="69" spans="1:5" x14ac:dyDescent="0.3">
      <c r="A69" s="95">
        <v>2.2000000000000002</v>
      </c>
      <c r="B69" s="227" t="s">
        <v>389</v>
      </c>
      <c r="C69" s="474"/>
      <c r="D69" s="475"/>
      <c r="E69" s="93"/>
    </row>
    <row r="70" spans="1:5" x14ac:dyDescent="0.3">
      <c r="A70" s="95">
        <v>2.2999999999999998</v>
      </c>
      <c r="B70" s="227" t="s">
        <v>104</v>
      </c>
      <c r="C70" s="474"/>
      <c r="D70" s="475"/>
      <c r="E70" s="93"/>
    </row>
    <row r="71" spans="1:5" x14ac:dyDescent="0.3">
      <c r="A71" s="95">
        <v>2.4</v>
      </c>
      <c r="B71" s="227" t="s">
        <v>103</v>
      </c>
      <c r="C71" s="474"/>
      <c r="D71" s="475"/>
      <c r="E71" s="93"/>
    </row>
    <row r="72" spans="1:5" x14ac:dyDescent="0.3">
      <c r="A72" s="95">
        <v>2.5</v>
      </c>
      <c r="B72" s="227" t="s">
        <v>390</v>
      </c>
      <c r="C72" s="474"/>
      <c r="D72" s="475"/>
      <c r="E72" s="93"/>
    </row>
    <row r="73" spans="1:5" x14ac:dyDescent="0.3">
      <c r="A73" s="95">
        <v>2.6</v>
      </c>
      <c r="B73" s="227" t="s">
        <v>101</v>
      </c>
      <c r="C73" s="474"/>
      <c r="D73" s="475">
        <v>6.5</v>
      </c>
      <c r="E73" s="93"/>
    </row>
    <row r="74" spans="1:5" x14ac:dyDescent="0.3">
      <c r="A74" s="95">
        <v>2.7</v>
      </c>
      <c r="B74" s="227" t="s">
        <v>102</v>
      </c>
      <c r="C74" s="476"/>
      <c r="D74" s="475"/>
      <c r="E74" s="93"/>
    </row>
    <row r="75" spans="1:5" x14ac:dyDescent="0.3">
      <c r="A75" s="220">
        <v>3</v>
      </c>
      <c r="B75" s="220" t="s">
        <v>417</v>
      </c>
      <c r="C75" s="472"/>
      <c r="D75" s="475"/>
      <c r="E75" s="93"/>
    </row>
    <row r="76" spans="1:5" x14ac:dyDescent="0.3">
      <c r="A76" s="220">
        <v>4</v>
      </c>
      <c r="B76" s="220" t="s">
        <v>247</v>
      </c>
      <c r="C76" s="472"/>
      <c r="D76" s="472">
        <f>SUM(D77:D78)</f>
        <v>0</v>
      </c>
      <c r="E76" s="93"/>
    </row>
    <row r="77" spans="1:5" x14ac:dyDescent="0.3">
      <c r="A77" s="95">
        <v>4.0999999999999996</v>
      </c>
      <c r="B77" s="95" t="s">
        <v>248</v>
      </c>
      <c r="C77" s="474"/>
      <c r="D77" s="477"/>
      <c r="E77" s="93"/>
    </row>
    <row r="78" spans="1:5" x14ac:dyDescent="0.3">
      <c r="A78" s="95">
        <v>4.2</v>
      </c>
      <c r="B78" s="95" t="s">
        <v>249</v>
      </c>
      <c r="C78" s="476"/>
      <c r="D78" s="477"/>
      <c r="E78" s="93"/>
    </row>
    <row r="79" spans="1:5" x14ac:dyDescent="0.3">
      <c r="A79" s="220">
        <v>5</v>
      </c>
      <c r="B79" s="220" t="s">
        <v>274</v>
      </c>
      <c r="C79" s="478"/>
      <c r="D79" s="476"/>
      <c r="E79" s="93"/>
    </row>
    <row r="80" spans="1:5" x14ac:dyDescent="0.3">
      <c r="B80" s="43"/>
    </row>
    <row r="81" spans="1:7" x14ac:dyDescent="0.3">
      <c r="A81" s="497" t="s">
        <v>464</v>
      </c>
      <c r="B81" s="497"/>
      <c r="C81" s="497"/>
      <c r="D81" s="497"/>
      <c r="E81" s="5"/>
    </row>
    <row r="82" spans="1:7" x14ac:dyDescent="0.3">
      <c r="B82" s="43"/>
    </row>
    <row r="83" spans="1:7" s="22" customFormat="1" ht="12.75" x14ac:dyDescent="0.2"/>
    <row r="84" spans="1:7" x14ac:dyDescent="0.3">
      <c r="A84" s="66" t="s">
        <v>107</v>
      </c>
      <c r="E84" s="5"/>
    </row>
    <row r="85" spans="1:7" x14ac:dyDescent="0.3">
      <c r="E85"/>
      <c r="F85"/>
      <c r="G85"/>
    </row>
    <row r="86" spans="1:7" x14ac:dyDescent="0.3">
      <c r="D86" s="12"/>
      <c r="E86"/>
      <c r="F86"/>
      <c r="G86"/>
    </row>
    <row r="87" spans="1:7" x14ac:dyDescent="0.3">
      <c r="A87"/>
      <c r="B87" s="66" t="s">
        <v>414</v>
      </c>
      <c r="D87" s="12"/>
      <c r="E87"/>
      <c r="F87"/>
      <c r="G87"/>
    </row>
    <row r="88" spans="1:7" x14ac:dyDescent="0.3">
      <c r="A88"/>
      <c r="B88" s="2" t="s">
        <v>415</v>
      </c>
      <c r="D88" s="12"/>
      <c r="E88"/>
      <c r="F88"/>
      <c r="G88"/>
    </row>
    <row r="89" spans="1:7" customFormat="1" ht="12.75" x14ac:dyDescent="0.2">
      <c r="B89" s="63" t="s">
        <v>139</v>
      </c>
    </row>
    <row r="90" spans="1:7" s="22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313</v>
      </c>
      <c r="B1" s="74"/>
      <c r="C1" s="494" t="s">
        <v>109</v>
      </c>
      <c r="D1" s="494"/>
      <c r="E1" s="88"/>
    </row>
    <row r="2" spans="1:5" s="6" customFormat="1" x14ac:dyDescent="0.3">
      <c r="A2" s="71" t="s">
        <v>314</v>
      </c>
      <c r="B2" s="74"/>
      <c r="C2" s="492" t="str">
        <f>'ფორმა N1'!L2</f>
        <v>08.01.2017-08.21.2017</v>
      </c>
      <c r="D2" s="492"/>
      <c r="E2" s="88"/>
    </row>
    <row r="3" spans="1:5" s="6" customFormat="1" x14ac:dyDescent="0.3">
      <c r="A3" s="73" t="s">
        <v>140</v>
      </c>
      <c r="B3" s="71"/>
      <c r="C3" s="154"/>
      <c r="D3" s="154"/>
      <c r="E3" s="88"/>
    </row>
    <row r="4" spans="1:5" s="6" customFormat="1" x14ac:dyDescent="0.3">
      <c r="A4" s="73"/>
      <c r="B4" s="73"/>
      <c r="C4" s="154"/>
      <c r="D4" s="154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415" t="str">
        <f>'ფორმა N1'!A5</f>
        <v>მოქალაქეთა პოლიტიკური გაერთიანება  "ეროვნული ფორუმი"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3"/>
      <c r="B8" s="153"/>
      <c r="C8" s="75"/>
      <c r="D8" s="75"/>
      <c r="E8" s="88"/>
    </row>
    <row r="9" spans="1:5" s="6" customFormat="1" ht="30" x14ac:dyDescent="0.3">
      <c r="A9" s="86" t="s">
        <v>64</v>
      </c>
      <c r="B9" s="86" t="s">
        <v>319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315</v>
      </c>
      <c r="B10" s="95"/>
      <c r="C10" s="4"/>
      <c r="D10" s="4"/>
      <c r="E10" s="90"/>
    </row>
    <row r="11" spans="1:5" s="10" customFormat="1" x14ac:dyDescent="0.2">
      <c r="A11" s="95" t="s">
        <v>316</v>
      </c>
      <c r="B11" s="95"/>
      <c r="C11" s="4"/>
      <c r="D11" s="4"/>
      <c r="E11" s="91"/>
    </row>
    <row r="12" spans="1:5" s="10" customFormat="1" x14ac:dyDescent="0.2">
      <c r="A12" s="84" t="s">
        <v>273</v>
      </c>
      <c r="B12" s="84"/>
      <c r="C12" s="4"/>
      <c r="D12" s="4"/>
      <c r="E12" s="91"/>
    </row>
    <row r="13" spans="1:5" s="10" customFormat="1" x14ac:dyDescent="0.2">
      <c r="A13" s="84" t="s">
        <v>273</v>
      </c>
      <c r="B13" s="84"/>
      <c r="C13" s="4"/>
      <c r="D13" s="4"/>
      <c r="E13" s="91"/>
    </row>
    <row r="14" spans="1:5" s="10" customFormat="1" x14ac:dyDescent="0.2">
      <c r="A14" s="84" t="s">
        <v>273</v>
      </c>
      <c r="B14" s="84"/>
      <c r="C14" s="4"/>
      <c r="D14" s="4"/>
      <c r="E14" s="91"/>
    </row>
    <row r="15" spans="1:5" s="10" customFormat="1" x14ac:dyDescent="0.2">
      <c r="A15" s="84" t="s">
        <v>273</v>
      </c>
      <c r="B15" s="84"/>
      <c r="C15" s="4"/>
      <c r="D15" s="4"/>
      <c r="E15" s="91"/>
    </row>
    <row r="16" spans="1:5" s="10" customFormat="1" x14ac:dyDescent="0.2">
      <c r="A16" s="84" t="s">
        <v>273</v>
      </c>
      <c r="B16" s="84"/>
      <c r="C16" s="4"/>
      <c r="D16" s="4"/>
      <c r="E16" s="91"/>
    </row>
    <row r="17" spans="1:5" s="10" customFormat="1" ht="17.25" customHeight="1" x14ac:dyDescent="0.2">
      <c r="A17" s="95" t="s">
        <v>317</v>
      </c>
      <c r="B17" s="84"/>
      <c r="C17" s="4"/>
      <c r="D17" s="4"/>
      <c r="E17" s="91"/>
    </row>
    <row r="18" spans="1:5" s="10" customFormat="1" ht="18" customHeight="1" x14ac:dyDescent="0.2">
      <c r="A18" s="95" t="s">
        <v>318</v>
      </c>
      <c r="B18" s="84"/>
      <c r="C18" s="4"/>
      <c r="D18" s="4"/>
      <c r="E18" s="91"/>
    </row>
    <row r="19" spans="1:5" s="10" customFormat="1" x14ac:dyDescent="0.2">
      <c r="A19" s="84" t="s">
        <v>273</v>
      </c>
      <c r="B19" s="84"/>
      <c r="C19" s="4"/>
      <c r="D19" s="4"/>
      <c r="E19" s="91"/>
    </row>
    <row r="20" spans="1:5" s="10" customFormat="1" x14ac:dyDescent="0.2">
      <c r="A20" s="84" t="s">
        <v>273</v>
      </c>
      <c r="B20" s="84"/>
      <c r="C20" s="4"/>
      <c r="D20" s="4"/>
      <c r="E20" s="91"/>
    </row>
    <row r="21" spans="1:5" s="10" customFormat="1" x14ac:dyDescent="0.2">
      <c r="A21" s="84" t="s">
        <v>273</v>
      </c>
      <c r="B21" s="84"/>
      <c r="C21" s="4"/>
      <c r="D21" s="4"/>
      <c r="E21" s="91"/>
    </row>
    <row r="22" spans="1:5" s="10" customFormat="1" x14ac:dyDescent="0.2">
      <c r="A22" s="84" t="s">
        <v>273</v>
      </c>
      <c r="B22" s="84"/>
      <c r="C22" s="4"/>
      <c r="D22" s="4"/>
      <c r="E22" s="91"/>
    </row>
    <row r="23" spans="1:5" s="10" customFormat="1" x14ac:dyDescent="0.2">
      <c r="A23" s="84" t="s">
        <v>273</v>
      </c>
      <c r="B23" s="84"/>
      <c r="C23" s="4"/>
      <c r="D23" s="4"/>
      <c r="E23" s="91"/>
    </row>
    <row r="24" spans="1:5" x14ac:dyDescent="0.3">
      <c r="A24" s="96"/>
      <c r="B24" s="96" t="s">
        <v>322</v>
      </c>
      <c r="C24" s="83">
        <f>SUM(C10:C23)</f>
        <v>0</v>
      </c>
      <c r="D24" s="83">
        <f>SUM(D10:D23)</f>
        <v>0</v>
      </c>
      <c r="E24" s="93"/>
    </row>
    <row r="25" spans="1:5" x14ac:dyDescent="0.3">
      <c r="A25" s="43"/>
      <c r="B25" s="43"/>
    </row>
    <row r="26" spans="1:5" x14ac:dyDescent="0.3">
      <c r="A26" s="236" t="s">
        <v>407</v>
      </c>
      <c r="E26" s="5"/>
    </row>
    <row r="27" spans="1:5" x14ac:dyDescent="0.3">
      <c r="A27" s="2" t="s">
        <v>408</v>
      </c>
    </row>
    <row r="28" spans="1:5" x14ac:dyDescent="0.3">
      <c r="A28" s="194" t="s">
        <v>409</v>
      </c>
    </row>
    <row r="29" spans="1:5" x14ac:dyDescent="0.3">
      <c r="A29" s="194"/>
    </row>
    <row r="30" spans="1:5" x14ac:dyDescent="0.3">
      <c r="A30" s="194" t="s">
        <v>337</v>
      </c>
    </row>
    <row r="31" spans="1:5" s="22" customFormat="1" ht="12.75" x14ac:dyDescent="0.2"/>
    <row r="32" spans="1:5" x14ac:dyDescent="0.3">
      <c r="A32" s="66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6"/>
      <c r="B35" s="66" t="s">
        <v>266</v>
      </c>
      <c r="D35" s="12"/>
      <c r="E35"/>
      <c r="F35"/>
      <c r="G35"/>
      <c r="H35"/>
      <c r="I35"/>
    </row>
    <row r="36" spans="1:9" x14ac:dyDescent="0.3">
      <c r="B36" s="2" t="s">
        <v>265</v>
      </c>
      <c r="D36" s="12"/>
      <c r="E36"/>
      <c r="F36"/>
      <c r="G36"/>
      <c r="H36"/>
      <c r="I36"/>
    </row>
    <row r="37" spans="1:9" customFormat="1" ht="12.75" x14ac:dyDescent="0.2">
      <c r="A37" s="63"/>
      <c r="B37" s="63" t="s">
        <v>139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view="pageBreakPreview" zoomScale="80" zoomScaleNormal="100" zoomScaleSheetLayoutView="80" workbookViewId="0">
      <selection activeCell="I32" sqref="I32"/>
    </sheetView>
  </sheetViews>
  <sheetFormatPr defaultRowHeight="12.75" x14ac:dyDescent="0.2"/>
  <cols>
    <col min="1" max="1" width="5.42578125" style="178" customWidth="1"/>
    <col min="2" max="2" width="20.85546875" style="178" customWidth="1"/>
    <col min="3" max="3" width="26" style="178" customWidth="1"/>
    <col min="4" max="4" width="17" style="178" customWidth="1"/>
    <col min="5" max="5" width="18.140625" style="178" customWidth="1"/>
    <col min="6" max="6" width="14.7109375" style="178" customWidth="1"/>
    <col min="7" max="7" width="15.5703125" style="178" customWidth="1"/>
    <col min="8" max="8" width="14.7109375" style="178" customWidth="1"/>
    <col min="9" max="9" width="29.7109375" style="178" customWidth="1"/>
    <col min="10" max="10" width="0" style="178" hidden="1" customWidth="1"/>
    <col min="11" max="16384" width="9.140625" style="178"/>
  </cols>
  <sheetData>
    <row r="1" spans="1:10" ht="15" x14ac:dyDescent="0.3">
      <c r="A1" s="71" t="s">
        <v>391</v>
      </c>
      <c r="B1" s="71"/>
      <c r="C1" s="74"/>
      <c r="D1" s="74"/>
      <c r="E1" s="74"/>
      <c r="F1" s="74"/>
      <c r="G1" s="208"/>
      <c r="H1" s="208"/>
      <c r="I1" s="494" t="s">
        <v>109</v>
      </c>
      <c r="J1" s="494"/>
    </row>
    <row r="2" spans="1:10" ht="15" x14ac:dyDescent="0.3">
      <c r="A2" s="73" t="s">
        <v>140</v>
      </c>
      <c r="B2" s="71"/>
      <c r="C2" s="74"/>
      <c r="D2" s="74"/>
      <c r="E2" s="74"/>
      <c r="F2" s="74"/>
      <c r="G2" s="208"/>
      <c r="H2" s="208"/>
      <c r="I2" s="492" t="str">
        <f>'ფორმა N1'!L2</f>
        <v>08.01.2017-08.21.2017</v>
      </c>
      <c r="J2" s="492"/>
    </row>
    <row r="3" spans="1:10" ht="15" x14ac:dyDescent="0.3">
      <c r="A3" s="73"/>
      <c r="B3" s="73"/>
      <c r="C3" s="71"/>
      <c r="D3" s="71"/>
      <c r="E3" s="71"/>
      <c r="F3" s="71"/>
      <c r="G3" s="156"/>
      <c r="H3" s="156"/>
      <c r="I3" s="208"/>
    </row>
    <row r="4" spans="1:10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  <c r="I4" s="73"/>
    </row>
    <row r="5" spans="1:10" ht="15" x14ac:dyDescent="0.3">
      <c r="A5" s="415" t="str">
        <f>'ფორმა N1'!A5</f>
        <v>მოქალაქეთა პოლიტიკური გაერთიანება  "ეროვნული ფორუმი"</v>
      </c>
      <c r="B5" s="77"/>
      <c r="C5" s="77"/>
      <c r="D5" s="77"/>
      <c r="E5" s="77"/>
      <c r="F5" s="77"/>
      <c r="G5" s="78"/>
      <c r="H5" s="78"/>
      <c r="I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10" ht="45" x14ac:dyDescent="0.2">
      <c r="A7" s="87" t="s">
        <v>64</v>
      </c>
      <c r="B7" s="87" t="s">
        <v>326</v>
      </c>
      <c r="C7" s="87" t="s">
        <v>327</v>
      </c>
      <c r="D7" s="87" t="s">
        <v>227</v>
      </c>
      <c r="E7" s="87" t="s">
        <v>331</v>
      </c>
      <c r="F7" s="87" t="s">
        <v>335</v>
      </c>
      <c r="G7" s="76" t="s">
        <v>10</v>
      </c>
      <c r="H7" s="76" t="s">
        <v>9</v>
      </c>
      <c r="I7" s="76" t="s">
        <v>376</v>
      </c>
      <c r="J7" s="211" t="s">
        <v>334</v>
      </c>
    </row>
    <row r="8" spans="1:10" ht="16.5" customHeight="1" x14ac:dyDescent="0.2">
      <c r="A8" s="95">
        <v>1</v>
      </c>
      <c r="B8" s="447" t="s">
        <v>541</v>
      </c>
      <c r="C8" s="447" t="s">
        <v>542</v>
      </c>
      <c r="D8" s="448" t="s">
        <v>543</v>
      </c>
      <c r="E8" s="449" t="s">
        <v>544</v>
      </c>
      <c r="F8" s="447" t="s">
        <v>334</v>
      </c>
      <c r="G8" s="450">
        <v>0</v>
      </c>
      <c r="H8" s="450">
        <v>0</v>
      </c>
      <c r="I8" s="451">
        <f t="shared" ref="I8:I11" si="0">H8*20%</f>
        <v>0</v>
      </c>
      <c r="J8" s="211" t="s">
        <v>0</v>
      </c>
    </row>
    <row r="9" spans="1:10" ht="16.5" customHeight="1" x14ac:dyDescent="0.2">
      <c r="A9" s="95">
        <v>2</v>
      </c>
      <c r="B9" s="447" t="s">
        <v>545</v>
      </c>
      <c r="C9" s="447" t="s">
        <v>546</v>
      </c>
      <c r="D9" s="448" t="s">
        <v>547</v>
      </c>
      <c r="E9" s="449" t="s">
        <v>544</v>
      </c>
      <c r="F9" s="447" t="s">
        <v>334</v>
      </c>
      <c r="G9" s="450">
        <v>0</v>
      </c>
      <c r="H9" s="450">
        <v>600</v>
      </c>
      <c r="I9" s="451">
        <f t="shared" si="0"/>
        <v>120</v>
      </c>
    </row>
    <row r="10" spans="1:10" ht="16.5" customHeight="1" x14ac:dyDescent="0.2">
      <c r="A10" s="95">
        <v>3</v>
      </c>
      <c r="B10" s="447" t="s">
        <v>548</v>
      </c>
      <c r="C10" s="447" t="s">
        <v>549</v>
      </c>
      <c r="D10" s="448" t="s">
        <v>550</v>
      </c>
      <c r="E10" s="449" t="s">
        <v>544</v>
      </c>
      <c r="F10" s="447" t="s">
        <v>334</v>
      </c>
      <c r="G10" s="450">
        <v>0</v>
      </c>
      <c r="H10" s="450">
        <v>600</v>
      </c>
      <c r="I10" s="451">
        <f t="shared" si="0"/>
        <v>120</v>
      </c>
    </row>
    <row r="11" spans="1:10" ht="16.5" customHeight="1" x14ac:dyDescent="0.2">
      <c r="A11" s="95">
        <v>4</v>
      </c>
      <c r="B11" s="447" t="s">
        <v>551</v>
      </c>
      <c r="C11" s="447" t="s">
        <v>552</v>
      </c>
      <c r="D11" s="447">
        <v>65002007395</v>
      </c>
      <c r="E11" s="449" t="s">
        <v>544</v>
      </c>
      <c r="F11" s="447" t="s">
        <v>334</v>
      </c>
      <c r="G11" s="450">
        <v>0</v>
      </c>
      <c r="H11" s="450">
        <v>600</v>
      </c>
      <c r="I11" s="451">
        <f t="shared" si="0"/>
        <v>120</v>
      </c>
    </row>
    <row r="12" spans="1:10" ht="16.5" customHeight="1" x14ac:dyDescent="0.2">
      <c r="A12" s="95">
        <v>5</v>
      </c>
      <c r="B12" s="447" t="s">
        <v>553</v>
      </c>
      <c r="C12" s="447" t="s">
        <v>554</v>
      </c>
      <c r="D12" s="452" t="s">
        <v>555</v>
      </c>
      <c r="E12" s="449" t="s">
        <v>544</v>
      </c>
      <c r="F12" s="447" t="s">
        <v>334</v>
      </c>
      <c r="G12" s="450">
        <v>0</v>
      </c>
      <c r="H12" s="450">
        <v>600</v>
      </c>
      <c r="I12" s="451">
        <f>H12*20%</f>
        <v>120</v>
      </c>
    </row>
    <row r="13" spans="1:10" ht="16.5" customHeight="1" x14ac:dyDescent="0.2">
      <c r="A13" s="95">
        <v>6</v>
      </c>
      <c r="B13" s="447" t="s">
        <v>556</v>
      </c>
      <c r="C13" s="447" t="s">
        <v>557</v>
      </c>
      <c r="D13" s="448" t="s">
        <v>558</v>
      </c>
      <c r="E13" s="449" t="s">
        <v>544</v>
      </c>
      <c r="F13" s="447" t="s">
        <v>334</v>
      </c>
      <c r="G13" s="450">
        <v>0</v>
      </c>
      <c r="H13" s="450">
        <v>600</v>
      </c>
      <c r="I13" s="451">
        <f t="shared" ref="I13:I24" si="1">H13*20%</f>
        <v>120</v>
      </c>
    </row>
    <row r="14" spans="1:10" ht="16.5" customHeight="1" x14ac:dyDescent="0.2">
      <c r="A14" s="95">
        <v>7</v>
      </c>
      <c r="B14" s="447" t="s">
        <v>559</v>
      </c>
      <c r="C14" s="447" t="s">
        <v>560</v>
      </c>
      <c r="D14" s="448" t="s">
        <v>561</v>
      </c>
      <c r="E14" s="449" t="s">
        <v>544</v>
      </c>
      <c r="F14" s="447" t="s">
        <v>334</v>
      </c>
      <c r="G14" s="450">
        <v>0</v>
      </c>
      <c r="H14" s="450">
        <v>600</v>
      </c>
      <c r="I14" s="451">
        <f t="shared" si="1"/>
        <v>120</v>
      </c>
    </row>
    <row r="15" spans="1:10" ht="16.5" customHeight="1" x14ac:dyDescent="0.2">
      <c r="A15" s="95">
        <v>8</v>
      </c>
      <c r="B15" s="447" t="s">
        <v>562</v>
      </c>
      <c r="C15" s="447" t="s">
        <v>563</v>
      </c>
      <c r="D15" s="448" t="s">
        <v>564</v>
      </c>
      <c r="E15" s="449" t="s">
        <v>544</v>
      </c>
      <c r="F15" s="447" t="s">
        <v>334</v>
      </c>
      <c r="G15" s="450">
        <v>0</v>
      </c>
      <c r="H15" s="450">
        <v>600</v>
      </c>
      <c r="I15" s="451">
        <f t="shared" si="1"/>
        <v>120</v>
      </c>
    </row>
    <row r="16" spans="1:10" ht="16.5" customHeight="1" x14ac:dyDescent="0.2">
      <c r="A16" s="95">
        <v>9</v>
      </c>
      <c r="B16" s="447" t="s">
        <v>565</v>
      </c>
      <c r="C16" s="447" t="s">
        <v>566</v>
      </c>
      <c r="D16" s="448" t="s">
        <v>567</v>
      </c>
      <c r="E16" s="449" t="s">
        <v>544</v>
      </c>
      <c r="F16" s="447" t="s">
        <v>334</v>
      </c>
      <c r="G16" s="450">
        <v>0</v>
      </c>
      <c r="H16" s="450">
        <v>0</v>
      </c>
      <c r="I16" s="451">
        <f t="shared" si="1"/>
        <v>0</v>
      </c>
    </row>
    <row r="17" spans="1:9" ht="16.5" customHeight="1" x14ac:dyDescent="0.2">
      <c r="A17" s="95">
        <v>10</v>
      </c>
      <c r="B17" s="447" t="s">
        <v>568</v>
      </c>
      <c r="C17" s="447" t="s">
        <v>569</v>
      </c>
      <c r="D17" s="448" t="s">
        <v>570</v>
      </c>
      <c r="E17" s="449" t="s">
        <v>544</v>
      </c>
      <c r="F17" s="447" t="s">
        <v>334</v>
      </c>
      <c r="G17" s="450">
        <v>0</v>
      </c>
      <c r="H17" s="450">
        <v>600</v>
      </c>
      <c r="I17" s="451">
        <f t="shared" si="1"/>
        <v>120</v>
      </c>
    </row>
    <row r="18" spans="1:9" ht="16.5" customHeight="1" x14ac:dyDescent="0.2">
      <c r="A18" s="95">
        <v>11</v>
      </c>
      <c r="B18" s="447" t="s">
        <v>571</v>
      </c>
      <c r="C18" s="447" t="s">
        <v>572</v>
      </c>
      <c r="D18" s="448" t="s">
        <v>573</v>
      </c>
      <c r="E18" s="449" t="s">
        <v>544</v>
      </c>
      <c r="F18" s="447" t="s">
        <v>334</v>
      </c>
      <c r="G18" s="450">
        <v>0</v>
      </c>
      <c r="H18" s="450">
        <v>600</v>
      </c>
      <c r="I18" s="451">
        <f t="shared" si="1"/>
        <v>120</v>
      </c>
    </row>
    <row r="19" spans="1:9" ht="16.5" customHeight="1" x14ac:dyDescent="0.2">
      <c r="A19" s="95">
        <v>12</v>
      </c>
      <c r="B19" s="447" t="s">
        <v>574</v>
      </c>
      <c r="C19" s="447" t="s">
        <v>575</v>
      </c>
      <c r="D19" s="448" t="s">
        <v>576</v>
      </c>
      <c r="E19" s="449" t="s">
        <v>544</v>
      </c>
      <c r="F19" s="447" t="s">
        <v>334</v>
      </c>
      <c r="G19" s="450">
        <v>0</v>
      </c>
      <c r="H19" s="450">
        <v>0</v>
      </c>
      <c r="I19" s="451">
        <f>H19*20%</f>
        <v>0</v>
      </c>
    </row>
    <row r="20" spans="1:9" ht="16.5" customHeight="1" x14ac:dyDescent="0.2">
      <c r="A20" s="95">
        <v>13</v>
      </c>
      <c r="B20" s="447" t="s">
        <v>577</v>
      </c>
      <c r="C20" s="447" t="s">
        <v>578</v>
      </c>
      <c r="D20" s="448" t="s">
        <v>579</v>
      </c>
      <c r="E20" s="449" t="s">
        <v>544</v>
      </c>
      <c r="F20" s="447" t="s">
        <v>334</v>
      </c>
      <c r="G20" s="450">
        <v>0</v>
      </c>
      <c r="H20" s="450">
        <v>0</v>
      </c>
      <c r="I20" s="451">
        <f t="shared" si="1"/>
        <v>0</v>
      </c>
    </row>
    <row r="21" spans="1:9" ht="16.5" customHeight="1" x14ac:dyDescent="0.2">
      <c r="A21" s="95">
        <v>14</v>
      </c>
      <c r="B21" s="447" t="s">
        <v>551</v>
      </c>
      <c r="C21" s="447" t="s">
        <v>580</v>
      </c>
      <c r="D21" s="448" t="s">
        <v>581</v>
      </c>
      <c r="E21" s="449" t="s">
        <v>544</v>
      </c>
      <c r="F21" s="447" t="s">
        <v>334</v>
      </c>
      <c r="G21" s="450">
        <v>0</v>
      </c>
      <c r="H21" s="450">
        <v>600</v>
      </c>
      <c r="I21" s="451">
        <f t="shared" si="1"/>
        <v>120</v>
      </c>
    </row>
    <row r="22" spans="1:9" ht="16.5" customHeight="1" x14ac:dyDescent="0.2">
      <c r="A22" s="95">
        <v>15</v>
      </c>
      <c r="B22" s="447" t="s">
        <v>582</v>
      </c>
      <c r="C22" s="447" t="s">
        <v>583</v>
      </c>
      <c r="D22" s="448" t="s">
        <v>584</v>
      </c>
      <c r="E22" s="449" t="s">
        <v>544</v>
      </c>
      <c r="F22" s="447" t="s">
        <v>334</v>
      </c>
      <c r="G22" s="450">
        <v>0</v>
      </c>
      <c r="H22" s="450">
        <v>600</v>
      </c>
      <c r="I22" s="451">
        <f t="shared" si="1"/>
        <v>120</v>
      </c>
    </row>
    <row r="23" spans="1:9" ht="16.5" customHeight="1" x14ac:dyDescent="0.2">
      <c r="A23" s="95">
        <v>16</v>
      </c>
      <c r="B23" s="447" t="s">
        <v>585</v>
      </c>
      <c r="C23" s="447" t="s">
        <v>586</v>
      </c>
      <c r="D23" s="448" t="s">
        <v>587</v>
      </c>
      <c r="E23" s="449" t="s">
        <v>544</v>
      </c>
      <c r="F23" s="447" t="s">
        <v>334</v>
      </c>
      <c r="G23" s="450">
        <v>0</v>
      </c>
      <c r="H23" s="450">
        <v>250</v>
      </c>
      <c r="I23" s="451">
        <f>H23*20%</f>
        <v>50</v>
      </c>
    </row>
    <row r="24" spans="1:9" ht="16.5" customHeight="1" x14ac:dyDescent="0.2">
      <c r="A24" s="95">
        <v>17</v>
      </c>
      <c r="B24" s="447" t="s">
        <v>588</v>
      </c>
      <c r="C24" s="447" t="s">
        <v>589</v>
      </c>
      <c r="D24" s="448" t="s">
        <v>590</v>
      </c>
      <c r="E24" s="449" t="s">
        <v>544</v>
      </c>
      <c r="F24" s="447" t="s">
        <v>334</v>
      </c>
      <c r="G24" s="450">
        <v>0</v>
      </c>
      <c r="H24" s="450">
        <v>375</v>
      </c>
      <c r="I24" s="451">
        <f t="shared" si="1"/>
        <v>75</v>
      </c>
    </row>
    <row r="25" spans="1:9" ht="16.5" customHeight="1" x14ac:dyDescent="0.2">
      <c r="A25" s="84" t="s">
        <v>271</v>
      </c>
      <c r="B25" s="84"/>
      <c r="C25" s="84"/>
      <c r="D25" s="84"/>
      <c r="E25" s="84"/>
      <c r="F25" s="95"/>
      <c r="G25" s="4"/>
      <c r="H25" s="4"/>
      <c r="I25" s="4"/>
    </row>
    <row r="26" spans="1:9" ht="15" x14ac:dyDescent="0.3">
      <c r="A26" s="84"/>
      <c r="B26" s="96"/>
      <c r="C26" s="96"/>
      <c r="D26" s="96"/>
      <c r="E26" s="96"/>
      <c r="F26" s="84" t="s">
        <v>422</v>
      </c>
      <c r="G26" s="83">
        <f>SUM(G8:G25)</f>
        <v>0</v>
      </c>
      <c r="H26" s="83">
        <f>SUM(H8:H25)</f>
        <v>7225</v>
      </c>
      <c r="I26" s="83">
        <f>SUM(I8:I25)</f>
        <v>1445</v>
      </c>
    </row>
    <row r="27" spans="1:9" ht="15" x14ac:dyDescent="0.3">
      <c r="A27" s="209"/>
      <c r="B27" s="209"/>
      <c r="C27" s="209"/>
      <c r="D27" s="209"/>
      <c r="E27" s="209"/>
      <c r="F27" s="209"/>
      <c r="G27" s="209"/>
      <c r="H27" s="177"/>
      <c r="I27" s="177"/>
    </row>
    <row r="28" spans="1:9" ht="15" x14ac:dyDescent="0.3">
      <c r="A28" s="210" t="s">
        <v>411</v>
      </c>
      <c r="B28" s="210"/>
      <c r="C28" s="209"/>
      <c r="D28" s="209"/>
      <c r="E28" s="209"/>
      <c r="F28" s="209"/>
      <c r="G28" s="209"/>
      <c r="H28" s="177"/>
      <c r="I28" s="177"/>
    </row>
    <row r="29" spans="1:9" ht="15" x14ac:dyDescent="0.3">
      <c r="A29" s="210"/>
      <c r="B29" s="210"/>
      <c r="C29" s="209"/>
      <c r="D29" s="209"/>
      <c r="E29" s="209"/>
      <c r="F29" s="209"/>
      <c r="G29" s="209"/>
      <c r="H29" s="177"/>
      <c r="I29" s="177"/>
    </row>
    <row r="30" spans="1:9" x14ac:dyDescent="0.2">
      <c r="A30" s="206"/>
      <c r="B30" s="206"/>
      <c r="C30" s="206"/>
      <c r="D30" s="206"/>
      <c r="E30" s="206"/>
      <c r="F30" s="206"/>
      <c r="G30" s="206"/>
      <c r="H30" s="206"/>
      <c r="I30" s="206"/>
    </row>
    <row r="31" spans="1:9" ht="15" x14ac:dyDescent="0.3">
      <c r="A31" s="183" t="s">
        <v>107</v>
      </c>
      <c r="B31" s="183"/>
      <c r="C31" s="177"/>
      <c r="D31" s="177"/>
      <c r="E31" s="177"/>
      <c r="F31" s="177"/>
      <c r="G31" s="177"/>
      <c r="H31" s="177"/>
      <c r="I31" s="177"/>
    </row>
    <row r="32" spans="1:9" ht="15" x14ac:dyDescent="0.3">
      <c r="A32" s="177"/>
      <c r="B32" s="177"/>
      <c r="C32" s="177"/>
      <c r="D32" s="177"/>
      <c r="E32" s="177"/>
      <c r="F32" s="177"/>
      <c r="G32" s="177"/>
      <c r="H32" s="177"/>
      <c r="I32" s="177"/>
    </row>
    <row r="33" spans="1:9" ht="15" x14ac:dyDescent="0.3">
      <c r="A33" s="177"/>
      <c r="B33" s="177"/>
      <c r="C33" s="177"/>
      <c r="D33" s="177"/>
      <c r="E33" s="181"/>
      <c r="F33" s="181"/>
      <c r="G33" s="181"/>
      <c r="H33" s="177"/>
      <c r="I33" s="177"/>
    </row>
    <row r="34" spans="1:9" ht="15" x14ac:dyDescent="0.3">
      <c r="A34" s="183"/>
      <c r="B34" s="183"/>
      <c r="C34" s="183" t="s">
        <v>375</v>
      </c>
      <c r="D34" s="183"/>
      <c r="E34" s="183"/>
      <c r="F34" s="183"/>
      <c r="G34" s="183"/>
      <c r="H34" s="177"/>
      <c r="I34" s="177"/>
    </row>
    <row r="35" spans="1:9" ht="15" x14ac:dyDescent="0.3">
      <c r="A35" s="177"/>
      <c r="B35" s="177"/>
      <c r="C35" s="177" t="s">
        <v>374</v>
      </c>
      <c r="D35" s="177"/>
      <c r="E35" s="177"/>
      <c r="F35" s="177"/>
      <c r="G35" s="177"/>
      <c r="H35" s="177"/>
      <c r="I35" s="177"/>
    </row>
    <row r="36" spans="1:9" x14ac:dyDescent="0.2">
      <c r="A36" s="185"/>
      <c r="B36" s="185"/>
      <c r="C36" s="185" t="s">
        <v>139</v>
      </c>
      <c r="D36" s="185"/>
      <c r="E36" s="185"/>
      <c r="F36" s="185"/>
      <c r="G36" s="185"/>
    </row>
  </sheetData>
  <mergeCells count="2">
    <mergeCell ref="I1:J1"/>
    <mergeCell ref="I2:J2"/>
  </mergeCells>
  <printOptions gridLines="1"/>
  <pageMargins left="0.25" right="0.25" top="0.5" bottom="0.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view="pageBreakPreview" topLeftCell="A31" zoomScale="80" zoomScaleNormal="100" zoomScaleSheetLayoutView="80" workbookViewId="0">
      <selection activeCell="H49" sqref="H49"/>
    </sheetView>
  </sheetViews>
  <sheetFormatPr defaultRowHeight="12.75" x14ac:dyDescent="0.2"/>
  <cols>
    <col min="1" max="1" width="5" customWidth="1"/>
    <col min="2" max="3" width="18.140625" customWidth="1"/>
    <col min="4" max="4" width="18.5703125" customWidth="1"/>
    <col min="5" max="5" width="18" customWidth="1"/>
    <col min="6" max="6" width="21" customWidth="1"/>
    <col min="7" max="7" width="15" customWidth="1"/>
    <col min="8" max="8" width="12" customWidth="1"/>
  </cols>
  <sheetData>
    <row r="1" spans="1:9" ht="15" x14ac:dyDescent="0.3">
      <c r="A1" s="71" t="s">
        <v>352</v>
      </c>
      <c r="B1" s="74"/>
      <c r="C1" s="74"/>
      <c r="D1" s="74"/>
      <c r="E1" s="74"/>
      <c r="F1" s="74"/>
      <c r="G1" s="494" t="s">
        <v>109</v>
      </c>
      <c r="H1" s="494"/>
      <c r="I1" s="346"/>
    </row>
    <row r="2" spans="1:9" ht="15" x14ac:dyDescent="0.3">
      <c r="A2" s="73" t="s">
        <v>140</v>
      </c>
      <c r="B2" s="74"/>
      <c r="C2" s="74"/>
      <c r="D2" s="74"/>
      <c r="E2" s="74"/>
      <c r="F2" s="74"/>
      <c r="G2" s="492" t="str">
        <f>'ფორმა N1'!L2</f>
        <v>08.01.2017-08.21.2017</v>
      </c>
      <c r="H2" s="492"/>
      <c r="I2" s="73"/>
    </row>
    <row r="3" spans="1:9" ht="15" x14ac:dyDescent="0.3">
      <c r="A3" s="73"/>
      <c r="B3" s="73"/>
      <c r="C3" s="73"/>
      <c r="D3" s="73"/>
      <c r="E3" s="73"/>
      <c r="F3" s="73"/>
      <c r="G3" s="156"/>
      <c r="H3" s="156"/>
      <c r="I3" s="346"/>
    </row>
    <row r="4" spans="1:9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  <c r="I4" s="73"/>
    </row>
    <row r="5" spans="1:9" ht="15" x14ac:dyDescent="0.3">
      <c r="A5" s="415" t="str">
        <f>'ფორმა N1'!A5</f>
        <v>მოქალაქეთა პოლიტიკური გაერთიანება  "ეროვნული ფორუმი"</v>
      </c>
      <c r="B5" s="77"/>
      <c r="C5" s="77"/>
      <c r="D5" s="77"/>
      <c r="E5" s="77"/>
      <c r="F5" s="77"/>
      <c r="G5" s="78"/>
      <c r="H5" s="78"/>
      <c r="I5" s="346"/>
    </row>
    <row r="6" spans="1:9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9" ht="15" x14ac:dyDescent="0.3">
      <c r="A7" s="155"/>
      <c r="B7" s="155"/>
      <c r="C7" s="238"/>
      <c r="D7" s="155"/>
      <c r="E7" s="155"/>
      <c r="F7" s="155"/>
      <c r="G7" s="75"/>
      <c r="H7" s="75"/>
      <c r="I7" s="73"/>
    </row>
    <row r="8" spans="1:9" ht="45" x14ac:dyDescent="0.2">
      <c r="A8" s="342" t="s">
        <v>64</v>
      </c>
      <c r="B8" s="76" t="s">
        <v>326</v>
      </c>
      <c r="C8" s="87" t="s">
        <v>327</v>
      </c>
      <c r="D8" s="87" t="s">
        <v>227</v>
      </c>
      <c r="E8" s="87" t="s">
        <v>330</v>
      </c>
      <c r="F8" s="87" t="s">
        <v>329</v>
      </c>
      <c r="G8" s="87" t="s">
        <v>371</v>
      </c>
      <c r="H8" s="76" t="s">
        <v>10</v>
      </c>
      <c r="I8" s="76" t="s">
        <v>9</v>
      </c>
    </row>
    <row r="9" spans="1:9" ht="40.5" customHeight="1" x14ac:dyDescent="0.2">
      <c r="A9" s="453">
        <v>1</v>
      </c>
      <c r="B9" s="447" t="s">
        <v>591</v>
      </c>
      <c r="C9" s="447" t="s">
        <v>554</v>
      </c>
      <c r="D9" s="448" t="s">
        <v>592</v>
      </c>
      <c r="E9" s="454" t="s">
        <v>593</v>
      </c>
      <c r="F9" s="454" t="s">
        <v>594</v>
      </c>
      <c r="G9" s="455">
        <v>8</v>
      </c>
      <c r="H9" s="451">
        <v>120</v>
      </c>
      <c r="I9" s="451">
        <v>120</v>
      </c>
    </row>
    <row r="10" spans="1:9" ht="40.5" customHeight="1" x14ac:dyDescent="0.2">
      <c r="A10" s="453">
        <v>2</v>
      </c>
      <c r="B10" s="447" t="s">
        <v>595</v>
      </c>
      <c r="C10" s="447" t="s">
        <v>596</v>
      </c>
      <c r="D10" s="448" t="s">
        <v>576</v>
      </c>
      <c r="E10" s="454" t="s">
        <v>593</v>
      </c>
      <c r="F10" s="454" t="s">
        <v>594</v>
      </c>
      <c r="G10" s="455">
        <v>8</v>
      </c>
      <c r="H10" s="451">
        <v>120</v>
      </c>
      <c r="I10" s="451">
        <v>120</v>
      </c>
    </row>
    <row r="11" spans="1:9" ht="40.5" customHeight="1" x14ac:dyDescent="0.2">
      <c r="A11" s="453">
        <v>3</v>
      </c>
      <c r="B11" s="447" t="s">
        <v>577</v>
      </c>
      <c r="C11" s="447" t="s">
        <v>578</v>
      </c>
      <c r="D11" s="448" t="s">
        <v>579</v>
      </c>
      <c r="E11" s="454" t="s">
        <v>593</v>
      </c>
      <c r="F11" s="454" t="s">
        <v>594</v>
      </c>
      <c r="G11" s="455">
        <v>8</v>
      </c>
      <c r="H11" s="451">
        <v>120</v>
      </c>
      <c r="I11" s="451">
        <v>120</v>
      </c>
    </row>
    <row r="12" spans="1:9" ht="40.5" customHeight="1" x14ac:dyDescent="0.2">
      <c r="A12" s="453">
        <v>4</v>
      </c>
      <c r="B12" s="447" t="s">
        <v>597</v>
      </c>
      <c r="C12" s="447" t="s">
        <v>598</v>
      </c>
      <c r="D12" s="448" t="s">
        <v>599</v>
      </c>
      <c r="E12" s="454" t="s">
        <v>593</v>
      </c>
      <c r="F12" s="454" t="s">
        <v>594</v>
      </c>
      <c r="G12" s="455">
        <v>8</v>
      </c>
      <c r="H12" s="451">
        <v>120</v>
      </c>
      <c r="I12" s="451">
        <v>120</v>
      </c>
    </row>
    <row r="13" spans="1:9" ht="40.5" customHeight="1" x14ac:dyDescent="0.2">
      <c r="A13" s="453">
        <v>5</v>
      </c>
      <c r="B13" s="447" t="s">
        <v>600</v>
      </c>
      <c r="C13" s="447" t="s">
        <v>601</v>
      </c>
      <c r="D13" s="448" t="s">
        <v>602</v>
      </c>
      <c r="E13" s="454" t="s">
        <v>593</v>
      </c>
      <c r="F13" s="454" t="s">
        <v>594</v>
      </c>
      <c r="G13" s="455">
        <v>8</v>
      </c>
      <c r="H13" s="451">
        <v>120</v>
      </c>
      <c r="I13" s="451">
        <v>120</v>
      </c>
    </row>
    <row r="14" spans="1:9" ht="40.5" customHeight="1" x14ac:dyDescent="0.2">
      <c r="A14" s="453">
        <v>6</v>
      </c>
      <c r="B14" s="447" t="s">
        <v>603</v>
      </c>
      <c r="C14" s="447" t="s">
        <v>604</v>
      </c>
      <c r="D14" s="448" t="s">
        <v>605</v>
      </c>
      <c r="E14" s="454" t="s">
        <v>593</v>
      </c>
      <c r="F14" s="454" t="s">
        <v>594</v>
      </c>
      <c r="G14" s="455">
        <v>8</v>
      </c>
      <c r="H14" s="451">
        <v>120</v>
      </c>
      <c r="I14" s="451">
        <v>120</v>
      </c>
    </row>
    <row r="15" spans="1:9" ht="40.5" customHeight="1" x14ac:dyDescent="0.2">
      <c r="A15" s="453">
        <v>7</v>
      </c>
      <c r="B15" s="456" t="s">
        <v>606</v>
      </c>
      <c r="C15" s="456" t="s">
        <v>607</v>
      </c>
      <c r="D15" s="452" t="s">
        <v>608</v>
      </c>
      <c r="E15" s="454" t="s">
        <v>593</v>
      </c>
      <c r="F15" s="454" t="s">
        <v>594</v>
      </c>
      <c r="G15" s="455">
        <v>8</v>
      </c>
      <c r="H15" s="451">
        <v>120</v>
      </c>
      <c r="I15" s="451">
        <v>120</v>
      </c>
    </row>
    <row r="16" spans="1:9" ht="33.75" x14ac:dyDescent="0.2">
      <c r="A16" s="453">
        <v>8</v>
      </c>
      <c r="B16" s="447" t="s">
        <v>562</v>
      </c>
      <c r="C16" s="447" t="s">
        <v>563</v>
      </c>
      <c r="D16" s="448" t="s">
        <v>564</v>
      </c>
      <c r="E16" s="454" t="s">
        <v>593</v>
      </c>
      <c r="F16" s="457" t="s">
        <v>609</v>
      </c>
      <c r="G16" s="455">
        <v>8</v>
      </c>
      <c r="H16" s="451">
        <v>120</v>
      </c>
      <c r="I16" s="451">
        <v>120</v>
      </c>
    </row>
    <row r="17" spans="1:9" ht="33.75" x14ac:dyDescent="0.2">
      <c r="A17" s="453">
        <v>9</v>
      </c>
      <c r="B17" s="447" t="s">
        <v>571</v>
      </c>
      <c r="C17" s="447" t="s">
        <v>572</v>
      </c>
      <c r="D17" s="458" t="s">
        <v>573</v>
      </c>
      <c r="E17" s="454" t="s">
        <v>593</v>
      </c>
      <c r="F17" s="457" t="s">
        <v>609</v>
      </c>
      <c r="G17" s="455">
        <v>8</v>
      </c>
      <c r="H17" s="451">
        <v>120</v>
      </c>
      <c r="I17" s="451">
        <v>120</v>
      </c>
    </row>
    <row r="18" spans="1:9" ht="33.75" x14ac:dyDescent="0.2">
      <c r="A18" s="453">
        <v>10</v>
      </c>
      <c r="B18" s="447" t="s">
        <v>551</v>
      </c>
      <c r="C18" s="447" t="s">
        <v>552</v>
      </c>
      <c r="D18" s="448">
        <v>65002007395</v>
      </c>
      <c r="E18" s="454" t="s">
        <v>593</v>
      </c>
      <c r="F18" s="457" t="s">
        <v>609</v>
      </c>
      <c r="G18" s="455">
        <v>8</v>
      </c>
      <c r="H18" s="451">
        <v>120</v>
      </c>
      <c r="I18" s="451">
        <v>120</v>
      </c>
    </row>
    <row r="19" spans="1:9" ht="33.75" x14ac:dyDescent="0.2">
      <c r="A19" s="453">
        <v>11</v>
      </c>
      <c r="B19" s="447" t="s">
        <v>551</v>
      </c>
      <c r="C19" s="447" t="s">
        <v>580</v>
      </c>
      <c r="D19" s="448" t="s">
        <v>581</v>
      </c>
      <c r="E19" s="454" t="s">
        <v>593</v>
      </c>
      <c r="F19" s="457" t="s">
        <v>609</v>
      </c>
      <c r="G19" s="455">
        <v>8</v>
      </c>
      <c r="H19" s="451">
        <v>120</v>
      </c>
      <c r="I19" s="451">
        <v>120</v>
      </c>
    </row>
    <row r="20" spans="1:9" ht="33.75" x14ac:dyDescent="0.2">
      <c r="A20" s="453">
        <v>12</v>
      </c>
      <c r="B20" s="447" t="s">
        <v>582</v>
      </c>
      <c r="C20" s="447" t="s">
        <v>583</v>
      </c>
      <c r="D20" s="448" t="s">
        <v>584</v>
      </c>
      <c r="E20" s="454" t="s">
        <v>593</v>
      </c>
      <c r="F20" s="457" t="s">
        <v>609</v>
      </c>
      <c r="G20" s="455">
        <v>8</v>
      </c>
      <c r="H20" s="451">
        <v>120</v>
      </c>
      <c r="I20" s="451">
        <v>120</v>
      </c>
    </row>
    <row r="21" spans="1:9" ht="33.75" x14ac:dyDescent="0.2">
      <c r="A21" s="453">
        <v>13</v>
      </c>
      <c r="B21" s="456" t="s">
        <v>610</v>
      </c>
      <c r="C21" s="456" t="s">
        <v>611</v>
      </c>
      <c r="D21" s="459" t="s">
        <v>612</v>
      </c>
      <c r="E21" s="454" t="s">
        <v>593</v>
      </c>
      <c r="F21" s="457" t="s">
        <v>609</v>
      </c>
      <c r="G21" s="455">
        <v>8</v>
      </c>
      <c r="H21" s="451">
        <v>120</v>
      </c>
      <c r="I21" s="451">
        <v>120</v>
      </c>
    </row>
    <row r="22" spans="1:9" ht="42" customHeight="1" x14ac:dyDescent="0.2">
      <c r="A22" s="453">
        <v>14</v>
      </c>
      <c r="B22" s="447" t="s">
        <v>613</v>
      </c>
      <c r="C22" s="447" t="s">
        <v>614</v>
      </c>
      <c r="D22" s="452" t="s">
        <v>615</v>
      </c>
      <c r="E22" s="454" t="s">
        <v>593</v>
      </c>
      <c r="F22" s="457" t="s">
        <v>609</v>
      </c>
      <c r="G22" s="455">
        <v>8</v>
      </c>
      <c r="H22" s="451">
        <v>120</v>
      </c>
      <c r="I22" s="451">
        <v>120</v>
      </c>
    </row>
    <row r="23" spans="1:9" ht="33.75" customHeight="1" x14ac:dyDescent="0.2">
      <c r="A23" s="453">
        <v>1</v>
      </c>
      <c r="B23" s="447" t="s">
        <v>541</v>
      </c>
      <c r="C23" s="447" t="s">
        <v>542</v>
      </c>
      <c r="D23" s="452" t="s">
        <v>543</v>
      </c>
      <c r="E23" s="454" t="s">
        <v>593</v>
      </c>
      <c r="F23" s="84" t="s">
        <v>616</v>
      </c>
      <c r="G23" s="455">
        <v>4</v>
      </c>
      <c r="H23" s="451">
        <v>60</v>
      </c>
      <c r="I23" s="451">
        <v>60</v>
      </c>
    </row>
    <row r="24" spans="1:9" ht="33.75" customHeight="1" x14ac:dyDescent="0.2">
      <c r="A24" s="453">
        <v>2</v>
      </c>
      <c r="B24" s="447" t="s">
        <v>568</v>
      </c>
      <c r="C24" s="447" t="s">
        <v>569</v>
      </c>
      <c r="D24" s="448" t="s">
        <v>570</v>
      </c>
      <c r="E24" s="454" t="s">
        <v>593</v>
      </c>
      <c r="F24" s="84" t="s">
        <v>616</v>
      </c>
      <c r="G24" s="455">
        <v>4</v>
      </c>
      <c r="H24" s="451">
        <v>60</v>
      </c>
      <c r="I24" s="451">
        <v>60</v>
      </c>
    </row>
    <row r="25" spans="1:9" ht="33.75" customHeight="1" x14ac:dyDescent="0.2">
      <c r="A25" s="453">
        <v>1</v>
      </c>
      <c r="B25" s="447" t="s">
        <v>562</v>
      </c>
      <c r="C25" s="447" t="s">
        <v>563</v>
      </c>
      <c r="D25" s="448" t="s">
        <v>564</v>
      </c>
      <c r="E25" s="454" t="s">
        <v>593</v>
      </c>
      <c r="F25" s="84" t="s">
        <v>617</v>
      </c>
      <c r="G25" s="455">
        <v>3</v>
      </c>
      <c r="H25" s="451">
        <v>45</v>
      </c>
      <c r="I25" s="451">
        <v>45</v>
      </c>
    </row>
    <row r="26" spans="1:9" ht="33.75" customHeight="1" x14ac:dyDescent="0.2">
      <c r="A26" s="453">
        <v>2</v>
      </c>
      <c r="B26" s="447" t="s">
        <v>551</v>
      </c>
      <c r="C26" s="447" t="s">
        <v>552</v>
      </c>
      <c r="D26" s="448">
        <v>65002007395</v>
      </c>
      <c r="E26" s="454" t="s">
        <v>593</v>
      </c>
      <c r="F26" s="84" t="s">
        <v>617</v>
      </c>
      <c r="G26" s="455">
        <v>3</v>
      </c>
      <c r="H26" s="451">
        <v>45</v>
      </c>
      <c r="I26" s="451">
        <v>45</v>
      </c>
    </row>
    <row r="27" spans="1:9" ht="33.75" customHeight="1" x14ac:dyDescent="0.2">
      <c r="A27" s="453">
        <v>3</v>
      </c>
      <c r="B27" s="447" t="s">
        <v>591</v>
      </c>
      <c r="C27" s="447" t="s">
        <v>554</v>
      </c>
      <c r="D27" s="448" t="s">
        <v>592</v>
      </c>
      <c r="E27" s="454" t="s">
        <v>593</v>
      </c>
      <c r="F27" s="84" t="s">
        <v>617</v>
      </c>
      <c r="G27" s="455">
        <v>3</v>
      </c>
      <c r="H27" s="451">
        <v>45</v>
      </c>
      <c r="I27" s="451">
        <v>45</v>
      </c>
    </row>
    <row r="28" spans="1:9" ht="33.75" customHeight="1" x14ac:dyDescent="0.2">
      <c r="A28" s="453">
        <v>4</v>
      </c>
      <c r="B28" s="460" t="s">
        <v>571</v>
      </c>
      <c r="C28" s="460" t="s">
        <v>572</v>
      </c>
      <c r="D28" s="458" t="s">
        <v>573</v>
      </c>
      <c r="E28" s="461" t="s">
        <v>593</v>
      </c>
      <c r="F28" s="84" t="s">
        <v>617</v>
      </c>
      <c r="G28" s="462">
        <v>3</v>
      </c>
      <c r="H28" s="463">
        <v>45</v>
      </c>
      <c r="I28" s="463">
        <v>45</v>
      </c>
    </row>
    <row r="29" spans="1:9" ht="33.75" customHeight="1" x14ac:dyDescent="0.2">
      <c r="A29" s="453">
        <v>1</v>
      </c>
      <c r="B29" s="447" t="s">
        <v>551</v>
      </c>
      <c r="C29" s="447" t="s">
        <v>580</v>
      </c>
      <c r="D29" s="448" t="s">
        <v>581</v>
      </c>
      <c r="E29" s="461" t="s">
        <v>593</v>
      </c>
      <c r="F29" s="84" t="s">
        <v>618</v>
      </c>
      <c r="G29" s="455">
        <v>30</v>
      </c>
      <c r="H29" s="451">
        <v>450</v>
      </c>
      <c r="I29" s="451">
        <v>450</v>
      </c>
    </row>
    <row r="30" spans="1:9" ht="33.75" customHeight="1" x14ac:dyDescent="0.2">
      <c r="A30" s="453">
        <v>2</v>
      </c>
      <c r="B30" s="447" t="s">
        <v>613</v>
      </c>
      <c r="C30" s="447" t="s">
        <v>614</v>
      </c>
      <c r="D30" s="452" t="s">
        <v>615</v>
      </c>
      <c r="E30" s="461" t="s">
        <v>593</v>
      </c>
      <c r="F30" s="84" t="s">
        <v>618</v>
      </c>
      <c r="G30" s="455">
        <v>30</v>
      </c>
      <c r="H30" s="451">
        <v>450</v>
      </c>
      <c r="I30" s="451">
        <v>450</v>
      </c>
    </row>
    <row r="31" spans="1:9" ht="33.75" customHeight="1" x14ac:dyDescent="0.2">
      <c r="A31" s="453">
        <v>3</v>
      </c>
      <c r="B31" s="447" t="s">
        <v>582</v>
      </c>
      <c r="C31" s="447" t="s">
        <v>583</v>
      </c>
      <c r="D31" s="448" t="s">
        <v>584</v>
      </c>
      <c r="E31" s="461" t="s">
        <v>593</v>
      </c>
      <c r="F31" s="84" t="s">
        <v>618</v>
      </c>
      <c r="G31" s="455">
        <v>30</v>
      </c>
      <c r="H31" s="451">
        <v>450</v>
      </c>
      <c r="I31" s="451">
        <v>450</v>
      </c>
    </row>
    <row r="32" spans="1:9" ht="33.75" customHeight="1" x14ac:dyDescent="0.2">
      <c r="A32" s="453">
        <v>1</v>
      </c>
      <c r="B32" s="447" t="s">
        <v>600</v>
      </c>
      <c r="C32" s="447" t="s">
        <v>601</v>
      </c>
      <c r="D32" s="448" t="s">
        <v>602</v>
      </c>
      <c r="E32" s="461" t="s">
        <v>593</v>
      </c>
      <c r="F32" s="84" t="s">
        <v>619</v>
      </c>
      <c r="G32" s="455">
        <v>30</v>
      </c>
      <c r="H32" s="451">
        <v>450</v>
      </c>
      <c r="I32" s="451">
        <v>450</v>
      </c>
    </row>
    <row r="33" spans="1:9" ht="33.75" x14ac:dyDescent="0.2">
      <c r="A33" s="453">
        <v>2</v>
      </c>
      <c r="B33" s="447" t="s">
        <v>620</v>
      </c>
      <c r="C33" s="447" t="s">
        <v>621</v>
      </c>
      <c r="D33" s="464" t="s">
        <v>622</v>
      </c>
      <c r="E33" s="461" t="s">
        <v>593</v>
      </c>
      <c r="F33" s="84" t="s">
        <v>619</v>
      </c>
      <c r="G33" s="455">
        <v>30</v>
      </c>
      <c r="H33" s="451">
        <v>450</v>
      </c>
      <c r="I33" s="451">
        <v>450</v>
      </c>
    </row>
    <row r="34" spans="1:9" ht="33.75" x14ac:dyDescent="0.2">
      <c r="A34" s="453">
        <v>3</v>
      </c>
      <c r="B34" s="447" t="s">
        <v>577</v>
      </c>
      <c r="C34" s="447" t="s">
        <v>578</v>
      </c>
      <c r="D34" s="448" t="s">
        <v>579</v>
      </c>
      <c r="E34" s="461" t="s">
        <v>593</v>
      </c>
      <c r="F34" s="84" t="s">
        <v>619</v>
      </c>
      <c r="G34" s="455">
        <v>30</v>
      </c>
      <c r="H34" s="451">
        <v>450</v>
      </c>
      <c r="I34" s="451">
        <v>450</v>
      </c>
    </row>
    <row r="35" spans="1:9" ht="33.75" x14ac:dyDescent="0.2">
      <c r="A35" s="453">
        <v>1</v>
      </c>
      <c r="B35" s="447" t="s">
        <v>541</v>
      </c>
      <c r="C35" s="447" t="s">
        <v>542</v>
      </c>
      <c r="D35" s="452" t="s">
        <v>543</v>
      </c>
      <c r="E35" s="461" t="s">
        <v>593</v>
      </c>
      <c r="F35" s="84" t="s">
        <v>623</v>
      </c>
      <c r="G35" s="455">
        <v>5</v>
      </c>
      <c r="H35" s="451">
        <v>200</v>
      </c>
      <c r="I35" s="451">
        <v>200</v>
      </c>
    </row>
    <row r="36" spans="1:9" ht="33.75" x14ac:dyDescent="0.2">
      <c r="A36" s="453">
        <v>2</v>
      </c>
      <c r="B36" s="447" t="s">
        <v>568</v>
      </c>
      <c r="C36" s="447" t="s">
        <v>569</v>
      </c>
      <c r="D36" s="448" t="s">
        <v>570</v>
      </c>
      <c r="E36" s="461" t="s">
        <v>593</v>
      </c>
      <c r="F36" s="84" t="s">
        <v>623</v>
      </c>
      <c r="G36" s="455">
        <v>5</v>
      </c>
      <c r="H36" s="451">
        <v>200</v>
      </c>
      <c r="I36" s="451">
        <v>200</v>
      </c>
    </row>
    <row r="37" spans="1:9" ht="33.75" x14ac:dyDescent="0.2">
      <c r="A37" s="453">
        <v>3</v>
      </c>
      <c r="B37" s="447" t="s">
        <v>597</v>
      </c>
      <c r="C37" s="447" t="s">
        <v>598</v>
      </c>
      <c r="D37" s="448" t="s">
        <v>599</v>
      </c>
      <c r="E37" s="461" t="s">
        <v>593</v>
      </c>
      <c r="F37" s="84" t="s">
        <v>623</v>
      </c>
      <c r="G37" s="455">
        <v>5</v>
      </c>
      <c r="H37" s="451">
        <v>200</v>
      </c>
      <c r="I37" s="451">
        <v>200</v>
      </c>
    </row>
    <row r="38" spans="1:9" ht="33.75" x14ac:dyDescent="0.2">
      <c r="A38" s="453">
        <v>4</v>
      </c>
      <c r="B38" s="447" t="s">
        <v>624</v>
      </c>
      <c r="C38" s="447" t="s">
        <v>625</v>
      </c>
      <c r="D38" s="448" t="s">
        <v>626</v>
      </c>
      <c r="E38" s="461" t="s">
        <v>593</v>
      </c>
      <c r="F38" s="84" t="s">
        <v>623</v>
      </c>
      <c r="G38" s="455">
        <v>5</v>
      </c>
      <c r="H38" s="451">
        <v>200</v>
      </c>
      <c r="I38" s="451">
        <v>200</v>
      </c>
    </row>
    <row r="39" spans="1:9" ht="33.75" x14ac:dyDescent="0.2">
      <c r="A39" s="453">
        <v>5</v>
      </c>
      <c r="B39" s="456" t="s">
        <v>610</v>
      </c>
      <c r="C39" s="456" t="s">
        <v>611</v>
      </c>
      <c r="D39" s="459" t="s">
        <v>612</v>
      </c>
      <c r="E39" s="461" t="s">
        <v>593</v>
      </c>
      <c r="F39" s="84" t="s">
        <v>623</v>
      </c>
      <c r="G39" s="455">
        <v>5</v>
      </c>
      <c r="H39" s="451">
        <v>200</v>
      </c>
      <c r="I39" s="451">
        <v>200</v>
      </c>
    </row>
    <row r="40" spans="1:9" ht="15" x14ac:dyDescent="0.2">
      <c r="A40" s="342"/>
      <c r="B40" s="76"/>
      <c r="C40" s="87"/>
      <c r="D40" s="87"/>
      <c r="E40" s="87"/>
      <c r="F40" s="87"/>
      <c r="G40" s="87"/>
      <c r="H40" s="76"/>
      <c r="I40" s="76"/>
    </row>
    <row r="41" spans="1:9" ht="15" x14ac:dyDescent="0.2">
      <c r="A41" s="343"/>
      <c r="B41" s="344"/>
      <c r="C41" s="84"/>
      <c r="D41" s="84"/>
      <c r="E41" s="84"/>
      <c r="F41" s="84"/>
      <c r="G41" s="84"/>
      <c r="H41" s="4"/>
      <c r="I41" s="4"/>
    </row>
    <row r="42" spans="1:9" ht="15" x14ac:dyDescent="0.2">
      <c r="A42" s="343"/>
      <c r="B42" s="344"/>
      <c r="C42" s="84"/>
      <c r="D42" s="84"/>
      <c r="E42" s="84"/>
      <c r="F42" s="84"/>
      <c r="G42" s="84"/>
      <c r="H42" s="4"/>
      <c r="I42" s="4"/>
    </row>
    <row r="43" spans="1:9" ht="15" x14ac:dyDescent="0.3">
      <c r="A43" s="343"/>
      <c r="B43" s="345"/>
      <c r="C43" s="96"/>
      <c r="D43" s="96"/>
      <c r="E43" s="96"/>
      <c r="F43" s="96"/>
      <c r="G43" s="96" t="s">
        <v>325</v>
      </c>
      <c r="H43" s="83">
        <f>SUM(H9:H42)</f>
        <v>5680</v>
      </c>
      <c r="I43" s="83">
        <f>SUM(I9:I42)</f>
        <v>5680</v>
      </c>
    </row>
    <row r="44" spans="1:9" ht="15" x14ac:dyDescent="0.3">
      <c r="A44" s="209"/>
      <c r="B44" s="209"/>
      <c r="C44" s="209"/>
      <c r="D44" s="209"/>
      <c r="E44" s="209"/>
      <c r="F44" s="209"/>
      <c r="G44" s="177"/>
      <c r="H44" s="177"/>
      <c r="I44" s="182"/>
    </row>
    <row r="45" spans="1:9" ht="15" x14ac:dyDescent="0.3">
      <c r="A45" s="210" t="s">
        <v>336</v>
      </c>
      <c r="B45" s="209"/>
      <c r="C45" s="209"/>
      <c r="D45" s="209"/>
      <c r="E45" s="209"/>
      <c r="F45" s="209"/>
      <c r="G45" s="177"/>
      <c r="H45" s="177"/>
      <c r="I45" s="182"/>
    </row>
    <row r="46" spans="1:9" ht="15" x14ac:dyDescent="0.3">
      <c r="A46" s="210" t="s">
        <v>339</v>
      </c>
      <c r="B46" s="209"/>
      <c r="C46" s="209"/>
      <c r="D46" s="209"/>
      <c r="E46" s="209"/>
      <c r="F46" s="209"/>
      <c r="G46" s="177"/>
      <c r="H46" s="177"/>
      <c r="I46" s="182"/>
    </row>
    <row r="47" spans="1:9" ht="15" x14ac:dyDescent="0.3">
      <c r="A47" s="210"/>
      <c r="B47" s="177"/>
      <c r="C47" s="177"/>
      <c r="D47" s="177"/>
      <c r="E47" s="177"/>
      <c r="F47" s="177"/>
      <c r="G47" s="177"/>
      <c r="H47" s="177"/>
      <c r="I47" s="182"/>
    </row>
    <row r="48" spans="1:9" ht="15" x14ac:dyDescent="0.3">
      <c r="A48" s="210"/>
      <c r="B48" s="177"/>
      <c r="C48" s="177"/>
      <c r="D48" s="177"/>
      <c r="E48" s="177"/>
      <c r="G48" s="177"/>
      <c r="H48" s="177"/>
      <c r="I48" s="182"/>
    </row>
    <row r="49" spans="1:9" x14ac:dyDescent="0.2">
      <c r="A49" s="206"/>
      <c r="B49" s="206"/>
      <c r="C49" s="206"/>
      <c r="D49" s="206"/>
      <c r="E49" s="206"/>
      <c r="F49" s="206"/>
      <c r="G49" s="206"/>
      <c r="H49" s="206"/>
      <c r="I49" s="182"/>
    </row>
    <row r="50" spans="1:9" ht="15" x14ac:dyDescent="0.3">
      <c r="A50" s="183" t="s">
        <v>107</v>
      </c>
      <c r="B50" s="177"/>
      <c r="C50" s="177"/>
      <c r="D50" s="177"/>
      <c r="E50" s="177"/>
      <c r="F50" s="177"/>
      <c r="G50" s="177"/>
      <c r="H50" s="177"/>
      <c r="I50" s="182"/>
    </row>
    <row r="51" spans="1:9" ht="15" x14ac:dyDescent="0.3">
      <c r="A51" s="177"/>
      <c r="B51" s="177"/>
      <c r="C51" s="177"/>
      <c r="D51" s="177"/>
      <c r="E51" s="177"/>
      <c r="F51" s="177"/>
      <c r="G51" s="177"/>
      <c r="H51" s="177"/>
      <c r="I51" s="182"/>
    </row>
    <row r="52" spans="1:9" ht="15" x14ac:dyDescent="0.3">
      <c r="A52" s="177"/>
      <c r="B52" s="177"/>
      <c r="C52" s="177"/>
      <c r="D52" s="177"/>
      <c r="E52" s="177"/>
      <c r="F52" s="177"/>
      <c r="G52" s="177"/>
      <c r="H52" s="184"/>
      <c r="I52" s="182"/>
    </row>
    <row r="53" spans="1:9" ht="15" x14ac:dyDescent="0.3">
      <c r="A53" s="183"/>
      <c r="B53" s="183" t="s">
        <v>266</v>
      </c>
      <c r="C53" s="183"/>
      <c r="D53" s="183"/>
      <c r="E53" s="183"/>
      <c r="F53" s="183"/>
      <c r="G53" s="177"/>
      <c r="H53" s="184"/>
      <c r="I53" s="182"/>
    </row>
    <row r="54" spans="1:9" ht="15" x14ac:dyDescent="0.3">
      <c r="A54" s="177"/>
      <c r="B54" s="177" t="s">
        <v>265</v>
      </c>
      <c r="C54" s="177"/>
      <c r="D54" s="177"/>
      <c r="E54" s="177"/>
      <c r="F54" s="177"/>
      <c r="G54" s="177"/>
      <c r="H54" s="184"/>
      <c r="I54" s="182"/>
    </row>
    <row r="55" spans="1:9" x14ac:dyDescent="0.2">
      <c r="A55" s="185"/>
      <c r="B55" s="185" t="s">
        <v>139</v>
      </c>
      <c r="C55" s="185"/>
      <c r="D55" s="185"/>
      <c r="E55" s="185"/>
      <c r="F55" s="185"/>
      <c r="G55" s="178"/>
      <c r="H55" s="178"/>
      <c r="I55" s="178"/>
    </row>
  </sheetData>
  <mergeCells count="2">
    <mergeCell ref="G1:H1"/>
    <mergeCell ref="G2:H2"/>
  </mergeCells>
  <printOptions gridLines="1"/>
  <pageMargins left="0.25" right="0.25" top="0.5" bottom="0.5" header="0.3" footer="0.3"/>
  <pageSetup scale="77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.42578125" style="178" customWidth="1"/>
    <col min="2" max="2" width="13.140625" style="178" customWidth="1"/>
    <col min="3" max="3" width="15.140625" style="178" customWidth="1"/>
    <col min="4" max="4" width="18" style="178" customWidth="1"/>
    <col min="5" max="5" width="20.5703125" style="178" customWidth="1"/>
    <col min="6" max="6" width="21.28515625" style="178" customWidth="1"/>
    <col min="7" max="7" width="15.140625" style="178" customWidth="1"/>
    <col min="8" max="8" width="15.5703125" style="178" customWidth="1"/>
    <col min="9" max="9" width="13.42578125" style="178" customWidth="1"/>
    <col min="10" max="10" width="0" style="178" hidden="1" customWidth="1"/>
    <col min="11" max="16384" width="9.140625" style="178"/>
  </cols>
  <sheetData>
    <row r="1" spans="1:10" ht="15" x14ac:dyDescent="0.3">
      <c r="A1" s="71" t="s">
        <v>429</v>
      </c>
      <c r="B1" s="71"/>
      <c r="C1" s="74"/>
      <c r="D1" s="74"/>
      <c r="E1" s="74"/>
      <c r="F1" s="74"/>
      <c r="G1" s="494" t="s">
        <v>109</v>
      </c>
      <c r="H1" s="494"/>
    </row>
    <row r="2" spans="1:10" ht="15" x14ac:dyDescent="0.3">
      <c r="A2" s="73" t="s">
        <v>140</v>
      </c>
      <c r="B2" s="71"/>
      <c r="C2" s="74"/>
      <c r="D2" s="74"/>
      <c r="E2" s="74"/>
      <c r="F2" s="74"/>
      <c r="G2" s="492" t="str">
        <f>'ფორმა N1'!L2</f>
        <v>08.01.2017-08.21.2017</v>
      </c>
      <c r="H2" s="492"/>
    </row>
    <row r="3" spans="1:10" ht="15" x14ac:dyDescent="0.3">
      <c r="A3" s="73"/>
      <c r="B3" s="73"/>
      <c r="C3" s="73"/>
      <c r="D3" s="73"/>
      <c r="E3" s="73"/>
      <c r="F3" s="73"/>
      <c r="G3" s="198"/>
      <c r="H3" s="198"/>
    </row>
    <row r="4" spans="1:10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</row>
    <row r="5" spans="1:10" ht="15" x14ac:dyDescent="0.3">
      <c r="A5" s="415" t="str">
        <f>'ფორმა N1'!A5</f>
        <v>მოქალაქეთა პოლიტიკური გაერთიანება  "ეროვნული ფორუმი"</v>
      </c>
      <c r="B5" s="77"/>
      <c r="C5" s="77"/>
      <c r="D5" s="77"/>
      <c r="E5" s="77"/>
      <c r="F5" s="77"/>
      <c r="G5" s="78"/>
      <c r="H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</row>
    <row r="7" spans="1:10" ht="15" x14ac:dyDescent="0.2">
      <c r="A7" s="197"/>
      <c r="B7" s="197"/>
      <c r="C7" s="197"/>
      <c r="D7" s="201"/>
      <c r="E7" s="197"/>
      <c r="F7" s="197"/>
      <c r="G7" s="75"/>
      <c r="H7" s="75"/>
    </row>
    <row r="8" spans="1:10" ht="30" x14ac:dyDescent="0.2">
      <c r="A8" s="87" t="s">
        <v>64</v>
      </c>
      <c r="B8" s="87" t="s">
        <v>326</v>
      </c>
      <c r="C8" s="87" t="s">
        <v>327</v>
      </c>
      <c r="D8" s="87" t="s">
        <v>227</v>
      </c>
      <c r="E8" s="87" t="s">
        <v>335</v>
      </c>
      <c r="F8" s="87" t="s">
        <v>328</v>
      </c>
      <c r="G8" s="76" t="s">
        <v>10</v>
      </c>
      <c r="H8" s="76" t="s">
        <v>9</v>
      </c>
      <c r="J8" s="211" t="s">
        <v>334</v>
      </c>
    </row>
    <row r="9" spans="1:10" ht="15" x14ac:dyDescent="0.2">
      <c r="A9" s="95"/>
      <c r="B9" s="95"/>
      <c r="C9" s="95"/>
      <c r="D9" s="95"/>
      <c r="E9" s="95"/>
      <c r="F9" s="95"/>
      <c r="G9" s="4"/>
      <c r="H9" s="4"/>
      <c r="J9" s="211" t="s">
        <v>0</v>
      </c>
    </row>
    <row r="10" spans="1:10" ht="15" x14ac:dyDescent="0.2">
      <c r="A10" s="95"/>
      <c r="B10" s="95"/>
      <c r="C10" s="95"/>
      <c r="D10" s="95"/>
      <c r="E10" s="95"/>
      <c r="F10" s="95"/>
      <c r="G10" s="4"/>
      <c r="H10" s="4"/>
    </row>
    <row r="11" spans="1:10" ht="15" x14ac:dyDescent="0.2">
      <c r="A11" s="84"/>
      <c r="B11" s="84"/>
      <c r="C11" s="84"/>
      <c r="D11" s="84"/>
      <c r="E11" s="84"/>
      <c r="F11" s="84"/>
      <c r="G11" s="4"/>
      <c r="H11" s="4"/>
    </row>
    <row r="12" spans="1:10" ht="15" x14ac:dyDescent="0.2">
      <c r="A12" s="84"/>
      <c r="B12" s="84"/>
      <c r="C12" s="84"/>
      <c r="D12" s="84"/>
      <c r="E12" s="84"/>
      <c r="F12" s="84"/>
      <c r="G12" s="4"/>
      <c r="H12" s="4"/>
    </row>
    <row r="13" spans="1:10" ht="15" x14ac:dyDescent="0.2">
      <c r="A13" s="84"/>
      <c r="B13" s="84"/>
      <c r="C13" s="84"/>
      <c r="D13" s="84"/>
      <c r="E13" s="84"/>
      <c r="F13" s="84"/>
      <c r="G13" s="4"/>
      <c r="H13" s="4"/>
    </row>
    <row r="14" spans="1:10" ht="15" x14ac:dyDescent="0.2">
      <c r="A14" s="84"/>
      <c r="B14" s="84"/>
      <c r="C14" s="84"/>
      <c r="D14" s="84"/>
      <c r="E14" s="84"/>
      <c r="F14" s="84"/>
      <c r="G14" s="4"/>
      <c r="H14" s="4"/>
    </row>
    <row r="15" spans="1:10" ht="15" x14ac:dyDescent="0.2">
      <c r="A15" s="84"/>
      <c r="B15" s="84"/>
      <c r="C15" s="84"/>
      <c r="D15" s="84"/>
      <c r="E15" s="84"/>
      <c r="F15" s="84"/>
      <c r="G15" s="4"/>
      <c r="H15" s="4"/>
    </row>
    <row r="16" spans="1:10" ht="15" x14ac:dyDescent="0.2">
      <c r="A16" s="84"/>
      <c r="B16" s="84"/>
      <c r="C16" s="84"/>
      <c r="D16" s="84"/>
      <c r="E16" s="84"/>
      <c r="F16" s="84"/>
      <c r="G16" s="4"/>
      <c r="H16" s="4"/>
    </row>
    <row r="17" spans="1:8" ht="15" x14ac:dyDescent="0.2">
      <c r="A17" s="84"/>
      <c r="B17" s="84"/>
      <c r="C17" s="84"/>
      <c r="D17" s="84"/>
      <c r="E17" s="84"/>
      <c r="F17" s="84"/>
      <c r="G17" s="4"/>
      <c r="H17" s="4"/>
    </row>
    <row r="18" spans="1:8" ht="15" x14ac:dyDescent="0.2">
      <c r="A18" s="84"/>
      <c r="B18" s="84"/>
      <c r="C18" s="84"/>
      <c r="D18" s="84"/>
      <c r="E18" s="84"/>
      <c r="F18" s="84"/>
      <c r="G18" s="4"/>
      <c r="H18" s="4"/>
    </row>
    <row r="19" spans="1:8" ht="15" x14ac:dyDescent="0.2">
      <c r="A19" s="84"/>
      <c r="B19" s="84"/>
      <c r="C19" s="84"/>
      <c r="D19" s="84"/>
      <c r="E19" s="84"/>
      <c r="F19" s="84"/>
      <c r="G19" s="4"/>
      <c r="H19" s="4"/>
    </row>
    <row r="20" spans="1:8" ht="15" x14ac:dyDescent="0.2">
      <c r="A20" s="84"/>
      <c r="B20" s="84"/>
      <c r="C20" s="84"/>
      <c r="D20" s="84"/>
      <c r="E20" s="84"/>
      <c r="F20" s="84"/>
      <c r="G20" s="4"/>
      <c r="H20" s="4"/>
    </row>
    <row r="21" spans="1:8" ht="15" x14ac:dyDescent="0.2">
      <c r="A21" s="84"/>
      <c r="B21" s="84"/>
      <c r="C21" s="84"/>
      <c r="D21" s="84"/>
      <c r="E21" s="84"/>
      <c r="F21" s="84"/>
      <c r="G21" s="4"/>
      <c r="H21" s="4"/>
    </row>
    <row r="22" spans="1:8" ht="15" x14ac:dyDescent="0.2">
      <c r="A22" s="84"/>
      <c r="B22" s="84"/>
      <c r="C22" s="84"/>
      <c r="D22" s="84"/>
      <c r="E22" s="84"/>
      <c r="F22" s="84"/>
      <c r="G22" s="4"/>
      <c r="H22" s="4"/>
    </row>
    <row r="23" spans="1:8" ht="15" x14ac:dyDescent="0.2">
      <c r="A23" s="84"/>
      <c r="B23" s="84"/>
      <c r="C23" s="84"/>
      <c r="D23" s="84"/>
      <c r="E23" s="84"/>
      <c r="F23" s="84"/>
      <c r="G23" s="4"/>
      <c r="H23" s="4"/>
    </row>
    <row r="24" spans="1:8" ht="15" x14ac:dyDescent="0.2">
      <c r="A24" s="84"/>
      <c r="B24" s="84"/>
      <c r="C24" s="84"/>
      <c r="D24" s="84"/>
      <c r="E24" s="84"/>
      <c r="F24" s="84"/>
      <c r="G24" s="4"/>
      <c r="H24" s="4"/>
    </row>
    <row r="25" spans="1:8" ht="15" x14ac:dyDescent="0.2">
      <c r="A25" s="84"/>
      <c r="B25" s="84"/>
      <c r="C25" s="84"/>
      <c r="D25" s="84"/>
      <c r="E25" s="84"/>
      <c r="F25" s="84"/>
      <c r="G25" s="4"/>
      <c r="H25" s="4"/>
    </row>
    <row r="26" spans="1:8" ht="15" x14ac:dyDescent="0.2">
      <c r="A26" s="84"/>
      <c r="B26" s="84"/>
      <c r="C26" s="84"/>
      <c r="D26" s="84"/>
      <c r="E26" s="84"/>
      <c r="F26" s="84"/>
      <c r="G26" s="4"/>
      <c r="H26" s="4"/>
    </row>
    <row r="27" spans="1:8" ht="15" x14ac:dyDescent="0.2">
      <c r="A27" s="84"/>
      <c r="B27" s="84"/>
      <c r="C27" s="84"/>
      <c r="D27" s="84"/>
      <c r="E27" s="84"/>
      <c r="F27" s="84"/>
      <c r="G27" s="4"/>
      <c r="H27" s="4"/>
    </row>
    <row r="28" spans="1:8" ht="15" x14ac:dyDescent="0.2">
      <c r="A28" s="84"/>
      <c r="B28" s="84"/>
      <c r="C28" s="84"/>
      <c r="D28" s="84"/>
      <c r="E28" s="84"/>
      <c r="F28" s="84"/>
      <c r="G28" s="4"/>
      <c r="H28" s="4"/>
    </row>
    <row r="29" spans="1:8" ht="15" x14ac:dyDescent="0.2">
      <c r="A29" s="84"/>
      <c r="B29" s="84"/>
      <c r="C29" s="84"/>
      <c r="D29" s="84"/>
      <c r="E29" s="84"/>
      <c r="F29" s="84"/>
      <c r="G29" s="4"/>
      <c r="H29" s="4"/>
    </row>
    <row r="30" spans="1:8" ht="15" x14ac:dyDescent="0.2">
      <c r="A30" s="84"/>
      <c r="B30" s="84"/>
      <c r="C30" s="84"/>
      <c r="D30" s="84"/>
      <c r="E30" s="84"/>
      <c r="F30" s="84"/>
      <c r="G30" s="4"/>
      <c r="H30" s="4"/>
    </row>
    <row r="31" spans="1:8" ht="15" x14ac:dyDescent="0.2">
      <c r="A31" s="84"/>
      <c r="B31" s="84"/>
      <c r="C31" s="84"/>
      <c r="D31" s="84"/>
      <c r="E31" s="84"/>
      <c r="F31" s="84"/>
      <c r="G31" s="4"/>
      <c r="H31" s="4"/>
    </row>
    <row r="32" spans="1:8" ht="15" x14ac:dyDescent="0.2">
      <c r="A32" s="84"/>
      <c r="B32" s="84"/>
      <c r="C32" s="84"/>
      <c r="D32" s="84"/>
      <c r="E32" s="84"/>
      <c r="F32" s="84"/>
      <c r="G32" s="4"/>
      <c r="H32" s="4"/>
    </row>
    <row r="33" spans="1:9" ht="15" x14ac:dyDescent="0.2">
      <c r="A33" s="84"/>
      <c r="B33" s="84"/>
      <c r="C33" s="84"/>
      <c r="D33" s="84"/>
      <c r="E33" s="84"/>
      <c r="F33" s="84"/>
      <c r="G33" s="4"/>
      <c r="H33" s="4"/>
    </row>
    <row r="34" spans="1:9" ht="15" x14ac:dyDescent="0.3">
      <c r="A34" s="84"/>
      <c r="B34" s="96"/>
      <c r="C34" s="96"/>
      <c r="D34" s="96"/>
      <c r="E34" s="96"/>
      <c r="F34" s="96" t="s">
        <v>333</v>
      </c>
      <c r="G34" s="83">
        <f>SUM(G9:G33)</f>
        <v>0</v>
      </c>
      <c r="H34" s="83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77"/>
      <c r="I35" s="177"/>
    </row>
    <row r="36" spans="1:9" ht="15" x14ac:dyDescent="0.3">
      <c r="A36" s="210" t="s">
        <v>381</v>
      </c>
      <c r="B36" s="210"/>
      <c r="C36" s="209"/>
      <c r="D36" s="209"/>
      <c r="E36" s="209"/>
      <c r="F36" s="209"/>
      <c r="G36" s="209"/>
      <c r="H36" s="177"/>
      <c r="I36" s="177"/>
    </row>
    <row r="37" spans="1:9" ht="15" x14ac:dyDescent="0.3">
      <c r="A37" s="210" t="s">
        <v>332</v>
      </c>
      <c r="B37" s="210"/>
      <c r="C37" s="209"/>
      <c r="D37" s="209"/>
      <c r="E37" s="209"/>
      <c r="F37" s="209"/>
      <c r="G37" s="209"/>
      <c r="H37" s="177"/>
      <c r="I37" s="177"/>
    </row>
    <row r="38" spans="1:9" ht="15" x14ac:dyDescent="0.3">
      <c r="A38" s="210"/>
      <c r="B38" s="210"/>
      <c r="C38" s="177"/>
      <c r="D38" s="177"/>
      <c r="E38" s="177"/>
      <c r="F38" s="177"/>
      <c r="G38" s="177"/>
      <c r="H38" s="177"/>
      <c r="I38" s="177"/>
    </row>
    <row r="39" spans="1:9" ht="15" x14ac:dyDescent="0.3">
      <c r="A39" s="210"/>
      <c r="B39" s="210"/>
      <c r="C39" s="177"/>
      <c r="D39" s="177"/>
      <c r="E39" s="177"/>
      <c r="F39" s="177"/>
      <c r="G39" s="177"/>
      <c r="H39" s="177"/>
      <c r="I39" s="177"/>
    </row>
    <row r="40" spans="1:9" x14ac:dyDescent="0.2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 x14ac:dyDescent="0.3">
      <c r="A41" s="183" t="s">
        <v>107</v>
      </c>
      <c r="B41" s="183"/>
      <c r="C41" s="177"/>
      <c r="D41" s="177"/>
      <c r="E41" s="177"/>
      <c r="F41" s="177"/>
      <c r="G41" s="177"/>
      <c r="H41" s="177"/>
      <c r="I41" s="177"/>
    </row>
    <row r="42" spans="1:9" ht="15" x14ac:dyDescent="0.3">
      <c r="A42" s="177"/>
      <c r="B42" s="177"/>
      <c r="C42" s="177"/>
      <c r="D42" s="177"/>
      <c r="E42" s="177"/>
      <c r="F42" s="177"/>
      <c r="G42" s="177"/>
      <c r="H42" s="177"/>
      <c r="I42" s="177"/>
    </row>
    <row r="43" spans="1:9" ht="15" x14ac:dyDescent="0.3">
      <c r="A43" s="177"/>
      <c r="B43" s="177"/>
      <c r="C43" s="177"/>
      <c r="D43" s="177"/>
      <c r="E43" s="177"/>
      <c r="F43" s="177"/>
      <c r="G43" s="177"/>
      <c r="H43" s="177"/>
      <c r="I43" s="184"/>
    </row>
    <row r="44" spans="1:9" ht="15" x14ac:dyDescent="0.3">
      <c r="A44" s="183"/>
      <c r="B44" s="183"/>
      <c r="C44" s="183" t="s">
        <v>400</v>
      </c>
      <c r="D44" s="183"/>
      <c r="E44" s="209"/>
      <c r="F44" s="183"/>
      <c r="G44" s="183"/>
      <c r="H44" s="177"/>
      <c r="I44" s="184"/>
    </row>
    <row r="45" spans="1:9" ht="15" x14ac:dyDescent="0.3">
      <c r="A45" s="177"/>
      <c r="B45" s="177"/>
      <c r="C45" s="177" t="s">
        <v>265</v>
      </c>
      <c r="D45" s="177"/>
      <c r="E45" s="177"/>
      <c r="F45" s="177"/>
      <c r="G45" s="177"/>
      <c r="H45" s="177"/>
      <c r="I45" s="184"/>
    </row>
    <row r="46" spans="1:9" x14ac:dyDescent="0.2">
      <c r="A46" s="185"/>
      <c r="B46" s="185"/>
      <c r="C46" s="185" t="s">
        <v>139</v>
      </c>
      <c r="D46" s="185"/>
      <c r="E46" s="185"/>
      <c r="F46" s="185"/>
      <c r="G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A6" sqref="A6"/>
    </sheetView>
  </sheetViews>
  <sheetFormatPr defaultRowHeight="12.75" x14ac:dyDescent="0.2"/>
  <cols>
    <col min="1" max="1" width="5.42578125" style="178" customWidth="1"/>
    <col min="2" max="2" width="19.140625" style="178" bestFit="1" customWidth="1"/>
    <col min="3" max="3" width="27.5703125" style="178" customWidth="1"/>
    <col min="4" max="4" width="19.28515625" style="178" customWidth="1"/>
    <col min="5" max="5" width="16.85546875" style="178" customWidth="1"/>
    <col min="6" max="6" width="13.140625" style="178" customWidth="1"/>
    <col min="7" max="7" width="17" style="178" customWidth="1"/>
    <col min="8" max="8" width="13.7109375" style="178" customWidth="1"/>
    <col min="9" max="9" width="19.42578125" style="178" bestFit="1" customWidth="1"/>
    <col min="10" max="10" width="18.5703125" style="178" bestFit="1" customWidth="1"/>
    <col min="11" max="11" width="16.7109375" style="178" customWidth="1"/>
    <col min="12" max="12" width="17.7109375" style="178" customWidth="1"/>
    <col min="13" max="13" width="12.85546875" style="178" customWidth="1"/>
    <col min="14" max="16384" width="9.140625" style="178"/>
  </cols>
  <sheetData>
    <row r="2" spans="1:13" ht="15" x14ac:dyDescent="0.3">
      <c r="A2" s="499" t="s">
        <v>475</v>
      </c>
      <c r="B2" s="499"/>
      <c r="C2" s="499"/>
      <c r="D2" s="499"/>
      <c r="E2" s="499"/>
      <c r="F2" s="349"/>
      <c r="G2" s="74"/>
      <c r="H2" s="74"/>
      <c r="I2" s="74"/>
      <c r="J2" s="74"/>
      <c r="K2" s="350"/>
      <c r="L2" s="351"/>
      <c r="M2" s="351" t="s">
        <v>109</v>
      </c>
    </row>
    <row r="3" spans="1:13" ht="15" x14ac:dyDescent="0.3">
      <c r="A3" s="73" t="s">
        <v>140</v>
      </c>
      <c r="B3" s="73"/>
      <c r="C3" s="71"/>
      <c r="D3" s="74"/>
      <c r="E3" s="74"/>
      <c r="F3" s="74"/>
      <c r="G3" s="74"/>
      <c r="H3" s="74"/>
      <c r="I3" s="74"/>
      <c r="J3" s="74"/>
      <c r="K3" s="350"/>
      <c r="L3" s="492" t="str">
        <f>'ფორმა N1'!L2</f>
        <v>08.01.2017-08.21.2017</v>
      </c>
      <c r="M3" s="492"/>
    </row>
    <row r="4" spans="1:13" ht="15" x14ac:dyDescent="0.3">
      <c r="A4" s="73"/>
      <c r="B4" s="73"/>
      <c r="C4" s="73"/>
      <c r="D4" s="71"/>
      <c r="E4" s="71"/>
      <c r="F4" s="71"/>
      <c r="G4" s="71"/>
      <c r="H4" s="71"/>
      <c r="I4" s="71"/>
      <c r="J4" s="71"/>
      <c r="K4" s="350"/>
      <c r="L4" s="350"/>
      <c r="M4" s="350"/>
    </row>
    <row r="5" spans="1:13" ht="15" x14ac:dyDescent="0.3">
      <c r="A5" s="74" t="s">
        <v>269</v>
      </c>
      <c r="B5" s="74"/>
      <c r="C5" s="74"/>
      <c r="D5" s="74"/>
      <c r="E5" s="74"/>
      <c r="F5" s="74"/>
      <c r="G5" s="74"/>
      <c r="H5" s="74"/>
      <c r="I5" s="74"/>
      <c r="J5" s="74"/>
      <c r="K5" s="73"/>
      <c r="L5" s="73"/>
      <c r="M5" s="73"/>
    </row>
    <row r="6" spans="1:13" ht="15" x14ac:dyDescent="0.3">
      <c r="A6" s="415" t="str">
        <f>'ფორმა N1'!A5</f>
        <v>მოქალაქეთა პოლიტიკური გაერთიანება  "ეროვნული ფორუმი"</v>
      </c>
      <c r="B6" s="77"/>
      <c r="C6" s="77"/>
      <c r="D6" s="77"/>
      <c r="E6" s="77"/>
      <c r="F6" s="77"/>
      <c r="G6" s="77"/>
      <c r="H6" s="77"/>
      <c r="I6" s="77"/>
      <c r="J6" s="77"/>
      <c r="K6" s="78"/>
      <c r="L6" s="78"/>
    </row>
    <row r="7" spans="1:13" ht="15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73"/>
      <c r="L7" s="73"/>
      <c r="M7" s="73"/>
    </row>
    <row r="8" spans="1:13" ht="15" x14ac:dyDescent="0.2">
      <c r="A8" s="347"/>
      <c r="B8" s="360"/>
      <c r="C8" s="347"/>
      <c r="D8" s="347"/>
      <c r="E8" s="347"/>
      <c r="F8" s="347"/>
      <c r="G8" s="347"/>
      <c r="H8" s="347"/>
      <c r="I8" s="347"/>
      <c r="J8" s="347"/>
      <c r="K8" s="75"/>
      <c r="L8" s="75"/>
      <c r="M8" s="75"/>
    </row>
    <row r="9" spans="1:13" ht="45" x14ac:dyDescent="0.2">
      <c r="A9" s="87" t="s">
        <v>64</v>
      </c>
      <c r="B9" s="87" t="s">
        <v>481</v>
      </c>
      <c r="C9" s="87" t="s">
        <v>446</v>
      </c>
      <c r="D9" s="87" t="s">
        <v>447</v>
      </c>
      <c r="E9" s="87" t="s">
        <v>448</v>
      </c>
      <c r="F9" s="87" t="s">
        <v>449</v>
      </c>
      <c r="G9" s="87" t="s">
        <v>450</v>
      </c>
      <c r="H9" s="87" t="s">
        <v>451</v>
      </c>
      <c r="I9" s="87" t="s">
        <v>452</v>
      </c>
      <c r="J9" s="87" t="s">
        <v>453</v>
      </c>
      <c r="K9" s="87" t="s">
        <v>454</v>
      </c>
      <c r="L9" s="87" t="s">
        <v>455</v>
      </c>
      <c r="M9" s="87" t="s">
        <v>311</v>
      </c>
    </row>
    <row r="10" spans="1:13" ht="15" x14ac:dyDescent="0.2">
      <c r="A10" s="95">
        <v>1</v>
      </c>
      <c r="B10" s="367"/>
      <c r="C10" s="334"/>
      <c r="D10" s="95"/>
      <c r="E10" s="95"/>
      <c r="F10" s="95"/>
      <c r="G10" s="95"/>
      <c r="H10" s="95"/>
      <c r="I10" s="95"/>
      <c r="J10" s="95"/>
      <c r="K10" s="4"/>
      <c r="L10" s="4"/>
      <c r="M10" s="95"/>
    </row>
    <row r="11" spans="1:13" ht="15" x14ac:dyDescent="0.2">
      <c r="A11" s="95">
        <v>2</v>
      </c>
      <c r="B11" s="367"/>
      <c r="C11" s="334"/>
      <c r="D11" s="95"/>
      <c r="E11" s="95"/>
      <c r="F11" s="95"/>
      <c r="G11" s="95"/>
      <c r="H11" s="95"/>
      <c r="I11" s="95"/>
      <c r="J11" s="95"/>
      <c r="K11" s="4"/>
      <c r="L11" s="4"/>
      <c r="M11" s="95"/>
    </row>
    <row r="12" spans="1:13" ht="15" x14ac:dyDescent="0.2">
      <c r="A12" s="95">
        <v>3</v>
      </c>
      <c r="B12" s="367"/>
      <c r="C12" s="334"/>
      <c r="D12" s="84"/>
      <c r="E12" s="84"/>
      <c r="F12" s="84"/>
      <c r="G12" s="84"/>
      <c r="H12" s="84"/>
      <c r="I12" s="84"/>
      <c r="J12" s="84"/>
      <c r="K12" s="4"/>
      <c r="L12" s="4"/>
      <c r="M12" s="84"/>
    </row>
    <row r="13" spans="1:13" ht="15" x14ac:dyDescent="0.2">
      <c r="A13" s="95">
        <v>4</v>
      </c>
      <c r="B13" s="367"/>
      <c r="C13" s="334"/>
      <c r="D13" s="84"/>
      <c r="E13" s="84"/>
      <c r="F13" s="84"/>
      <c r="G13" s="84"/>
      <c r="H13" s="84"/>
      <c r="I13" s="84"/>
      <c r="J13" s="84"/>
      <c r="K13" s="4"/>
      <c r="L13" s="4"/>
      <c r="M13" s="84"/>
    </row>
    <row r="14" spans="1:13" ht="15" x14ac:dyDescent="0.2">
      <c r="A14" s="95">
        <v>5</v>
      </c>
      <c r="B14" s="367"/>
      <c r="C14" s="334"/>
      <c r="D14" s="84"/>
      <c r="E14" s="84"/>
      <c r="F14" s="84"/>
      <c r="G14" s="84"/>
      <c r="H14" s="84"/>
      <c r="I14" s="84"/>
      <c r="J14" s="84"/>
      <c r="K14" s="4"/>
      <c r="L14" s="4"/>
      <c r="M14" s="84"/>
    </row>
    <row r="15" spans="1:13" ht="15" x14ac:dyDescent="0.2">
      <c r="A15" s="95">
        <v>6</v>
      </c>
      <c r="B15" s="367"/>
      <c r="C15" s="334"/>
      <c r="D15" s="84"/>
      <c r="E15" s="84"/>
      <c r="F15" s="84"/>
      <c r="G15" s="84"/>
      <c r="H15" s="84"/>
      <c r="I15" s="84"/>
      <c r="J15" s="84"/>
      <c r="K15" s="4"/>
      <c r="L15" s="4"/>
      <c r="M15" s="84"/>
    </row>
    <row r="16" spans="1:13" ht="15" x14ac:dyDescent="0.2">
      <c r="A16" s="95">
        <v>7</v>
      </c>
      <c r="B16" s="367"/>
      <c r="C16" s="334"/>
      <c r="D16" s="84"/>
      <c r="E16" s="84"/>
      <c r="F16" s="84"/>
      <c r="G16" s="84"/>
      <c r="H16" s="84"/>
      <c r="I16" s="84"/>
      <c r="J16" s="84"/>
      <c r="K16" s="4"/>
      <c r="L16" s="4"/>
      <c r="M16" s="84"/>
    </row>
    <row r="17" spans="1:13" ht="15" x14ac:dyDescent="0.2">
      <c r="A17" s="95">
        <v>8</v>
      </c>
      <c r="B17" s="367"/>
      <c r="C17" s="334"/>
      <c r="D17" s="84"/>
      <c r="E17" s="84"/>
      <c r="F17" s="84"/>
      <c r="G17" s="84"/>
      <c r="H17" s="84"/>
      <c r="I17" s="84"/>
      <c r="J17" s="84"/>
      <c r="K17" s="4"/>
      <c r="L17" s="4"/>
      <c r="M17" s="84"/>
    </row>
    <row r="18" spans="1:13" ht="15" x14ac:dyDescent="0.2">
      <c r="A18" s="95">
        <v>9</v>
      </c>
      <c r="B18" s="367"/>
      <c r="C18" s="334"/>
      <c r="D18" s="84"/>
      <c r="E18" s="84"/>
      <c r="F18" s="84"/>
      <c r="G18" s="84"/>
      <c r="H18" s="84"/>
      <c r="I18" s="84"/>
      <c r="J18" s="84"/>
      <c r="K18" s="4"/>
      <c r="L18" s="4"/>
      <c r="M18" s="84"/>
    </row>
    <row r="19" spans="1:13" ht="15" x14ac:dyDescent="0.2">
      <c r="A19" s="95">
        <v>10</v>
      </c>
      <c r="B19" s="367"/>
      <c r="C19" s="334"/>
      <c r="D19" s="84"/>
      <c r="E19" s="84"/>
      <c r="F19" s="84"/>
      <c r="G19" s="84"/>
      <c r="H19" s="84"/>
      <c r="I19" s="84"/>
      <c r="J19" s="84"/>
      <c r="K19" s="4"/>
      <c r="L19" s="4"/>
      <c r="M19" s="84"/>
    </row>
    <row r="20" spans="1:13" ht="15" x14ac:dyDescent="0.2">
      <c r="A20" s="95">
        <v>11</v>
      </c>
      <c r="B20" s="367"/>
      <c r="C20" s="334"/>
      <c r="D20" s="84"/>
      <c r="E20" s="84"/>
      <c r="F20" s="84"/>
      <c r="G20" s="84"/>
      <c r="H20" s="84"/>
      <c r="I20" s="84"/>
      <c r="J20" s="84"/>
      <c r="K20" s="4"/>
      <c r="L20" s="4"/>
      <c r="M20" s="84"/>
    </row>
    <row r="21" spans="1:13" ht="15" x14ac:dyDescent="0.2">
      <c r="A21" s="95">
        <v>12</v>
      </c>
      <c r="B21" s="367"/>
      <c r="C21" s="334"/>
      <c r="D21" s="84"/>
      <c r="E21" s="84"/>
      <c r="F21" s="84"/>
      <c r="G21" s="84"/>
      <c r="H21" s="84"/>
      <c r="I21" s="84"/>
      <c r="J21" s="84"/>
      <c r="K21" s="4"/>
      <c r="L21" s="4"/>
      <c r="M21" s="84"/>
    </row>
    <row r="22" spans="1:13" ht="15" x14ac:dyDescent="0.2">
      <c r="A22" s="95">
        <v>13</v>
      </c>
      <c r="B22" s="367"/>
      <c r="C22" s="334"/>
      <c r="D22" s="84"/>
      <c r="E22" s="84"/>
      <c r="F22" s="84"/>
      <c r="G22" s="84"/>
      <c r="H22" s="84"/>
      <c r="I22" s="84"/>
      <c r="J22" s="84"/>
      <c r="K22" s="4"/>
      <c r="L22" s="4"/>
      <c r="M22" s="84"/>
    </row>
    <row r="23" spans="1:13" ht="15" x14ac:dyDescent="0.2">
      <c r="A23" s="95">
        <v>14</v>
      </c>
      <c r="B23" s="367"/>
      <c r="C23" s="334"/>
      <c r="D23" s="84"/>
      <c r="E23" s="84"/>
      <c r="F23" s="84"/>
      <c r="G23" s="84"/>
      <c r="H23" s="84"/>
      <c r="I23" s="84"/>
      <c r="J23" s="84"/>
      <c r="K23" s="4"/>
      <c r="L23" s="4"/>
      <c r="M23" s="84"/>
    </row>
    <row r="24" spans="1:13" ht="15" x14ac:dyDescent="0.2">
      <c r="A24" s="95">
        <v>15</v>
      </c>
      <c r="B24" s="367"/>
      <c r="C24" s="334"/>
      <c r="D24" s="84"/>
      <c r="E24" s="84"/>
      <c r="F24" s="84"/>
      <c r="G24" s="84"/>
      <c r="H24" s="84"/>
      <c r="I24" s="84"/>
      <c r="J24" s="84"/>
      <c r="K24" s="4"/>
      <c r="L24" s="4"/>
      <c r="M24" s="84"/>
    </row>
    <row r="25" spans="1:13" ht="15" x14ac:dyDescent="0.2">
      <c r="A25" s="95">
        <v>16</v>
      </c>
      <c r="B25" s="367"/>
      <c r="C25" s="334"/>
      <c r="D25" s="84"/>
      <c r="E25" s="84"/>
      <c r="F25" s="84"/>
      <c r="G25" s="84"/>
      <c r="H25" s="84"/>
      <c r="I25" s="84"/>
      <c r="J25" s="84"/>
      <c r="K25" s="4"/>
      <c r="L25" s="4"/>
      <c r="M25" s="84"/>
    </row>
    <row r="26" spans="1:13" ht="15" x14ac:dyDescent="0.2">
      <c r="A26" s="95">
        <v>17</v>
      </c>
      <c r="B26" s="367"/>
      <c r="C26" s="334"/>
      <c r="D26" s="84"/>
      <c r="E26" s="84"/>
      <c r="F26" s="84"/>
      <c r="G26" s="84"/>
      <c r="H26" s="84"/>
      <c r="I26" s="84"/>
      <c r="J26" s="84"/>
      <c r="K26" s="4"/>
      <c r="L26" s="4"/>
      <c r="M26" s="84"/>
    </row>
    <row r="27" spans="1:13" ht="15" x14ac:dyDescent="0.2">
      <c r="A27" s="95">
        <v>18</v>
      </c>
      <c r="B27" s="367"/>
      <c r="C27" s="334"/>
      <c r="D27" s="84"/>
      <c r="E27" s="84"/>
      <c r="F27" s="84"/>
      <c r="G27" s="84"/>
      <c r="H27" s="84"/>
      <c r="I27" s="84"/>
      <c r="J27" s="84"/>
      <c r="K27" s="4"/>
      <c r="L27" s="4"/>
      <c r="M27" s="84"/>
    </row>
    <row r="28" spans="1:13" ht="15" x14ac:dyDescent="0.2">
      <c r="A28" s="95">
        <v>19</v>
      </c>
      <c r="B28" s="367"/>
      <c r="C28" s="334"/>
      <c r="D28" s="84"/>
      <c r="E28" s="84"/>
      <c r="F28" s="84"/>
      <c r="G28" s="84"/>
      <c r="H28" s="84"/>
      <c r="I28" s="84"/>
      <c r="J28" s="84"/>
      <c r="K28" s="4"/>
      <c r="L28" s="4"/>
      <c r="M28" s="84"/>
    </row>
    <row r="29" spans="1:13" ht="15" x14ac:dyDescent="0.2">
      <c r="A29" s="95">
        <v>20</v>
      </c>
      <c r="B29" s="367"/>
      <c r="C29" s="334"/>
      <c r="D29" s="84"/>
      <c r="E29" s="84"/>
      <c r="F29" s="84"/>
      <c r="G29" s="84"/>
      <c r="H29" s="84"/>
      <c r="I29" s="84"/>
      <c r="J29" s="84"/>
      <c r="K29" s="4"/>
      <c r="L29" s="4"/>
      <c r="M29" s="84"/>
    </row>
    <row r="30" spans="1:13" ht="15" x14ac:dyDescent="0.2">
      <c r="A30" s="95">
        <v>21</v>
      </c>
      <c r="B30" s="367"/>
      <c r="C30" s="334"/>
      <c r="D30" s="84"/>
      <c r="E30" s="84"/>
      <c r="F30" s="84"/>
      <c r="G30" s="84"/>
      <c r="H30" s="84"/>
      <c r="I30" s="84"/>
      <c r="J30" s="84"/>
      <c r="K30" s="4"/>
      <c r="L30" s="4"/>
      <c r="M30" s="84"/>
    </row>
    <row r="31" spans="1:13" ht="15" x14ac:dyDescent="0.2">
      <c r="A31" s="95">
        <v>22</v>
      </c>
      <c r="B31" s="367"/>
      <c r="C31" s="334"/>
      <c r="D31" s="84"/>
      <c r="E31" s="84"/>
      <c r="F31" s="84"/>
      <c r="G31" s="84"/>
      <c r="H31" s="84"/>
      <c r="I31" s="84"/>
      <c r="J31" s="84"/>
      <c r="K31" s="4"/>
      <c r="L31" s="4"/>
      <c r="M31" s="84"/>
    </row>
    <row r="32" spans="1:13" ht="15" x14ac:dyDescent="0.2">
      <c r="A32" s="95">
        <v>23</v>
      </c>
      <c r="B32" s="367"/>
      <c r="C32" s="334"/>
      <c r="D32" s="84"/>
      <c r="E32" s="84"/>
      <c r="F32" s="84"/>
      <c r="G32" s="84"/>
      <c r="H32" s="84"/>
      <c r="I32" s="84"/>
      <c r="J32" s="84"/>
      <c r="K32" s="4"/>
      <c r="L32" s="4"/>
      <c r="M32" s="84"/>
    </row>
    <row r="33" spans="1:13" ht="15" x14ac:dyDescent="0.2">
      <c r="A33" s="95">
        <v>24</v>
      </c>
      <c r="B33" s="367"/>
      <c r="C33" s="334"/>
      <c r="D33" s="84"/>
      <c r="E33" s="84"/>
      <c r="F33" s="84"/>
      <c r="G33" s="84"/>
      <c r="H33" s="84"/>
      <c r="I33" s="84"/>
      <c r="J33" s="84"/>
      <c r="K33" s="4"/>
      <c r="L33" s="4"/>
      <c r="M33" s="84"/>
    </row>
    <row r="34" spans="1:13" ht="15" x14ac:dyDescent="0.2">
      <c r="A34" s="84" t="s">
        <v>271</v>
      </c>
      <c r="B34" s="368"/>
      <c r="C34" s="334"/>
      <c r="D34" s="84"/>
      <c r="E34" s="84"/>
      <c r="F34" s="84"/>
      <c r="G34" s="84"/>
      <c r="H34" s="84"/>
      <c r="I34" s="84"/>
      <c r="J34" s="84"/>
      <c r="K34" s="4"/>
      <c r="L34" s="4"/>
      <c r="M34" s="84"/>
    </row>
    <row r="35" spans="1:13" ht="15" x14ac:dyDescent="0.3">
      <c r="A35" s="84"/>
      <c r="B35" s="368"/>
      <c r="C35" s="334"/>
      <c r="D35" s="96"/>
      <c r="E35" s="96"/>
      <c r="F35" s="96"/>
      <c r="G35" s="96"/>
      <c r="H35" s="84"/>
      <c r="I35" s="84"/>
      <c r="J35" s="84"/>
      <c r="K35" s="84" t="s">
        <v>456</v>
      </c>
      <c r="L35" s="83">
        <f>SUM(L10:L34)</f>
        <v>0</v>
      </c>
      <c r="M35" s="84"/>
    </row>
    <row r="36" spans="1:13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177"/>
    </row>
    <row r="37" spans="1:13" ht="15" x14ac:dyDescent="0.3">
      <c r="A37" s="210" t="s">
        <v>457</v>
      </c>
      <c r="B37" s="210"/>
      <c r="C37" s="210"/>
      <c r="D37" s="209"/>
      <c r="E37" s="209"/>
      <c r="F37" s="209"/>
      <c r="G37" s="209"/>
      <c r="H37" s="209"/>
      <c r="I37" s="209"/>
      <c r="J37" s="209"/>
      <c r="K37" s="209"/>
      <c r="L37" s="177"/>
    </row>
    <row r="38" spans="1:13" ht="15" x14ac:dyDescent="0.3">
      <c r="A38" s="210" t="s">
        <v>458</v>
      </c>
      <c r="B38" s="210"/>
      <c r="C38" s="210"/>
      <c r="D38" s="209"/>
      <c r="E38" s="209"/>
      <c r="F38" s="209"/>
      <c r="G38" s="209"/>
      <c r="H38" s="209"/>
      <c r="I38" s="209"/>
      <c r="J38" s="209"/>
      <c r="K38" s="209"/>
      <c r="L38" s="177"/>
    </row>
    <row r="39" spans="1:13" ht="15" x14ac:dyDescent="0.3">
      <c r="A39" s="194" t="s">
        <v>459</v>
      </c>
      <c r="B39" s="194"/>
      <c r="C39" s="210"/>
      <c r="D39" s="177"/>
      <c r="E39" s="177"/>
      <c r="F39" s="177"/>
      <c r="G39" s="177"/>
      <c r="H39" s="177"/>
      <c r="I39" s="177"/>
      <c r="J39" s="177"/>
      <c r="K39" s="177"/>
      <c r="L39" s="177"/>
    </row>
    <row r="40" spans="1:13" ht="15" x14ac:dyDescent="0.3">
      <c r="A40" s="194" t="s">
        <v>476</v>
      </c>
      <c r="B40" s="194"/>
      <c r="C40" s="210"/>
      <c r="D40" s="177"/>
      <c r="E40" s="177"/>
      <c r="F40" s="177"/>
      <c r="G40" s="177"/>
      <c r="H40" s="177"/>
      <c r="I40" s="177"/>
      <c r="J40" s="177"/>
      <c r="K40" s="177"/>
      <c r="L40" s="177"/>
    </row>
    <row r="41" spans="1:13" ht="15.75" customHeight="1" x14ac:dyDescent="0.2">
      <c r="A41" s="504" t="s">
        <v>477</v>
      </c>
      <c r="B41" s="504"/>
      <c r="C41" s="504"/>
      <c r="D41" s="504"/>
      <c r="E41" s="504"/>
      <c r="F41" s="504"/>
      <c r="G41" s="504"/>
      <c r="H41" s="504"/>
      <c r="I41" s="504"/>
      <c r="J41" s="504"/>
      <c r="K41" s="504"/>
      <c r="L41" s="504"/>
    </row>
    <row r="42" spans="1:13" ht="15.75" customHeight="1" x14ac:dyDescent="0.2">
      <c r="A42" s="504"/>
      <c r="B42" s="504"/>
      <c r="C42" s="504"/>
      <c r="D42" s="504"/>
      <c r="E42" s="504"/>
      <c r="F42" s="504"/>
      <c r="G42" s="504"/>
      <c r="H42" s="504"/>
      <c r="I42" s="504"/>
      <c r="J42" s="504"/>
      <c r="K42" s="504"/>
      <c r="L42" s="504"/>
    </row>
    <row r="43" spans="1:13" x14ac:dyDescent="0.2">
      <c r="A43" s="206"/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</row>
    <row r="44" spans="1:13" ht="15" x14ac:dyDescent="0.3">
      <c r="A44" s="500" t="s">
        <v>107</v>
      </c>
      <c r="B44" s="500"/>
      <c r="C44" s="500"/>
      <c r="D44" s="335"/>
      <c r="E44" s="336"/>
      <c r="F44" s="336"/>
      <c r="G44" s="335"/>
      <c r="H44" s="335"/>
      <c r="I44" s="335"/>
      <c r="J44" s="335"/>
      <c r="K44" s="335"/>
      <c r="L44" s="177"/>
    </row>
    <row r="45" spans="1:13" ht="15" x14ac:dyDescent="0.3">
      <c r="A45" s="335"/>
      <c r="B45" s="335"/>
      <c r="C45" s="336"/>
      <c r="D45" s="335"/>
      <c r="E45" s="336"/>
      <c r="F45" s="336"/>
      <c r="G45" s="335"/>
      <c r="H45" s="335"/>
      <c r="I45" s="335"/>
      <c r="J45" s="335"/>
      <c r="K45" s="337"/>
      <c r="L45" s="177"/>
    </row>
    <row r="46" spans="1:13" ht="15" customHeight="1" x14ac:dyDescent="0.3">
      <c r="A46" s="335"/>
      <c r="B46" s="335"/>
      <c r="C46" s="336"/>
      <c r="D46" s="501" t="s">
        <v>263</v>
      </c>
      <c r="E46" s="501"/>
      <c r="F46" s="348"/>
      <c r="G46" s="339"/>
      <c r="H46" s="502" t="s">
        <v>461</v>
      </c>
      <c r="I46" s="502"/>
      <c r="J46" s="502"/>
      <c r="K46" s="340"/>
      <c r="L46" s="177"/>
    </row>
    <row r="47" spans="1:13" ht="15" x14ac:dyDescent="0.3">
      <c r="A47" s="335"/>
      <c r="B47" s="335"/>
      <c r="C47" s="336"/>
      <c r="D47" s="335"/>
      <c r="E47" s="336"/>
      <c r="F47" s="336"/>
      <c r="G47" s="335"/>
      <c r="H47" s="503"/>
      <c r="I47" s="503"/>
      <c r="J47" s="503"/>
      <c r="K47" s="340"/>
      <c r="L47" s="177"/>
    </row>
    <row r="48" spans="1:13" ht="15" x14ac:dyDescent="0.3">
      <c r="A48" s="335"/>
      <c r="B48" s="335"/>
      <c r="C48" s="336"/>
      <c r="D48" s="498" t="s">
        <v>139</v>
      </c>
      <c r="E48" s="498"/>
      <c r="F48" s="348"/>
      <c r="G48" s="339"/>
      <c r="H48" s="335"/>
      <c r="I48" s="335"/>
      <c r="J48" s="335"/>
      <c r="K48" s="335"/>
      <c r="L48" s="177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size="4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Marina</cp:lastModifiedBy>
  <cp:lastPrinted>2017-08-31T15:30:54Z</cp:lastPrinted>
  <dcterms:created xsi:type="dcterms:W3CDTF">2011-12-27T13:20:18Z</dcterms:created>
  <dcterms:modified xsi:type="dcterms:W3CDTF">2017-08-31T15:37:31Z</dcterms:modified>
</cp:coreProperties>
</file>