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7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4.2'!$A$1:$I$37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N8'!$A$1:$J$25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D20" i="40" l="1"/>
  <c r="C20" i="40"/>
  <c r="D54" i="40"/>
  <c r="C54" i="40"/>
  <c r="D35" i="40"/>
  <c r="C35" i="40"/>
  <c r="C37" i="40"/>
  <c r="I16" i="9"/>
  <c r="I15" i="9"/>
  <c r="F27" i="33"/>
  <c r="C50" i="40" s="1"/>
  <c r="C16" i="40"/>
  <c r="D13" i="3" l="1"/>
  <c r="D37" i="40"/>
  <c r="F17" i="9" l="1"/>
  <c r="I13" i="9"/>
  <c r="I11" i="9"/>
  <c r="I12" i="9"/>
  <c r="D12" i="3"/>
  <c r="C16" i="3"/>
  <c r="D28" i="42"/>
  <c r="C12" i="3" s="1"/>
  <c r="I34" i="30" l="1"/>
  <c r="H34" i="30"/>
  <c r="I38" i="35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D26" i="3" s="1"/>
  <c r="C27" i="3"/>
  <c r="C26" i="3" s="1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A6" i="40"/>
  <c r="C15" i="40" l="1"/>
  <c r="D15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A4" i="30" l="1"/>
  <c r="H25" i="29"/>
  <c r="G25" i="29"/>
  <c r="A4" i="29"/>
  <c r="D13" i="40" l="1"/>
  <c r="D12" i="40" s="1"/>
  <c r="D11" i="40" s="1"/>
  <c r="H10" i="9" s="1"/>
  <c r="C13" i="40"/>
  <c r="C12" i="40"/>
  <c r="C11" i="40" s="1"/>
  <c r="H17" i="9" s="1"/>
  <c r="A5" i="28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5" l="1"/>
  <c r="C10" i="5"/>
  <c r="C10" i="3"/>
  <c r="C9" i="3" s="1"/>
  <c r="G10" i="9" s="1"/>
  <c r="B9" i="10"/>
  <c r="D10" i="12"/>
  <c r="D64" i="12" s="1"/>
  <c r="D44" i="12" s="1"/>
  <c r="J9" i="10"/>
  <c r="D10" i="3"/>
  <c r="D9" i="3" s="1"/>
  <c r="C10" i="12"/>
  <c r="C64" i="12" s="1"/>
  <c r="C44" i="12" s="1"/>
  <c r="D9" i="10"/>
  <c r="F9" i="10"/>
  <c r="G17" i="9" l="1"/>
  <c r="I10" i="9"/>
  <c r="I17" i="9" s="1"/>
</calcChain>
</file>

<file path=xl/sharedStrings.xml><?xml version="1.0" encoding="utf-8"?>
<sst xmlns="http://schemas.openxmlformats.org/spreadsheetml/2006/main" count="1114" uniqueCount="538">
  <si>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</si>
  <si>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</si>
  <si>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</si>
  <si>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</si>
  <si>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</si>
  <si>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</si>
  <si>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</si>
  <si>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</si>
  <si>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</si>
  <si>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</si>
  <si>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</si>
  <si>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</si>
  <si>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</si>
  <si>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</si>
  <si>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</si>
  <si>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</si>
  <si>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</si>
  <si>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</si>
  <si>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</si>
  <si>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</si>
  <si>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</si>
  <si>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</si>
  <si>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</si>
  <si>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</si>
  <si>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</si>
  <si>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</si>
  <si>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</si>
  <si>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</si>
  <si>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</si>
  <si>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</si>
  <si>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</si>
  <si>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</si>
  <si>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</si>
  <si>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</si>
  <si>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</si>
  <si>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</si>
  <si>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</si>
  <si>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</si>
  <si>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</si>
  <si>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</si>
  <si>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</si>
  <si>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</si>
  <si>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</si>
  <si>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</si>
  <si>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</si>
  <si>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</si>
  <si>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</si>
  <si>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</si>
  <si>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</si>
  <si>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</si>
  <si>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</si>
  <si>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</si>
  <si>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</si>
  <si>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</si>
  <si>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</si>
  <si>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</si>
  <si>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</si>
  <si>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</si>
  <si>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</si>
  <si>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</si>
  <si>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</si>
  <si>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</si>
  <si>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</si>
  <si>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</si>
  <si>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</si>
  <si>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</si>
  <si>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</si>
  <si>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</si>
  <si>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</si>
  <si>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</si>
  <si>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</si>
  <si>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</si>
  <si>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</si>
  <si>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</si>
  <si>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</si>
  <si>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</si>
  <si>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</si>
  <si>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</si>
  <si>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</si>
  <si>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</si>
  <si>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</si>
  <si>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</si>
  <si>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</si>
  <si>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</si>
  <si>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</si>
  <si>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</si>
  <si>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</si>
  <si>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</si>
  <si>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</si>
  <si>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</si>
  <si>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</si>
  <si>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</si>
  <si>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</si>
  <si>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</si>
  <si>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</si>
  <si>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</si>
  <si>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</si>
  <si>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</si>
  <si>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</si>
  <si>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</si>
  <si>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</si>
  <si>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</si>
  <si>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</si>
  <si>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</si>
  <si>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</si>
  <si>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</si>
  <si>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</si>
  <si>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</si>
  <si>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</si>
  <si>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</si>
  <si>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</si>
  <si>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</si>
  <si>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</si>
  <si>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</si>
  <si>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</si>
  <si>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</si>
  <si>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</si>
  <si>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</si>
  <si>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</si>
  <si>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</si>
  <si>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</si>
  <si>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</si>
  <si>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</si>
  <si>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</si>
  <si>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</si>
  <si>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</si>
  <si>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</si>
  <si>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</si>
  <si>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</si>
  <si>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</si>
  <si>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</si>
  <si>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</si>
  <si>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</si>
  <si>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</si>
  <si>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</si>
  <si>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</si>
  <si>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</si>
  <si>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</si>
  <si>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</si>
  <si>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</si>
  <si>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</si>
  <si>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</si>
  <si>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</si>
  <si>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</si>
  <si>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</si>
  <si>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</si>
  <si>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</si>
  <si>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</si>
  <si>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</si>
  <si>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</si>
  <si>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</si>
  <si>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</si>
  <si>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</si>
  <si>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</si>
  <si>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</si>
  <si>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</si>
  <si>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</si>
  <si>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</si>
  <si>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</si>
  <si>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</si>
  <si>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</si>
  <si>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</si>
  <si>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</si>
  <si>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</si>
  <si>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</si>
  <si>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</si>
  <si>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</si>
  <si>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</si>
  <si>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</si>
  <si>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</si>
  <si>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</si>
  <si>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</si>
  <si>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</si>
  <si>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</si>
  <si>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</si>
  <si>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</si>
  <si>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</si>
  <si>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</si>
  <si>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</si>
  <si>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</si>
  <si>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</si>
  <si>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</si>
  <si>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</si>
  <si>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</si>
  <si>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</si>
  <si>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</si>
  <si>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</si>
  <si>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</si>
  <si>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</si>
  <si>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</si>
  <si>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</si>
  <si>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</si>
  <si>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</si>
  <si>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</si>
  <si>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</si>
  <si>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</si>
  <si>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</si>
  <si>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</si>
  <si>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</si>
  <si>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</si>
  <si>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</si>
  <si>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</si>
  <si>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</si>
  <si>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</si>
  <si>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</si>
  <si>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</si>
  <si>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</si>
  <si>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</si>
  <si>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</si>
  <si>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</si>
  <si>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</si>
  <si>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</si>
  <si>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</si>
  <si>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</si>
  <si>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</si>
  <si>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</si>
  <si>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</si>
  <si>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</si>
  <si>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</si>
  <si>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</si>
  <si>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</si>
  <si>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</si>
  <si>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</si>
  <si>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</si>
  <si>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</si>
  <si>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</si>
  <si>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</si>
  <si>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</si>
  <si>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</si>
  <si>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</si>
  <si>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</si>
  <si>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</si>
  <si>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</si>
  <si>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</si>
  <si>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</si>
  <si>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</si>
  <si>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</si>
  <si>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</si>
  <si>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</si>
  <si>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</si>
  <si>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</si>
  <si>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</si>
  <si>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</si>
  <si>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</si>
  <si>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</si>
  <si>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</si>
  <si>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</si>
  <si>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</si>
  <si>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</si>
  <si>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</si>
  <si>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</si>
  <si>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</si>
  <si>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</si>
  <si>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</si>
  <si>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</si>
  <si>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</si>
  <si>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</si>
  <si>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</si>
  <si>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</si>
  <si>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</si>
  <si>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</si>
  <si>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</si>
  <si>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</si>
  <si>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</si>
  <si>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</si>
  <si>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</si>
  <si>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</si>
  <si>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</si>
  <si>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</si>
  <si>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</si>
  <si>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</si>
  <si>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</si>
  <si>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</si>
  <si>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</si>
  <si>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</si>
  <si>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</si>
  <si>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</si>
  <si>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</si>
  <si>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</si>
  <si>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</si>
  <si>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</si>
  <si>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</si>
  <si>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</si>
  <si>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</si>
  <si>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</si>
  <si>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</si>
  <si>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</si>
  <si>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</si>
  <si>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</si>
  <si>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</si>
  <si>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</si>
  <si>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</si>
  <si>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</si>
  <si>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</si>
  <si>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</si>
  <si>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</si>
  <si>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</si>
  <si>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</si>
  <si>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</si>
  <si>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</si>
  <si>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</si>
  <si>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</si>
  <si>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</si>
  <si>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</si>
  <si>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</si>
  <si>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</si>
  <si>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</si>
  <si>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</si>
  <si>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</si>
  <si>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</si>
  <si>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</si>
  <si>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</si>
  <si>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</si>
  <si>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</si>
  <si>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</si>
  <si>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</si>
  <si>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</si>
  <si>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</si>
  <si>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</si>
  <si>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</si>
  <si>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</si>
  <si>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</si>
  <si>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</si>
  <si>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</si>
  <si>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</si>
  <si>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</si>
  <si>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</si>
  <si>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</si>
  <si>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</si>
  <si>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</si>
  <si>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</si>
  <si>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</si>
  <si>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</si>
  <si>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</si>
  <si>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</si>
  <si>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</si>
  <si>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</si>
  <si>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</si>
  <si>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</si>
  <si>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</si>
  <si>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</si>
  <si>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</si>
  <si>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</si>
  <si>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</si>
  <si>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</si>
  <si>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</si>
  <si>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</si>
  <si>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</si>
  <si>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</si>
  <si>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</si>
  <si>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</si>
  <si>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</si>
  <si>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</si>
  <si>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</si>
  <si>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</si>
  <si>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</si>
  <si>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</si>
  <si>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</si>
  <si>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</si>
  <si>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</si>
  <si>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</si>
  <si>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</si>
  <si>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</si>
  <si>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</si>
  <si>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</si>
  <si>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</si>
  <si>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</si>
  <si>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</si>
  <si>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</si>
  <si>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</si>
  <si>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</si>
  <si>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</si>
  <si>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</si>
  <si>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</si>
  <si>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</si>
  <si>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</si>
  <si>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</si>
  <si>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</si>
  <si>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</si>
  <si>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</si>
  <si>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</si>
  <si>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</si>
  <si>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</si>
  <si>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</si>
  <si>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</si>
  <si>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</si>
  <si>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</si>
  <si>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</si>
  <si>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</si>
  <si>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</si>
  <si>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</si>
  <si>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</si>
  <si>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</si>
  <si>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</si>
  <si>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</si>
  <si>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</si>
  <si>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</si>
  <si>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</si>
  <si>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</si>
  <si>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</si>
  <si>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</si>
  <si>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</si>
  <si>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</si>
  <si>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</si>
  <si>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</si>
  <si>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</si>
  <si>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</si>
  <si>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</si>
  <si>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</si>
  <si>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</si>
  <si>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</si>
  <si>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</si>
  <si>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</si>
  <si>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</si>
  <si>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</si>
  <si>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</si>
  <si>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</si>
  <si>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</si>
  <si>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</si>
  <si>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</si>
  <si>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</si>
  <si>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</si>
  <si>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</si>
  <si>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</si>
  <si>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</si>
  <si>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</si>
  <si>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</si>
  <si>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</si>
  <si>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</si>
  <si>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</si>
  <si>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</si>
  <si>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</si>
  <si>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</si>
  <si>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</si>
  <si>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</si>
  <si>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</si>
  <si>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</si>
  <si>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</si>
  <si>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</si>
  <si>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</si>
  <si>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</si>
  <si>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</si>
  <si>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</si>
  <si>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</si>
  <si>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</si>
  <si>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</si>
  <si>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</si>
  <si>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</si>
  <si>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</si>
  <si>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</si>
  <si>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</si>
  <si>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</si>
  <si>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</si>
  <si>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</si>
  <si>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</si>
  <si>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</si>
  <si>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</si>
  <si>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</si>
  <si>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</si>
  <si>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</si>
  <si>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</si>
  <si>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</si>
  <si>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</si>
  <si>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</si>
  <si>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</si>
  <si>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</si>
  <si>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</si>
  <si>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</si>
  <si>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</si>
  <si>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</si>
  <si>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</si>
  <si>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</si>
  <si>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</si>
  <si>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</si>
  <si>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</si>
  <si>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</si>
  <si>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</si>
  <si>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</si>
  <si>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</si>
  <si>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</si>
  <si>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</si>
  <si>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</si>
  <si>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</si>
  <si>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</si>
  <si>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</si>
  <si>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</si>
  <si>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</si>
  <si>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</si>
  <si>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</si>
  <si>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</si>
  <si>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</si>
  <si>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</si>
  <si>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</si>
  <si>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</si>
  <si>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</si>
  <si>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</si>
  <si>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</si>
  <si>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</si>
  <si>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</si>
  <si>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</si>
  <si>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</si>
  <si>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</si>
  <si>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</si>
  <si>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</si>
  <si>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</si>
  <si>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</si>
  <si>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</si>
  <si>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</si>
  <si>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</si>
  <si>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</si>
  <si>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</si>
  <si>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</si>
  <si>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</si>
  <si>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</si>
  <si>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</si>
  <si>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პ/პ თავისუფალი საქართველო</t>
  </si>
  <si>
    <t>ქეთევან</t>
  </si>
  <si>
    <t>ურდულაშვილი</t>
  </si>
  <si>
    <t>მთ. ბუღალტერი</t>
  </si>
  <si>
    <t>სხვა კომუნალური ხარჯი (დასუფთავება)</t>
  </si>
  <si>
    <t>თიბისი</t>
  </si>
  <si>
    <t>GE63TB7029536080100007</t>
  </si>
  <si>
    <t>GEL</t>
  </si>
  <si>
    <t>GE20TB7029545067800002</t>
  </si>
  <si>
    <t>GE80TB7029536180100008</t>
  </si>
  <si>
    <t>USD</t>
  </si>
  <si>
    <t>EUR</t>
  </si>
  <si>
    <t>სულ</t>
  </si>
  <si>
    <t>შენობა</t>
  </si>
  <si>
    <t>ქუთაისი</t>
  </si>
  <si>
    <t>ამირან</t>
  </si>
  <si>
    <t>კილაძე</t>
  </si>
  <si>
    <t xml:space="preserve">ოფისის ხარჯი რომელიც არ არის კლასიფიცირებული </t>
  </si>
  <si>
    <t>სხვა დანარჩენი საქონელი და მომსახურება  (ბარათზე გადატანა)</t>
  </si>
  <si>
    <t>გადატანილია ბარათზე</t>
  </si>
  <si>
    <t>საქართველოს ბანკი</t>
  </si>
  <si>
    <t>GE91BG0000000119476400</t>
  </si>
  <si>
    <t>01/08/2017-21/08/2017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</si>
</sst>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27" fillId="5" borderId="0" xfId="9" applyFont="1" applyFill="1" applyBorder="1" applyAlignment="1" applyProtection="1">
      <alignment horizontal="center" vertical="center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14" fontId="33" fillId="0" borderId="24" xfId="9" applyNumberFormat="1" applyFont="1" applyBorder="1" applyAlignment="1" applyProtection="1">
      <alignment horizontal="center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49" fontId="18" fillId="2" borderId="0" xfId="9" applyNumberFormat="1" applyFont="1" applyFill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left" vertical="center" wrapText="1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0" fontId="25" fillId="5" borderId="0" xfId="2" applyFont="1" applyFill="1" applyBorder="1" applyAlignment="1" applyProtection="1">
      <alignment horizontal="center" vertical="top" wrapText="1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2" fontId="25" fillId="5" borderId="1" xfId="2" applyNumberFormat="1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2" fontId="23" fillId="5" borderId="1" xfId="2" applyNumberFormat="1" applyFont="1" applyFill="1" applyBorder="1" applyAlignment="1" applyProtection="1">
      <alignment horizontal="center" vertical="top" wrapText="1"/>
    </xf>
    <xf numFmtId="0" fontId="16" fillId="0" borderId="1" xfId="0" applyFont="1" applyFill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2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7" borderId="1" xfId="4" applyFont="1" applyFill="1" applyBorder="1" applyAlignment="1" applyProtection="1">
      <alignment vertical="center" wrapText="1"/>
      <protection locked="0"/>
    </xf>
    <xf numFmtId="4" fontId="16" fillId="0" borderId="0" xfId="0" applyNumberFormat="1" applyFont="1" applyProtection="1">
      <protection locked="0"/>
    </xf>
    <xf numFmtId="0" fontId="0" fillId="2" borderId="1" xfId="0" applyFill="1" applyBorder="1"/>
    <xf numFmtId="0" fontId="0" fillId="0" borderId="1" xfId="0" applyBorder="1"/>
    <xf numFmtId="14" fontId="16" fillId="5" borderId="1" xfId="0" applyNumberFormat="1" applyFont="1" applyFill="1" applyBorder="1" applyProtection="1">
      <protection locked="0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Border="1" applyAlignment="1" applyProtection="1">
      <alignment horizontal="left" vertical="center"/>
    </xf>
    <xf numFmtId="0" fontId="16" fillId="0" borderId="0" xfId="1" applyFont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showGridLines="0" zoomScaleNormal="100" zoomScaleSheetLayoutView="80" workbookViewId="0">
      <selection activeCell="K2" sqref="K2:L2"/>
    </sheetView>
  </sheetViews>
  <sheetFormatPr defaultRowHeight="15" x14ac:dyDescent="0.2"/>
  <cols>
    <col min="1" max="1" width="6.28515625" style="294" bestFit="1" customWidth="1"/>
    <col min="2" max="2" width="13.140625" style="333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 x14ac:dyDescent="0.2">
      <c r="A1" s="370" t="s">
        <v>307</v>
      </c>
      <c r="B1" s="406"/>
      <c r="C1" s="356"/>
      <c r="D1" s="356"/>
      <c r="E1" s="357"/>
      <c r="F1" s="352"/>
      <c r="G1" s="357"/>
      <c r="H1" s="369"/>
      <c r="I1" s="356"/>
      <c r="J1" s="357"/>
      <c r="K1" s="357"/>
      <c r="L1" s="368" t="s">
        <v>109</v>
      </c>
    </row>
    <row r="2" spans="1:12" s="305" customFormat="1" x14ac:dyDescent="0.2">
      <c r="A2" s="367" t="s">
        <v>140</v>
      </c>
      <c r="B2" s="406"/>
      <c r="C2" s="356"/>
      <c r="D2" s="356"/>
      <c r="E2" s="357"/>
      <c r="F2" s="352"/>
      <c r="G2" s="357"/>
      <c r="H2" s="366"/>
      <c r="I2" s="356"/>
      <c r="J2" s="357"/>
      <c r="K2" s="445" t="s">
        <v>537</v>
      </c>
      <c r="L2" s="446"/>
    </row>
    <row r="3" spans="1:12" s="305" customFormat="1" x14ac:dyDescent="0.2">
      <c r="A3" s="365"/>
      <c r="B3" s="406"/>
      <c r="C3" s="364"/>
      <c r="D3" s="363"/>
      <c r="E3" s="357"/>
      <c r="F3" s="362"/>
      <c r="G3" s="357"/>
      <c r="H3" s="357"/>
      <c r="I3" s="352"/>
      <c r="J3" s="356"/>
      <c r="K3" s="356"/>
      <c r="L3" s="355"/>
    </row>
    <row r="4" spans="1:12" s="305" customFormat="1" x14ac:dyDescent="0.2">
      <c r="A4" s="401" t="s">
        <v>274</v>
      </c>
      <c r="B4" s="407"/>
      <c r="C4" s="352"/>
      <c r="D4" s="403" t="s">
        <v>515</v>
      </c>
      <c r="E4" s="393"/>
      <c r="F4" s="304"/>
      <c r="G4" s="297"/>
      <c r="H4" s="394"/>
      <c r="I4" s="393"/>
      <c r="J4" s="395"/>
      <c r="K4" s="297"/>
      <c r="L4" s="396"/>
    </row>
    <row r="5" spans="1:12" s="305" customFormat="1" ht="15.75" thickBot="1" x14ac:dyDescent="0.25">
      <c r="A5" s="361"/>
      <c r="B5" s="408"/>
      <c r="C5" s="360"/>
      <c r="D5" s="359"/>
      <c r="E5" s="357"/>
      <c r="F5" s="358"/>
      <c r="G5" s="358"/>
      <c r="H5" s="358"/>
      <c r="I5" s="357"/>
      <c r="J5" s="356"/>
      <c r="K5" s="356"/>
      <c r="L5" s="355"/>
    </row>
    <row r="6" spans="1:12" ht="15.75" thickBot="1" x14ac:dyDescent="0.25">
      <c r="A6" s="354"/>
      <c r="B6" s="409"/>
      <c r="C6" s="353"/>
      <c r="D6" s="353"/>
      <c r="E6" s="353"/>
      <c r="F6" s="352"/>
      <c r="G6" s="352"/>
      <c r="H6" s="352"/>
      <c r="I6" s="449" t="s">
        <v>475</v>
      </c>
      <c r="J6" s="450"/>
      <c r="K6" s="451"/>
      <c r="L6" s="351"/>
    </row>
    <row r="7" spans="1:12" s="339" customFormat="1" ht="51.75" thickBot="1" x14ac:dyDescent="0.25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 x14ac:dyDescent="0.25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 x14ac:dyDescent="0.2">
      <c r="A9" s="332">
        <v>1</v>
      </c>
      <c r="B9" s="410"/>
      <c r="C9" s="323"/>
      <c r="D9" s="331"/>
      <c r="E9" s="330"/>
      <c r="F9" s="320"/>
      <c r="G9" s="329"/>
      <c r="H9" s="329"/>
      <c r="I9" s="328"/>
      <c r="J9" s="327"/>
      <c r="K9" s="326"/>
      <c r="L9" s="325"/>
    </row>
    <row r="10" spans="1:12" x14ac:dyDescent="0.2">
      <c r="A10" s="324">
        <v>2</v>
      </c>
      <c r="B10" s="410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 x14ac:dyDescent="0.2">
      <c r="A11" s="324">
        <v>3</v>
      </c>
      <c r="B11" s="410"/>
      <c r="C11" s="323"/>
      <c r="D11" s="322"/>
      <c r="E11" s="321"/>
      <c r="F11" s="358"/>
      <c r="G11" s="320"/>
      <c r="H11" s="320"/>
      <c r="I11" s="319"/>
      <c r="J11" s="318"/>
      <c r="K11" s="317"/>
      <c r="L11" s="316"/>
    </row>
    <row r="12" spans="1:12" x14ac:dyDescent="0.2">
      <c r="A12" s="324">
        <v>4</v>
      </c>
      <c r="B12" s="410"/>
      <c r="C12" s="323"/>
      <c r="D12" s="322"/>
      <c r="E12" s="330"/>
      <c r="F12" s="320"/>
      <c r="G12" s="329"/>
      <c r="H12" s="329"/>
      <c r="I12" s="319"/>
      <c r="J12" s="318"/>
      <c r="K12" s="317"/>
      <c r="L12" s="316"/>
    </row>
    <row r="13" spans="1:12" x14ac:dyDescent="0.2">
      <c r="A13" s="324">
        <v>5</v>
      </c>
      <c r="B13" s="410"/>
      <c r="C13" s="323"/>
      <c r="D13" s="322"/>
      <c r="E13" s="330"/>
      <c r="F13" s="320"/>
      <c r="G13" s="329"/>
      <c r="H13" s="329"/>
      <c r="I13" s="319"/>
      <c r="J13" s="318"/>
      <c r="K13" s="317"/>
      <c r="L13" s="316"/>
    </row>
    <row r="14" spans="1:12" x14ac:dyDescent="0.2">
      <c r="A14" s="324">
        <v>6</v>
      </c>
      <c r="B14" s="410"/>
      <c r="C14" s="323"/>
      <c r="D14" s="322"/>
      <c r="E14" s="321"/>
      <c r="F14" s="320"/>
      <c r="G14" s="320"/>
      <c r="H14" s="329"/>
      <c r="I14" s="319"/>
      <c r="J14" s="318"/>
      <c r="K14" s="317"/>
      <c r="L14" s="316"/>
    </row>
    <row r="15" spans="1:12" x14ac:dyDescent="0.2">
      <c r="A15" s="324">
        <v>7</v>
      </c>
      <c r="B15" s="410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 x14ac:dyDescent="0.2">
      <c r="A16" s="324">
        <v>8</v>
      </c>
      <c r="B16" s="410"/>
      <c r="C16" s="323"/>
      <c r="D16" s="322"/>
      <c r="E16" s="330"/>
      <c r="F16" s="320"/>
      <c r="G16" s="329"/>
      <c r="H16" s="329"/>
      <c r="I16" s="319"/>
      <c r="J16" s="318"/>
      <c r="K16" s="317"/>
      <c r="L16" s="316"/>
    </row>
    <row r="17" spans="1:12" x14ac:dyDescent="0.2">
      <c r="A17" s="324">
        <v>9</v>
      </c>
      <c r="B17" s="410"/>
      <c r="C17" s="323"/>
      <c r="D17" s="322"/>
      <c r="E17" s="330"/>
      <c r="F17" s="320"/>
      <c r="G17" s="329"/>
      <c r="H17" s="329"/>
      <c r="I17" s="319"/>
      <c r="J17" s="318"/>
      <c r="K17" s="317"/>
      <c r="L17" s="316"/>
    </row>
    <row r="18" spans="1:12" x14ac:dyDescent="0.2">
      <c r="A18" s="324">
        <v>10</v>
      </c>
      <c r="B18" s="410"/>
      <c r="C18" s="323"/>
      <c r="D18" s="322"/>
      <c r="E18" s="330"/>
      <c r="F18" s="320"/>
      <c r="G18" s="329"/>
      <c r="H18" s="329"/>
      <c r="I18" s="319"/>
      <c r="J18" s="318"/>
      <c r="K18" s="317"/>
      <c r="L18" s="316"/>
    </row>
    <row r="19" spans="1:12" x14ac:dyDescent="0.2">
      <c r="A19" s="324">
        <v>11</v>
      </c>
      <c r="B19" s="410"/>
      <c r="C19" s="323"/>
      <c r="D19" s="322"/>
      <c r="E19" s="330"/>
      <c r="F19" s="320"/>
      <c r="G19" s="329"/>
      <c r="H19" s="329"/>
      <c r="I19" s="319"/>
      <c r="J19" s="318"/>
      <c r="K19" s="317"/>
      <c r="L19" s="316"/>
    </row>
    <row r="20" spans="1:12" x14ac:dyDescent="0.2">
      <c r="A20" s="324">
        <v>12</v>
      </c>
      <c r="B20" s="410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 x14ac:dyDescent="0.2">
      <c r="A21" s="324">
        <v>13</v>
      </c>
      <c r="B21" s="410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 x14ac:dyDescent="0.2">
      <c r="A22" s="324">
        <v>14</v>
      </c>
      <c r="B22" s="410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 x14ac:dyDescent="0.2">
      <c r="A23" s="324">
        <v>15</v>
      </c>
      <c r="B23" s="410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 x14ac:dyDescent="0.2">
      <c r="A24" s="324">
        <v>16</v>
      </c>
      <c r="B24" s="410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 x14ac:dyDescent="0.2">
      <c r="A25" s="324">
        <v>17</v>
      </c>
      <c r="B25" s="410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 x14ac:dyDescent="0.2">
      <c r="A26" s="324">
        <v>18</v>
      </c>
      <c r="B26" s="410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 x14ac:dyDescent="0.2">
      <c r="A27" s="324">
        <v>19</v>
      </c>
      <c r="B27" s="410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 x14ac:dyDescent="0.25">
      <c r="A28" s="315" t="s">
        <v>276</v>
      </c>
      <c r="B28" s="411"/>
      <c r="C28" s="314"/>
      <c r="D28" s="313">
        <f>SUM(D9:D23)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412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413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48" t="s">
        <v>433</v>
      </c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</row>
    <row r="32" spans="1:12" s="306" customFormat="1" ht="12.75" x14ac:dyDescent="0.2">
      <c r="A32" s="448" t="s">
        <v>470</v>
      </c>
      <c r="B32" s="448"/>
      <c r="C32" s="448"/>
      <c r="D32" s="448"/>
      <c r="E32" s="448"/>
      <c r="F32" s="448"/>
      <c r="G32" s="448"/>
      <c r="H32" s="448"/>
      <c r="I32" s="448"/>
      <c r="J32" s="448"/>
      <c r="K32" s="448"/>
      <c r="L32" s="448"/>
    </row>
    <row r="33" spans="1:12" s="306" customFormat="1" ht="12.75" x14ac:dyDescent="0.2">
      <c r="A33" s="448"/>
      <c r="B33" s="448"/>
      <c r="C33" s="448"/>
      <c r="D33" s="448"/>
      <c r="E33" s="448"/>
      <c r="F33" s="448"/>
      <c r="G33" s="448"/>
      <c r="H33" s="448"/>
      <c r="I33" s="448"/>
      <c r="J33" s="448"/>
      <c r="K33" s="448"/>
      <c r="L33" s="448"/>
    </row>
    <row r="34" spans="1:12" s="305" customFormat="1" x14ac:dyDescent="0.2">
      <c r="A34" s="448" t="s">
        <v>469</v>
      </c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</row>
    <row r="35" spans="1:12" s="305" customFormat="1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</row>
    <row r="36" spans="1:12" s="305" customFormat="1" x14ac:dyDescent="0.2">
      <c r="A36" s="448" t="s">
        <v>468</v>
      </c>
      <c r="B36" s="448"/>
      <c r="C36" s="448"/>
      <c r="D36" s="448"/>
      <c r="E36" s="448"/>
      <c r="F36" s="448"/>
      <c r="G36" s="448"/>
      <c r="H36" s="448"/>
      <c r="I36" s="448"/>
      <c r="J36" s="448"/>
      <c r="K36" s="448"/>
      <c r="L36" s="448"/>
    </row>
    <row r="37" spans="1:12" s="305" customFormat="1" x14ac:dyDescent="0.2">
      <c r="A37" s="297"/>
      <c r="B37" s="412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413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x14ac:dyDescent="0.2">
      <c r="A39" s="297"/>
      <c r="B39" s="413"/>
      <c r="C39" s="297"/>
      <c r="D39" s="304"/>
      <c r="E39" s="297"/>
      <c r="F39" s="304"/>
      <c r="G39" s="297"/>
      <c r="H39" s="304"/>
      <c r="I39" s="297"/>
      <c r="J39" s="304"/>
      <c r="K39" s="297"/>
      <c r="L39" s="304"/>
    </row>
    <row r="40" spans="1:12" s="299" customFormat="1" x14ac:dyDescent="0.2">
      <c r="A40" s="454" t="s">
        <v>107</v>
      </c>
      <c r="B40" s="454"/>
      <c r="C40" s="298"/>
      <c r="D40" s="297"/>
      <c r="E40" s="298"/>
      <c r="F40" s="298"/>
      <c r="G40" s="297"/>
      <c r="H40" s="298"/>
      <c r="I40" s="298"/>
      <c r="J40" s="297"/>
      <c r="K40" s="298"/>
      <c r="L40" s="297"/>
    </row>
    <row r="41" spans="1:12" s="299" customFormat="1" x14ac:dyDescent="0.2">
      <c r="A41" s="298"/>
      <c r="B41" s="414"/>
      <c r="C41" s="302"/>
      <c r="D41" s="303"/>
      <c r="E41" s="302"/>
      <c r="F41" s="298"/>
      <c r="G41" s="297"/>
      <c r="H41" s="301"/>
      <c r="I41" s="298"/>
      <c r="J41" s="297"/>
      <c r="K41" s="298"/>
      <c r="L41" s="297"/>
    </row>
    <row r="42" spans="1:12" s="299" customFormat="1" ht="15" customHeight="1" x14ac:dyDescent="0.2">
      <c r="A42" s="298"/>
      <c r="B42" s="414"/>
      <c r="C42" s="447" t="s">
        <v>268</v>
      </c>
      <c r="D42" s="447"/>
      <c r="E42" s="447"/>
      <c r="F42" s="298"/>
      <c r="G42" s="297"/>
      <c r="H42" s="452" t="s">
        <v>467</v>
      </c>
      <c r="I42" s="300"/>
      <c r="J42" s="297"/>
      <c r="K42" s="298"/>
      <c r="L42" s="297"/>
    </row>
    <row r="43" spans="1:12" s="299" customFormat="1" x14ac:dyDescent="0.2">
      <c r="A43" s="298"/>
      <c r="B43" s="414"/>
      <c r="C43" s="298"/>
      <c r="D43" s="297"/>
      <c r="E43" s="298"/>
      <c r="F43" s="298"/>
      <c r="G43" s="297"/>
      <c r="H43" s="453"/>
      <c r="I43" s="300"/>
      <c r="J43" s="297"/>
      <c r="K43" s="298"/>
      <c r="L43" s="297"/>
    </row>
    <row r="44" spans="1:12" s="296" customFormat="1" x14ac:dyDescent="0.2">
      <c r="A44" s="298"/>
      <c r="B44" s="414"/>
      <c r="C44" s="447" t="s">
        <v>139</v>
      </c>
      <c r="D44" s="447"/>
      <c r="E44" s="447"/>
      <c r="F44" s="298"/>
      <c r="G44" s="297"/>
      <c r="H44" s="298"/>
      <c r="I44" s="298"/>
      <c r="J44" s="297"/>
      <c r="K44" s="298"/>
      <c r="L44" s="297"/>
    </row>
    <row r="45" spans="1:12" s="296" customFormat="1" x14ac:dyDescent="0.2">
      <c r="B45" s="415"/>
      <c r="E45" s="294"/>
    </row>
    <row r="46" spans="1:12" s="296" customFormat="1" x14ac:dyDescent="0.2">
      <c r="B46" s="415"/>
      <c r="E46" s="294"/>
    </row>
    <row r="47" spans="1:12" s="296" customFormat="1" x14ac:dyDescent="0.2">
      <c r="B47" s="415"/>
      <c r="E47" s="294"/>
    </row>
    <row r="48" spans="1:12" s="296" customFormat="1" x14ac:dyDescent="0.2">
      <c r="B48" s="415"/>
      <c r="E48" s="294"/>
    </row>
    <row r="49" spans="2:2" s="296" customFormat="1" x14ac:dyDescent="0.2">
      <c r="B49" s="415"/>
    </row>
  </sheetData>
  <mergeCells count="10">
    <mergeCell ref="K2:L2"/>
    <mergeCell ref="C44:E44"/>
    <mergeCell ref="A32:L33"/>
    <mergeCell ref="A34:L35"/>
    <mergeCell ref="A36:L36"/>
    <mergeCell ref="I6:K6"/>
    <mergeCell ref="H42:H43"/>
    <mergeCell ref="A40:B40"/>
    <mergeCell ref="A31:L31"/>
    <mergeCell ref="C42:E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55" t="s">
        <v>109</v>
      </c>
      <c r="D1" s="455"/>
      <c r="E1" s="154"/>
    </row>
    <row r="2" spans="1:12" x14ac:dyDescent="0.3">
      <c r="A2" s="77" t="s">
        <v>140</v>
      </c>
      <c r="B2" s="115"/>
      <c r="C2" s="445" t="s">
        <v>537</v>
      </c>
      <c r="D2" s="446"/>
      <c r="E2" s="154"/>
    </row>
    <row r="3" spans="1:12" x14ac:dyDescent="0.3">
      <c r="A3" s="77"/>
      <c r="B3" s="115"/>
      <c r="C3" s="372"/>
      <c r="D3" s="372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პ/პ თავისუფალი საქართველო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71"/>
      <c r="B7" s="371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499</v>
      </c>
      <c r="C41" s="33"/>
      <c r="D41" s="34"/>
      <c r="E41" s="154"/>
    </row>
    <row r="42" spans="1:5" x14ac:dyDescent="0.3">
      <c r="A42" s="17" t="s">
        <v>500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9" t="s">
        <v>338</v>
      </c>
      <c r="C63" s="37"/>
      <c r="D63" s="220"/>
      <c r="E63" s="154"/>
    </row>
    <row r="64" spans="1:5" x14ac:dyDescent="0.3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5"/>
      <c r="D65" s="42"/>
      <c r="E65" s="154"/>
    </row>
    <row r="66" spans="1:5" x14ac:dyDescent="0.3">
      <c r="A66" s="15">
        <v>2.2000000000000002</v>
      </c>
      <c r="B66" s="48" t="s">
        <v>104</v>
      </c>
      <c r="C66" s="287"/>
      <c r="D66" s="43"/>
      <c r="E66" s="154"/>
    </row>
    <row r="67" spans="1:5" x14ac:dyDescent="0.3">
      <c r="A67" s="15">
        <v>2.2999999999999998</v>
      </c>
      <c r="B67" s="48" t="s">
        <v>103</v>
      </c>
      <c r="C67" s="287"/>
      <c r="D67" s="43"/>
      <c r="E67" s="154"/>
    </row>
    <row r="68" spans="1:5" x14ac:dyDescent="0.3">
      <c r="A68" s="15">
        <v>2.4</v>
      </c>
      <c r="B68" s="48" t="s">
        <v>105</v>
      </c>
      <c r="C68" s="287"/>
      <c r="D68" s="43"/>
      <c r="E68" s="154"/>
    </row>
    <row r="69" spans="1:5" x14ac:dyDescent="0.3">
      <c r="A69" s="15">
        <v>2.5</v>
      </c>
      <c r="B69" s="48" t="s">
        <v>101</v>
      </c>
      <c r="C69" s="287"/>
      <c r="D69" s="43"/>
      <c r="E69" s="154"/>
    </row>
    <row r="70" spans="1:5" x14ac:dyDescent="0.3">
      <c r="A70" s="15">
        <v>2.6</v>
      </c>
      <c r="B70" s="48" t="s">
        <v>102</v>
      </c>
      <c r="C70" s="287"/>
      <c r="D70" s="43"/>
      <c r="E70" s="154"/>
    </row>
    <row r="71" spans="1:5" s="2" customFormat="1" x14ac:dyDescent="0.3">
      <c r="A71" s="13">
        <v>3</v>
      </c>
      <c r="B71" s="283" t="s">
        <v>451</v>
      </c>
      <c r="C71" s="286"/>
      <c r="D71" s="284"/>
      <c r="E71" s="106"/>
    </row>
    <row r="72" spans="1:5" s="2" customFormat="1" x14ac:dyDescent="0.3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1" t="s">
        <v>279</v>
      </c>
      <c r="C75" s="8"/>
      <c r="D75" s="86"/>
      <c r="E75" s="106"/>
    </row>
    <row r="76" spans="1:5" s="2" customFormat="1" x14ac:dyDescent="0.3">
      <c r="A76" s="381"/>
      <c r="B76" s="381"/>
      <c r="C76" s="12"/>
      <c r="D76" s="12"/>
      <c r="E76" s="106"/>
    </row>
    <row r="77" spans="1:5" s="2" customFormat="1" x14ac:dyDescent="0.3">
      <c r="A77" s="456" t="s">
        <v>501</v>
      </c>
      <c r="B77" s="456"/>
      <c r="C77" s="456"/>
      <c r="D77" s="456"/>
      <c r="E77" s="106"/>
    </row>
    <row r="78" spans="1:5" s="2" customFormat="1" x14ac:dyDescent="0.3">
      <c r="A78" s="381"/>
      <c r="B78" s="381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64" t="s">
        <v>503</v>
      </c>
      <c r="C84" s="464"/>
      <c r="D84" s="464"/>
      <c r="E84"/>
      <c r="F84"/>
      <c r="G84"/>
      <c r="H84"/>
      <c r="I84"/>
    </row>
    <row r="85" spans="1:9" customFormat="1" ht="12.75" x14ac:dyDescent="0.2">
      <c r="B85" s="66" t="s">
        <v>504</v>
      </c>
    </row>
    <row r="86" spans="1:9" s="2" customFormat="1" x14ac:dyDescent="0.3">
      <c r="A86" s="11"/>
      <c r="B86" s="464" t="s">
        <v>505</v>
      </c>
      <c r="C86" s="464"/>
      <c r="D86" s="46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55" t="s">
        <v>109</v>
      </c>
      <c r="D1" s="455"/>
      <c r="E1" s="92"/>
    </row>
    <row r="2" spans="1:5" s="6" customFormat="1" x14ac:dyDescent="0.3">
      <c r="A2" s="75" t="s">
        <v>328</v>
      </c>
      <c r="B2" s="78"/>
      <c r="C2" s="445" t="s">
        <v>537</v>
      </c>
      <c r="D2" s="446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8" t="s">
        <v>420</v>
      </c>
    </row>
    <row r="30" spans="1:5" x14ac:dyDescent="0.3">
      <c r="A30" s="218"/>
    </row>
    <row r="31" spans="1:5" x14ac:dyDescent="0.3">
      <c r="A31" s="218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476</v>
      </c>
      <c r="B1" s="75"/>
      <c r="C1" s="78"/>
      <c r="D1" s="78"/>
      <c r="E1" s="78"/>
      <c r="F1" s="78"/>
      <c r="G1" s="292"/>
      <c r="H1" s="292"/>
      <c r="I1" s="455" t="s">
        <v>109</v>
      </c>
      <c r="J1" s="455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2"/>
      <c r="H2" s="292"/>
      <c r="I2" s="445" t="s">
        <v>537</v>
      </c>
      <c r="J2" s="446"/>
    </row>
    <row r="3" spans="1:10" ht="15" x14ac:dyDescent="0.3">
      <c r="A3" s="77"/>
      <c r="B3" s="77"/>
      <c r="C3" s="75"/>
      <c r="D3" s="75"/>
      <c r="E3" s="75"/>
      <c r="F3" s="75"/>
      <c r="G3" s="292"/>
      <c r="H3" s="292"/>
      <c r="I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 x14ac:dyDescent="0.3">
      <c r="A27" s="232" t="s">
        <v>477</v>
      </c>
      <c r="B27" s="232"/>
      <c r="C27" s="231"/>
      <c r="D27" s="231"/>
      <c r="E27" s="231"/>
      <c r="F27" s="231"/>
      <c r="G27" s="231"/>
      <c r="H27" s="187"/>
      <c r="I27" s="187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 ht="15" x14ac:dyDescent="0.3">
      <c r="A29" s="232"/>
      <c r="B29" s="232"/>
      <c r="C29" s="187"/>
      <c r="D29" s="187"/>
      <c r="E29" s="187"/>
      <c r="F29" s="187"/>
      <c r="G29" s="187"/>
      <c r="H29" s="187"/>
      <c r="I29" s="187"/>
    </row>
    <row r="30" spans="1:9" ht="15" x14ac:dyDescent="0.3">
      <c r="A30" s="232"/>
      <c r="B30" s="232"/>
      <c r="C30" s="187"/>
      <c r="D30" s="187"/>
      <c r="E30" s="187"/>
      <c r="F30" s="187"/>
      <c r="G30" s="187"/>
      <c r="H30" s="187"/>
      <c r="I30" s="187"/>
    </row>
    <row r="31" spans="1:9" x14ac:dyDescent="0.2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 x14ac:dyDescent="0.3">
      <c r="A32" s="193" t="s">
        <v>107</v>
      </c>
      <c r="B32" s="193"/>
      <c r="C32" s="187"/>
      <c r="D32" s="187"/>
      <c r="E32" s="187"/>
      <c r="F32" s="187"/>
      <c r="G32" s="187"/>
      <c r="H32" s="187"/>
      <c r="I32" s="187"/>
    </row>
    <row r="33" spans="1:9" ht="15" x14ac:dyDescent="0.3">
      <c r="A33" s="187"/>
      <c r="B33" s="187"/>
      <c r="C33" s="187"/>
      <c r="D33" s="187"/>
      <c r="E33" s="187"/>
      <c r="F33" s="187"/>
      <c r="G33" s="187"/>
      <c r="H33" s="187"/>
      <c r="I33" s="187"/>
    </row>
    <row r="34" spans="1:9" ht="15" x14ac:dyDescent="0.3">
      <c r="A34" s="187"/>
      <c r="B34" s="187"/>
      <c r="C34" s="187"/>
      <c r="D34" s="187"/>
      <c r="E34" s="191"/>
      <c r="F34" s="191"/>
      <c r="G34" s="191"/>
      <c r="H34" s="187"/>
      <c r="I34" s="187"/>
    </row>
    <row r="35" spans="1:9" ht="15" x14ac:dyDescent="0.3">
      <c r="A35" s="193"/>
      <c r="B35" s="193"/>
      <c r="C35" s="193" t="s">
        <v>395</v>
      </c>
      <c r="D35" s="193"/>
      <c r="E35" s="193"/>
      <c r="F35" s="193"/>
      <c r="G35" s="193"/>
      <c r="H35" s="187"/>
      <c r="I35" s="187"/>
    </row>
    <row r="36" spans="1:9" ht="15" x14ac:dyDescent="0.3">
      <c r="A36" s="187"/>
      <c r="B36" s="187"/>
      <c r="C36" s="187" t="s">
        <v>394</v>
      </c>
      <c r="D36" s="187"/>
      <c r="E36" s="187"/>
      <c r="F36" s="187"/>
      <c r="G36" s="187"/>
      <c r="H36" s="187"/>
      <c r="I36" s="187"/>
    </row>
    <row r="37" spans="1:9" x14ac:dyDescent="0.2">
      <c r="A37" s="195"/>
      <c r="B37" s="195"/>
      <c r="C37" s="195" t="s">
        <v>139</v>
      </c>
      <c r="D37" s="195"/>
      <c r="E37" s="195"/>
      <c r="F37" s="195"/>
      <c r="G37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478</v>
      </c>
      <c r="B1" s="78"/>
      <c r="C1" s="78"/>
      <c r="D1" s="78"/>
      <c r="E1" s="78"/>
      <c r="F1" s="78"/>
      <c r="G1" s="455" t="s">
        <v>109</v>
      </c>
      <c r="H1" s="455"/>
      <c r="I1" s="386"/>
    </row>
    <row r="2" spans="1:9" ht="15" x14ac:dyDescent="0.3">
      <c r="A2" s="77" t="s">
        <v>140</v>
      </c>
      <c r="B2" s="78"/>
      <c r="C2" s="78"/>
      <c r="D2" s="78"/>
      <c r="E2" s="78"/>
      <c r="F2" s="78"/>
      <c r="G2" s="445" t="s">
        <v>537</v>
      </c>
      <c r="H2" s="446"/>
      <c r="I2" s="77"/>
    </row>
    <row r="3" spans="1:9" ht="15" x14ac:dyDescent="0.3">
      <c r="A3" s="77"/>
      <c r="B3" s="77"/>
      <c r="C3" s="77"/>
      <c r="D3" s="77"/>
      <c r="E3" s="77"/>
      <c r="F3" s="77"/>
      <c r="G3" s="292"/>
      <c r="H3" s="292"/>
      <c r="I3" s="386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1"/>
      <c r="B7" s="291"/>
      <c r="C7" s="291"/>
      <c r="D7" s="291"/>
      <c r="E7" s="291"/>
      <c r="F7" s="291"/>
      <c r="G7" s="79"/>
      <c r="H7" s="79"/>
      <c r="I7" s="386"/>
    </row>
    <row r="8" spans="1:9" ht="45" x14ac:dyDescent="0.2">
      <c r="A8" s="38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83"/>
      <c r="B9" s="384"/>
      <c r="C9" s="99"/>
      <c r="D9" s="99"/>
      <c r="E9" s="99"/>
      <c r="F9" s="99"/>
      <c r="G9" s="99"/>
      <c r="H9" s="4"/>
      <c r="I9" s="4"/>
    </row>
    <row r="10" spans="1:9" ht="15" x14ac:dyDescent="0.2">
      <c r="A10" s="383"/>
      <c r="B10" s="384"/>
      <c r="C10" s="99"/>
      <c r="D10" s="99"/>
      <c r="E10" s="99"/>
      <c r="F10" s="99"/>
      <c r="G10" s="99"/>
      <c r="H10" s="4"/>
      <c r="I10" s="4"/>
    </row>
    <row r="11" spans="1:9" ht="15" x14ac:dyDescent="0.2">
      <c r="A11" s="383"/>
      <c r="B11" s="384"/>
      <c r="C11" s="88"/>
      <c r="D11" s="88"/>
      <c r="E11" s="88"/>
      <c r="F11" s="88"/>
      <c r="G11" s="88"/>
      <c r="H11" s="4"/>
      <c r="I11" s="4"/>
    </row>
    <row r="12" spans="1:9" ht="15" x14ac:dyDescent="0.2">
      <c r="A12" s="383"/>
      <c r="B12" s="384"/>
      <c r="C12" s="88"/>
      <c r="D12" s="88"/>
      <c r="E12" s="88"/>
      <c r="F12" s="88"/>
      <c r="G12" s="88"/>
      <c r="H12" s="4"/>
      <c r="I12" s="4"/>
    </row>
    <row r="13" spans="1:9" ht="15" x14ac:dyDescent="0.2">
      <c r="A13" s="383"/>
      <c r="B13" s="384"/>
      <c r="C13" s="88"/>
      <c r="D13" s="88"/>
      <c r="E13" s="88"/>
      <c r="F13" s="88"/>
      <c r="G13" s="88"/>
      <c r="H13" s="4"/>
      <c r="I13" s="4"/>
    </row>
    <row r="14" spans="1:9" ht="15" x14ac:dyDescent="0.2">
      <c r="A14" s="383"/>
      <c r="B14" s="384"/>
      <c r="C14" s="88"/>
      <c r="D14" s="88"/>
      <c r="E14" s="88"/>
      <c r="F14" s="88"/>
      <c r="G14" s="88"/>
      <c r="H14" s="4"/>
      <c r="I14" s="4"/>
    </row>
    <row r="15" spans="1:9" ht="15" x14ac:dyDescent="0.2">
      <c r="A15" s="383"/>
      <c r="B15" s="384"/>
      <c r="C15" s="88"/>
      <c r="D15" s="88"/>
      <c r="E15" s="88"/>
      <c r="F15" s="88"/>
      <c r="G15" s="88"/>
      <c r="H15" s="4"/>
      <c r="I15" s="4"/>
    </row>
    <row r="16" spans="1:9" ht="15" x14ac:dyDescent="0.2">
      <c r="A16" s="383"/>
      <c r="B16" s="384"/>
      <c r="C16" s="88"/>
      <c r="D16" s="88"/>
      <c r="E16" s="88"/>
      <c r="F16" s="88"/>
      <c r="G16" s="88"/>
      <c r="H16" s="4"/>
      <c r="I16" s="4"/>
    </row>
    <row r="17" spans="1:9" ht="15" x14ac:dyDescent="0.2">
      <c r="A17" s="383"/>
      <c r="B17" s="384"/>
      <c r="C17" s="88"/>
      <c r="D17" s="88"/>
      <c r="E17" s="88"/>
      <c r="F17" s="88"/>
      <c r="G17" s="88"/>
      <c r="H17" s="4"/>
      <c r="I17" s="4"/>
    </row>
    <row r="18" spans="1:9" ht="15" x14ac:dyDescent="0.2">
      <c r="A18" s="383"/>
      <c r="B18" s="384"/>
      <c r="C18" s="88"/>
      <c r="D18" s="88"/>
      <c r="E18" s="88"/>
      <c r="F18" s="88"/>
      <c r="G18" s="88"/>
      <c r="H18" s="4"/>
      <c r="I18" s="4"/>
    </row>
    <row r="19" spans="1:9" ht="15" x14ac:dyDescent="0.2">
      <c r="A19" s="383"/>
      <c r="B19" s="384"/>
      <c r="C19" s="88"/>
      <c r="D19" s="88"/>
      <c r="E19" s="88"/>
      <c r="F19" s="88"/>
      <c r="G19" s="88"/>
      <c r="H19" s="4"/>
      <c r="I19" s="4"/>
    </row>
    <row r="20" spans="1:9" ht="15" x14ac:dyDescent="0.2">
      <c r="A20" s="383"/>
      <c r="B20" s="384"/>
      <c r="C20" s="88"/>
      <c r="D20" s="88"/>
      <c r="E20" s="88"/>
      <c r="F20" s="88"/>
      <c r="G20" s="88"/>
      <c r="H20" s="4"/>
      <c r="I20" s="4"/>
    </row>
    <row r="21" spans="1:9" ht="15" x14ac:dyDescent="0.2">
      <c r="A21" s="383"/>
      <c r="B21" s="384"/>
      <c r="C21" s="88"/>
      <c r="D21" s="88"/>
      <c r="E21" s="88"/>
      <c r="F21" s="88"/>
      <c r="G21" s="88"/>
      <c r="H21" s="4"/>
      <c r="I21" s="4"/>
    </row>
    <row r="22" spans="1:9" ht="15" x14ac:dyDescent="0.2">
      <c r="A22" s="383"/>
      <c r="B22" s="384"/>
      <c r="C22" s="88"/>
      <c r="D22" s="88"/>
      <c r="E22" s="88"/>
      <c r="F22" s="88"/>
      <c r="G22" s="88"/>
      <c r="H22" s="4"/>
      <c r="I22" s="4"/>
    </row>
    <row r="23" spans="1:9" ht="15" x14ac:dyDescent="0.2">
      <c r="A23" s="383"/>
      <c r="B23" s="384"/>
      <c r="C23" s="88"/>
      <c r="D23" s="88"/>
      <c r="E23" s="88"/>
      <c r="F23" s="88"/>
      <c r="G23" s="88"/>
      <c r="H23" s="4"/>
      <c r="I23" s="4"/>
    </row>
    <row r="24" spans="1:9" ht="15" x14ac:dyDescent="0.2">
      <c r="A24" s="383"/>
      <c r="B24" s="384"/>
      <c r="C24" s="88"/>
      <c r="D24" s="88"/>
      <c r="E24" s="88"/>
      <c r="F24" s="88"/>
      <c r="G24" s="88"/>
      <c r="H24" s="4"/>
      <c r="I24" s="4"/>
    </row>
    <row r="25" spans="1:9" ht="15" x14ac:dyDescent="0.2">
      <c r="A25" s="383"/>
      <c r="B25" s="384"/>
      <c r="C25" s="88"/>
      <c r="D25" s="88"/>
      <c r="E25" s="88"/>
      <c r="F25" s="88"/>
      <c r="G25" s="88"/>
      <c r="H25" s="4"/>
      <c r="I25" s="4"/>
    </row>
    <row r="26" spans="1:9" ht="15" x14ac:dyDescent="0.2">
      <c r="A26" s="383"/>
      <c r="B26" s="384"/>
      <c r="C26" s="88"/>
      <c r="D26" s="88"/>
      <c r="E26" s="88"/>
      <c r="F26" s="88"/>
      <c r="G26" s="88"/>
      <c r="H26" s="4"/>
      <c r="I26" s="4"/>
    </row>
    <row r="27" spans="1:9" ht="15" x14ac:dyDescent="0.2">
      <c r="A27" s="383"/>
      <c r="B27" s="384"/>
      <c r="C27" s="88"/>
      <c r="D27" s="88"/>
      <c r="E27" s="88"/>
      <c r="F27" s="88"/>
      <c r="G27" s="88"/>
      <c r="H27" s="4"/>
      <c r="I27" s="4"/>
    </row>
    <row r="28" spans="1:9" ht="15" x14ac:dyDescent="0.2">
      <c r="A28" s="383"/>
      <c r="B28" s="384"/>
      <c r="C28" s="88"/>
      <c r="D28" s="88"/>
      <c r="E28" s="88"/>
      <c r="F28" s="88"/>
      <c r="G28" s="88"/>
      <c r="H28" s="4"/>
      <c r="I28" s="4"/>
    </row>
    <row r="29" spans="1:9" ht="15" x14ac:dyDescent="0.2">
      <c r="A29" s="383"/>
      <c r="B29" s="384"/>
      <c r="C29" s="88"/>
      <c r="D29" s="88"/>
      <c r="E29" s="88"/>
      <c r="F29" s="88"/>
      <c r="G29" s="88"/>
      <c r="H29" s="4"/>
      <c r="I29" s="4"/>
    </row>
    <row r="30" spans="1:9" ht="15" x14ac:dyDescent="0.2">
      <c r="A30" s="383"/>
      <c r="B30" s="384"/>
      <c r="C30" s="88"/>
      <c r="D30" s="88"/>
      <c r="E30" s="88"/>
      <c r="F30" s="88"/>
      <c r="G30" s="88"/>
      <c r="H30" s="4"/>
      <c r="I30" s="4"/>
    </row>
    <row r="31" spans="1:9" ht="15" x14ac:dyDescent="0.2">
      <c r="A31" s="383"/>
      <c r="B31" s="384"/>
      <c r="C31" s="88"/>
      <c r="D31" s="88"/>
      <c r="E31" s="88"/>
      <c r="F31" s="88"/>
      <c r="G31" s="88"/>
      <c r="H31" s="4"/>
      <c r="I31" s="4"/>
    </row>
    <row r="32" spans="1:9" ht="15" x14ac:dyDescent="0.2">
      <c r="A32" s="383"/>
      <c r="B32" s="384"/>
      <c r="C32" s="88"/>
      <c r="D32" s="88"/>
      <c r="E32" s="88"/>
      <c r="F32" s="88"/>
      <c r="G32" s="88"/>
      <c r="H32" s="4"/>
      <c r="I32" s="4"/>
    </row>
    <row r="33" spans="1:9" ht="15" x14ac:dyDescent="0.2">
      <c r="A33" s="383"/>
      <c r="B33" s="384"/>
      <c r="C33" s="88"/>
      <c r="D33" s="88"/>
      <c r="E33" s="88"/>
      <c r="F33" s="88"/>
      <c r="G33" s="88"/>
      <c r="H33" s="4"/>
      <c r="I33" s="4"/>
    </row>
    <row r="34" spans="1:9" ht="15" x14ac:dyDescent="0.3">
      <c r="A34" s="383"/>
      <c r="B34" s="385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8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8"/>
      <c r="B37" s="44"/>
      <c r="C37" s="44"/>
      <c r="D37" s="44"/>
      <c r="E37" s="44"/>
      <c r="F37" s="44"/>
      <c r="G37" s="2"/>
      <c r="H37" s="2"/>
    </row>
    <row r="38" spans="1:9" ht="15" x14ac:dyDescent="0.3">
      <c r="A38" s="218"/>
      <c r="B38" s="2"/>
      <c r="C38" s="2"/>
      <c r="D38" s="2"/>
      <c r="E38" s="2"/>
      <c r="F38" s="2"/>
      <c r="G38" s="2"/>
      <c r="H38" s="2"/>
    </row>
    <row r="39" spans="1:9" ht="15" x14ac:dyDescent="0.3">
      <c r="A39" s="21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480</v>
      </c>
      <c r="B1" s="75"/>
      <c r="C1" s="78"/>
      <c r="D1" s="78"/>
      <c r="E1" s="78"/>
      <c r="F1" s="78"/>
      <c r="G1" s="455" t="s">
        <v>109</v>
      </c>
      <c r="H1" s="455"/>
    </row>
    <row r="2" spans="1:10" ht="15" x14ac:dyDescent="0.3">
      <c r="A2" s="77" t="s">
        <v>140</v>
      </c>
      <c r="B2" s="75"/>
      <c r="C2" s="78"/>
      <c r="D2" s="78"/>
      <c r="E2" s="78"/>
      <c r="F2" s="78"/>
      <c r="G2" s="445" t="s">
        <v>537</v>
      </c>
      <c r="H2" s="446"/>
    </row>
    <row r="3" spans="1:10" ht="15" x14ac:dyDescent="0.3">
      <c r="A3" s="77"/>
      <c r="B3" s="77"/>
      <c r="C3" s="77"/>
      <c r="D3" s="77"/>
      <c r="E3" s="77"/>
      <c r="F3" s="77"/>
      <c r="G3" s="292"/>
      <c r="H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 x14ac:dyDescent="0.3">
      <c r="A36" s="232" t="s">
        <v>481</v>
      </c>
      <c r="B36" s="232"/>
      <c r="C36" s="231"/>
      <c r="D36" s="231"/>
      <c r="E36" s="231"/>
      <c r="F36" s="231"/>
      <c r="G36" s="231"/>
      <c r="H36" s="187"/>
      <c r="I36" s="187"/>
    </row>
    <row r="37" spans="1:9" ht="15" x14ac:dyDescent="0.3">
      <c r="A37" s="232"/>
      <c r="B37" s="232"/>
      <c r="C37" s="231"/>
      <c r="D37" s="231"/>
      <c r="E37" s="231"/>
      <c r="F37" s="231"/>
      <c r="G37" s="231"/>
      <c r="H37" s="187"/>
      <c r="I37" s="187"/>
    </row>
    <row r="38" spans="1:9" ht="15" x14ac:dyDescent="0.3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 x14ac:dyDescent="0.3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 x14ac:dyDescent="0.3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 x14ac:dyDescent="0.3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 x14ac:dyDescent="0.2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 x14ac:dyDescent="0.3">
      <c r="A2" s="458" t="s">
        <v>482</v>
      </c>
      <c r="B2" s="458"/>
      <c r="C2" s="458"/>
      <c r="D2" s="458"/>
      <c r="E2" s="373"/>
      <c r="F2" s="78"/>
      <c r="G2" s="78"/>
      <c r="H2" s="78"/>
      <c r="I2" s="78"/>
      <c r="J2" s="292"/>
      <c r="K2" s="293"/>
      <c r="L2" s="293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45" t="s">
        <v>537</v>
      </c>
      <c r="L3" s="446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7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7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7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4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 x14ac:dyDescent="0.3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 x14ac:dyDescent="0.3">
      <c r="A40" s="218" t="s">
        <v>497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 customHeight="1" x14ac:dyDescent="0.2">
      <c r="A41" s="463" t="s">
        <v>514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</row>
    <row r="42" spans="1:12" ht="15" customHeight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</row>
    <row r="43" spans="1:12" ht="12.75" customHeight="1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</row>
    <row r="44" spans="1:12" ht="15" x14ac:dyDescent="0.3">
      <c r="A44" s="459" t="s">
        <v>107</v>
      </c>
      <c r="B44" s="459"/>
      <c r="C44" s="375"/>
      <c r="D44" s="376"/>
      <c r="E44" s="376"/>
      <c r="F44" s="375"/>
      <c r="G44" s="375"/>
      <c r="H44" s="375"/>
      <c r="I44" s="375"/>
      <c r="J44" s="375"/>
      <c r="K44" s="187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7"/>
    </row>
    <row r="46" spans="1:12" ht="15" customHeight="1" x14ac:dyDescent="0.3">
      <c r="A46" s="375"/>
      <c r="B46" s="376"/>
      <c r="C46" s="460" t="s">
        <v>268</v>
      </c>
      <c r="D46" s="460"/>
      <c r="E46" s="378"/>
      <c r="F46" s="379"/>
      <c r="G46" s="461" t="s">
        <v>498</v>
      </c>
      <c r="H46" s="461"/>
      <c r="I46" s="461"/>
      <c r="J46" s="380"/>
      <c r="K46" s="187"/>
    </row>
    <row r="47" spans="1:12" ht="15" x14ac:dyDescent="0.3">
      <c r="A47" s="375"/>
      <c r="B47" s="376"/>
      <c r="C47" s="375"/>
      <c r="D47" s="376"/>
      <c r="E47" s="376"/>
      <c r="F47" s="375"/>
      <c r="G47" s="462"/>
      <c r="H47" s="462"/>
      <c r="I47" s="462"/>
      <c r="J47" s="380"/>
      <c r="K47" s="187"/>
    </row>
    <row r="48" spans="1:12" ht="15" x14ac:dyDescent="0.3">
      <c r="A48" s="375"/>
      <c r="B48" s="376"/>
      <c r="C48" s="457" t="s">
        <v>139</v>
      </c>
      <c r="D48" s="457"/>
      <c r="E48" s="378"/>
      <c r="F48" s="379"/>
      <c r="G48" s="375"/>
      <c r="H48" s="375"/>
      <c r="I48" s="375"/>
      <c r="J48" s="375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249977111117893"/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65" t="s">
        <v>109</v>
      </c>
      <c r="D1" s="465"/>
    </row>
    <row r="2" spans="1:5" x14ac:dyDescent="0.3">
      <c r="A2" s="75" t="s">
        <v>459</v>
      </c>
      <c r="B2" s="77"/>
      <c r="C2" s="445" t="s">
        <v>537</v>
      </c>
      <c r="D2" s="446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პ/პ თავისუფალი საქართველო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422">
        <f>SUM(C11,C14,C17,C20:C22)</f>
        <v>0</v>
      </c>
      <c r="D10" s="422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422">
        <f>SUM(C18:C19)</f>
        <v>0</v>
      </c>
      <c r="D17" s="422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439"/>
      <c r="D19" s="439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55" t="s">
        <v>109</v>
      </c>
      <c r="D1" s="455"/>
      <c r="E1" s="92"/>
    </row>
    <row r="2" spans="1:5" s="6" customFormat="1" x14ac:dyDescent="0.3">
      <c r="A2" s="75" t="s">
        <v>457</v>
      </c>
      <c r="B2" s="78"/>
      <c r="C2" s="445" t="s">
        <v>537</v>
      </c>
      <c r="D2" s="446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8"/>
    </row>
    <row r="22" spans="1:9" x14ac:dyDescent="0.3">
      <c r="A22" s="218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6" sqref="C26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75" t="s">
        <v>224</v>
      </c>
      <c r="B1" s="122"/>
      <c r="C1" s="466" t="s">
        <v>198</v>
      </c>
      <c r="D1" s="466"/>
      <c r="E1" s="106"/>
    </row>
    <row r="2" spans="1:6" x14ac:dyDescent="0.3">
      <c r="A2" s="77" t="s">
        <v>140</v>
      </c>
      <c r="B2" s="122"/>
      <c r="C2" s="445" t="s">
        <v>537</v>
      </c>
      <c r="D2" s="446"/>
      <c r="E2" s="106"/>
    </row>
    <row r="3" spans="1:6" x14ac:dyDescent="0.3">
      <c r="A3" s="117"/>
      <c r="B3" s="122"/>
      <c r="C3" s="78"/>
      <c r="D3" s="78"/>
      <c r="E3" s="106"/>
    </row>
    <row r="4" spans="1:6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6" x14ac:dyDescent="0.3">
      <c r="A5" s="120" t="str">
        <f>'ფორმა N1'!D4</f>
        <v>პ/პ თავისუფალი საქართველო</v>
      </c>
      <c r="B5" s="121"/>
      <c r="C5" s="121"/>
      <c r="D5" s="59"/>
      <c r="E5" s="109"/>
    </row>
    <row r="6" spans="1:6" x14ac:dyDescent="0.3">
      <c r="A6" s="78"/>
      <c r="B6" s="77"/>
      <c r="C6" s="77"/>
      <c r="D6" s="77"/>
      <c r="E6" s="109"/>
    </row>
    <row r="7" spans="1:6" x14ac:dyDescent="0.3">
      <c r="A7" s="116"/>
      <c r="B7" s="123"/>
      <c r="C7" s="124"/>
      <c r="D7" s="124"/>
      <c r="E7" s="106"/>
    </row>
    <row r="8" spans="1:6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6" x14ac:dyDescent="0.3">
      <c r="A9" s="49"/>
      <c r="B9" s="50"/>
      <c r="C9" s="159"/>
      <c r="D9" s="159"/>
      <c r="E9" s="106"/>
    </row>
    <row r="10" spans="1:6" x14ac:dyDescent="0.3">
      <c r="A10" s="51" t="s">
        <v>191</v>
      </c>
      <c r="B10" s="52"/>
      <c r="C10" s="126">
        <f>SUM(C11,C34)</f>
        <v>8461.7999999999993</v>
      </c>
      <c r="D10" s="126">
        <f>SUM(D11,D34)</f>
        <v>10799.789999999999</v>
      </c>
      <c r="E10" s="106"/>
    </row>
    <row r="11" spans="1:6" x14ac:dyDescent="0.3">
      <c r="A11" s="53" t="s">
        <v>192</v>
      </c>
      <c r="B11" s="54"/>
      <c r="C11" s="86">
        <f>SUM(C12:C32)</f>
        <v>8461.7999999999993</v>
      </c>
      <c r="D11" s="86">
        <f>SUM(D12:D32)</f>
        <v>10799.789999999999</v>
      </c>
      <c r="E11" s="106"/>
      <c r="F11" s="441"/>
    </row>
    <row r="12" spans="1:6" x14ac:dyDescent="0.3">
      <c r="A12" s="57">
        <v>1110</v>
      </c>
      <c r="B12" s="56" t="s">
        <v>142</v>
      </c>
      <c r="C12" s="8"/>
      <c r="D12" s="8"/>
      <c r="E12" s="106"/>
      <c r="F12" s="441"/>
    </row>
    <row r="13" spans="1:6" x14ac:dyDescent="0.3">
      <c r="A13" s="57">
        <v>1120</v>
      </c>
      <c r="B13" s="56" t="s">
        <v>143</v>
      </c>
      <c r="C13" s="8"/>
      <c r="D13" s="8"/>
      <c r="E13" s="106"/>
    </row>
    <row r="14" spans="1:6" x14ac:dyDescent="0.3">
      <c r="A14" s="57">
        <v>1211</v>
      </c>
      <c r="B14" s="56" t="s">
        <v>144</v>
      </c>
      <c r="C14" s="8">
        <v>8373.56</v>
      </c>
      <c r="D14" s="8">
        <v>10747.35</v>
      </c>
      <c r="E14" s="106"/>
    </row>
    <row r="15" spans="1:6" x14ac:dyDescent="0.3">
      <c r="A15" s="57">
        <v>1212</v>
      </c>
      <c r="B15" s="56" t="s">
        <v>145</v>
      </c>
      <c r="C15" s="8">
        <v>1.23</v>
      </c>
      <c r="D15" s="8">
        <v>1.23</v>
      </c>
      <c r="E15" s="106"/>
    </row>
    <row r="16" spans="1:6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>
        <v>87.01</v>
      </c>
      <c r="D18" s="8">
        <v>51.21</v>
      </c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8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/>
      <c r="D28" s="8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/>
      <c r="D66" s="8"/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SheetLayoutView="80" workbookViewId="0">
      <selection activeCell="I23" sqref="I2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0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55" t="s">
        <v>109</v>
      </c>
      <c r="J1" s="455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45" t="s">
        <v>537</v>
      </c>
      <c r="J2" s="446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5" t="str">
        <f>'ფორმა N1'!D4</f>
        <v>პ/პ თავისუფალი საქართველო</v>
      </c>
      <c r="B5" s="399"/>
      <c r="C5" s="399"/>
      <c r="D5" s="399"/>
      <c r="E5" s="399"/>
      <c r="F5" s="400"/>
      <c r="G5" s="399"/>
      <c r="H5" s="399"/>
      <c r="I5" s="399"/>
      <c r="J5" s="399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 x14ac:dyDescent="0.3">
      <c r="A10" s="427">
        <v>1</v>
      </c>
      <c r="B10" s="428" t="s">
        <v>520</v>
      </c>
      <c r="C10" s="429" t="s">
        <v>521</v>
      </c>
      <c r="D10" s="429" t="s">
        <v>522</v>
      </c>
      <c r="E10" s="430"/>
      <c r="F10" s="431">
        <v>8373.56</v>
      </c>
      <c r="G10" s="431">
        <f>'ფორმა N2'!C9</f>
        <v>7252</v>
      </c>
      <c r="H10" s="437">
        <f>'ფორმა N4'!D11</f>
        <v>4878.21</v>
      </c>
      <c r="I10" s="431">
        <f>F10+G10-H10</f>
        <v>10747.349999999999</v>
      </c>
      <c r="J10" s="431"/>
      <c r="K10" s="106"/>
    </row>
    <row r="11" spans="1:11" s="27" customFormat="1" ht="30" x14ac:dyDescent="0.3">
      <c r="A11" s="427"/>
      <c r="B11" s="428" t="s">
        <v>520</v>
      </c>
      <c r="C11" s="433" t="s">
        <v>523</v>
      </c>
      <c r="D11" s="433" t="s">
        <v>522</v>
      </c>
      <c r="E11" s="433"/>
      <c r="F11" s="434">
        <v>87.01</v>
      </c>
      <c r="G11" s="434">
        <v>250</v>
      </c>
      <c r="H11" s="434">
        <v>285.8</v>
      </c>
      <c r="I11" s="434">
        <f>F11+G11-H11</f>
        <v>51.20999999999998</v>
      </c>
      <c r="J11" s="433"/>
      <c r="K11" s="106"/>
    </row>
    <row r="12" spans="1:11" s="27" customFormat="1" ht="30" x14ac:dyDescent="0.3">
      <c r="A12" s="427"/>
      <c r="B12" s="428" t="s">
        <v>520</v>
      </c>
      <c r="C12" s="162" t="s">
        <v>524</v>
      </c>
      <c r="D12" s="162" t="s">
        <v>525</v>
      </c>
      <c r="E12" s="162"/>
      <c r="F12" s="432">
        <v>1.23</v>
      </c>
      <c r="G12" s="432"/>
      <c r="H12" s="432"/>
      <c r="I12" s="432">
        <f>F12+G12-H12</f>
        <v>1.23</v>
      </c>
      <c r="J12" s="162"/>
      <c r="K12" s="106"/>
    </row>
    <row r="13" spans="1:11" s="27" customFormat="1" ht="30" x14ac:dyDescent="0.3">
      <c r="A13" s="427"/>
      <c r="B13" s="428" t="s">
        <v>520</v>
      </c>
      <c r="C13" s="162" t="s">
        <v>523</v>
      </c>
      <c r="D13" s="162" t="s">
        <v>525</v>
      </c>
      <c r="E13" s="162"/>
      <c r="F13" s="432">
        <v>0</v>
      </c>
      <c r="G13" s="432">
        <v>0</v>
      </c>
      <c r="H13" s="432">
        <v>0</v>
      </c>
      <c r="I13" s="432">
        <f>F13+G13-H13</f>
        <v>0</v>
      </c>
      <c r="J13" s="162"/>
      <c r="K13" s="106"/>
    </row>
    <row r="14" spans="1:11" s="27" customFormat="1" ht="30" x14ac:dyDescent="0.3">
      <c r="A14" s="160"/>
      <c r="B14" s="428" t="s">
        <v>520</v>
      </c>
      <c r="C14" s="162" t="s">
        <v>524</v>
      </c>
      <c r="D14" s="435" t="s">
        <v>526</v>
      </c>
      <c r="E14" s="435"/>
      <c r="F14" s="435"/>
      <c r="G14" s="435"/>
      <c r="H14" s="435"/>
      <c r="I14" s="435"/>
      <c r="J14" s="435"/>
      <c r="K14" s="106"/>
    </row>
    <row r="15" spans="1:11" ht="30" x14ac:dyDescent="0.3">
      <c r="A15" s="105"/>
      <c r="B15" s="428" t="s">
        <v>520</v>
      </c>
      <c r="C15" s="162" t="s">
        <v>523</v>
      </c>
      <c r="D15" s="280" t="s">
        <v>526</v>
      </c>
      <c r="E15" s="280"/>
      <c r="F15" s="280">
        <v>0</v>
      </c>
      <c r="G15" s="280">
        <v>0</v>
      </c>
      <c r="H15" s="436">
        <v>0</v>
      </c>
      <c r="I15" s="436">
        <f>F15+G15-H15</f>
        <v>0</v>
      </c>
      <c r="J15" s="280"/>
    </row>
    <row r="16" spans="1:11" ht="30" x14ac:dyDescent="0.3">
      <c r="A16" s="105"/>
      <c r="B16" s="428" t="s">
        <v>535</v>
      </c>
      <c r="C16" s="162" t="s">
        <v>536</v>
      </c>
      <c r="D16" s="280"/>
      <c r="E16" s="444">
        <v>42933</v>
      </c>
      <c r="F16" s="436">
        <v>23</v>
      </c>
      <c r="G16" s="280">
        <v>30</v>
      </c>
      <c r="H16" s="436">
        <v>53</v>
      </c>
      <c r="I16" s="436">
        <f>F16+G16-H16</f>
        <v>0</v>
      </c>
      <c r="J16" s="280"/>
    </row>
    <row r="17" spans="1:10" x14ac:dyDescent="0.3">
      <c r="A17" s="105"/>
      <c r="B17" s="438" t="s">
        <v>527</v>
      </c>
      <c r="C17" s="280"/>
      <c r="D17" s="429" t="s">
        <v>522</v>
      </c>
      <c r="E17" s="280"/>
      <c r="F17" s="280">
        <f>SUM(F10:F15)</f>
        <v>8461.7999999999993</v>
      </c>
      <c r="G17" s="280">
        <f t="shared" ref="G17:I17" si="0">SUM(G10:G15)</f>
        <v>7502</v>
      </c>
      <c r="H17" s="280">
        <f t="shared" si="0"/>
        <v>5164.01</v>
      </c>
      <c r="I17" s="280">
        <f t="shared" si="0"/>
        <v>10799.789999999997</v>
      </c>
      <c r="J17" s="280"/>
    </row>
    <row r="18" spans="1:10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 x14ac:dyDescent="0.3">
      <c r="A20" s="105"/>
      <c r="B20" s="236" t="s">
        <v>107</v>
      </c>
      <c r="C20" s="105"/>
      <c r="D20" s="105"/>
      <c r="E20" s="105"/>
      <c r="F20" s="237"/>
      <c r="G20" s="105"/>
      <c r="H20" s="105"/>
      <c r="I20" s="105"/>
      <c r="J20" s="105"/>
    </row>
    <row r="21" spans="1:10" x14ac:dyDescent="0.3">
      <c r="A21" s="105"/>
      <c r="B21" s="105"/>
      <c r="C21" s="105"/>
      <c r="D21" s="105"/>
      <c r="E21" s="105"/>
      <c r="F21" s="102"/>
      <c r="G21" s="102"/>
      <c r="H21" s="102"/>
      <c r="I21" s="102"/>
      <c r="J21" s="102"/>
    </row>
    <row r="22" spans="1:10" x14ac:dyDescent="0.3">
      <c r="A22" s="105"/>
      <c r="B22" s="105"/>
      <c r="C22" s="289"/>
      <c r="D22" s="105"/>
      <c r="E22" s="105"/>
      <c r="F22" s="289"/>
      <c r="G22" s="290"/>
      <c r="H22" s="290"/>
      <c r="I22" s="102"/>
      <c r="J22" s="102"/>
    </row>
    <row r="23" spans="1:10" x14ac:dyDescent="0.3">
      <c r="A23" s="102"/>
      <c r="B23" s="105"/>
      <c r="C23" s="238" t="s">
        <v>268</v>
      </c>
      <c r="D23" s="238"/>
      <c r="E23" s="105"/>
      <c r="F23" s="105" t="s">
        <v>273</v>
      </c>
      <c r="G23" s="102"/>
      <c r="H23" s="102"/>
      <c r="I23" s="102"/>
      <c r="J23" s="102"/>
    </row>
    <row r="24" spans="1:10" x14ac:dyDescent="0.3">
      <c r="A24" s="102"/>
      <c r="B24" s="105"/>
      <c r="C24" s="239" t="s">
        <v>139</v>
      </c>
      <c r="D24" s="105"/>
      <c r="E24" s="105"/>
      <c r="F24" s="105" t="s">
        <v>269</v>
      </c>
      <c r="G24" s="102"/>
      <c r="H24" s="102"/>
      <c r="I24" s="102"/>
      <c r="J24" s="102"/>
    </row>
    <row r="25" spans="1:10" customFormat="1" x14ac:dyDescent="0.3">
      <c r="A25" s="102"/>
      <c r="B25" s="105"/>
      <c r="C25" s="105"/>
      <c r="D25" s="239"/>
      <c r="E25" s="102"/>
      <c r="F25" s="102"/>
      <c r="G25" s="102"/>
      <c r="H25" s="102"/>
      <c r="I25" s="102"/>
      <c r="J25" s="102"/>
    </row>
    <row r="26" spans="1:10" customFormat="1" ht="12.75" x14ac:dyDescent="0.2">
      <c r="A26" s="102"/>
      <c r="B26" s="102"/>
      <c r="C26" s="102"/>
      <c r="D26" s="102"/>
      <c r="E26" s="102"/>
      <c r="F26" s="102"/>
      <c r="G26" s="102"/>
      <c r="H26" s="102"/>
      <c r="I26" s="102"/>
      <c r="J26" s="102"/>
    </row>
    <row r="27" spans="1:10" customFormat="1" ht="12.75" x14ac:dyDescent="0.2"/>
    <row r="28" spans="1:10" customFormat="1" ht="12.75" x14ac:dyDescent="0.2"/>
    <row r="29" spans="1:10" customFormat="1" ht="12.75" x14ac:dyDescent="0.2"/>
    <row r="30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B24" sqref="B2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55" t="s">
        <v>109</v>
      </c>
      <c r="D1" s="455"/>
      <c r="E1" s="109"/>
    </row>
    <row r="2" spans="1:7" x14ac:dyDescent="0.3">
      <c r="A2" s="77" t="s">
        <v>140</v>
      </c>
      <c r="B2" s="77"/>
      <c r="C2" s="445" t="s">
        <v>537</v>
      </c>
      <c r="D2" s="446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402" t="str">
        <f>'ფორმა N1'!D4</f>
        <v>პ/პ თავისუფალი საქართველო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3">
        <v>1</v>
      </c>
      <c r="B9" s="243" t="s">
        <v>65</v>
      </c>
      <c r="C9" s="86">
        <f>SUM(C10,C35)</f>
        <v>7252</v>
      </c>
      <c r="D9" s="86">
        <f>SUM(D10,D35)</f>
        <v>7252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SUM(D11,D12,D16,D19,D25,D26)</f>
        <v>7252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C13</f>
        <v>0</v>
      </c>
      <c r="D12" s="108">
        <f>D13</f>
        <v>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/>
      <c r="D13" s="8">
        <f>C13</f>
        <v>0</v>
      </c>
      <c r="E13" s="109"/>
    </row>
    <row r="14" spans="1:7" s="3" customFormat="1" ht="16.5" customHeight="1" x14ac:dyDescent="0.3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 x14ac:dyDescent="0.3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C17+C18</f>
        <v>7252</v>
      </c>
      <c r="D16" s="108">
        <f>SUM(D17:D18)</f>
        <v>7252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7252</v>
      </c>
      <c r="D17" s="8">
        <v>7252</v>
      </c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80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1" t="s">
        <v>98</v>
      </c>
      <c r="B28" s="251" t="s">
        <v>309</v>
      </c>
      <c r="C28" s="8"/>
      <c r="D28" s="8"/>
      <c r="E28" s="109"/>
    </row>
    <row r="29" spans="1:5" x14ac:dyDescent="0.3">
      <c r="A29" s="251" t="s">
        <v>99</v>
      </c>
      <c r="B29" s="251" t="s">
        <v>312</v>
      </c>
      <c r="C29" s="8"/>
      <c r="D29" s="8"/>
      <c r="E29" s="109"/>
    </row>
    <row r="30" spans="1:5" x14ac:dyDescent="0.3">
      <c r="A30" s="251" t="s">
        <v>455</v>
      </c>
      <c r="B30" s="251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1" t="s">
        <v>12</v>
      </c>
      <c r="B32" s="251" t="s">
        <v>509</v>
      </c>
      <c r="C32" s="8"/>
      <c r="D32" s="8"/>
      <c r="E32" s="109"/>
    </row>
    <row r="33" spans="1:9" x14ac:dyDescent="0.3">
      <c r="A33" s="251" t="s">
        <v>13</v>
      </c>
      <c r="B33" s="251" t="s">
        <v>510</v>
      </c>
      <c r="C33" s="8"/>
      <c r="D33" s="8"/>
      <c r="E33" s="109"/>
    </row>
    <row r="34" spans="1:9" x14ac:dyDescent="0.3">
      <c r="A34" s="251" t="s">
        <v>281</v>
      </c>
      <c r="B34" s="251" t="s">
        <v>511</v>
      </c>
      <c r="C34" s="8"/>
      <c r="D34" s="8"/>
      <c r="E34" s="109"/>
    </row>
    <row r="35" spans="1:9" x14ac:dyDescent="0.3">
      <c r="A35" s="89" t="s">
        <v>34</v>
      </c>
      <c r="B35" s="265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 x14ac:dyDescent="0.3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7" t="s">
        <v>109</v>
      </c>
      <c r="H1" s="168"/>
    </row>
    <row r="2" spans="1:8" x14ac:dyDescent="0.3">
      <c r="A2" s="77" t="s">
        <v>140</v>
      </c>
      <c r="B2" s="77"/>
      <c r="C2" s="77"/>
      <c r="D2" s="77"/>
      <c r="E2" s="77"/>
      <c r="F2" s="77"/>
      <c r="G2" s="445" t="s">
        <v>537</v>
      </c>
      <c r="H2" s="446"/>
    </row>
    <row r="3" spans="1:8" x14ac:dyDescent="0.3">
      <c r="A3" s="77"/>
      <c r="B3" s="77"/>
      <c r="C3" s="77"/>
      <c r="D3" s="77"/>
      <c r="E3" s="77"/>
      <c r="F3" s="77"/>
      <c r="G3" s="103"/>
      <c r="H3" s="168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 x14ac:dyDescent="0.3">
      <c r="A9" s="171" t="s">
        <v>315</v>
      </c>
      <c r="B9" s="172"/>
      <c r="C9" s="173"/>
      <c r="D9" s="174"/>
      <c r="E9" s="174"/>
      <c r="F9" s="174"/>
      <c r="G9" s="175"/>
      <c r="H9" s="106"/>
    </row>
    <row r="10" spans="1:8" ht="15.75" x14ac:dyDescent="0.3">
      <c r="A10" s="172">
        <v>1</v>
      </c>
      <c r="B10" s="158"/>
      <c r="C10" s="176"/>
      <c r="D10" s="177"/>
      <c r="E10" s="177"/>
      <c r="F10" s="177"/>
      <c r="G10" s="178" t="str">
        <f>IF(ISBLANK(B10),"",G9+C10-D10)</f>
        <v/>
      </c>
      <c r="H10" s="106"/>
    </row>
    <row r="11" spans="1:8" ht="15.75" x14ac:dyDescent="0.3">
      <c r="A11" s="172">
        <v>2</v>
      </c>
      <c r="B11" s="158"/>
      <c r="C11" s="176"/>
      <c r="D11" s="177"/>
      <c r="E11" s="177"/>
      <c r="F11" s="177"/>
      <c r="G11" s="178" t="str">
        <f t="shared" ref="G11:G38" si="0">IF(ISBLANK(B11),"",G10+C11-D11)</f>
        <v/>
      </c>
      <c r="H11" s="106"/>
    </row>
    <row r="12" spans="1:8" ht="15.75" x14ac:dyDescent="0.3">
      <c r="A12" s="172">
        <v>3</v>
      </c>
      <c r="B12" s="158"/>
      <c r="C12" s="176"/>
      <c r="D12" s="177"/>
      <c r="E12" s="177"/>
      <c r="F12" s="177"/>
      <c r="G12" s="178" t="str">
        <f t="shared" si="0"/>
        <v/>
      </c>
      <c r="H12" s="106"/>
    </row>
    <row r="13" spans="1:8" ht="15.75" x14ac:dyDescent="0.3">
      <c r="A13" s="172">
        <v>4</v>
      </c>
      <c r="B13" s="158"/>
      <c r="C13" s="176"/>
      <c r="D13" s="177"/>
      <c r="E13" s="177"/>
      <c r="F13" s="177"/>
      <c r="G13" s="178" t="str">
        <f t="shared" si="0"/>
        <v/>
      </c>
      <c r="H13" s="106"/>
    </row>
    <row r="14" spans="1:8" ht="15.75" x14ac:dyDescent="0.3">
      <c r="A14" s="172">
        <v>5</v>
      </c>
      <c r="B14" s="158"/>
      <c r="C14" s="176"/>
      <c r="D14" s="177"/>
      <c r="E14" s="177"/>
      <c r="F14" s="177"/>
      <c r="G14" s="178" t="str">
        <f t="shared" si="0"/>
        <v/>
      </c>
      <c r="H14" s="106"/>
    </row>
    <row r="15" spans="1:8" ht="15.75" x14ac:dyDescent="0.3">
      <c r="A15" s="172">
        <v>6</v>
      </c>
      <c r="B15" s="158"/>
      <c r="C15" s="176"/>
      <c r="D15" s="177"/>
      <c r="E15" s="177"/>
      <c r="F15" s="177"/>
      <c r="G15" s="178" t="str">
        <f t="shared" si="0"/>
        <v/>
      </c>
      <c r="H15" s="106"/>
    </row>
    <row r="16" spans="1:8" ht="15.75" x14ac:dyDescent="0.3">
      <c r="A16" s="172">
        <v>7</v>
      </c>
      <c r="B16" s="158"/>
      <c r="C16" s="176"/>
      <c r="D16" s="177"/>
      <c r="E16" s="177"/>
      <c r="F16" s="177"/>
      <c r="G16" s="178" t="str">
        <f t="shared" si="0"/>
        <v/>
      </c>
      <c r="H16" s="106"/>
    </row>
    <row r="17" spans="1:8" ht="15.75" x14ac:dyDescent="0.3">
      <c r="A17" s="172">
        <v>8</v>
      </c>
      <c r="B17" s="158"/>
      <c r="C17" s="176"/>
      <c r="D17" s="177"/>
      <c r="E17" s="177"/>
      <c r="F17" s="177"/>
      <c r="G17" s="178" t="str">
        <f t="shared" si="0"/>
        <v/>
      </c>
      <c r="H17" s="106"/>
    </row>
    <row r="18" spans="1:8" ht="15.75" x14ac:dyDescent="0.3">
      <c r="A18" s="172">
        <v>9</v>
      </c>
      <c r="B18" s="158"/>
      <c r="C18" s="176"/>
      <c r="D18" s="177"/>
      <c r="E18" s="177"/>
      <c r="F18" s="177"/>
      <c r="G18" s="178" t="str">
        <f t="shared" si="0"/>
        <v/>
      </c>
      <c r="H18" s="106"/>
    </row>
    <row r="19" spans="1:8" ht="15.75" x14ac:dyDescent="0.3">
      <c r="A19" s="172">
        <v>10</v>
      </c>
      <c r="B19" s="158"/>
      <c r="C19" s="176"/>
      <c r="D19" s="177"/>
      <c r="E19" s="177"/>
      <c r="F19" s="177"/>
      <c r="G19" s="178" t="str">
        <f t="shared" si="0"/>
        <v/>
      </c>
      <c r="H19" s="106"/>
    </row>
    <row r="20" spans="1:8" ht="15.75" x14ac:dyDescent="0.3">
      <c r="A20" s="172">
        <v>11</v>
      </c>
      <c r="B20" s="158"/>
      <c r="C20" s="176"/>
      <c r="D20" s="177"/>
      <c r="E20" s="177"/>
      <c r="F20" s="177"/>
      <c r="G20" s="178" t="str">
        <f t="shared" si="0"/>
        <v/>
      </c>
      <c r="H20" s="106"/>
    </row>
    <row r="21" spans="1:8" ht="15.75" x14ac:dyDescent="0.3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6"/>
    </row>
    <row r="22" spans="1:8" ht="15.75" x14ac:dyDescent="0.3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6"/>
    </row>
    <row r="23" spans="1:8" ht="15.75" x14ac:dyDescent="0.3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6"/>
    </row>
    <row r="24" spans="1:8" ht="15.75" x14ac:dyDescent="0.3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6"/>
    </row>
    <row r="25" spans="1:8" ht="15.75" x14ac:dyDescent="0.3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6"/>
    </row>
    <row r="26" spans="1:8" ht="15.75" x14ac:dyDescent="0.3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6"/>
    </row>
    <row r="27" spans="1:8" ht="15.75" x14ac:dyDescent="0.3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6"/>
    </row>
    <row r="28" spans="1:8" ht="15.75" x14ac:dyDescent="0.3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6"/>
    </row>
    <row r="29" spans="1:8" ht="15.75" x14ac:dyDescent="0.3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6"/>
    </row>
    <row r="30" spans="1:8" ht="15.75" x14ac:dyDescent="0.3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6"/>
    </row>
    <row r="31" spans="1:8" ht="15.75" x14ac:dyDescent="0.3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6"/>
    </row>
    <row r="32" spans="1:8" ht="15.75" x14ac:dyDescent="0.3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6"/>
    </row>
    <row r="33" spans="1:10" ht="15.75" x14ac:dyDescent="0.3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6"/>
    </row>
    <row r="34" spans="1:10" ht="15.75" x14ac:dyDescent="0.3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6"/>
    </row>
    <row r="35" spans="1:10" ht="15.75" x14ac:dyDescent="0.3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6"/>
    </row>
    <row r="36" spans="1:10" ht="15.75" x14ac:dyDescent="0.3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6"/>
    </row>
    <row r="37" spans="1:10" ht="15.75" x14ac:dyDescent="0.3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6"/>
    </row>
    <row r="38" spans="1:10" ht="15.75" x14ac:dyDescent="0.3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6"/>
    </row>
    <row r="39" spans="1:10" ht="15.75" x14ac:dyDescent="0.3">
      <c r="A39" s="172" t="s">
        <v>278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6"/>
    </row>
    <row r="40" spans="1:10" x14ac:dyDescent="0.3">
      <c r="A40" s="181" t="s">
        <v>316</v>
      </c>
      <c r="B40" s="182"/>
      <c r="C40" s="183"/>
      <c r="D40" s="184"/>
      <c r="E40" s="184"/>
      <c r="F40" s="185"/>
      <c r="G40" s="186">
        <v>0</v>
      </c>
      <c r="H40" s="106"/>
    </row>
    <row r="44" spans="1:10" x14ac:dyDescent="0.3">
      <c r="B44" s="189" t="s">
        <v>107</v>
      </c>
      <c r="F44" s="190"/>
    </row>
    <row r="45" spans="1:10" x14ac:dyDescent="0.3">
      <c r="F45" s="188"/>
      <c r="G45" s="188"/>
      <c r="H45" s="188"/>
      <c r="I45" s="188"/>
      <c r="J45" s="188"/>
    </row>
    <row r="46" spans="1:10" x14ac:dyDescent="0.3">
      <c r="C46" s="191"/>
      <c r="F46" s="191"/>
      <c r="G46" s="192"/>
      <c r="H46" s="188"/>
      <c r="I46" s="188"/>
      <c r="J46" s="188"/>
    </row>
    <row r="47" spans="1:10" x14ac:dyDescent="0.3">
      <c r="A47" s="188"/>
      <c r="C47" s="193" t="s">
        <v>268</v>
      </c>
      <c r="F47" s="194" t="s">
        <v>273</v>
      </c>
      <c r="G47" s="192"/>
      <c r="H47" s="188"/>
      <c r="I47" s="188"/>
      <c r="J47" s="188"/>
    </row>
    <row r="48" spans="1:10" x14ac:dyDescent="0.3">
      <c r="A48" s="188"/>
      <c r="C48" s="195" t="s">
        <v>139</v>
      </c>
      <c r="F48" s="187" t="s">
        <v>269</v>
      </c>
      <c r="G48" s="188"/>
      <c r="H48" s="188"/>
      <c r="I48" s="188"/>
      <c r="J48" s="188"/>
    </row>
    <row r="49" spans="2:2" s="188" customFormat="1" x14ac:dyDescent="0.3">
      <c r="B49" s="187"/>
    </row>
    <row r="50" spans="2:2" s="188" customFormat="1" ht="12.75" x14ac:dyDescent="0.2"/>
    <row r="51" spans="2:2" s="188" customFormat="1" ht="12.75" x14ac:dyDescent="0.2"/>
    <row r="52" spans="2:2" s="188" customFormat="1" ht="12.75" x14ac:dyDescent="0.2"/>
    <row r="53" spans="2:2" s="18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65" t="s">
        <v>109</v>
      </c>
      <c r="J1" s="465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45" t="s">
        <v>537</v>
      </c>
      <c r="J2" s="446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პ/პ 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67" t="s">
        <v>220</v>
      </c>
      <c r="C7" s="467"/>
      <c r="D7" s="467" t="s">
        <v>292</v>
      </c>
      <c r="E7" s="467"/>
      <c r="F7" s="467" t="s">
        <v>293</v>
      </c>
      <c r="G7" s="467"/>
      <c r="H7" s="157" t="s">
        <v>279</v>
      </c>
      <c r="I7" s="467" t="s">
        <v>223</v>
      </c>
      <c r="J7" s="467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530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530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530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530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26"/>
      <c r="C16" s="26"/>
      <c r="D16" s="26"/>
      <c r="E16" s="26">
        <v>530</v>
      </c>
      <c r="F16" s="26"/>
      <c r="G16" s="26"/>
      <c r="H16" s="26"/>
      <c r="I16" s="26"/>
      <c r="J16" s="26">
        <v>530</v>
      </c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5">SUM(C25:C31)</f>
        <v>440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440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>
        <v>440</v>
      </c>
      <c r="D31" s="440"/>
      <c r="E31" s="440"/>
      <c r="F31" s="440"/>
      <c r="G31" s="440"/>
      <c r="H31" s="440"/>
      <c r="I31" s="26"/>
      <c r="J31" s="26">
        <v>440</v>
      </c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45" t="s">
        <v>537</v>
      </c>
      <c r="I2" s="446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87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45" t="s">
        <v>537</v>
      </c>
      <c r="J2" s="446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პ/პ 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 x14ac:dyDescent="0.2">
      <c r="A1" s="196" t="s">
        <v>326</v>
      </c>
      <c r="B1" s="197"/>
      <c r="C1" s="197"/>
      <c r="D1" s="197"/>
      <c r="E1" s="197"/>
      <c r="F1" s="79"/>
      <c r="G1" s="79" t="s">
        <v>109</v>
      </c>
      <c r="H1" s="200"/>
    </row>
    <row r="2" spans="1:8" s="199" customFormat="1" ht="15" x14ac:dyDescent="0.2">
      <c r="A2" s="200" t="s">
        <v>317</v>
      </c>
      <c r="B2" s="197"/>
      <c r="C2" s="197"/>
      <c r="D2" s="197"/>
      <c r="E2" s="198"/>
      <c r="F2" s="198"/>
      <c r="G2" s="445" t="s">
        <v>537</v>
      </c>
      <c r="H2" s="446"/>
    </row>
    <row r="3" spans="1:8" s="199" customFormat="1" x14ac:dyDescent="0.2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 x14ac:dyDescent="0.3">
      <c r="A4" s="115" t="s">
        <v>274</v>
      </c>
      <c r="B4" s="197"/>
      <c r="C4" s="197"/>
      <c r="D4" s="197"/>
      <c r="E4" s="201"/>
      <c r="F4" s="201"/>
      <c r="G4" s="198"/>
      <c r="H4" s="200"/>
    </row>
    <row r="5" spans="1:8" s="199" customFormat="1" x14ac:dyDescent="0.2">
      <c r="A5" s="202" t="str">
        <f>'ფორმა N1'!D4</f>
        <v>პ/პ თავისუფალი საქართველო</v>
      </c>
      <c r="B5" s="202"/>
      <c r="C5" s="202"/>
      <c r="D5" s="202"/>
      <c r="E5" s="202"/>
      <c r="F5" s="202"/>
      <c r="G5" s="203"/>
      <c r="H5" s="200"/>
    </row>
    <row r="6" spans="1:8" s="216" customFormat="1" x14ac:dyDescent="0.2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 x14ac:dyDescent="0.2">
      <c r="A7" s="235" t="s">
        <v>64</v>
      </c>
      <c r="B7" s="207" t="s">
        <v>321</v>
      </c>
      <c r="C7" s="207" t="s">
        <v>322</v>
      </c>
      <c r="D7" s="207" t="s">
        <v>323</v>
      </c>
      <c r="E7" s="207" t="s">
        <v>324</v>
      </c>
      <c r="F7" s="207" t="s">
        <v>325</v>
      </c>
      <c r="G7" s="207" t="s">
        <v>318</v>
      </c>
      <c r="H7" s="200"/>
    </row>
    <row r="8" spans="1:8" s="199" customFormat="1" x14ac:dyDescent="0.2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 x14ac:dyDescent="0.2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 x14ac:dyDescent="0.2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 x14ac:dyDescent="0.2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 x14ac:dyDescent="0.2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 x14ac:dyDescent="0.2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 x14ac:dyDescent="0.2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 x14ac:dyDescent="0.2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 x14ac:dyDescent="0.2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 x14ac:dyDescent="0.2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 x14ac:dyDescent="0.2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 x14ac:dyDescent="0.2">
      <c r="A19" s="217" t="s">
        <v>276</v>
      </c>
      <c r="B19" s="208"/>
      <c r="C19" s="208"/>
      <c r="D19" s="209"/>
      <c r="E19" s="208"/>
      <c r="F19" s="208"/>
      <c r="G19" s="208"/>
      <c r="H19" s="200"/>
    </row>
    <row r="22" spans="1:11" s="199" customFormat="1" x14ac:dyDescent="0.2"/>
    <row r="23" spans="1:11" s="199" customFormat="1" x14ac:dyDescent="0.2"/>
    <row r="24" spans="1:11" s="21" customFormat="1" ht="15" x14ac:dyDescent="0.3">
      <c r="B24" s="210" t="s">
        <v>107</v>
      </c>
      <c r="C24" s="210"/>
    </row>
    <row r="25" spans="1:11" s="21" customFormat="1" ht="15" x14ac:dyDescent="0.3">
      <c r="B25" s="210"/>
      <c r="C25" s="210"/>
    </row>
    <row r="26" spans="1:11" s="21" customFormat="1" ht="15" x14ac:dyDescent="0.3">
      <c r="C26" s="212"/>
      <c r="F26" s="212"/>
      <c r="G26" s="212"/>
      <c r="H26" s="211"/>
    </row>
    <row r="27" spans="1:11" s="21" customFormat="1" ht="15" x14ac:dyDescent="0.3">
      <c r="C27" s="213" t="s">
        <v>268</v>
      </c>
      <c r="F27" s="210" t="s">
        <v>319</v>
      </c>
      <c r="J27" s="211"/>
      <c r="K27" s="211"/>
    </row>
    <row r="28" spans="1:11" s="21" customFormat="1" ht="15" x14ac:dyDescent="0.3">
      <c r="C28" s="213" t="s">
        <v>139</v>
      </c>
      <c r="F28" s="214" t="s">
        <v>269</v>
      </c>
      <c r="J28" s="211"/>
      <c r="K28" s="211"/>
    </row>
    <row r="29" spans="1:11" s="199" customFormat="1" ht="15" x14ac:dyDescent="0.3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45" t="s">
        <v>537</v>
      </c>
      <c r="L2" s="446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8" customFormat="1" ht="15" x14ac:dyDescent="0.3">
      <c r="A5" s="225" t="str">
        <f>'ფორმა N1'!D4</f>
        <v>პ/პ თავისუფალი საქართველო</v>
      </c>
      <c r="B5" s="81"/>
      <c r="C5" s="81"/>
      <c r="D5" s="81"/>
      <c r="E5" s="226"/>
      <c r="F5" s="227"/>
      <c r="G5" s="227"/>
      <c r="H5" s="227"/>
      <c r="I5" s="227"/>
      <c r="J5" s="227"/>
      <c r="K5" s="226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15" x14ac:dyDescent="0.2">
      <c r="A9" s="68">
        <v>1</v>
      </c>
      <c r="B9" s="26" t="s">
        <v>529</v>
      </c>
      <c r="C9" s="26" t="s">
        <v>528</v>
      </c>
      <c r="D9" s="26"/>
      <c r="E9" s="26"/>
      <c r="F9" s="26">
        <v>500</v>
      </c>
      <c r="G9" s="26"/>
      <c r="H9" s="223" t="s">
        <v>530</v>
      </c>
      <c r="I9" s="223" t="s">
        <v>531</v>
      </c>
      <c r="J9" s="223"/>
      <c r="K9" s="26"/>
    </row>
    <row r="10" spans="1:12" ht="15" x14ac:dyDescent="0.2">
      <c r="A10" s="68">
        <v>2</v>
      </c>
      <c r="B10" s="443"/>
      <c r="C10" s="443"/>
      <c r="D10" s="443"/>
      <c r="E10" s="443"/>
      <c r="F10" s="443"/>
      <c r="G10" s="443"/>
      <c r="H10" s="443"/>
      <c r="I10" s="443"/>
      <c r="J10" s="223"/>
      <c r="K10" s="26"/>
    </row>
    <row r="11" spans="1:12" ht="15" x14ac:dyDescent="0.2">
      <c r="A11" s="68">
        <v>3</v>
      </c>
      <c r="B11" s="26"/>
      <c r="C11" s="26"/>
      <c r="D11" s="26"/>
      <c r="E11" s="26"/>
      <c r="F11" s="26"/>
      <c r="G11" s="26"/>
      <c r="H11" s="26"/>
      <c r="I11" s="26"/>
      <c r="J11" s="223"/>
      <c r="K11" s="26"/>
    </row>
    <row r="12" spans="1:12" ht="15" x14ac:dyDescent="0.2">
      <c r="A12" s="68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2" ht="15" x14ac:dyDescent="0.2">
      <c r="A13" s="68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2" ht="15" x14ac:dyDescent="0.2">
      <c r="A14" s="68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2" ht="15" x14ac:dyDescent="0.2">
      <c r="A15" s="68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2" ht="15" x14ac:dyDescent="0.2">
      <c r="A16" s="68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68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68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68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68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68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68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68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68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68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68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68" t="s">
        <v>278</v>
      </c>
      <c r="B27" s="26"/>
      <c r="C27" s="26"/>
      <c r="D27" s="26"/>
      <c r="E27" s="26"/>
      <c r="F27" s="26">
        <f>SUM(F9:F24)</f>
        <v>500</v>
      </c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68"/>
      <c r="D32" s="468"/>
      <c r="F32" s="71"/>
      <c r="G32" s="74"/>
    </row>
    <row r="33" spans="2:6" ht="15" x14ac:dyDescent="0.3">
      <c r="B33" s="2"/>
      <c r="C33" s="70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6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 x14ac:dyDescent="0.2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69" t="s">
        <v>537</v>
      </c>
      <c r="M2" s="470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5" t="str">
        <f>'ფორმა N1'!D4</f>
        <v>პ/პ თავისუფალი საქართველო</v>
      </c>
      <c r="B5" s="225"/>
      <c r="C5" s="81"/>
      <c r="D5" s="81"/>
      <c r="E5" s="81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 x14ac:dyDescent="0.3">
      <c r="A32" s="187"/>
      <c r="B32" s="187"/>
      <c r="C32" s="187"/>
      <c r="D32" s="191"/>
      <c r="E32" s="187"/>
      <c r="G32" s="191"/>
      <c r="H32" s="234"/>
    </row>
    <row r="33" spans="3:7" ht="15" x14ac:dyDescent="0.3">
      <c r="C33" s="187"/>
      <c r="D33" s="193" t="s">
        <v>268</v>
      </c>
      <c r="E33" s="187"/>
      <c r="G33" s="194" t="s">
        <v>273</v>
      </c>
    </row>
    <row r="34" spans="3:7" ht="15" x14ac:dyDescent="0.3">
      <c r="C34" s="187"/>
      <c r="D34" s="195" t="s">
        <v>139</v>
      </c>
      <c r="E34" s="187"/>
      <c r="G34" s="187" t="s">
        <v>269</v>
      </c>
    </row>
    <row r="35" spans="3:7" ht="15" x14ac:dyDescent="0.3">
      <c r="C35" s="187"/>
      <c r="D35" s="195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69" t="s">
        <v>537</v>
      </c>
      <c r="J2" s="470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5" t="str">
        <f>'ფორმა N1'!D4</f>
        <v>პ/პ თავისუფალი საქართველო</v>
      </c>
      <c r="B5" s="81"/>
      <c r="C5" s="81"/>
      <c r="D5" s="227"/>
      <c r="E5" s="227"/>
      <c r="F5" s="227"/>
      <c r="G5" s="227"/>
      <c r="H5" s="227"/>
      <c r="I5" s="226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 x14ac:dyDescent="0.3">
      <c r="A32" s="187"/>
      <c r="B32" s="187"/>
      <c r="C32" s="191"/>
      <c r="D32" s="187"/>
      <c r="F32" s="191"/>
      <c r="G32" s="234"/>
    </row>
    <row r="33" spans="2:6" ht="15" x14ac:dyDescent="0.3">
      <c r="B33" s="187"/>
      <c r="C33" s="193" t="s">
        <v>268</v>
      </c>
      <c r="D33" s="187"/>
      <c r="F33" s="194" t="s">
        <v>273</v>
      </c>
    </row>
    <row r="34" spans="2:6" ht="15" x14ac:dyDescent="0.3">
      <c r="B34" s="187"/>
      <c r="C34" s="195" t="s">
        <v>139</v>
      </c>
      <c r="D34" s="187"/>
      <c r="F34" s="187" t="s">
        <v>269</v>
      </c>
    </row>
    <row r="35" spans="2:6" ht="15" x14ac:dyDescent="0.3">
      <c r="B35" s="187"/>
      <c r="C35" s="195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SheetLayoutView="80" workbookViewId="0">
      <selection activeCell="I2" sqref="I2:J2"/>
    </sheetView>
  </sheetViews>
  <sheetFormatPr defaultRowHeight="15" x14ac:dyDescent="0.3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7" t="s">
        <v>198</v>
      </c>
      <c r="J1" s="168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45" t="s">
        <v>537</v>
      </c>
      <c r="J2" s="446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5" t="str">
        <f>'ფორმა N1'!D4</f>
        <v>პ/პ თავისუფალი საქართველო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9" t="s">
        <v>64</v>
      </c>
      <c r="B8" s="397" t="s">
        <v>377</v>
      </c>
      <c r="C8" s="398" t="s">
        <v>439</v>
      </c>
      <c r="D8" s="398" t="s">
        <v>440</v>
      </c>
      <c r="E8" s="398" t="s">
        <v>378</v>
      </c>
      <c r="F8" s="398" t="s">
        <v>397</v>
      </c>
      <c r="G8" s="398" t="s">
        <v>398</v>
      </c>
      <c r="H8" s="398" t="s">
        <v>444</v>
      </c>
      <c r="I8" s="170" t="s">
        <v>399</v>
      </c>
      <c r="J8" s="106"/>
    </row>
    <row r="9" spans="1:10" x14ac:dyDescent="0.3">
      <c r="A9" s="172">
        <v>1</v>
      </c>
      <c r="B9" s="209"/>
      <c r="C9" s="177"/>
      <c r="D9" s="177"/>
      <c r="E9" s="176"/>
      <c r="F9" s="176"/>
      <c r="G9" s="176"/>
      <c r="H9" s="176"/>
      <c r="I9" s="176"/>
      <c r="J9" s="106"/>
    </row>
    <row r="10" spans="1:10" x14ac:dyDescent="0.3">
      <c r="A10" s="172">
        <v>2</v>
      </c>
      <c r="B10" s="209"/>
      <c r="C10" s="177"/>
      <c r="D10" s="177"/>
      <c r="E10" s="176"/>
      <c r="F10" s="176"/>
      <c r="G10" s="176"/>
      <c r="H10" s="176"/>
      <c r="I10" s="176"/>
      <c r="J10" s="106"/>
    </row>
    <row r="11" spans="1:10" x14ac:dyDescent="0.3">
      <c r="A11" s="172">
        <v>3</v>
      </c>
      <c r="B11" s="209"/>
      <c r="C11" s="177"/>
      <c r="D11" s="177"/>
      <c r="E11" s="176"/>
      <c r="F11" s="176"/>
      <c r="G11" s="176"/>
      <c r="H11" s="176"/>
      <c r="I11" s="176"/>
      <c r="J11" s="106"/>
    </row>
    <row r="12" spans="1:10" x14ac:dyDescent="0.3">
      <c r="A12" s="172">
        <v>4</v>
      </c>
      <c r="B12" s="209"/>
      <c r="C12" s="177"/>
      <c r="D12" s="177"/>
      <c r="E12" s="176"/>
      <c r="F12" s="176"/>
      <c r="G12" s="176"/>
      <c r="H12" s="176"/>
      <c r="I12" s="176"/>
      <c r="J12" s="106"/>
    </row>
    <row r="13" spans="1:10" x14ac:dyDescent="0.3">
      <c r="A13" s="172">
        <v>5</v>
      </c>
      <c r="B13" s="209"/>
      <c r="C13" s="177"/>
      <c r="D13" s="177"/>
      <c r="E13" s="176"/>
      <c r="F13" s="176"/>
      <c r="G13" s="176"/>
      <c r="H13" s="176"/>
      <c r="I13" s="176"/>
      <c r="J13" s="106"/>
    </row>
    <row r="14" spans="1:10" x14ac:dyDescent="0.3">
      <c r="A14" s="172">
        <v>6</v>
      </c>
      <c r="B14" s="209"/>
      <c r="C14" s="177"/>
      <c r="D14" s="177"/>
      <c r="E14" s="176"/>
      <c r="F14" s="176"/>
      <c r="G14" s="176"/>
      <c r="H14" s="176"/>
      <c r="I14" s="176"/>
      <c r="J14" s="106"/>
    </row>
    <row r="15" spans="1:10" x14ac:dyDescent="0.3">
      <c r="A15" s="172">
        <v>7</v>
      </c>
      <c r="B15" s="209"/>
      <c r="C15" s="177"/>
      <c r="D15" s="177"/>
      <c r="E15" s="176"/>
      <c r="F15" s="176"/>
      <c r="G15" s="176"/>
      <c r="H15" s="176"/>
      <c r="I15" s="176"/>
      <c r="J15" s="106"/>
    </row>
    <row r="16" spans="1:10" x14ac:dyDescent="0.3">
      <c r="A16" s="172">
        <v>8</v>
      </c>
      <c r="B16" s="209"/>
      <c r="C16" s="177"/>
      <c r="D16" s="177"/>
      <c r="E16" s="176"/>
      <c r="F16" s="176"/>
      <c r="G16" s="176"/>
      <c r="H16" s="176"/>
      <c r="I16" s="176"/>
      <c r="J16" s="106"/>
    </row>
    <row r="17" spans="1:10" x14ac:dyDescent="0.3">
      <c r="A17" s="172">
        <v>9</v>
      </c>
      <c r="B17" s="209"/>
      <c r="C17" s="177"/>
      <c r="D17" s="177"/>
      <c r="E17" s="176"/>
      <c r="F17" s="176"/>
      <c r="G17" s="176"/>
      <c r="H17" s="176"/>
      <c r="I17" s="176"/>
      <c r="J17" s="106"/>
    </row>
    <row r="18" spans="1:10" x14ac:dyDescent="0.3">
      <c r="A18" s="172">
        <v>10</v>
      </c>
      <c r="B18" s="209"/>
      <c r="C18" s="177"/>
      <c r="D18" s="177"/>
      <c r="E18" s="176"/>
      <c r="F18" s="176"/>
      <c r="G18" s="176"/>
      <c r="H18" s="176"/>
      <c r="I18" s="176"/>
      <c r="J18" s="106"/>
    </row>
    <row r="19" spans="1:10" x14ac:dyDescent="0.3">
      <c r="A19" s="172">
        <v>11</v>
      </c>
      <c r="B19" s="209"/>
      <c r="C19" s="177"/>
      <c r="D19" s="177"/>
      <c r="E19" s="176"/>
      <c r="F19" s="176"/>
      <c r="G19" s="176"/>
      <c r="H19" s="176"/>
      <c r="I19" s="176"/>
      <c r="J19" s="106"/>
    </row>
    <row r="20" spans="1:10" x14ac:dyDescent="0.3">
      <c r="A20" s="172">
        <v>12</v>
      </c>
      <c r="B20" s="209"/>
      <c r="C20" s="177"/>
      <c r="D20" s="177"/>
      <c r="E20" s="176"/>
      <c r="F20" s="176"/>
      <c r="G20" s="176"/>
      <c r="H20" s="176"/>
      <c r="I20" s="176"/>
      <c r="J20" s="106"/>
    </row>
    <row r="21" spans="1:10" x14ac:dyDescent="0.3">
      <c r="A21" s="172">
        <v>13</v>
      </c>
      <c r="B21" s="209"/>
      <c r="C21" s="177"/>
      <c r="D21" s="177"/>
      <c r="E21" s="176"/>
      <c r="F21" s="176"/>
      <c r="G21" s="176"/>
      <c r="H21" s="176"/>
      <c r="I21" s="176"/>
      <c r="J21" s="106"/>
    </row>
    <row r="22" spans="1:10" x14ac:dyDescent="0.3">
      <c r="A22" s="172">
        <v>14</v>
      </c>
      <c r="B22" s="209"/>
      <c r="C22" s="177"/>
      <c r="D22" s="177"/>
      <c r="E22" s="176"/>
      <c r="F22" s="176"/>
      <c r="G22" s="176"/>
      <c r="H22" s="176"/>
      <c r="I22" s="176"/>
      <c r="J22" s="106"/>
    </row>
    <row r="23" spans="1:10" x14ac:dyDescent="0.3">
      <c r="A23" s="172">
        <v>15</v>
      </c>
      <c r="B23" s="209"/>
      <c r="C23" s="177"/>
      <c r="D23" s="177"/>
      <c r="E23" s="176"/>
      <c r="F23" s="176"/>
      <c r="G23" s="176"/>
      <c r="H23" s="176"/>
      <c r="I23" s="176"/>
      <c r="J23" s="106"/>
    </row>
    <row r="24" spans="1:10" x14ac:dyDescent="0.3">
      <c r="A24" s="172">
        <v>16</v>
      </c>
      <c r="B24" s="209"/>
      <c r="C24" s="177"/>
      <c r="D24" s="177"/>
      <c r="E24" s="176"/>
      <c r="F24" s="176"/>
      <c r="G24" s="176"/>
      <c r="H24" s="176"/>
      <c r="I24" s="176"/>
      <c r="J24" s="106"/>
    </row>
    <row r="25" spans="1:10" x14ac:dyDescent="0.3">
      <c r="A25" s="172">
        <v>17</v>
      </c>
      <c r="B25" s="209"/>
      <c r="C25" s="177"/>
      <c r="D25" s="177"/>
      <c r="E25" s="176"/>
      <c r="F25" s="176"/>
      <c r="G25" s="176"/>
      <c r="H25" s="176"/>
      <c r="I25" s="176"/>
      <c r="J25" s="106"/>
    </row>
    <row r="26" spans="1:10" x14ac:dyDescent="0.3">
      <c r="A26" s="172">
        <v>18</v>
      </c>
      <c r="B26" s="209"/>
      <c r="C26" s="177"/>
      <c r="D26" s="177"/>
      <c r="E26" s="176"/>
      <c r="F26" s="176"/>
      <c r="G26" s="176"/>
      <c r="H26" s="176"/>
      <c r="I26" s="176"/>
      <c r="J26" s="106"/>
    </row>
    <row r="27" spans="1:10" x14ac:dyDescent="0.3">
      <c r="A27" s="172">
        <v>19</v>
      </c>
      <c r="B27" s="209"/>
      <c r="C27" s="177"/>
      <c r="D27" s="177"/>
      <c r="E27" s="176"/>
      <c r="F27" s="176"/>
      <c r="G27" s="176"/>
      <c r="H27" s="176"/>
      <c r="I27" s="176"/>
      <c r="J27" s="106"/>
    </row>
    <row r="28" spans="1:10" x14ac:dyDescent="0.3">
      <c r="A28" s="172">
        <v>20</v>
      </c>
      <c r="B28" s="209"/>
      <c r="C28" s="177"/>
      <c r="D28" s="177"/>
      <c r="E28" s="176"/>
      <c r="F28" s="176"/>
      <c r="G28" s="176"/>
      <c r="H28" s="176"/>
      <c r="I28" s="176"/>
      <c r="J28" s="106"/>
    </row>
    <row r="29" spans="1:10" x14ac:dyDescent="0.3">
      <c r="A29" s="172">
        <v>21</v>
      </c>
      <c r="B29" s="209"/>
      <c r="C29" s="180"/>
      <c r="D29" s="180"/>
      <c r="E29" s="179"/>
      <c r="F29" s="179"/>
      <c r="G29" s="179"/>
      <c r="H29" s="278"/>
      <c r="I29" s="176"/>
      <c r="J29" s="106"/>
    </row>
    <row r="30" spans="1:10" x14ac:dyDescent="0.3">
      <c r="A30" s="172">
        <v>22</v>
      </c>
      <c r="B30" s="209"/>
      <c r="C30" s="180"/>
      <c r="D30" s="180"/>
      <c r="E30" s="179"/>
      <c r="F30" s="179"/>
      <c r="G30" s="179"/>
      <c r="H30" s="278"/>
      <c r="I30" s="176"/>
      <c r="J30" s="106"/>
    </row>
    <row r="31" spans="1:10" x14ac:dyDescent="0.3">
      <c r="A31" s="172">
        <v>23</v>
      </c>
      <c r="B31" s="209"/>
      <c r="C31" s="180"/>
      <c r="D31" s="180"/>
      <c r="E31" s="179"/>
      <c r="F31" s="179"/>
      <c r="G31" s="179"/>
      <c r="H31" s="278"/>
      <c r="I31" s="176"/>
      <c r="J31" s="106"/>
    </row>
    <row r="32" spans="1:10" x14ac:dyDescent="0.3">
      <c r="A32" s="172">
        <v>24</v>
      </c>
      <c r="B32" s="209"/>
      <c r="C32" s="180"/>
      <c r="D32" s="180"/>
      <c r="E32" s="179"/>
      <c r="F32" s="179"/>
      <c r="G32" s="179"/>
      <c r="H32" s="278"/>
      <c r="I32" s="176"/>
      <c r="J32" s="106"/>
    </row>
    <row r="33" spans="1:12" x14ac:dyDescent="0.3">
      <c r="A33" s="172">
        <v>25</v>
      </c>
      <c r="B33" s="209"/>
      <c r="C33" s="180"/>
      <c r="D33" s="180"/>
      <c r="E33" s="179"/>
      <c r="F33" s="179"/>
      <c r="G33" s="179"/>
      <c r="H33" s="278"/>
      <c r="I33" s="176"/>
      <c r="J33" s="106"/>
    </row>
    <row r="34" spans="1:12" x14ac:dyDescent="0.3">
      <c r="A34" s="172">
        <v>26</v>
      </c>
      <c r="B34" s="209"/>
      <c r="C34" s="180"/>
      <c r="D34" s="180"/>
      <c r="E34" s="179"/>
      <c r="F34" s="179"/>
      <c r="G34" s="179"/>
      <c r="H34" s="278"/>
      <c r="I34" s="176"/>
      <c r="J34" s="106"/>
    </row>
    <row r="35" spans="1:12" x14ac:dyDescent="0.3">
      <c r="A35" s="172">
        <v>27</v>
      </c>
      <c r="B35" s="209"/>
      <c r="C35" s="180"/>
      <c r="D35" s="180"/>
      <c r="E35" s="179"/>
      <c r="F35" s="179"/>
      <c r="G35" s="179"/>
      <c r="H35" s="278"/>
      <c r="I35" s="176"/>
      <c r="J35" s="106"/>
    </row>
    <row r="36" spans="1:12" x14ac:dyDescent="0.3">
      <c r="A36" s="172">
        <v>28</v>
      </c>
      <c r="B36" s="209"/>
      <c r="C36" s="180"/>
      <c r="D36" s="180"/>
      <c r="E36" s="179"/>
      <c r="F36" s="179"/>
      <c r="G36" s="179"/>
      <c r="H36" s="278"/>
      <c r="I36" s="176"/>
      <c r="J36" s="106"/>
    </row>
    <row r="37" spans="1:12" x14ac:dyDescent="0.3">
      <c r="A37" s="172">
        <v>29</v>
      </c>
      <c r="B37" s="209"/>
      <c r="C37" s="180"/>
      <c r="D37" s="180"/>
      <c r="E37" s="179"/>
      <c r="F37" s="179"/>
      <c r="G37" s="179"/>
      <c r="H37" s="278"/>
      <c r="I37" s="176"/>
      <c r="J37" s="106"/>
    </row>
    <row r="38" spans="1:12" x14ac:dyDescent="0.3">
      <c r="A38" s="172" t="s">
        <v>278</v>
      </c>
      <c r="B38" s="209"/>
      <c r="C38" s="180"/>
      <c r="D38" s="180"/>
      <c r="E38" s="179"/>
      <c r="F38" s="179"/>
      <c r="G38" s="279"/>
      <c r="H38" s="288" t="s">
        <v>432</v>
      </c>
      <c r="I38" s="404">
        <f>SUM(I9:I37)</f>
        <v>0</v>
      </c>
      <c r="J38" s="106"/>
    </row>
    <row r="40" spans="1:12" x14ac:dyDescent="0.3">
      <c r="A40" s="187" t="s">
        <v>464</v>
      </c>
    </row>
    <row r="42" spans="1:12" x14ac:dyDescent="0.3">
      <c r="B42" s="189" t="s">
        <v>107</v>
      </c>
      <c r="F42" s="190"/>
    </row>
    <row r="43" spans="1:12" x14ac:dyDescent="0.3">
      <c r="F43" s="188"/>
      <c r="I43" s="188"/>
      <c r="J43" s="188"/>
      <c r="K43" s="188"/>
      <c r="L43" s="188"/>
    </row>
    <row r="44" spans="1:12" x14ac:dyDescent="0.3">
      <c r="C44" s="191"/>
      <c r="F44" s="191"/>
      <c r="G44" s="191"/>
      <c r="H44" s="194"/>
      <c r="I44" s="192"/>
      <c r="J44" s="188"/>
      <c r="K44" s="188"/>
      <c r="L44" s="188"/>
    </row>
    <row r="45" spans="1:12" x14ac:dyDescent="0.3">
      <c r="A45" s="188"/>
      <c r="C45" s="193" t="s">
        <v>268</v>
      </c>
      <c r="F45" s="194" t="s">
        <v>273</v>
      </c>
      <c r="G45" s="193"/>
      <c r="H45" s="193"/>
      <c r="I45" s="192"/>
      <c r="J45" s="188"/>
      <c r="K45" s="188"/>
      <c r="L45" s="188"/>
    </row>
    <row r="46" spans="1:12" x14ac:dyDescent="0.3">
      <c r="A46" s="188"/>
      <c r="C46" s="195" t="s">
        <v>139</v>
      </c>
      <c r="F46" s="187" t="s">
        <v>269</v>
      </c>
      <c r="I46" s="188"/>
      <c r="J46" s="188"/>
      <c r="K46" s="188"/>
      <c r="L46" s="188"/>
    </row>
    <row r="47" spans="1:12" s="188" customFormat="1" x14ac:dyDescent="0.3">
      <c r="B47" s="187"/>
      <c r="C47" s="195"/>
      <c r="G47" s="195"/>
      <c r="H47" s="195"/>
    </row>
    <row r="48" spans="1:12" s="188" customFormat="1" ht="12.75" x14ac:dyDescent="0.2"/>
    <row r="49" s="188" customFormat="1" ht="12.75" x14ac:dyDescent="0.2"/>
    <row r="50" s="188" customFormat="1" ht="12.75" x14ac:dyDescent="0.2"/>
    <row r="51" s="18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:N2"/>
    </sheetView>
  </sheetViews>
  <sheetFormatPr defaultRowHeight="12.75" x14ac:dyDescent="0.2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 x14ac:dyDescent="0.2">
      <c r="A1" s="196" t="s">
        <v>466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421</v>
      </c>
      <c r="N1" s="200"/>
    </row>
    <row r="2" spans="1:14" ht="15" x14ac:dyDescent="0.2">
      <c r="A2" s="200" t="s">
        <v>317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445" t="s">
        <v>537</v>
      </c>
      <c r="N2" s="446"/>
    </row>
    <row r="3" spans="1:14" x14ac:dyDescent="0.2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 x14ac:dyDescent="0.3">
      <c r="A4" s="115" t="s">
        <v>274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4" x14ac:dyDescent="0.2">
      <c r="A5" s="202" t="str">
        <f>'ფორმა N1'!D4</f>
        <v>პ/პ თავისუფალი საქართველო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4" ht="51" x14ac:dyDescent="0.2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200"/>
    </row>
    <row r="8" spans="1:14" x14ac:dyDescent="0.2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 x14ac:dyDescent="0.2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4" ht="15" x14ac:dyDescent="0.2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4" ht="15" x14ac:dyDescent="0.2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4" ht="15" x14ac:dyDescent="0.2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4" ht="15" x14ac:dyDescent="0.2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4" ht="15" x14ac:dyDescent="0.2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4" ht="15" x14ac:dyDescent="0.2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4" ht="15" x14ac:dyDescent="0.2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 x14ac:dyDescent="0.2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 x14ac:dyDescent="0.2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 x14ac:dyDescent="0.2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 x14ac:dyDescent="0.2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 x14ac:dyDescent="0.2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 x14ac:dyDescent="0.2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 x14ac:dyDescent="0.2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 x14ac:dyDescent="0.2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 x14ac:dyDescent="0.2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 x14ac:dyDescent="0.2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 x14ac:dyDescent="0.2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 x14ac:dyDescent="0.2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 x14ac:dyDescent="0.2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 x14ac:dyDescent="0.2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 x14ac:dyDescent="0.2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 x14ac:dyDescent="0.2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 x14ac:dyDescent="0.25">
      <c r="A33" s="276" t="s">
        <v>278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 x14ac:dyDescent="0.2"/>
    <row r="37" spans="1:14" s="21" customFormat="1" ht="15" x14ac:dyDescent="0.3">
      <c r="B37" s="210" t="s">
        <v>107</v>
      </c>
    </row>
    <row r="38" spans="1:14" s="21" customFormat="1" ht="15" x14ac:dyDescent="0.3">
      <c r="B38" s="210"/>
    </row>
    <row r="39" spans="1:14" s="21" customFormat="1" ht="15" x14ac:dyDescent="0.3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 x14ac:dyDescent="0.3">
      <c r="C40" s="213" t="s">
        <v>268</v>
      </c>
      <c r="D40" s="211"/>
      <c r="E40" s="211"/>
      <c r="H40" s="210" t="s">
        <v>319</v>
      </c>
      <c r="M40" s="211"/>
    </row>
    <row r="41" spans="1:14" s="21" customFormat="1" ht="15" x14ac:dyDescent="0.3">
      <c r="C41" s="213" t="s">
        <v>139</v>
      </c>
      <c r="D41" s="211"/>
      <c r="E41" s="211"/>
      <c r="H41" s="214" t="s">
        <v>269</v>
      </c>
      <c r="M41" s="211"/>
    </row>
    <row r="42" spans="1:14" ht="15" x14ac:dyDescent="0.3">
      <c r="C42" s="213"/>
      <c r="F42" s="214"/>
      <c r="J42" s="216"/>
      <c r="K42" s="216"/>
      <c r="L42" s="216"/>
      <c r="M42" s="216"/>
    </row>
    <row r="43" spans="1:14" ht="15" x14ac:dyDescent="0.3">
      <c r="C43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6"/>
      <c r="C1" s="455" t="s">
        <v>109</v>
      </c>
      <c r="D1" s="455"/>
      <c r="E1" s="114"/>
    </row>
    <row r="2" spans="1:12" s="6" customFormat="1" x14ac:dyDescent="0.3">
      <c r="A2" s="77" t="s">
        <v>140</v>
      </c>
      <c r="B2" s="256"/>
      <c r="C2" s="445" t="s">
        <v>537</v>
      </c>
      <c r="D2" s="446"/>
      <c r="E2" s="114"/>
    </row>
    <row r="3" spans="1:12" s="6" customFormat="1" x14ac:dyDescent="0.3">
      <c r="A3" s="77"/>
      <c r="B3" s="256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 x14ac:dyDescent="0.3">
      <c r="A5" s="120" t="str">
        <f>'ფორმა N1'!D4</f>
        <v>პ/პ თავისუფალი საქართველო</v>
      </c>
      <c r="B5" s="258"/>
      <c r="C5" s="59"/>
      <c r="D5" s="59"/>
      <c r="E5" s="109"/>
    </row>
    <row r="6" spans="1:12" s="2" customFormat="1" x14ac:dyDescent="0.3">
      <c r="A6" s="78"/>
      <c r="B6" s="257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507</v>
      </c>
      <c r="B14" s="98" t="s">
        <v>506</v>
      </c>
      <c r="C14" s="8"/>
      <c r="D14" s="8"/>
      <c r="E14" s="114"/>
    </row>
    <row r="15" spans="1:12" s="3" customFormat="1" x14ac:dyDescent="0.3">
      <c r="A15" s="98" t="s">
        <v>508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80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1" t="s">
        <v>98</v>
      </c>
      <c r="B28" s="251" t="s">
        <v>309</v>
      </c>
      <c r="C28" s="8"/>
      <c r="D28" s="8"/>
      <c r="E28" s="114"/>
    </row>
    <row r="29" spans="1:5" x14ac:dyDescent="0.3">
      <c r="A29" s="251" t="s">
        <v>99</v>
      </c>
      <c r="B29" s="251" t="s">
        <v>312</v>
      </c>
      <c r="C29" s="8"/>
      <c r="D29" s="8"/>
      <c r="E29" s="114"/>
    </row>
    <row r="30" spans="1:5" x14ac:dyDescent="0.3">
      <c r="A30" s="251" t="s">
        <v>455</v>
      </c>
      <c r="B30" s="251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1" t="s">
        <v>12</v>
      </c>
      <c r="B32" s="251" t="s">
        <v>509</v>
      </c>
      <c r="C32" s="8"/>
      <c r="D32" s="8"/>
      <c r="E32" s="114"/>
    </row>
    <row r="33" spans="1:9" x14ac:dyDescent="0.3">
      <c r="A33" s="251" t="s">
        <v>13</v>
      </c>
      <c r="B33" s="251" t="s">
        <v>510</v>
      </c>
      <c r="C33" s="8"/>
      <c r="D33" s="8"/>
      <c r="E33" s="114"/>
    </row>
    <row r="34" spans="1:9" x14ac:dyDescent="0.3">
      <c r="A34" s="251" t="s">
        <v>281</v>
      </c>
      <c r="B34" s="251" t="s">
        <v>511</v>
      </c>
      <c r="C34" s="8"/>
      <c r="D34" s="8"/>
      <c r="E34" s="114"/>
    </row>
    <row r="35" spans="1:9" s="23" customFormat="1" x14ac:dyDescent="0.3">
      <c r="A35" s="89" t="s">
        <v>34</v>
      </c>
      <c r="B35" s="265" t="s">
        <v>452</v>
      </c>
      <c r="C35" s="8"/>
      <c r="D35" s="8"/>
    </row>
    <row r="36" spans="1:9" s="2" customFormat="1" x14ac:dyDescent="0.3">
      <c r="A36" s="1"/>
      <c r="B36" s="259"/>
      <c r="E36" s="5"/>
    </row>
    <row r="37" spans="1:9" s="2" customFormat="1" x14ac:dyDescent="0.3">
      <c r="B37" s="25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9"/>
      <c r="E40" s="5"/>
    </row>
    <row r="41" spans="1:9" s="2" customFormat="1" x14ac:dyDescent="0.3">
      <c r="B41" s="259"/>
      <c r="E41"/>
      <c r="F41"/>
      <c r="G41"/>
      <c r="H41"/>
      <c r="I41"/>
    </row>
    <row r="42" spans="1:9" s="2" customFormat="1" x14ac:dyDescent="0.3">
      <c r="B42" s="259"/>
      <c r="D42" s="12"/>
      <c r="E42"/>
      <c r="F42"/>
      <c r="G42"/>
      <c r="H42"/>
      <c r="I42"/>
    </row>
    <row r="43" spans="1:9" s="2" customFormat="1" x14ac:dyDescent="0.3">
      <c r="A43"/>
      <c r="B43" s="26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9" t="s">
        <v>270</v>
      </c>
      <c r="D44" s="12"/>
      <c r="E44"/>
      <c r="F44"/>
      <c r="G44"/>
      <c r="H44"/>
      <c r="I44"/>
    </row>
    <row r="45" spans="1:9" customFormat="1" ht="12.75" x14ac:dyDescent="0.2">
      <c r="B45" s="262" t="s">
        <v>139</v>
      </c>
    </row>
    <row r="46" spans="1:9" customFormat="1" ht="12.75" x14ac:dyDescent="0.2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9"/>
  <sheetViews>
    <sheetView showGridLines="0" view="pageBreakPreview" topLeftCell="A16" zoomScale="80" zoomScaleSheetLayoutView="80" workbookViewId="0">
      <selection activeCell="C30" sqref="C30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406</v>
      </c>
      <c r="B1" s="240"/>
      <c r="C1" s="455" t="s">
        <v>109</v>
      </c>
      <c r="D1" s="455"/>
      <c r="E1" s="92"/>
    </row>
    <row r="2" spans="1:5" s="6" customFormat="1" x14ac:dyDescent="0.3">
      <c r="A2" s="75" t="s">
        <v>407</v>
      </c>
      <c r="B2" s="240"/>
      <c r="C2" s="445" t="s">
        <v>537</v>
      </c>
      <c r="D2" s="446"/>
      <c r="E2" s="92"/>
    </row>
    <row r="3" spans="1:5" s="6" customFormat="1" x14ac:dyDescent="0.3">
      <c r="A3" s="75" t="s">
        <v>408</v>
      </c>
      <c r="B3" s="240"/>
      <c r="C3" s="241"/>
      <c r="D3" s="241"/>
      <c r="E3" s="92"/>
    </row>
    <row r="4" spans="1:5" s="6" customFormat="1" x14ac:dyDescent="0.3">
      <c r="A4" s="77" t="s">
        <v>140</v>
      </c>
      <c r="B4" s="240"/>
      <c r="C4" s="241"/>
      <c r="D4" s="241"/>
      <c r="E4" s="92"/>
    </row>
    <row r="5" spans="1:5" s="6" customFormat="1" x14ac:dyDescent="0.3">
      <c r="A5" s="77"/>
      <c r="B5" s="240"/>
      <c r="C5" s="241"/>
      <c r="D5" s="241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2" t="str">
        <f>'ფორმა N1'!D4</f>
        <v>პ/პ თავისუფალი საქართველო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0"/>
      <c r="B9" s="240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3">
        <v>1</v>
      </c>
      <c r="B11" s="243" t="s">
        <v>57</v>
      </c>
      <c r="C11" s="422">
        <f>SUM(C12,C15,C55,C58,C59,C60,C78)</f>
        <v>4878.21</v>
      </c>
      <c r="D11" s="422">
        <f>SUM(D12,D15,D55,D58,D59,D60,D66,D74,D75)</f>
        <v>4878.21</v>
      </c>
      <c r="E11" s="244"/>
    </row>
    <row r="12" spans="1:5" s="9" customFormat="1" ht="18" x14ac:dyDescent="0.2">
      <c r="A12" s="88">
        <v>1.1000000000000001</v>
      </c>
      <c r="B12" s="88" t="s">
        <v>58</v>
      </c>
      <c r="C12" s="421">
        <f>SUM(C13:C14)</f>
        <v>375</v>
      </c>
      <c r="D12" s="421">
        <f>SUM(D13:D14)</f>
        <v>375</v>
      </c>
      <c r="E12" s="94"/>
    </row>
    <row r="13" spans="1:5" s="10" customFormat="1" x14ac:dyDescent="0.2">
      <c r="A13" s="89" t="s">
        <v>30</v>
      </c>
      <c r="B13" s="89" t="s">
        <v>59</v>
      </c>
      <c r="C13" s="419">
        <f>'ფორმა 4.2'!H25</f>
        <v>375</v>
      </c>
      <c r="D13" s="419">
        <f>'ფორმა 4.2'!H25</f>
        <v>375</v>
      </c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420">
        <f>SUM(C16,C19,C31,C32,C33,C34,C37,C38,C45:C49,C53,C54)</f>
        <v>4503.21</v>
      </c>
      <c r="D15" s="420">
        <f>SUM(D16,D19,D31,D32,D33,D34,D37,D38,D45:D49,D53,D54)</f>
        <v>4503.21</v>
      </c>
      <c r="E15" s="244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5"/>
      <c r="E17" s="96"/>
    </row>
    <row r="18" spans="1:6" s="3" customFormat="1" x14ac:dyDescent="0.2">
      <c r="A18" s="98" t="s">
        <v>99</v>
      </c>
      <c r="B18" s="98" t="s">
        <v>62</v>
      </c>
      <c r="C18" s="419"/>
      <c r="D18" s="419"/>
      <c r="E18" s="96"/>
    </row>
    <row r="19" spans="1:6" s="3" customFormat="1" x14ac:dyDescent="0.2">
      <c r="A19" s="89" t="s">
        <v>33</v>
      </c>
      <c r="B19" s="89" t="s">
        <v>2</v>
      </c>
      <c r="C19" s="420">
        <f>SUM(C20:C25,C30)</f>
        <v>1789.01</v>
      </c>
      <c r="D19" s="420">
        <f>SUM(D20:D25,D30)</f>
        <v>1789.01</v>
      </c>
      <c r="E19" s="246"/>
      <c r="F19" s="247"/>
    </row>
    <row r="20" spans="1:6" s="250" customFormat="1" ht="30" x14ac:dyDescent="0.2">
      <c r="A20" s="98" t="s">
        <v>12</v>
      </c>
      <c r="B20" s="98" t="s">
        <v>250</v>
      </c>
      <c r="C20" s="248">
        <f>140+578+60</f>
        <v>778</v>
      </c>
      <c r="D20" s="248">
        <f>140+578+60</f>
        <v>778</v>
      </c>
      <c r="E20" s="249"/>
    </row>
    <row r="21" spans="1:6" s="250" customFormat="1" x14ac:dyDescent="0.2">
      <c r="A21" s="98" t="s">
        <v>13</v>
      </c>
      <c r="B21" s="98" t="s">
        <v>14</v>
      </c>
      <c r="C21" s="248"/>
      <c r="D21" s="39"/>
      <c r="E21" s="249"/>
    </row>
    <row r="22" spans="1:6" s="250" customFormat="1" ht="30" x14ac:dyDescent="0.2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 x14ac:dyDescent="0.2">
      <c r="A23" s="98" t="s">
        <v>282</v>
      </c>
      <c r="B23" s="98" t="s">
        <v>15</v>
      </c>
      <c r="C23" s="424">
        <v>777.45</v>
      </c>
      <c r="D23" s="424">
        <v>777.45</v>
      </c>
      <c r="E23" s="249"/>
    </row>
    <row r="24" spans="1:6" s="250" customFormat="1" ht="16.5" customHeight="1" x14ac:dyDescent="0.2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 x14ac:dyDescent="0.2">
      <c r="A25" s="98" t="s">
        <v>284</v>
      </c>
      <c r="B25" s="98" t="s">
        <v>17</v>
      </c>
      <c r="C25" s="420">
        <f>SUM(C26:C29)</f>
        <v>233.56</v>
      </c>
      <c r="D25" s="420">
        <f>SUM(D26:D29)</f>
        <v>233.56</v>
      </c>
      <c r="E25" s="249"/>
    </row>
    <row r="26" spans="1:6" s="250" customFormat="1" ht="16.5" customHeight="1" x14ac:dyDescent="0.2">
      <c r="A26" s="251" t="s">
        <v>285</v>
      </c>
      <c r="B26" s="251" t="s">
        <v>18</v>
      </c>
      <c r="C26" s="248">
        <v>189.2</v>
      </c>
      <c r="D26" s="248">
        <v>189.2</v>
      </c>
      <c r="E26" s="249"/>
    </row>
    <row r="27" spans="1:6" s="250" customFormat="1" ht="16.5" customHeight="1" x14ac:dyDescent="0.2">
      <c r="A27" s="251" t="s">
        <v>286</v>
      </c>
      <c r="B27" s="251" t="s">
        <v>19</v>
      </c>
      <c r="C27" s="248"/>
      <c r="D27" s="248"/>
      <c r="E27" s="249"/>
    </row>
    <row r="28" spans="1:6" s="250" customFormat="1" ht="16.5" customHeight="1" x14ac:dyDescent="0.2">
      <c r="A28" s="251" t="s">
        <v>287</v>
      </c>
      <c r="B28" s="251" t="s">
        <v>20</v>
      </c>
      <c r="C28" s="424">
        <v>9.66</v>
      </c>
      <c r="D28" s="424">
        <v>9.66</v>
      </c>
      <c r="E28" s="249"/>
    </row>
    <row r="29" spans="1:6" s="250" customFormat="1" ht="16.5" customHeight="1" x14ac:dyDescent="0.2">
      <c r="A29" s="251" t="s">
        <v>288</v>
      </c>
      <c r="B29" s="251" t="s">
        <v>519</v>
      </c>
      <c r="C29" s="424">
        <v>34.700000000000003</v>
      </c>
      <c r="D29" s="424">
        <v>34.700000000000003</v>
      </c>
      <c r="E29" s="249"/>
    </row>
    <row r="30" spans="1:6" s="250" customFormat="1" ht="16.5" customHeight="1" x14ac:dyDescent="0.2">
      <c r="A30" s="98" t="s">
        <v>289</v>
      </c>
      <c r="B30" s="98" t="s">
        <v>532</v>
      </c>
      <c r="C30" s="248"/>
      <c r="D30" s="41"/>
      <c r="E30" s="249"/>
    </row>
    <row r="31" spans="1:6" s="3" customFormat="1" ht="16.5" customHeight="1" x14ac:dyDescent="0.2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5"/>
      <c r="E33" s="96"/>
    </row>
    <row r="34" spans="1:5" s="3" customFormat="1" x14ac:dyDescent="0.2">
      <c r="A34" s="89" t="s">
        <v>37</v>
      </c>
      <c r="B34" s="89" t="s">
        <v>63</v>
      </c>
      <c r="C34" s="420">
        <f>SUM(C35:C36)</f>
        <v>1960</v>
      </c>
      <c r="D34" s="420">
        <f>SUM(D35:D36)</f>
        <v>1960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25">
        <f>980+980</f>
        <v>1960</v>
      </c>
      <c r="D35" s="425">
        <f>980+980</f>
        <v>1960</v>
      </c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23">
        <f>0.9+0.9+0.5+0.5+0.5+0.9</f>
        <v>4.2</v>
      </c>
      <c r="D37" s="423">
        <f>C37</f>
        <v>4.2</v>
      </c>
      <c r="E37" s="96"/>
    </row>
    <row r="38" spans="1:5" s="3" customFormat="1" ht="16.5" customHeight="1" x14ac:dyDescent="0.2">
      <c r="A38" s="89" t="s">
        <v>39</v>
      </c>
      <c r="B38" s="89" t="s">
        <v>409</v>
      </c>
      <c r="C38" s="420">
        <f>SUM(C39:C44)</f>
        <v>0</v>
      </c>
      <c r="D38" s="421">
        <f>SUM(D39:D44)</f>
        <v>0</v>
      </c>
      <c r="E38" s="96"/>
    </row>
    <row r="39" spans="1:5" s="3" customFormat="1" ht="16.5" customHeight="1" x14ac:dyDescent="0.2">
      <c r="A39" s="17" t="s">
        <v>355</v>
      </c>
      <c r="B39" s="17" t="s">
        <v>359</v>
      </c>
      <c r="C39" s="419"/>
      <c r="D39" s="419"/>
      <c r="E39" s="96"/>
    </row>
    <row r="40" spans="1:5" s="3" customFormat="1" ht="16.5" customHeight="1" x14ac:dyDescent="0.2">
      <c r="A40" s="17" t="s">
        <v>356</v>
      </c>
      <c r="B40" s="17" t="s">
        <v>360</v>
      </c>
      <c r="C40" s="425"/>
      <c r="D40" s="245"/>
      <c r="E40" s="96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5"/>
      <c r="E44" s="96"/>
    </row>
    <row r="45" spans="1:5" s="3" customFormat="1" ht="30" x14ac:dyDescent="0.2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84">
        <f>SUM(C50:C52)</f>
        <v>500</v>
      </c>
      <c r="D49" s="84">
        <f>SUM(D50:D52)</f>
        <v>500</v>
      </c>
      <c r="E49" s="96"/>
    </row>
    <row r="50" spans="1:6" s="3" customFormat="1" ht="16.5" customHeight="1" x14ac:dyDescent="0.2">
      <c r="A50" s="98" t="s">
        <v>371</v>
      </c>
      <c r="B50" s="98" t="s">
        <v>374</v>
      </c>
      <c r="C50" s="4">
        <f>'ფორმა 9.4'!F27</f>
        <v>500</v>
      </c>
      <c r="D50" s="245">
        <v>500</v>
      </c>
      <c r="E50" s="96"/>
    </row>
    <row r="51" spans="1:6" s="3" customFormat="1" ht="16.5" customHeight="1" x14ac:dyDescent="0.2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 x14ac:dyDescent="0.2">
      <c r="A52" s="98" t="s">
        <v>375</v>
      </c>
      <c r="B52" s="98" t="s">
        <v>376</v>
      </c>
      <c r="C52" s="4"/>
      <c r="D52" s="245"/>
      <c r="E52" s="96"/>
    </row>
    <row r="53" spans="1:6" s="3" customFormat="1" x14ac:dyDescent="0.2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 x14ac:dyDescent="0.2">
      <c r="A54" s="89" t="s">
        <v>46</v>
      </c>
      <c r="B54" s="89" t="s">
        <v>533</v>
      </c>
      <c r="C54" s="4">
        <f>250</f>
        <v>250</v>
      </c>
      <c r="D54" s="4">
        <f>250</f>
        <v>250</v>
      </c>
      <c r="E54" s="246"/>
      <c r="F54" s="247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 x14ac:dyDescent="0.2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 x14ac:dyDescent="0.2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 x14ac:dyDescent="0.2">
      <c r="A59" s="88">
        <v>1.5</v>
      </c>
      <c r="B59" s="88" t="s">
        <v>7</v>
      </c>
      <c r="C59" s="248"/>
      <c r="D59" s="40"/>
      <c r="E59" s="249"/>
    </row>
    <row r="60" spans="1:6" s="250" customFormat="1" x14ac:dyDescent="0.3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 x14ac:dyDescent="0.2">
      <c r="A61" s="89" t="s">
        <v>297</v>
      </c>
      <c r="B61" s="46" t="s">
        <v>52</v>
      </c>
      <c r="C61" s="248"/>
      <c r="D61" s="40"/>
      <c r="E61" s="249"/>
    </row>
    <row r="62" spans="1:6" s="250" customFormat="1" ht="30" x14ac:dyDescent="0.2">
      <c r="A62" s="89" t="s">
        <v>298</v>
      </c>
      <c r="B62" s="46" t="s">
        <v>54</v>
      </c>
      <c r="C62" s="248"/>
      <c r="D62" s="40"/>
      <c r="E62" s="249"/>
    </row>
    <row r="63" spans="1:6" s="250" customFormat="1" x14ac:dyDescent="0.2">
      <c r="A63" s="89" t="s">
        <v>299</v>
      </c>
      <c r="B63" s="46" t="s">
        <v>53</v>
      </c>
      <c r="C63" s="40"/>
      <c r="D63" s="40"/>
      <c r="E63" s="249"/>
    </row>
    <row r="64" spans="1:6" s="250" customFormat="1" x14ac:dyDescent="0.2">
      <c r="A64" s="89" t="s">
        <v>300</v>
      </c>
      <c r="B64" s="46" t="s">
        <v>27</v>
      </c>
      <c r="C64" s="248"/>
      <c r="D64" s="40"/>
      <c r="E64" s="249"/>
    </row>
    <row r="65" spans="1:5" s="250" customFormat="1" x14ac:dyDescent="0.2">
      <c r="A65" s="89" t="s">
        <v>337</v>
      </c>
      <c r="B65" s="46" t="s">
        <v>338</v>
      </c>
      <c r="C65" s="248"/>
      <c r="D65" s="40"/>
      <c r="E65" s="249"/>
    </row>
    <row r="66" spans="1:5" x14ac:dyDescent="0.3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 x14ac:dyDescent="0.3">
      <c r="A67" s="99">
        <v>2.1</v>
      </c>
      <c r="B67" s="253" t="s">
        <v>100</v>
      </c>
      <c r="C67" s="254"/>
      <c r="D67" s="22"/>
      <c r="E67" s="97"/>
    </row>
    <row r="68" spans="1:5" x14ac:dyDescent="0.3">
      <c r="A68" s="99">
        <v>2.2000000000000002</v>
      </c>
      <c r="B68" s="253" t="s">
        <v>412</v>
      </c>
      <c r="C68" s="254"/>
      <c r="D68" s="22"/>
      <c r="E68" s="97"/>
    </row>
    <row r="69" spans="1:5" x14ac:dyDescent="0.3">
      <c r="A69" s="99">
        <v>2.2999999999999998</v>
      </c>
      <c r="B69" s="253" t="s">
        <v>104</v>
      </c>
      <c r="C69" s="254"/>
      <c r="D69" s="22"/>
      <c r="E69" s="97"/>
    </row>
    <row r="70" spans="1:5" x14ac:dyDescent="0.3">
      <c r="A70" s="99">
        <v>2.4</v>
      </c>
      <c r="B70" s="253" t="s">
        <v>103</v>
      </c>
      <c r="C70" s="254"/>
      <c r="D70" s="22"/>
      <c r="E70" s="97"/>
    </row>
    <row r="71" spans="1:5" x14ac:dyDescent="0.3">
      <c r="A71" s="99">
        <v>2.5</v>
      </c>
      <c r="B71" s="253" t="s">
        <v>413</v>
      </c>
      <c r="C71" s="254"/>
      <c r="D71" s="22"/>
      <c r="E71" s="97"/>
    </row>
    <row r="72" spans="1:5" x14ac:dyDescent="0.3">
      <c r="A72" s="99">
        <v>2.6</v>
      </c>
      <c r="B72" s="253" t="s">
        <v>101</v>
      </c>
      <c r="C72" s="254"/>
      <c r="D72" s="22"/>
      <c r="E72" s="97"/>
    </row>
    <row r="73" spans="1:5" x14ac:dyDescent="0.3">
      <c r="A73" s="99">
        <v>2.7</v>
      </c>
      <c r="B73" s="253" t="s">
        <v>102</v>
      </c>
      <c r="C73" s="255"/>
      <c r="D73" s="22"/>
      <c r="E73" s="97"/>
    </row>
    <row r="74" spans="1:5" x14ac:dyDescent="0.3">
      <c r="A74" s="243">
        <v>3</v>
      </c>
      <c r="B74" s="243" t="s">
        <v>451</v>
      </c>
      <c r="C74" s="86"/>
      <c r="D74" s="22"/>
      <c r="E74" s="97"/>
    </row>
    <row r="75" spans="1:5" x14ac:dyDescent="0.3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4"/>
      <c r="D76" s="8"/>
      <c r="E76" s="97"/>
    </row>
    <row r="77" spans="1:5" x14ac:dyDescent="0.3">
      <c r="A77" s="99">
        <v>4.2</v>
      </c>
      <c r="B77" s="99" t="s">
        <v>254</v>
      </c>
      <c r="C77" s="255"/>
      <c r="D77" s="8"/>
      <c r="E77" s="97"/>
    </row>
    <row r="78" spans="1:5" x14ac:dyDescent="0.3">
      <c r="A78" s="243">
        <v>5</v>
      </c>
      <c r="B78" s="243" t="s">
        <v>279</v>
      </c>
      <c r="C78" s="282"/>
      <c r="D78" s="255"/>
      <c r="E78" s="97"/>
    </row>
    <row r="79" spans="1:5" x14ac:dyDescent="0.3">
      <c r="B79" s="44"/>
    </row>
    <row r="80" spans="1:5" x14ac:dyDescent="0.3">
      <c r="A80" s="456" t="s">
        <v>501</v>
      </c>
      <c r="B80" s="456"/>
      <c r="C80" s="456"/>
      <c r="D80" s="456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B22" sqref="B2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55" t="s">
        <v>109</v>
      </c>
      <c r="D1" s="455"/>
      <c r="E1" s="92"/>
    </row>
    <row r="2" spans="1:5" s="6" customFormat="1" x14ac:dyDescent="0.3">
      <c r="A2" s="75" t="s">
        <v>328</v>
      </c>
      <c r="B2" s="78"/>
      <c r="C2" s="445" t="s">
        <v>537</v>
      </c>
      <c r="D2" s="446"/>
      <c r="E2" s="92"/>
    </row>
    <row r="3" spans="1:5" s="6" customFormat="1" x14ac:dyDescent="0.3">
      <c r="A3" s="77" t="s">
        <v>140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პ/პ თავისუფალი საქართველო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 t="s">
        <v>534</v>
      </c>
      <c r="C18" s="4">
        <v>250</v>
      </c>
      <c r="D18" s="4">
        <v>250</v>
      </c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 t="s">
        <v>336</v>
      </c>
      <c r="C24" s="87">
        <f>SUM(C10:C23)</f>
        <v>250</v>
      </c>
      <c r="D24" s="87">
        <f>SUM(D10:D23)</f>
        <v>250</v>
      </c>
      <c r="E24" s="97"/>
    </row>
    <row r="25" spans="1:5" x14ac:dyDescent="0.3">
      <c r="A25" s="44"/>
      <c r="B25" s="44"/>
    </row>
    <row r="26" spans="1:5" x14ac:dyDescent="0.3">
      <c r="A26" s="264" t="s">
        <v>441</v>
      </c>
      <c r="E26" s="5"/>
    </row>
    <row r="27" spans="1:5" x14ac:dyDescent="0.3">
      <c r="A27" s="2" t="s">
        <v>442</v>
      </c>
    </row>
    <row r="28" spans="1:5" x14ac:dyDescent="0.3">
      <c r="A28" s="218" t="s">
        <v>443</v>
      </c>
    </row>
    <row r="29" spans="1:5" x14ac:dyDescent="0.3">
      <c r="A29" s="218"/>
    </row>
    <row r="30" spans="1:5" x14ac:dyDescent="0.3">
      <c r="A30" s="218" t="s">
        <v>351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E16" sqref="E16"/>
    </sheetView>
  </sheetViews>
  <sheetFormatPr defaultRowHeight="12.75" x14ac:dyDescent="0.2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710937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30"/>
      <c r="H1" s="230"/>
      <c r="I1" s="455" t="s">
        <v>109</v>
      </c>
      <c r="J1" s="455"/>
    </row>
    <row r="2" spans="1:10" ht="15" x14ac:dyDescent="0.3">
      <c r="A2" s="77" t="s">
        <v>140</v>
      </c>
      <c r="B2" s="75"/>
      <c r="C2" s="78"/>
      <c r="D2" s="78"/>
      <c r="E2" s="78"/>
      <c r="F2" s="78"/>
      <c r="G2" s="230"/>
      <c r="H2" s="230"/>
      <c r="I2" s="445" t="s">
        <v>537</v>
      </c>
      <c r="J2" s="446"/>
    </row>
    <row r="3" spans="1:10" ht="15" x14ac:dyDescent="0.3">
      <c r="A3" s="77"/>
      <c r="B3" s="77"/>
      <c r="C3" s="75"/>
      <c r="D3" s="75"/>
      <c r="E3" s="75"/>
      <c r="F3" s="75"/>
      <c r="G3" s="166"/>
      <c r="H3" s="166"/>
      <c r="I3" s="23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5"/>
      <c r="B7" s="165"/>
      <c r="C7" s="165"/>
      <c r="D7" s="224"/>
      <c r="E7" s="165"/>
      <c r="F7" s="165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 x14ac:dyDescent="0.2">
      <c r="A9" s="99">
        <v>1</v>
      </c>
      <c r="B9" s="99" t="s">
        <v>516</v>
      </c>
      <c r="C9" s="99" t="s">
        <v>517</v>
      </c>
      <c r="D9" s="416">
        <v>36001002966</v>
      </c>
      <c r="E9" s="99" t="s">
        <v>518</v>
      </c>
      <c r="F9" s="99" t="s">
        <v>348</v>
      </c>
      <c r="G9" s="425">
        <v>375</v>
      </c>
      <c r="H9" s="425">
        <v>375</v>
      </c>
      <c r="I9" s="425">
        <v>75</v>
      </c>
      <c r="J9" s="233" t="s">
        <v>0</v>
      </c>
    </row>
    <row r="10" spans="1:10" ht="15" x14ac:dyDescent="0.2">
      <c r="A10" s="99">
        <v>2</v>
      </c>
      <c r="B10" s="99"/>
      <c r="C10" s="99"/>
      <c r="D10" s="417"/>
      <c r="E10" s="99"/>
      <c r="F10" s="99"/>
      <c r="G10" s="425"/>
      <c r="H10" s="425"/>
      <c r="I10" s="425"/>
    </row>
    <row r="11" spans="1:10" ht="15" x14ac:dyDescent="0.2">
      <c r="A11" s="99">
        <v>3</v>
      </c>
      <c r="B11" s="99"/>
      <c r="C11" s="99"/>
      <c r="D11" s="418"/>
      <c r="E11" s="99"/>
      <c r="F11" s="99"/>
      <c r="G11" s="425"/>
      <c r="H11" s="425"/>
      <c r="I11" s="425"/>
    </row>
    <row r="12" spans="1:10" ht="15" x14ac:dyDescent="0.2">
      <c r="A12" s="99">
        <v>4</v>
      </c>
      <c r="B12" s="99"/>
      <c r="C12" s="99"/>
      <c r="D12" s="417"/>
      <c r="E12" s="99"/>
      <c r="F12" s="99"/>
      <c r="G12" s="425"/>
      <c r="H12" s="425"/>
      <c r="I12" s="425"/>
    </row>
    <row r="13" spans="1:10" ht="15" x14ac:dyDescent="0.2">
      <c r="A13" s="99">
        <v>5</v>
      </c>
      <c r="B13" s="442"/>
      <c r="C13" s="442"/>
      <c r="D13" s="442"/>
      <c r="E13" s="442"/>
      <c r="F13" s="442"/>
      <c r="G13" s="442"/>
      <c r="H13" s="442"/>
      <c r="I13" s="442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426">
        <f>SUM(G9:G24)</f>
        <v>375</v>
      </c>
      <c r="H25" s="426">
        <f>SUM(H9:H24)</f>
        <v>375</v>
      </c>
      <c r="I25" s="426">
        <f>SUM(I9:I24)</f>
        <v>75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7"/>
      <c r="I26" s="187"/>
    </row>
    <row r="27" spans="1:9" ht="15" x14ac:dyDescent="0.3">
      <c r="A27" s="232" t="s">
        <v>445</v>
      </c>
      <c r="B27" s="232"/>
      <c r="C27" s="231"/>
      <c r="D27" s="231"/>
      <c r="E27" s="231"/>
      <c r="F27" s="231"/>
      <c r="G27" s="231"/>
      <c r="H27" s="187"/>
      <c r="I27" s="187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7"/>
      <c r="I28" s="187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 x14ac:dyDescent="0.3">
      <c r="A30" s="193" t="s">
        <v>107</v>
      </c>
      <c r="B30" s="193"/>
      <c r="C30" s="187"/>
      <c r="D30" s="187"/>
      <c r="E30" s="187"/>
      <c r="F30" s="187"/>
      <c r="G30" s="187"/>
      <c r="H30" s="187"/>
      <c r="I30" s="187"/>
    </row>
    <row r="31" spans="1:9" ht="15" x14ac:dyDescent="0.3">
      <c r="A31" s="187"/>
      <c r="B31" s="187"/>
      <c r="C31" s="187"/>
      <c r="D31" s="187"/>
      <c r="E31" s="187"/>
      <c r="F31" s="187"/>
      <c r="G31" s="187"/>
      <c r="H31" s="187"/>
      <c r="I31" s="187"/>
    </row>
    <row r="32" spans="1:9" ht="15" x14ac:dyDescent="0.3">
      <c r="A32" s="187"/>
      <c r="B32" s="187"/>
      <c r="C32" s="187"/>
      <c r="D32" s="187"/>
      <c r="E32" s="191"/>
      <c r="F32" s="191"/>
      <c r="G32" s="191"/>
      <c r="H32" s="187"/>
      <c r="I32" s="187"/>
    </row>
    <row r="33" spans="1:9" ht="15" x14ac:dyDescent="0.3">
      <c r="A33" s="193"/>
      <c r="B33" s="193"/>
      <c r="C33" s="193" t="s">
        <v>395</v>
      </c>
      <c r="D33" s="193"/>
      <c r="E33" s="193"/>
      <c r="F33" s="193"/>
      <c r="G33" s="193"/>
      <c r="H33" s="187"/>
      <c r="I33" s="187"/>
    </row>
    <row r="34" spans="1:9" ht="15" x14ac:dyDescent="0.3">
      <c r="A34" s="187"/>
      <c r="B34" s="187"/>
      <c r="C34" s="187" t="s">
        <v>394</v>
      </c>
      <c r="D34" s="187"/>
      <c r="E34" s="187"/>
      <c r="F34" s="187"/>
      <c r="G34" s="187"/>
      <c r="H34" s="187"/>
      <c r="I34" s="187"/>
    </row>
    <row r="35" spans="1:9" x14ac:dyDescent="0.2">
      <c r="A35" s="195"/>
      <c r="B35" s="195"/>
      <c r="C35" s="195" t="s">
        <v>139</v>
      </c>
      <c r="D35" s="195"/>
      <c r="E35" s="195"/>
      <c r="F35" s="195"/>
      <c r="G35" s="195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2 D10">
      <formula1>11</formula1>
    </dataValidation>
  </dataValidation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9" max="9" width="10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55" t="s">
        <v>109</v>
      </c>
      <c r="H1" s="455"/>
      <c r="I1" s="386"/>
    </row>
    <row r="2" spans="1:9" ht="15" x14ac:dyDescent="0.3">
      <c r="A2" s="77" t="s">
        <v>140</v>
      </c>
      <c r="B2" s="78"/>
      <c r="C2" s="78"/>
      <c r="D2" s="78"/>
      <c r="E2" s="78"/>
      <c r="F2" s="78"/>
      <c r="G2" s="445" t="s">
        <v>537</v>
      </c>
      <c r="H2" s="446"/>
      <c r="I2" s="77"/>
    </row>
    <row r="3" spans="1:9" ht="15" x14ac:dyDescent="0.3">
      <c r="A3" s="77"/>
      <c r="B3" s="77"/>
      <c r="C3" s="77"/>
      <c r="D3" s="77"/>
      <c r="E3" s="77"/>
      <c r="F3" s="77"/>
      <c r="G3" s="166"/>
      <c r="H3" s="166"/>
      <c r="I3" s="386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  <c r="I5" s="386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5"/>
      <c r="B7" s="165"/>
      <c r="C7" s="277"/>
      <c r="D7" s="165"/>
      <c r="E7" s="165"/>
      <c r="F7" s="165"/>
      <c r="G7" s="79"/>
      <c r="H7" s="79"/>
      <c r="I7" s="77"/>
    </row>
    <row r="8" spans="1:9" ht="45" x14ac:dyDescent="0.2">
      <c r="A8" s="38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83"/>
      <c r="B9" s="384"/>
      <c r="C9" s="99"/>
      <c r="D9" s="320"/>
      <c r="E9" s="99"/>
      <c r="F9" s="99"/>
      <c r="G9" s="99"/>
      <c r="H9" s="419"/>
      <c r="I9" s="4"/>
    </row>
    <row r="10" spans="1:9" ht="15" x14ac:dyDescent="0.2">
      <c r="A10" s="383"/>
      <c r="B10" s="384"/>
      <c r="C10" s="99"/>
      <c r="D10" s="418"/>
      <c r="E10" s="99"/>
      <c r="F10" s="99"/>
      <c r="G10" s="99"/>
      <c r="H10" s="419"/>
      <c r="I10" s="4"/>
    </row>
    <row r="11" spans="1:9" ht="15" x14ac:dyDescent="0.2">
      <c r="A11" s="383"/>
      <c r="B11" s="384"/>
      <c r="C11" s="88"/>
      <c r="D11" s="320"/>
      <c r="E11" s="88"/>
      <c r="F11" s="88"/>
      <c r="G11" s="88"/>
      <c r="H11" s="419"/>
      <c r="I11" s="4"/>
    </row>
    <row r="12" spans="1:9" ht="15" x14ac:dyDescent="0.2">
      <c r="A12" s="383"/>
      <c r="B12" s="384"/>
      <c r="C12" s="88"/>
      <c r="D12" s="88"/>
      <c r="E12" s="88"/>
      <c r="F12" s="88"/>
      <c r="G12" s="88"/>
      <c r="H12" s="4"/>
      <c r="I12" s="4"/>
    </row>
    <row r="13" spans="1:9" ht="15" x14ac:dyDescent="0.2">
      <c r="A13" s="383"/>
      <c r="B13" s="384"/>
      <c r="C13" s="88"/>
      <c r="D13" s="320"/>
      <c r="E13" s="88"/>
      <c r="F13" s="88"/>
      <c r="G13" s="88"/>
      <c r="H13" s="4"/>
      <c r="I13" s="4"/>
    </row>
    <row r="14" spans="1:9" ht="15" x14ac:dyDescent="0.2">
      <c r="A14" s="383"/>
      <c r="B14" s="384"/>
      <c r="C14" s="88"/>
      <c r="D14" s="320"/>
      <c r="E14" s="88"/>
      <c r="F14" s="88"/>
      <c r="G14" s="88"/>
      <c r="H14" s="4"/>
      <c r="I14" s="4"/>
    </row>
    <row r="15" spans="1:9" ht="15" x14ac:dyDescent="0.2">
      <c r="A15" s="383"/>
      <c r="B15" s="384"/>
      <c r="C15" s="88"/>
      <c r="D15" s="320"/>
      <c r="E15" s="88"/>
      <c r="F15" s="88"/>
      <c r="G15" s="88"/>
      <c r="H15" s="4"/>
      <c r="I15" s="4"/>
    </row>
    <row r="16" spans="1:9" ht="15" x14ac:dyDescent="0.2">
      <c r="A16" s="383"/>
      <c r="B16" s="384"/>
      <c r="C16" s="99"/>
      <c r="D16" s="418"/>
      <c r="E16" s="99"/>
      <c r="F16" s="99"/>
      <c r="G16" s="99"/>
      <c r="H16" s="419"/>
      <c r="I16" s="4"/>
    </row>
    <row r="17" spans="1:9" ht="15" x14ac:dyDescent="0.2">
      <c r="A17" s="383"/>
      <c r="B17" s="384"/>
      <c r="C17" s="88"/>
      <c r="D17" s="88"/>
      <c r="E17" s="88"/>
      <c r="F17" s="88"/>
      <c r="G17" s="88"/>
      <c r="H17" s="4"/>
      <c r="I17" s="4"/>
    </row>
    <row r="18" spans="1:9" ht="15" x14ac:dyDescent="0.2">
      <c r="A18" s="383"/>
      <c r="B18" s="384"/>
      <c r="C18" s="88"/>
      <c r="D18" s="88"/>
      <c r="E18" s="88"/>
      <c r="F18" s="88"/>
      <c r="G18" s="88"/>
      <c r="H18" s="4"/>
      <c r="I18" s="4"/>
    </row>
    <row r="19" spans="1:9" ht="15" x14ac:dyDescent="0.2">
      <c r="A19" s="383"/>
      <c r="B19" s="384"/>
      <c r="C19" s="88"/>
      <c r="D19" s="88"/>
      <c r="E19" s="88"/>
      <c r="F19" s="88"/>
      <c r="G19" s="88"/>
      <c r="H19" s="4"/>
      <c r="I19" s="4"/>
    </row>
    <row r="20" spans="1:9" ht="15" x14ac:dyDescent="0.2">
      <c r="A20" s="383"/>
      <c r="B20" s="384"/>
      <c r="C20" s="88"/>
      <c r="D20" s="88"/>
      <c r="E20" s="88"/>
      <c r="F20" s="88"/>
      <c r="G20" s="88"/>
      <c r="H20" s="4"/>
      <c r="I20" s="4"/>
    </row>
    <row r="21" spans="1:9" ht="15" x14ac:dyDescent="0.2">
      <c r="A21" s="383"/>
      <c r="B21" s="384"/>
      <c r="C21" s="88"/>
      <c r="D21" s="88"/>
      <c r="E21" s="88"/>
      <c r="F21" s="88"/>
      <c r="G21" s="88"/>
      <c r="H21" s="4"/>
      <c r="I21" s="4"/>
    </row>
    <row r="22" spans="1:9" ht="15" x14ac:dyDescent="0.2">
      <c r="A22" s="383"/>
      <c r="B22" s="384"/>
      <c r="C22" s="88"/>
      <c r="D22" s="88"/>
      <c r="E22" s="88"/>
      <c r="F22" s="88"/>
      <c r="G22" s="88"/>
      <c r="H22" s="4"/>
      <c r="I22" s="4"/>
    </row>
    <row r="23" spans="1:9" ht="15" x14ac:dyDescent="0.2">
      <c r="A23" s="383"/>
      <c r="B23" s="384"/>
      <c r="C23" s="88"/>
      <c r="D23" s="88"/>
      <c r="E23" s="88"/>
      <c r="F23" s="88"/>
      <c r="G23" s="88"/>
      <c r="H23" s="4"/>
      <c r="I23" s="4"/>
    </row>
    <row r="24" spans="1:9" ht="15" x14ac:dyDescent="0.2">
      <c r="A24" s="383"/>
      <c r="B24" s="384"/>
      <c r="C24" s="88"/>
      <c r="D24" s="88"/>
      <c r="E24" s="88"/>
      <c r="F24" s="88"/>
      <c r="G24" s="88"/>
      <c r="H24" s="4"/>
      <c r="I24" s="4"/>
    </row>
    <row r="25" spans="1:9" ht="15" x14ac:dyDescent="0.2">
      <c r="A25" s="383"/>
      <c r="B25" s="384"/>
      <c r="C25" s="88"/>
      <c r="D25" s="88"/>
      <c r="E25" s="88"/>
      <c r="F25" s="88"/>
      <c r="G25" s="88"/>
      <c r="H25" s="4"/>
      <c r="I25" s="4"/>
    </row>
    <row r="26" spans="1:9" ht="15" x14ac:dyDescent="0.2">
      <c r="A26" s="383"/>
      <c r="B26" s="384"/>
      <c r="C26" s="88"/>
      <c r="D26" s="88"/>
      <c r="E26" s="88"/>
      <c r="F26" s="88"/>
      <c r="G26" s="88"/>
      <c r="H26" s="4"/>
      <c r="I26" s="4"/>
    </row>
    <row r="27" spans="1:9" ht="15" x14ac:dyDescent="0.2">
      <c r="A27" s="383"/>
      <c r="B27" s="384"/>
      <c r="C27" s="88"/>
      <c r="D27" s="88"/>
      <c r="E27" s="88"/>
      <c r="F27" s="88"/>
      <c r="G27" s="88"/>
      <c r="H27" s="4"/>
      <c r="I27" s="4"/>
    </row>
    <row r="28" spans="1:9" ht="15" x14ac:dyDescent="0.2">
      <c r="A28" s="383"/>
      <c r="B28" s="384"/>
      <c r="C28" s="88"/>
      <c r="D28" s="88"/>
      <c r="E28" s="88"/>
      <c r="F28" s="88"/>
      <c r="G28" s="88"/>
      <c r="H28" s="4"/>
      <c r="I28" s="4"/>
    </row>
    <row r="29" spans="1:9" ht="15" x14ac:dyDescent="0.2">
      <c r="A29" s="383"/>
      <c r="B29" s="384"/>
      <c r="C29" s="88"/>
      <c r="D29" s="88"/>
      <c r="E29" s="88"/>
      <c r="F29" s="88"/>
      <c r="G29" s="88"/>
      <c r="H29" s="4"/>
      <c r="I29" s="4"/>
    </row>
    <row r="30" spans="1:9" ht="15" x14ac:dyDescent="0.2">
      <c r="A30" s="383"/>
      <c r="B30" s="384"/>
      <c r="C30" s="88"/>
      <c r="D30" s="88"/>
      <c r="E30" s="88"/>
      <c r="F30" s="88"/>
      <c r="G30" s="88"/>
      <c r="H30" s="4"/>
      <c r="I30" s="4"/>
    </row>
    <row r="31" spans="1:9" ht="15" x14ac:dyDescent="0.2">
      <c r="A31" s="383"/>
      <c r="B31" s="384"/>
      <c r="C31" s="88"/>
      <c r="D31" s="88"/>
      <c r="E31" s="88"/>
      <c r="F31" s="88"/>
      <c r="G31" s="88"/>
      <c r="H31" s="4"/>
      <c r="I31" s="4"/>
    </row>
    <row r="32" spans="1:9" ht="15" x14ac:dyDescent="0.2">
      <c r="A32" s="383"/>
      <c r="B32" s="384"/>
      <c r="C32" s="88"/>
      <c r="D32" s="88"/>
      <c r="E32" s="88"/>
      <c r="F32" s="88"/>
      <c r="G32" s="88"/>
      <c r="H32" s="4"/>
      <c r="I32" s="4"/>
    </row>
    <row r="33" spans="1:9" ht="15" x14ac:dyDescent="0.2">
      <c r="A33" s="383"/>
      <c r="B33" s="384"/>
      <c r="C33" s="88"/>
      <c r="D33" s="88"/>
      <c r="E33" s="88"/>
      <c r="F33" s="88"/>
      <c r="G33" s="88"/>
      <c r="H33" s="4"/>
      <c r="I33" s="4"/>
    </row>
    <row r="34" spans="1:9" ht="15" x14ac:dyDescent="0.3">
      <c r="A34" s="383"/>
      <c r="B34" s="385"/>
      <c r="C34" s="100"/>
      <c r="D34" s="100"/>
      <c r="E34" s="100"/>
      <c r="F34" s="100"/>
      <c r="G34" s="100" t="s">
        <v>339</v>
      </c>
      <c r="H34" s="426">
        <f>H11+H17</f>
        <v>0</v>
      </c>
      <c r="I34" s="426">
        <f>I11+I17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187"/>
      <c r="H35" s="187"/>
      <c r="I35" s="192"/>
    </row>
    <row r="36" spans="1:9" ht="15" x14ac:dyDescent="0.3">
      <c r="A36" s="232" t="s">
        <v>350</v>
      </c>
      <c r="B36" s="231"/>
      <c r="C36" s="231"/>
      <c r="D36" s="231"/>
      <c r="E36" s="231"/>
      <c r="F36" s="231"/>
      <c r="G36" s="187"/>
      <c r="H36" s="187"/>
      <c r="I36" s="192"/>
    </row>
    <row r="37" spans="1:9" ht="15" x14ac:dyDescent="0.3">
      <c r="A37" s="232" t="s">
        <v>353</v>
      </c>
      <c r="B37" s="231"/>
      <c r="C37" s="231"/>
      <c r="D37" s="231"/>
      <c r="E37" s="231"/>
      <c r="F37" s="231"/>
      <c r="G37" s="187"/>
      <c r="H37" s="187"/>
      <c r="I37" s="192"/>
    </row>
    <row r="38" spans="1:9" ht="15" x14ac:dyDescent="0.3">
      <c r="A38" s="232"/>
      <c r="B38" s="187"/>
      <c r="C38" s="187"/>
      <c r="D38" s="187"/>
      <c r="E38" s="187"/>
      <c r="F38" s="187"/>
      <c r="G38" s="187"/>
      <c r="H38" s="187"/>
      <c r="I38" s="192"/>
    </row>
    <row r="39" spans="1:9" ht="15" x14ac:dyDescent="0.3">
      <c r="A39" s="232"/>
      <c r="B39" s="187"/>
      <c r="C39" s="187"/>
      <c r="D39" s="187"/>
      <c r="E39" s="187"/>
      <c r="G39" s="187"/>
      <c r="H39" s="187"/>
      <c r="I39" s="192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192"/>
    </row>
    <row r="41" spans="1:9" ht="15" x14ac:dyDescent="0.3">
      <c r="A41" s="193" t="s">
        <v>107</v>
      </c>
      <c r="B41" s="187"/>
      <c r="C41" s="187"/>
      <c r="D41" s="187"/>
      <c r="E41" s="187"/>
      <c r="F41" s="187"/>
      <c r="G41" s="187"/>
      <c r="H41" s="187"/>
      <c r="I41" s="192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92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94"/>
      <c r="I43" s="192"/>
    </row>
    <row r="44" spans="1:9" ht="15" x14ac:dyDescent="0.3">
      <c r="A44" s="193"/>
      <c r="B44" s="193" t="s">
        <v>271</v>
      </c>
      <c r="C44" s="193"/>
      <c r="D44" s="193"/>
      <c r="E44" s="193"/>
      <c r="F44" s="193"/>
      <c r="G44" s="187"/>
      <c r="H44" s="194"/>
      <c r="I44" s="192"/>
    </row>
    <row r="45" spans="1:9" ht="15" x14ac:dyDescent="0.3">
      <c r="A45" s="187"/>
      <c r="B45" s="187" t="s">
        <v>270</v>
      </c>
      <c r="C45" s="187"/>
      <c r="D45" s="187"/>
      <c r="E45" s="187"/>
      <c r="F45" s="187"/>
      <c r="G45" s="187"/>
      <c r="H45" s="194"/>
      <c r="I45" s="192"/>
    </row>
    <row r="46" spans="1:9" x14ac:dyDescent="0.2">
      <c r="A46" s="195"/>
      <c r="B46" s="195" t="s">
        <v>139</v>
      </c>
      <c r="C46" s="195"/>
      <c r="D46" s="195"/>
      <c r="E46" s="195"/>
      <c r="F46" s="195"/>
      <c r="G46" s="188"/>
      <c r="H46" s="188"/>
      <c r="I46" s="18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 D11 D13:D15">
      <formula1>11</formula1>
    </dataValidation>
  </dataValidation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55" t="s">
        <v>109</v>
      </c>
      <c r="H1" s="455"/>
    </row>
    <row r="2" spans="1:10" ht="15" x14ac:dyDescent="0.3">
      <c r="A2" s="77" t="s">
        <v>140</v>
      </c>
      <c r="B2" s="75"/>
      <c r="C2" s="78"/>
      <c r="D2" s="78"/>
      <c r="E2" s="78"/>
      <c r="F2" s="78"/>
      <c r="G2" s="445" t="s">
        <v>537</v>
      </c>
      <c r="H2" s="446"/>
    </row>
    <row r="3" spans="1:10" ht="15" x14ac:dyDescent="0.3">
      <c r="A3" s="77"/>
      <c r="B3" s="77"/>
      <c r="C3" s="77"/>
      <c r="D3" s="77"/>
      <c r="E3" s="77"/>
      <c r="F3" s="77"/>
      <c r="G3" s="222"/>
      <c r="H3" s="222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პ/პ 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1"/>
      <c r="B7" s="221"/>
      <c r="C7" s="221"/>
      <c r="D7" s="224"/>
      <c r="E7" s="221"/>
      <c r="F7" s="221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 x14ac:dyDescent="0.3">
      <c r="A36" s="232" t="s">
        <v>401</v>
      </c>
      <c r="B36" s="232"/>
      <c r="C36" s="231"/>
      <c r="D36" s="231"/>
      <c r="E36" s="231"/>
      <c r="F36" s="231"/>
      <c r="G36" s="231"/>
      <c r="H36" s="187"/>
      <c r="I36" s="187"/>
    </row>
    <row r="37" spans="1:9" ht="15" x14ac:dyDescent="0.3">
      <c r="A37" s="232" t="s">
        <v>346</v>
      </c>
      <c r="B37" s="232"/>
      <c r="C37" s="231"/>
      <c r="D37" s="231"/>
      <c r="E37" s="231"/>
      <c r="F37" s="231"/>
      <c r="G37" s="231"/>
      <c r="H37" s="187"/>
      <c r="I37" s="187"/>
    </row>
    <row r="38" spans="1:9" ht="15" x14ac:dyDescent="0.3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 x14ac:dyDescent="0.3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 x14ac:dyDescent="0.3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 x14ac:dyDescent="0.3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 x14ac:dyDescent="0.2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5.8554687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 x14ac:dyDescent="0.3">
      <c r="A2" s="458" t="s">
        <v>512</v>
      </c>
      <c r="B2" s="458"/>
      <c r="C2" s="458"/>
      <c r="D2" s="458"/>
      <c r="E2" s="390"/>
      <c r="F2" s="78"/>
      <c r="G2" s="78"/>
      <c r="H2" s="78"/>
      <c r="I2" s="78"/>
      <c r="J2" s="391"/>
      <c r="K2" s="392"/>
      <c r="L2" s="3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1"/>
      <c r="K3" s="445" t="s">
        <v>537</v>
      </c>
      <c r="L3" s="446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91"/>
      <c r="K4" s="391"/>
      <c r="L4" s="3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პ/პ 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88"/>
      <c r="B8" s="388"/>
      <c r="C8" s="388"/>
      <c r="D8" s="388"/>
      <c r="E8" s="388"/>
      <c r="F8" s="388"/>
      <c r="G8" s="388"/>
      <c r="H8" s="388"/>
      <c r="I8" s="388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4"/>
      <c r="C10" s="88"/>
      <c r="D10" s="88"/>
      <c r="E10" s="99"/>
      <c r="F10" s="88"/>
      <c r="G10" s="88"/>
      <c r="H10" s="88"/>
      <c r="I10" s="88"/>
      <c r="J10" s="419"/>
      <c r="K10" s="419"/>
      <c r="L10" s="99"/>
    </row>
    <row r="11" spans="1:12" ht="15" x14ac:dyDescent="0.2">
      <c r="A11" s="99">
        <v>2</v>
      </c>
      <c r="B11" s="374"/>
      <c r="C11" s="99"/>
      <c r="D11" s="99"/>
      <c r="E11" s="99"/>
      <c r="F11" s="99"/>
      <c r="G11" s="99"/>
      <c r="H11" s="99"/>
      <c r="I11" s="99"/>
      <c r="J11" s="4"/>
      <c r="K11" s="419"/>
      <c r="L11" s="99"/>
    </row>
    <row r="12" spans="1:12" ht="15" x14ac:dyDescent="0.2">
      <c r="A12" s="99">
        <v>3</v>
      </c>
      <c r="L12" s="88"/>
    </row>
    <row r="13" spans="1:12" ht="15" x14ac:dyDescent="0.2">
      <c r="A13" s="99">
        <v>4</v>
      </c>
      <c r="B13" s="37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4"/>
      <c r="C35" s="100"/>
      <c r="D35" s="100"/>
      <c r="E35" s="100"/>
      <c r="F35" s="100"/>
      <c r="G35" s="88"/>
      <c r="H35" s="88"/>
      <c r="I35" s="88"/>
      <c r="J35" s="88" t="s">
        <v>493</v>
      </c>
      <c r="K35" s="426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 x14ac:dyDescent="0.3">
      <c r="A39" s="218" t="s">
        <v>496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 x14ac:dyDescent="0.3">
      <c r="A40" s="218" t="s">
        <v>513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.75" customHeight="1" x14ac:dyDescent="0.2">
      <c r="A41" s="463" t="s">
        <v>514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</row>
    <row r="42" spans="1:12" ht="15.75" customHeight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</row>
    <row r="43" spans="1:12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 x14ac:dyDescent="0.3">
      <c r="A44" s="459" t="s">
        <v>107</v>
      </c>
      <c r="B44" s="459"/>
      <c r="C44" s="375"/>
      <c r="D44" s="376"/>
      <c r="E44" s="376"/>
      <c r="F44" s="375"/>
      <c r="G44" s="375"/>
      <c r="H44" s="375"/>
      <c r="I44" s="375"/>
      <c r="J44" s="375"/>
      <c r="K44" s="187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7"/>
    </row>
    <row r="46" spans="1:12" ht="15" customHeight="1" x14ac:dyDescent="0.3">
      <c r="A46" s="375"/>
      <c r="B46" s="376"/>
      <c r="C46" s="460" t="s">
        <v>268</v>
      </c>
      <c r="D46" s="460"/>
      <c r="E46" s="389"/>
      <c r="F46" s="379"/>
      <c r="G46" s="461" t="s">
        <v>498</v>
      </c>
      <c r="H46" s="461"/>
      <c r="I46" s="461"/>
      <c r="J46" s="380"/>
      <c r="K46" s="187"/>
    </row>
    <row r="47" spans="1:12" ht="15" x14ac:dyDescent="0.3">
      <c r="A47" s="375"/>
      <c r="B47" s="376"/>
      <c r="C47" s="375"/>
      <c r="D47" s="376"/>
      <c r="E47" s="376"/>
      <c r="F47" s="375"/>
      <c r="G47" s="462"/>
      <c r="H47" s="462"/>
      <c r="I47" s="462"/>
      <c r="J47" s="380"/>
      <c r="K47" s="187"/>
    </row>
    <row r="48" spans="1:12" ht="15" x14ac:dyDescent="0.3">
      <c r="A48" s="375"/>
      <c r="B48" s="376"/>
      <c r="C48" s="457" t="s">
        <v>139</v>
      </c>
      <c r="D48" s="457"/>
      <c r="E48" s="389"/>
      <c r="F48" s="379"/>
      <c r="G48" s="375"/>
      <c r="H48" s="375"/>
      <c r="I48" s="375"/>
      <c r="J48" s="375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3:B35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Users</cp:lastModifiedBy>
  <cp:lastPrinted>2017-01-28T09:32:36Z</cp:lastPrinted>
  <dcterms:created xsi:type="dcterms:W3CDTF">2011-12-27T13:20:18Z</dcterms:created>
  <dcterms:modified xsi:type="dcterms:W3CDTF">2017-09-08T22:48:49Z</dcterms:modified>
</cp:coreProperties>
</file>