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450" windowWidth="14940" windowHeight="7215" tabRatio="954" firstSheet="8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4.2'!$A$1:$I$41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5.2'!$A$1:$I$28</definedName>
    <definedName name="_xlnm.Print_Area" localSheetId="13">'ფორმა 5.4'!$A$1:$H$46</definedName>
    <definedName name="_xlnm.Print_Area" localSheetId="14">'ფორმა 5.5'!$A$1:$L$31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9.7'!$A$1:$I$41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67" i="12"/>
  <c r="D28" l="1"/>
  <c r="C67"/>
  <c r="C28"/>
  <c r="D13" i="40"/>
  <c r="D50"/>
  <c r="D23"/>
  <c r="I29" i="29"/>
  <c r="A11" i="33" l="1"/>
  <c r="A12" s="1"/>
  <c r="A13" s="1"/>
  <c r="A14" s="1"/>
  <c r="A15" s="1"/>
  <c r="A16" s="1"/>
  <c r="A17" s="1"/>
  <c r="A18" s="1"/>
  <c r="A19" s="1"/>
  <c r="A20" s="1"/>
  <c r="A21" s="1"/>
  <c r="A10"/>
  <c r="A5"/>
  <c r="A4"/>
  <c r="G29" i="29" l="1"/>
  <c r="C66" i="40" l="1"/>
  <c r="K17" i="46"/>
  <c r="A6"/>
  <c r="I15" i="43"/>
  <c r="H15"/>
  <c r="G15"/>
  <c r="A5"/>
  <c r="A5" i="47"/>
  <c r="A4" i="29"/>
  <c r="J16" i="10"/>
  <c r="G19"/>
  <c r="G18"/>
  <c r="G20"/>
  <c r="G22"/>
  <c r="J23"/>
  <c r="J15"/>
  <c r="J39"/>
  <c r="I39"/>
  <c r="I36" s="1"/>
  <c r="H39"/>
  <c r="G39"/>
  <c r="G36" s="1"/>
  <c r="F39"/>
  <c r="F36" s="1"/>
  <c r="E39"/>
  <c r="E36" s="1"/>
  <c r="D39"/>
  <c r="D36" s="1"/>
  <c r="C39"/>
  <c r="C36" s="1"/>
  <c r="B39"/>
  <c r="J36"/>
  <c r="H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I23"/>
  <c r="J21"/>
  <c r="J19" s="1"/>
  <c r="I21"/>
  <c r="I19" s="1"/>
  <c r="I17" s="1"/>
  <c r="H19"/>
  <c r="F19"/>
  <c r="F17" s="1"/>
  <c r="E19"/>
  <c r="E17" s="1"/>
  <c r="E9" s="1"/>
  <c r="D19"/>
  <c r="C19"/>
  <c r="C17" s="1"/>
  <c r="B19"/>
  <c r="H17"/>
  <c r="D17"/>
  <c r="B17"/>
  <c r="I16"/>
  <c r="I15"/>
  <c r="H14"/>
  <c r="F14"/>
  <c r="E14"/>
  <c r="D14"/>
  <c r="C14"/>
  <c r="B14"/>
  <c r="J10"/>
  <c r="I10"/>
  <c r="H10"/>
  <c r="G10"/>
  <c r="F10"/>
  <c r="E10"/>
  <c r="D10"/>
  <c r="C10"/>
  <c r="B10"/>
  <c r="B9" s="1"/>
  <c r="A5"/>
  <c r="A4"/>
  <c r="I10" i="9"/>
  <c r="D31" i="7"/>
  <c r="C31"/>
  <c r="D27"/>
  <c r="D26" s="1"/>
  <c r="C27"/>
  <c r="C26" s="1"/>
  <c r="D19"/>
  <c r="C19"/>
  <c r="D17"/>
  <c r="D16" s="1"/>
  <c r="C16"/>
  <c r="D13"/>
  <c r="D12" s="1"/>
  <c r="C12"/>
  <c r="A5"/>
  <c r="A4"/>
  <c r="D9" i="10" l="1"/>
  <c r="G17"/>
  <c r="H9"/>
  <c r="J14"/>
  <c r="I14"/>
  <c r="I9" s="1"/>
  <c r="F9"/>
  <c r="J17"/>
  <c r="C10" i="7"/>
  <c r="C9" s="1"/>
  <c r="H29" i="29"/>
  <c r="G14" i="10"/>
  <c r="C9"/>
  <c r="G9"/>
  <c r="D10" i="7"/>
  <c r="D9" s="1"/>
  <c r="J9" i="10" l="1"/>
  <c r="D21" i="42"/>
  <c r="I31" i="35" l="1"/>
  <c r="A5" i="9"/>
  <c r="K35" i="55" l="1"/>
  <c r="A6"/>
  <c r="A5" i="35" l="1"/>
  <c r="A5" i="39"/>
  <c r="A5" i="32"/>
  <c r="A5" i="25"/>
  <c r="A5" i="17"/>
  <c r="A5" i="16"/>
  <c r="A5" i="18"/>
  <c r="A5" i="12"/>
  <c r="A6" i="28"/>
  <c r="A6" i="5"/>
  <c r="A5" i="45"/>
  <c r="A5" i="44"/>
  <c r="A6" i="27"/>
  <c r="A5" i="34"/>
  <c r="A5" i="30"/>
  <c r="A6" i="26"/>
  <c r="A7" i="40"/>
  <c r="A5" i="3"/>
  <c r="I34" i="44" l="1"/>
  <c r="H34"/>
  <c r="D31" i="3" l="1"/>
  <c r="C31"/>
  <c r="H34" i="45" l="1"/>
  <c r="G34"/>
  <c r="D27" i="3" l="1"/>
  <c r="C27"/>
  <c r="D17" i="28" l="1"/>
  <c r="C17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H34" i="34" l="1"/>
  <c r="G34"/>
  <c r="A4"/>
  <c r="A4" i="32" l="1"/>
  <c r="I34" i="30" l="1"/>
  <c r="H34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17" l="1"/>
  <c r="A4" i="16"/>
  <c r="A4" i="9"/>
  <c r="A4" i="12"/>
  <c r="A5" i="5"/>
  <c r="D45" i="12" l="1"/>
  <c r="C45"/>
  <c r="D34"/>
  <c r="C34"/>
  <c r="D11"/>
  <c r="C11"/>
  <c r="D17" i="5"/>
  <c r="C17"/>
  <c r="D14"/>
  <c r="C14"/>
  <c r="D11"/>
  <c r="C11"/>
  <c r="D19" i="3"/>
  <c r="C19"/>
  <c r="D16"/>
  <c r="C16"/>
  <c r="D12"/>
  <c r="D10" i="5" l="1"/>
  <c r="C10"/>
  <c r="C26" i="3"/>
  <c r="C10" s="1"/>
  <c r="D10"/>
  <c r="D10" i="12"/>
  <c r="D44"/>
  <c r="D26" i="3"/>
  <c r="C10" i="12"/>
  <c r="C44"/>
  <c r="C9" i="3" l="1"/>
  <c r="D9"/>
</calcChain>
</file>

<file path=xl/comments1.xml><?xml version="1.0" encoding="utf-8"?>
<comments xmlns="http://schemas.openxmlformats.org/spreadsheetml/2006/main">
  <authors>
    <author>n.barnabishvili</author>
    <author>User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8250 - საშემოსავლოა
</t>
        </r>
      </text>
    </comment>
    <comment ref="D50" authorId="1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1800.08-საშემოსავლოა</t>
        </r>
      </text>
    </comment>
  </commentList>
</comments>
</file>

<file path=xl/sharedStrings.xml><?xml version="1.0" encoding="utf-8"?>
<sst xmlns="http://schemas.openxmlformats.org/spreadsheetml/2006/main" count="1207" uniqueCount="626">
  <si>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</si>
  <si>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</si>
  <si>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</si>
  <si>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</si>
  <si>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</si>
  <si>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</si>
  <si>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</si>
  <si>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</si>
  <si>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</si>
  <si>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</si>
  <si>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</si>
  <si>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</si>
  <si>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</si>
  <si>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</si>
  <si>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</si>
  <si>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</si>
  <si>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</si>
  <si>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</si>
  <si>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</si>
  <si>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</si>
  <si>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</si>
  <si>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</si>
  <si>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</si>
  <si>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</si>
  <si>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</si>
  <si>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</si>
  <si>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</si>
  <si>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</si>
  <si>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</si>
  <si>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</si>
  <si>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</si>
  <si>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</si>
  <si>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</si>
  <si>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</si>
  <si>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</si>
  <si>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</si>
  <si>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</si>
  <si>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</si>
  <si>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</si>
  <si>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</si>
  <si>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</si>
  <si>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</si>
  <si>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</si>
  <si>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</si>
  <si>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</si>
  <si>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</si>
  <si>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</si>
  <si>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</si>
  <si>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</si>
  <si>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</si>
  <si>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</si>
  <si>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</si>
  <si>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</si>
  <si>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</si>
  <si>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</si>
  <si>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</si>
  <si>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</si>
  <si>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</si>
  <si>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</si>
  <si>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</si>
  <si>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</si>
  <si>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</si>
  <si>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</si>
  <si>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</si>
  <si>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</si>
  <si>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</si>
  <si>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</si>
  <si>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</si>
  <si>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</si>
  <si>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</si>
  <si>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</si>
  <si>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</si>
  <si>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</si>
  <si>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</si>
  <si>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</si>
  <si>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</si>
  <si>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</si>
  <si>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</si>
  <si>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</si>
  <si>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</si>
  <si>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</si>
  <si>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</si>
  <si>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</si>
  <si>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</si>
  <si>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</si>
  <si>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</si>
  <si>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</si>
  <si>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</si>
  <si>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</si>
  <si>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</si>
  <si>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</si>
  <si>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</si>
  <si>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</si>
  <si>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</si>
  <si>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</si>
  <si>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</si>
  <si>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</si>
  <si>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</si>
  <si>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</si>
  <si>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</si>
  <si>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</si>
  <si>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</si>
  <si>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</si>
  <si>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</si>
  <si>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</si>
  <si>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</si>
  <si>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</si>
  <si>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</si>
  <si>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</si>
  <si>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</si>
  <si>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</si>
  <si>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</si>
  <si>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</si>
  <si>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</si>
  <si>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</si>
  <si>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</si>
  <si>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</si>
  <si>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</si>
  <si>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</si>
  <si>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</si>
  <si>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</si>
  <si>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</si>
  <si>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</si>
  <si>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</si>
  <si>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</si>
  <si>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</si>
  <si>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</si>
  <si>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</si>
  <si>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</si>
  <si>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</si>
  <si>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</si>
  <si>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</si>
  <si>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</si>
  <si>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</si>
  <si>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</si>
  <si>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</si>
  <si>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</si>
  <si>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</si>
  <si>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</si>
  <si>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</si>
  <si>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</si>
  <si>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</si>
  <si>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</si>
  <si>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</si>
  <si>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</si>
  <si>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</si>
  <si>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</si>
  <si>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</si>
  <si>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</si>
  <si>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</si>
  <si>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</si>
  <si>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</si>
  <si>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</si>
  <si>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</si>
  <si>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</si>
  <si>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</si>
  <si>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</si>
  <si>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</si>
  <si>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</si>
  <si>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</si>
  <si>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</si>
  <si>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</si>
  <si>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</si>
  <si>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</si>
  <si>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</si>
  <si>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</si>
  <si>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</si>
  <si>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</si>
  <si>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</si>
  <si>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</si>
  <si>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</si>
  <si>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</si>
  <si>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</si>
  <si>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</si>
  <si>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</si>
  <si>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</si>
  <si>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</si>
  <si>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</si>
  <si>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</si>
  <si>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</si>
  <si>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</si>
  <si>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</si>
  <si>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</si>
  <si>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</si>
  <si>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</si>
  <si>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</si>
  <si>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</si>
  <si>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</si>
  <si>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</si>
  <si>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</si>
  <si>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</si>
  <si>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</si>
  <si>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</si>
  <si>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</si>
  <si>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</si>
  <si>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</si>
  <si>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</si>
  <si>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</si>
  <si>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</si>
  <si>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</si>
  <si>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</si>
  <si>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</si>
  <si>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</si>
  <si>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</si>
  <si>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</si>
  <si>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</si>
  <si>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</si>
  <si>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</si>
  <si>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</si>
  <si>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</si>
  <si>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</si>
  <si>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</si>
  <si>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</si>
  <si>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</si>
  <si>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</si>
  <si>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</si>
  <si>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</si>
  <si>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</si>
  <si>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</si>
  <si>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</si>
  <si>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</si>
  <si>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</si>
  <si>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</si>
  <si>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</si>
  <si>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</si>
  <si>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</si>
  <si>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</si>
  <si>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</si>
  <si>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</si>
  <si>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</si>
  <si>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</si>
  <si>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</si>
  <si>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</si>
  <si>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</si>
  <si>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</si>
  <si>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</si>
  <si>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</si>
  <si>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</si>
  <si>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</si>
  <si>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</si>
  <si>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</si>
  <si>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</si>
  <si>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</si>
  <si>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</si>
  <si>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</si>
  <si>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</si>
  <si>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</si>
  <si>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</si>
  <si>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</si>
  <si>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</si>
  <si>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</si>
  <si>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</si>
  <si>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</si>
  <si>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</si>
  <si>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</si>
  <si>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</si>
  <si>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</si>
  <si>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</si>
  <si>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</si>
  <si>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</si>
  <si>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</si>
  <si>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</si>
  <si>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</si>
  <si>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</si>
  <si>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</si>
  <si>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</si>
  <si>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</si>
  <si>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</si>
  <si>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</si>
  <si>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</si>
  <si>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</si>
  <si>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</si>
  <si>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</si>
  <si>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</si>
  <si>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</si>
  <si>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</si>
  <si>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</si>
  <si>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</si>
  <si>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</si>
  <si>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</si>
  <si>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</si>
  <si>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</si>
  <si>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</si>
  <si>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</si>
  <si>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</si>
  <si>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</si>
  <si>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</si>
  <si>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</si>
  <si>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</si>
  <si>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</si>
  <si>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</si>
  <si>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</si>
  <si>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</si>
  <si>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</si>
  <si>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</si>
  <si>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</si>
  <si>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</si>
  <si>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</si>
  <si>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</si>
  <si>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</si>
  <si>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</si>
  <si>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</si>
  <si>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</si>
  <si>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</si>
  <si>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</si>
  <si>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</si>
  <si>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</si>
  <si>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</si>
  <si>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</si>
  <si>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</si>
  <si>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</si>
  <si>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</si>
  <si>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</si>
  <si>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</si>
  <si>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</si>
  <si>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</si>
  <si>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</si>
  <si>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</si>
  <si>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</si>
  <si>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</si>
  <si>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</si>
  <si>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</si>
  <si>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</si>
  <si>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</si>
  <si>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</si>
  <si>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</si>
  <si>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</si>
  <si>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</si>
  <si>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</si>
  <si>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</si>
  <si>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</si>
  <si>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</si>
  <si>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</si>
  <si>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</si>
  <si>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</si>
  <si>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</si>
  <si>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</si>
  <si>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</si>
  <si>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</si>
  <si>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</si>
  <si>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</si>
  <si>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</si>
  <si>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</si>
  <si>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</si>
  <si>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</si>
  <si>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</si>
  <si>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</si>
  <si>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</si>
  <si>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</si>
  <si>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</si>
  <si>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</si>
  <si>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</si>
  <si>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</si>
  <si>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</si>
  <si>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</si>
  <si>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</si>
  <si>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</si>
  <si>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</si>
  <si>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</si>
  <si>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</si>
  <si>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</si>
  <si>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</si>
  <si>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</si>
  <si>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</si>
  <si>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</si>
  <si>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</si>
  <si>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</si>
  <si>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</si>
  <si>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</si>
  <si>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</si>
  <si>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</si>
  <si>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</si>
  <si>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</si>
  <si>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</si>
  <si>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</si>
  <si>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</si>
  <si>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</si>
  <si>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</si>
  <si>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</si>
  <si>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</si>
  <si>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</si>
  <si>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</si>
  <si>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</si>
  <si>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</si>
  <si>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</si>
  <si>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</si>
  <si>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</si>
  <si>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</si>
  <si>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</si>
  <si>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</si>
  <si>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</si>
  <si>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</si>
  <si>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</si>
  <si>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</si>
  <si>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</si>
  <si>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</si>
  <si>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</si>
  <si>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</si>
  <si>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</si>
  <si>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</si>
  <si>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</si>
  <si>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</si>
  <si>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</si>
  <si>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</si>
  <si>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</si>
  <si>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</si>
  <si>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</si>
  <si>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</si>
  <si>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</si>
  <si>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</si>
  <si>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</si>
  <si>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</si>
  <si>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</si>
  <si>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</si>
  <si>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</si>
  <si>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</si>
  <si>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</si>
  <si>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</si>
  <si>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</si>
  <si>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</si>
  <si>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</si>
  <si>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</si>
  <si>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</si>
  <si>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</si>
  <si>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</si>
  <si>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</si>
  <si>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</si>
  <si>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</si>
  <si>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</si>
  <si>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</si>
  <si>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</si>
  <si>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</si>
  <si>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</si>
  <si>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</si>
  <si>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</si>
  <si>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</si>
  <si>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</si>
  <si>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</si>
  <si>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</si>
  <si>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</si>
  <si>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</si>
  <si>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</si>
  <si>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</si>
  <si>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</si>
  <si>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</si>
  <si>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</si>
  <si>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</si>
  <si>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</si>
  <si>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</si>
  <si>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</si>
  <si>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</si>
  <si>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</si>
  <si>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</si>
  <si>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</si>
  <si>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</si>
  <si>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</si>
  <si>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</si>
  <si>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</si>
  <si>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</si>
  <si>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</si>
  <si>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</si>
  <si>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</si>
  <si>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</si>
  <si>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</si>
  <si>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</si>
  <si>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</si>
  <si>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</si>
  <si>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</si>
  <si>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</si>
  <si>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</si>
  <si>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</si>
  <si>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</si>
  <si>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</si>
  <si>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</si>
  <si>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</si>
  <si>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</si>
  <si>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</si>
  <si>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</si>
  <si>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</si>
  <si>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</si>
  <si>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</si>
  <si>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</si>
  <si>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</si>
  <si>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</si>
  <si>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</si>
  <si>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</si>
  <si>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</si>
  <si>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</si>
  <si>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</si>
  <si>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</si>
  <si>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</si>
  <si>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</si>
  <si>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</si>
  <si>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</si>
  <si>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</si>
  <si>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</si>
  <si>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</si>
  <si>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</si>
  <si>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</si>
  <si>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</si>
  <si>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</si>
  <si>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</si>
  <si>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</si>
  <si>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</si>
  <si>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</si>
  <si>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</si>
  <si>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</si>
  <si>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</si>
  <si>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</si>
  <si>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</si>
  <si>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</si>
  <si>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</si>
  <si>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</si>
  <si>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 "გაერთიანებული დემოკრატიული მოძრაობა "</t>
  </si>
  <si>
    <t>01.01.16-31.12.16</t>
  </si>
  <si>
    <t>დავით ბენიძე</t>
  </si>
  <si>
    <t>01025000786</t>
  </si>
  <si>
    <t>სხვა ფულადი შემოსავლები (შეცდომით ჩარიცხული)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</si>
  <si>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</si>
  <si>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</si>
  <si>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თიბისი</t>
  </si>
  <si>
    <t>GE07TB1113336080100005</t>
  </si>
  <si>
    <t>GEL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</si>
  <si>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</si>
  <si>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</si>
  <si>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</si>
  <si>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</si>
  <si>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</si>
  <si>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</si>
  <si>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</si>
  <si>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</si>
  <si>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</si>
  <si>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</si>
  <si>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გლდანის ა მ/რ 52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</si>
  <si>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</si>
  <si>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</si>
  <si>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</si>
  <si>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</si>
  <si>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</si>
  <si>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</si>
  <si>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</si>
  <si>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</si>
  <si>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</si>
  <si>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</si>
  <si>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</si>
  <si>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</si>
  <si>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</si>
  <si>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</si>
  <si>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</si>
  <si>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</si>
  <si>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თბილისი აღმაშენებლის 5</t>
  </si>
  <si>
    <t>500 $ ექვივალენტი ლარში</t>
  </si>
  <si>
    <t>62011003643</t>
  </si>
  <si>
    <t xml:space="preserve">ბაბულია </t>
  </si>
  <si>
    <t>ყაზარაშვილი</t>
  </si>
  <si>
    <t>მანანა</t>
  </si>
  <si>
    <t>ქუთაისი. ცისფერყანწელ. 7</t>
  </si>
  <si>
    <t>27001003325</t>
  </si>
  <si>
    <t xml:space="preserve">შოთა </t>
  </si>
  <si>
    <t>ბაკურაძე</t>
  </si>
  <si>
    <t>გორი,წერეთლის 22</t>
  </si>
  <si>
    <t>გოჩა</t>
  </si>
  <si>
    <t>ქ. თელავი, ერეკლე 2 მოედანი</t>
  </si>
  <si>
    <t>20001003107</t>
  </si>
  <si>
    <t>დავით</t>
  </si>
  <si>
    <t>ლუაშვილი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</si>
  <si>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</si>
  <si>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</si>
  <si>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</si>
  <si>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</si>
  <si>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ნონა მამფორია</t>
  </si>
  <si>
    <t>01019046814</t>
  </si>
  <si>
    <t>ირაკლი ჯანიაშვილი</t>
  </si>
  <si>
    <t>01002012305</t>
  </si>
  <si>
    <t>დავითი ნიკურაძე</t>
  </si>
  <si>
    <t>01019083784</t>
  </si>
  <si>
    <t>ალექსანდრე გურასპაშვილი</t>
  </si>
  <si>
    <t>24001012169</t>
  </si>
  <si>
    <t>ოთარ თავართქილაძე</t>
  </si>
  <si>
    <t>01025005044</t>
  </si>
  <si>
    <t>ნინო ჭეიშვილი</t>
  </si>
  <si>
    <t>60001016694</t>
  </si>
  <si>
    <t>გვანცა გვენეტაძე</t>
  </si>
  <si>
    <t>01001074422</t>
  </si>
  <si>
    <t>სხვადასხვა ხარჯები(შეცდომით გადარიცხულები)</t>
  </si>
  <si>
    <t>1.6.4.3</t>
  </si>
  <si>
    <t>ქეთევანი ზაქარეიშვილი</t>
  </si>
  <si>
    <t>01017027991</t>
  </si>
  <si>
    <t xml:space="preserve">სხვა ფულადი შემოსავლები(არასწორად გადარიცხულის უკან დაბრუნება) </t>
  </si>
  <si>
    <t>სხვადასხვა ხარჯები(შეცდომით გადარიცხული)</t>
  </si>
  <si>
    <t>მიხეილი ტაბატაძე</t>
  </si>
  <si>
    <t>35001115336</t>
  </si>
  <si>
    <t>01.02.-01.07.2017</t>
  </si>
  <si>
    <t>562.5 $ ექვივალენტი ლარში</t>
  </si>
  <si>
    <t>01.03.-01.11.2017</t>
  </si>
  <si>
    <t>01009018386</t>
  </si>
  <si>
    <t>მაჩაიძე</t>
  </si>
  <si>
    <t>თბილისი, პუშკინის N 125</t>
  </si>
  <si>
    <t>13001005901</t>
  </si>
  <si>
    <t>ნათიძე</t>
  </si>
  <si>
    <t>ოზურგეთი, ჭაჭავაძის ქ N10</t>
  </si>
  <si>
    <t>33001056327</t>
  </si>
  <si>
    <t>თამარ</t>
  </si>
  <si>
    <t>ქარცივაძე</t>
  </si>
  <si>
    <t>ქ.ზუგდიდი, ცოტნე დადიანის 6/2</t>
  </si>
  <si>
    <t>19001006062</t>
  </si>
  <si>
    <t xml:space="preserve">ლაშა </t>
  </si>
  <si>
    <t>ჭითანავა</t>
  </si>
  <si>
    <t>38001037627</t>
  </si>
  <si>
    <t>მაჭარაშვილი</t>
  </si>
  <si>
    <t>ქ.რუსთავი ვ.ფშაველას 4-3</t>
  </si>
  <si>
    <t>01016000511</t>
  </si>
  <si>
    <t>თეიმურაზ</t>
  </si>
  <si>
    <t>ეჯოშვილი</t>
  </si>
  <si>
    <t>01.07-30.11.2017</t>
  </si>
  <si>
    <t>მამუკა ნაცვალაძე</t>
  </si>
  <si>
    <t>იზაბელა ფხოველიშვილი</t>
  </si>
  <si>
    <t>თამარ ზურაშვილი</t>
  </si>
  <si>
    <t>აკაკი კიკვაძე</t>
  </si>
  <si>
    <t>01011066158</t>
  </si>
  <si>
    <t>01030035058</t>
  </si>
  <si>
    <t>01008033359</t>
  </si>
  <si>
    <t>01010002370</t>
  </si>
  <si>
    <t>01.08.17-21.08.17</t>
  </si>
  <si>
    <t>მარიამ დგებუაძე</t>
  </si>
  <si>
    <t>01008048532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</si>
</sst>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  <numFmt numFmtId="169" formatCode="#,##0.000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BPG 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sz val="9"/>
      <name val="Sylfaen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9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5" xfId="2" applyFont="1" applyFill="1" applyBorder="1" applyAlignment="1" applyProtection="1">
      <alignment horizontal="center" vertical="top" wrapText="1"/>
    </xf>
    <xf numFmtId="1" fontId="23" fillId="5" borderId="25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6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4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28" fillId="5" borderId="40" xfId="9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28" fillId="5" borderId="42" xfId="9" applyFont="1" applyFill="1" applyBorder="1" applyAlignment="1" applyProtection="1">
      <alignment horizontal="center" vertical="center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14" fontId="26" fillId="0" borderId="2" xfId="8" applyNumberFormat="1" applyFont="1" applyBorder="1" applyAlignment="1" applyProtection="1">
      <alignment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23" fillId="2" borderId="46" xfId="2" applyFont="1" applyFill="1" applyBorder="1" applyAlignment="1" applyProtection="1">
      <alignment horizontal="left" vertical="top" wrapText="1"/>
      <protection locked="0"/>
    </xf>
    <xf numFmtId="0" fontId="23" fillId="2" borderId="31" xfId="2" applyFont="1" applyFill="1" applyBorder="1" applyAlignment="1" applyProtection="1">
      <alignment horizontal="left" vertical="top" wrapText="1"/>
      <protection locked="0"/>
    </xf>
    <xf numFmtId="0" fontId="16" fillId="2" borderId="5" xfId="0" applyFont="1" applyFill="1" applyBorder="1" applyProtection="1">
      <protection locked="0"/>
    </xf>
    <xf numFmtId="14" fontId="10" fillId="2" borderId="1" xfId="3" applyNumberFormat="1" applyFill="1" applyBorder="1" applyProtection="1">
      <protection locked="0"/>
    </xf>
    <xf numFmtId="1" fontId="23" fillId="2" borderId="3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5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47" xfId="2" applyFont="1" applyFill="1" applyBorder="1" applyAlignment="1" applyProtection="1">
      <alignment horizontal="left" vertical="top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21" fillId="2" borderId="1" xfId="0" applyFont="1" applyFill="1" applyBorder="1" applyProtection="1">
      <protection locked="0"/>
    </xf>
    <xf numFmtId="3" fontId="21" fillId="2" borderId="1" xfId="0" applyNumberFormat="1" applyFont="1" applyFill="1" applyBorder="1" applyProtection="1"/>
    <xf numFmtId="49" fontId="10" fillId="0" borderId="1" xfId="0" applyNumberFormat="1" applyFont="1" applyBorder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2" borderId="1" xfId="0" applyNumberFormat="1" applyFont="1" applyFill="1" applyBorder="1"/>
    <xf numFmtId="0" fontId="0" fillId="0" borderId="1" xfId="0" applyBorder="1"/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31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168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0" applyNumberFormat="1" applyFont="1" applyFill="1" applyBorder="1" applyProtection="1"/>
    <xf numFmtId="0" fontId="16" fillId="0" borderId="0" xfId="0" applyFont="1" applyAlignment="1" applyProtection="1">
      <alignment horizontal="center" vertical="center"/>
      <protection locked="0"/>
    </xf>
    <xf numFmtId="0" fontId="28" fillId="5" borderId="49" xfId="9" applyFont="1" applyFill="1" applyBorder="1" applyAlignment="1" applyProtection="1">
      <alignment horizontal="center" vertical="center"/>
    </xf>
    <xf numFmtId="0" fontId="20" fillId="5" borderId="50" xfId="4" applyFont="1" applyFill="1" applyBorder="1" applyAlignment="1" applyProtection="1">
      <alignment horizontal="left" vertical="center" wrapText="1"/>
    </xf>
    <xf numFmtId="0" fontId="20" fillId="5" borderId="48" xfId="4" applyFont="1" applyFill="1" applyBorder="1" applyAlignment="1" applyProtection="1">
      <alignment horizontal="center" vertical="center" wrapText="1"/>
    </xf>
    <xf numFmtId="0" fontId="20" fillId="5" borderId="50" xfId="4" applyFont="1" applyFill="1" applyBorder="1" applyAlignment="1" applyProtection="1">
      <alignment horizontal="center" vertical="center" wrapText="1"/>
    </xf>
    <xf numFmtId="0" fontId="18" fillId="0" borderId="48" xfId="4" applyFont="1" applyBorder="1" applyAlignment="1" applyProtection="1">
      <alignment horizontal="center" vertical="center" wrapText="1"/>
      <protection locked="0"/>
    </xf>
    <xf numFmtId="0" fontId="0" fillId="2" borderId="48" xfId="0" applyFill="1" applyBorder="1"/>
    <xf numFmtId="0" fontId="18" fillId="2" borderId="48" xfId="4" applyFont="1" applyFill="1" applyBorder="1" applyAlignment="1" applyProtection="1">
      <alignment vertical="center" wrapText="1"/>
      <protection locked="0"/>
    </xf>
    <xf numFmtId="14" fontId="18" fillId="2" borderId="48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48" xfId="4" applyFont="1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>
      <alignment horizontal="left"/>
    </xf>
    <xf numFmtId="14" fontId="0" fillId="2" borderId="48" xfId="0" applyNumberFormat="1" applyFill="1" applyBorder="1" applyAlignment="1">
      <alignment horizontal="center"/>
    </xf>
    <xf numFmtId="49" fontId="0" fillId="0" borderId="48" xfId="0" applyNumberFormat="1" applyBorder="1" applyAlignment="1">
      <alignment horizontal="left"/>
    </xf>
    <xf numFmtId="0" fontId="19" fillId="2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left" vertical="center"/>
    </xf>
    <xf numFmtId="49" fontId="0" fillId="2" borderId="48" xfId="0" applyNumberFormat="1" applyFill="1" applyBorder="1" applyAlignment="1">
      <alignment horizontal="left" vertical="center"/>
    </xf>
    <xf numFmtId="0" fontId="36" fillId="2" borderId="48" xfId="0" applyFont="1" applyFill="1" applyBorder="1" applyAlignment="1">
      <alignment horizontal="left" vertical="center"/>
    </xf>
    <xf numFmtId="0" fontId="37" fillId="2" borderId="48" xfId="0" applyFont="1" applyFill="1" applyBorder="1"/>
    <xf numFmtId="0" fontId="0" fillId="2" borderId="48" xfId="0" applyFill="1" applyBorder="1" applyAlignment="1">
      <alignment horizontal="center"/>
    </xf>
    <xf numFmtId="49" fontId="0" fillId="2" borderId="48" xfId="0" applyNumberFormat="1" applyFill="1" applyBorder="1" applyAlignment="1">
      <alignment horizontal="left"/>
    </xf>
    <xf numFmtId="0" fontId="37" fillId="0" borderId="48" xfId="0" applyFont="1" applyFill="1" applyBorder="1"/>
    <xf numFmtId="49" fontId="0" fillId="0" borderId="48" xfId="0" applyNumberFormat="1" applyFill="1" applyBorder="1" applyAlignment="1">
      <alignment horizontal="left"/>
    </xf>
    <xf numFmtId="0" fontId="37" fillId="0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center" vertical="center"/>
    </xf>
    <xf numFmtId="49" fontId="0" fillId="0" borderId="48" xfId="0" applyNumberFormat="1" applyBorder="1" applyAlignment="1">
      <alignment horizontal="left" vertical="center"/>
    </xf>
    <xf numFmtId="0" fontId="37" fillId="0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18" fillId="0" borderId="48" xfId="4" applyFont="1" applyBorder="1" applyAlignment="1" applyProtection="1">
      <alignment vertical="center" wrapText="1"/>
      <protection locked="0"/>
    </xf>
    <xf numFmtId="49" fontId="0" fillId="0" borderId="51" xfId="0" applyNumberFormat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43" fillId="0" borderId="51" xfId="0" applyFont="1" applyBorder="1" applyAlignment="1">
      <alignment horizontal="left"/>
    </xf>
    <xf numFmtId="0" fontId="42" fillId="0" borderId="51" xfId="0" applyFont="1" applyBorder="1" applyAlignment="1">
      <alignment horizontal="left"/>
    </xf>
    <xf numFmtId="4" fontId="43" fillId="0" borderId="51" xfId="0" applyNumberFormat="1" applyFont="1" applyBorder="1" applyAlignment="1">
      <alignment horizontal="right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8" name="Picture 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" name="Picture 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0" name="Picture 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1" name="Picture 1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2" name="Picture 1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3" name="Picture 1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4" name="Picture 1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5" name="Picture 1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" name="Picture 1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" name="Picture 1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" name="Picture 1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" name="Picture 1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1" name="Picture 2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2" name="Picture 2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3" name="Picture 2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4" name="Picture 2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5" name="Picture 2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171450</xdr:rowOff>
    </xdr:from>
    <xdr:to>
      <xdr:col>2</xdr:col>
      <xdr:colOff>1495425</xdr:colOff>
      <xdr:row>55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21669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cliuri_deklaraciis_formebi-1%20kvart.2016%20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3"/>
  <sheetViews>
    <sheetView showGridLines="0" view="pageBreakPreview" zoomScale="80" zoomScaleSheetLayoutView="80" workbookViewId="0">
      <selection activeCell="K3" sqref="K3"/>
    </sheetView>
  </sheetViews>
  <sheetFormatPr defaultRowHeight="15"/>
  <cols>
    <col min="1" max="1" width="6.28515625" style="295" bestFit="1" customWidth="1"/>
    <col min="2" max="2" width="13.140625" style="295" customWidth="1"/>
    <col min="3" max="3" width="17.85546875" style="295" customWidth="1"/>
    <col min="4" max="4" width="15.140625" style="295" customWidth="1"/>
    <col min="5" max="5" width="24.5703125" style="295" customWidth="1"/>
    <col min="6" max="8" width="19.140625" style="296" customWidth="1"/>
    <col min="9" max="9" width="16.42578125" style="295" bestFit="1" customWidth="1"/>
    <col min="10" max="10" width="17.42578125" style="295" customWidth="1"/>
    <col min="11" max="11" width="13.140625" style="295" bestFit="1" customWidth="1"/>
    <col min="12" max="12" width="15.28515625" style="295" customWidth="1"/>
    <col min="13" max="16384" width="9.140625" style="295"/>
  </cols>
  <sheetData>
    <row r="1" spans="1:12" s="306" customFormat="1">
      <c r="A1" s="362" t="s">
        <v>306</v>
      </c>
      <c r="B1" s="347"/>
      <c r="C1" s="347"/>
      <c r="D1" s="347"/>
      <c r="E1" s="348"/>
      <c r="F1" s="342"/>
      <c r="G1" s="348"/>
      <c r="H1" s="361"/>
      <c r="I1" s="347"/>
      <c r="J1" s="348"/>
      <c r="K1" s="348"/>
      <c r="L1" s="360" t="s">
        <v>108</v>
      </c>
    </row>
    <row r="2" spans="1:12" s="306" customFormat="1">
      <c r="A2" s="359" t="s">
        <v>139</v>
      </c>
      <c r="B2" s="347"/>
      <c r="C2" s="347"/>
      <c r="D2" s="347"/>
      <c r="E2" s="348"/>
      <c r="F2" s="342"/>
      <c r="G2" s="348"/>
      <c r="H2" s="358"/>
      <c r="I2" s="347"/>
      <c r="J2" s="348"/>
      <c r="K2" s="348" t="s">
        <v>623</v>
      </c>
      <c r="L2" s="357"/>
    </row>
    <row r="3" spans="1:12" s="306" customFormat="1">
      <c r="A3" s="356"/>
      <c r="B3" s="347"/>
      <c r="C3" s="355"/>
      <c r="D3" s="354"/>
      <c r="E3" s="348"/>
      <c r="F3" s="353"/>
      <c r="G3" s="348"/>
      <c r="H3" s="348"/>
      <c r="I3" s="342"/>
      <c r="J3" s="347"/>
      <c r="K3" s="347"/>
      <c r="L3" s="346"/>
    </row>
    <row r="4" spans="1:12" s="306" customFormat="1">
      <c r="A4" s="389" t="s">
        <v>273</v>
      </c>
      <c r="B4" s="342"/>
      <c r="C4" s="342"/>
      <c r="D4" s="391" t="s">
        <v>513</v>
      </c>
      <c r="E4" s="381"/>
      <c r="F4" s="305"/>
      <c r="G4" s="298"/>
      <c r="H4" s="382"/>
      <c r="I4" s="381"/>
      <c r="J4" s="383"/>
      <c r="K4" s="298"/>
      <c r="L4" s="384"/>
    </row>
    <row r="5" spans="1:12" s="306" customFormat="1" ht="15.75" thickBot="1">
      <c r="A5" s="352"/>
      <c r="B5" s="348"/>
      <c r="C5" s="351"/>
      <c r="D5" s="350"/>
      <c r="E5" s="348"/>
      <c r="F5" s="349"/>
      <c r="G5" s="349"/>
      <c r="H5" s="349"/>
      <c r="I5" s="348"/>
      <c r="J5" s="347"/>
      <c r="K5" s="347"/>
      <c r="L5" s="346"/>
    </row>
    <row r="6" spans="1:12" ht="15.75" thickBot="1">
      <c r="A6" s="345"/>
      <c r="B6" s="344"/>
      <c r="C6" s="343"/>
      <c r="D6" s="343"/>
      <c r="E6" s="343"/>
      <c r="F6" s="342"/>
      <c r="G6" s="342"/>
      <c r="H6" s="342"/>
      <c r="I6" s="467" t="s">
        <v>473</v>
      </c>
      <c r="J6" s="468"/>
      <c r="K6" s="469"/>
      <c r="L6" s="341"/>
    </row>
    <row r="7" spans="1:12" s="329" customFormat="1" ht="51.75" thickBot="1">
      <c r="A7" s="340" t="s">
        <v>63</v>
      </c>
      <c r="B7" s="339" t="s">
        <v>140</v>
      </c>
      <c r="C7" s="339" t="s">
        <v>472</v>
      </c>
      <c r="D7" s="338" t="s">
        <v>279</v>
      </c>
      <c r="E7" s="337" t="s">
        <v>471</v>
      </c>
      <c r="F7" s="336" t="s">
        <v>470</v>
      </c>
      <c r="G7" s="335" t="s">
        <v>227</v>
      </c>
      <c r="H7" s="334" t="s">
        <v>224</v>
      </c>
      <c r="I7" s="333" t="s">
        <v>469</v>
      </c>
      <c r="J7" s="332" t="s">
        <v>276</v>
      </c>
      <c r="K7" s="331" t="s">
        <v>228</v>
      </c>
      <c r="L7" s="330" t="s">
        <v>229</v>
      </c>
    </row>
    <row r="8" spans="1:12" s="328" customFormat="1">
      <c r="A8" s="401">
        <v>1</v>
      </c>
      <c r="B8" s="402">
        <v>2</v>
      </c>
      <c r="C8" s="438">
        <v>3</v>
      </c>
      <c r="D8" s="403">
        <v>4</v>
      </c>
      <c r="E8" s="401">
        <v>5</v>
      </c>
      <c r="F8" s="402">
        <v>6</v>
      </c>
      <c r="G8" s="403">
        <v>7</v>
      </c>
      <c r="H8" s="402">
        <v>8</v>
      </c>
      <c r="I8" s="401">
        <v>9</v>
      </c>
      <c r="J8" s="402">
        <v>10</v>
      </c>
      <c r="K8" s="404">
        <v>11</v>
      </c>
      <c r="L8" s="405">
        <v>12</v>
      </c>
    </row>
    <row r="9" spans="1:12" s="328" customFormat="1">
      <c r="A9" s="327">
        <v>1</v>
      </c>
      <c r="B9" s="406"/>
      <c r="C9" s="325"/>
      <c r="D9" s="407"/>
      <c r="E9" s="406"/>
      <c r="F9" s="406"/>
      <c r="G9" s="406"/>
      <c r="H9" s="406"/>
      <c r="I9" s="321"/>
      <c r="J9" s="320"/>
      <c r="K9" s="319"/>
      <c r="L9" s="318"/>
    </row>
    <row r="10" spans="1:12" s="328" customFormat="1">
      <c r="A10" s="327">
        <v>2</v>
      </c>
      <c r="B10" s="406"/>
      <c r="C10" s="325"/>
      <c r="D10" s="407"/>
      <c r="E10" s="406"/>
      <c r="F10" s="406"/>
      <c r="G10" s="406"/>
      <c r="H10" s="406"/>
      <c r="I10" s="321"/>
      <c r="J10" s="320"/>
      <c r="K10" s="319"/>
      <c r="L10" s="318"/>
    </row>
    <row r="11" spans="1:12" s="328" customFormat="1">
      <c r="A11" s="327">
        <v>3</v>
      </c>
      <c r="B11" s="406"/>
      <c r="C11" s="325"/>
      <c r="D11" s="407"/>
      <c r="E11" s="406"/>
      <c r="F11" s="406"/>
      <c r="G11" s="406"/>
      <c r="H11" s="406"/>
      <c r="I11" s="321"/>
      <c r="J11" s="320"/>
      <c r="K11" s="319"/>
      <c r="L11" s="318"/>
    </row>
    <row r="12" spans="1:12" s="328" customFormat="1">
      <c r="A12" s="327">
        <v>4</v>
      </c>
      <c r="B12" s="406"/>
      <c r="C12" s="325"/>
      <c r="D12" s="407"/>
      <c r="E12" s="406"/>
      <c r="F12" s="406"/>
      <c r="G12" s="406"/>
      <c r="H12" s="406"/>
      <c r="I12" s="321"/>
      <c r="J12" s="320"/>
      <c r="K12" s="319"/>
      <c r="L12" s="318"/>
    </row>
    <row r="13" spans="1:12" s="328" customFormat="1">
      <c r="A13" s="327">
        <v>5</v>
      </c>
      <c r="B13" s="406"/>
      <c r="C13" s="325"/>
      <c r="D13" s="407"/>
      <c r="E13" s="406"/>
      <c r="F13" s="406"/>
      <c r="G13" s="406"/>
      <c r="H13" s="406"/>
      <c r="I13" s="321"/>
      <c r="J13" s="320"/>
      <c r="K13" s="319"/>
      <c r="L13" s="318"/>
    </row>
    <row r="14" spans="1:12" s="328" customFormat="1">
      <c r="A14" s="327">
        <v>6</v>
      </c>
      <c r="B14" s="406"/>
      <c r="C14" s="325"/>
      <c r="D14" s="407"/>
      <c r="E14" s="406"/>
      <c r="F14" s="406"/>
      <c r="G14" s="406"/>
      <c r="H14" s="406"/>
      <c r="I14" s="321"/>
      <c r="J14" s="320"/>
      <c r="K14" s="319"/>
      <c r="L14" s="318"/>
    </row>
    <row r="15" spans="1:12" s="328" customFormat="1">
      <c r="A15" s="327">
        <v>7</v>
      </c>
      <c r="B15" s="406"/>
      <c r="C15" s="325"/>
      <c r="D15" s="407"/>
      <c r="E15" s="406"/>
      <c r="F15" s="406"/>
      <c r="G15" s="406"/>
      <c r="H15" s="406"/>
      <c r="I15" s="321"/>
      <c r="J15" s="320"/>
      <c r="K15" s="319"/>
      <c r="L15" s="318"/>
    </row>
    <row r="16" spans="1:12" s="328" customFormat="1">
      <c r="A16" s="327">
        <v>8</v>
      </c>
      <c r="B16" s="406"/>
      <c r="C16" s="325"/>
      <c r="D16" s="407"/>
      <c r="E16" s="406"/>
      <c r="F16" s="406"/>
      <c r="G16" s="406"/>
      <c r="H16" s="406"/>
      <c r="I16" s="321"/>
      <c r="J16" s="320"/>
      <c r="K16" s="319"/>
      <c r="L16" s="318"/>
    </row>
    <row r="17" spans="1:12" s="328" customFormat="1">
      <c r="A17" s="327">
        <v>9</v>
      </c>
      <c r="B17" s="406"/>
      <c r="C17" s="325"/>
      <c r="D17" s="407"/>
      <c r="E17" s="406"/>
      <c r="F17" s="406"/>
      <c r="G17" s="406"/>
      <c r="H17" s="406"/>
      <c r="I17" s="321"/>
      <c r="J17" s="320"/>
      <c r="K17" s="319"/>
      <c r="L17" s="318"/>
    </row>
    <row r="18" spans="1:12" s="328" customFormat="1">
      <c r="A18" s="327">
        <v>10</v>
      </c>
      <c r="B18" s="326"/>
      <c r="C18" s="325"/>
      <c r="D18" s="324"/>
      <c r="E18" s="323"/>
      <c r="F18" s="322"/>
      <c r="G18" s="322"/>
      <c r="H18" s="406"/>
      <c r="I18" s="321"/>
      <c r="J18" s="320"/>
      <c r="K18" s="319"/>
      <c r="L18" s="318"/>
    </row>
    <row r="19" spans="1:12" s="328" customFormat="1">
      <c r="A19" s="327"/>
      <c r="B19" s="406"/>
      <c r="C19" s="325"/>
      <c r="D19" s="407"/>
      <c r="E19" s="406"/>
      <c r="F19" s="406"/>
      <c r="G19" s="406"/>
      <c r="H19" s="406"/>
      <c r="I19" s="321"/>
      <c r="J19" s="320"/>
      <c r="K19" s="319"/>
      <c r="L19" s="318"/>
    </row>
    <row r="20" spans="1:12">
      <c r="A20" s="327">
        <v>19</v>
      </c>
      <c r="B20" s="326"/>
      <c r="C20" s="325"/>
      <c r="D20" s="324"/>
      <c r="E20" s="323"/>
      <c r="F20" s="322"/>
      <c r="G20" s="322"/>
      <c r="H20" s="322"/>
      <c r="I20" s="321"/>
      <c r="J20" s="320"/>
      <c r="K20" s="319"/>
      <c r="L20" s="318"/>
    </row>
    <row r="21" spans="1:12" ht="15.75" thickBot="1">
      <c r="A21" s="317" t="s">
        <v>275</v>
      </c>
      <c r="B21" s="316"/>
      <c r="C21" s="315"/>
      <c r="D21" s="314">
        <f>SUM(D9:D20)</f>
        <v>0</v>
      </c>
      <c r="E21" s="313"/>
      <c r="F21" s="312"/>
      <c r="G21" s="312"/>
      <c r="H21" s="312"/>
      <c r="I21" s="311"/>
      <c r="J21" s="310"/>
      <c r="K21" s="309"/>
      <c r="L21" s="308"/>
    </row>
    <row r="22" spans="1:12">
      <c r="A22" s="298"/>
      <c r="B22" s="299"/>
      <c r="C22" s="298"/>
      <c r="D22" s="299"/>
      <c r="E22" s="298"/>
      <c r="F22" s="299"/>
      <c r="G22" s="298"/>
      <c r="H22" s="299"/>
      <c r="I22" s="298"/>
      <c r="J22" s="299"/>
      <c r="K22" s="298"/>
      <c r="L22" s="299"/>
    </row>
    <row r="23" spans="1:12">
      <c r="A23" s="298"/>
      <c r="B23" s="305"/>
      <c r="C23" s="298"/>
      <c r="D23" s="305"/>
      <c r="E23" s="298"/>
      <c r="F23" s="305"/>
      <c r="G23" s="298"/>
      <c r="H23" s="305"/>
      <c r="I23" s="298"/>
      <c r="J23" s="305"/>
      <c r="K23" s="298"/>
      <c r="L23" s="305"/>
    </row>
    <row r="24" spans="1:12" s="306" customFormat="1">
      <c r="A24" s="470" t="s">
        <v>432</v>
      </c>
      <c r="B24" s="470"/>
      <c r="C24" s="470"/>
      <c r="D24" s="470"/>
      <c r="E24" s="470"/>
      <c r="F24" s="470"/>
      <c r="G24" s="470"/>
      <c r="H24" s="470"/>
      <c r="I24" s="470"/>
      <c r="J24" s="470"/>
      <c r="K24" s="470"/>
      <c r="L24" s="470"/>
    </row>
    <row r="25" spans="1:12" s="307" customFormat="1" ht="12.75">
      <c r="A25" s="470" t="s">
        <v>468</v>
      </c>
      <c r="B25" s="470"/>
      <c r="C25" s="470"/>
      <c r="D25" s="470"/>
      <c r="E25" s="470"/>
      <c r="F25" s="470"/>
      <c r="G25" s="470"/>
      <c r="H25" s="470"/>
      <c r="I25" s="470"/>
      <c r="J25" s="470"/>
      <c r="K25" s="470"/>
      <c r="L25" s="470"/>
    </row>
    <row r="26" spans="1:12" s="307" customFormat="1" ht="12.75">
      <c r="A26" s="470"/>
      <c r="B26" s="470"/>
      <c r="C26" s="470"/>
      <c r="D26" s="470"/>
      <c r="E26" s="470"/>
      <c r="F26" s="470"/>
      <c r="G26" s="470"/>
      <c r="H26" s="470"/>
      <c r="I26" s="470"/>
      <c r="J26" s="470"/>
      <c r="K26" s="470"/>
      <c r="L26" s="470"/>
    </row>
    <row r="27" spans="1:12" s="306" customFormat="1">
      <c r="A27" s="470" t="s">
        <v>467</v>
      </c>
      <c r="B27" s="470"/>
      <c r="C27" s="470"/>
      <c r="D27" s="470"/>
      <c r="E27" s="470"/>
      <c r="F27" s="470"/>
      <c r="G27" s="470"/>
      <c r="H27" s="470"/>
      <c r="I27" s="470"/>
      <c r="J27" s="470"/>
      <c r="K27" s="470"/>
      <c r="L27" s="470"/>
    </row>
    <row r="28" spans="1:12" s="306" customFormat="1">
      <c r="A28" s="470"/>
      <c r="B28" s="470"/>
      <c r="C28" s="470"/>
      <c r="D28" s="470"/>
      <c r="E28" s="470"/>
      <c r="F28" s="470"/>
      <c r="G28" s="470"/>
      <c r="H28" s="470"/>
      <c r="I28" s="470"/>
      <c r="J28" s="470"/>
      <c r="K28" s="470"/>
      <c r="L28" s="470"/>
    </row>
    <row r="29" spans="1:12" s="306" customFormat="1">
      <c r="A29" s="470" t="s">
        <v>466</v>
      </c>
      <c r="B29" s="470"/>
      <c r="C29" s="470"/>
      <c r="D29" s="470"/>
      <c r="E29" s="470"/>
      <c r="F29" s="470"/>
      <c r="G29" s="470"/>
      <c r="H29" s="470"/>
      <c r="I29" s="470"/>
      <c r="J29" s="470"/>
      <c r="K29" s="470"/>
      <c r="L29" s="470"/>
    </row>
    <row r="30" spans="1:12" s="306" customFormat="1">
      <c r="A30" s="298"/>
      <c r="B30" s="299"/>
      <c r="C30" s="298"/>
      <c r="D30" s="299"/>
      <c r="E30" s="298"/>
      <c r="F30" s="299"/>
      <c r="G30" s="298"/>
      <c r="H30" s="299"/>
      <c r="I30" s="298"/>
      <c r="J30" s="299"/>
      <c r="K30" s="298"/>
      <c r="L30" s="299"/>
    </row>
    <row r="31" spans="1:12" s="306" customFormat="1">
      <c r="A31" s="298"/>
      <c r="B31" s="305"/>
      <c r="C31" s="298"/>
      <c r="D31" s="305"/>
      <c r="E31" s="298"/>
      <c r="F31" s="305"/>
      <c r="G31" s="298"/>
      <c r="H31" s="305"/>
      <c r="I31" s="298"/>
      <c r="J31" s="305"/>
      <c r="K31" s="298"/>
      <c r="L31" s="305"/>
    </row>
    <row r="32" spans="1:12" s="306" customFormat="1">
      <c r="A32" s="298"/>
      <c r="B32" s="299"/>
      <c r="C32" s="298"/>
      <c r="D32" s="299"/>
      <c r="E32" s="298"/>
      <c r="F32" s="299"/>
      <c r="G32" s="298"/>
      <c r="H32" s="299"/>
      <c r="I32" s="298"/>
      <c r="J32" s="299"/>
      <c r="K32" s="298"/>
      <c r="L32" s="299"/>
    </row>
    <row r="33" spans="1:12">
      <c r="A33" s="298"/>
      <c r="B33" s="305"/>
      <c r="C33" s="298"/>
      <c r="D33" s="305"/>
      <c r="E33" s="298"/>
      <c r="F33" s="305"/>
      <c r="G33" s="298"/>
      <c r="H33" s="305"/>
      <c r="I33" s="298"/>
      <c r="J33" s="305"/>
      <c r="K33" s="298"/>
      <c r="L33" s="305"/>
    </row>
    <row r="34" spans="1:12" s="300" customFormat="1">
      <c r="A34" s="471" t="s">
        <v>106</v>
      </c>
      <c r="B34" s="471"/>
      <c r="C34" s="299"/>
      <c r="D34" s="298"/>
      <c r="E34" s="299"/>
      <c r="F34" s="299"/>
      <c r="G34" s="298"/>
      <c r="H34" s="299"/>
      <c r="I34" s="299"/>
      <c r="J34" s="298"/>
      <c r="K34" s="299"/>
      <c r="L34" s="298"/>
    </row>
    <row r="35" spans="1:12" s="300" customFormat="1">
      <c r="A35" s="299"/>
      <c r="B35" s="298"/>
      <c r="C35" s="303"/>
      <c r="D35" s="304"/>
      <c r="E35" s="303"/>
      <c r="F35" s="299"/>
      <c r="G35" s="298"/>
      <c r="H35" s="302"/>
      <c r="I35" s="299"/>
      <c r="J35" s="298"/>
      <c r="K35" s="299"/>
      <c r="L35" s="298"/>
    </row>
    <row r="36" spans="1:12" s="300" customFormat="1" ht="15" customHeight="1">
      <c r="A36" s="299"/>
      <c r="B36" s="298"/>
      <c r="C36" s="466" t="s">
        <v>267</v>
      </c>
      <c r="D36" s="466"/>
      <c r="E36" s="466"/>
      <c r="F36" s="299"/>
      <c r="G36" s="298"/>
      <c r="H36" s="472" t="s">
        <v>465</v>
      </c>
      <c r="I36" s="301"/>
      <c r="J36" s="298"/>
      <c r="K36" s="299"/>
      <c r="L36" s="298"/>
    </row>
    <row r="37" spans="1:12" s="300" customFormat="1">
      <c r="A37" s="299"/>
      <c r="B37" s="298"/>
      <c r="C37" s="299"/>
      <c r="D37" s="298"/>
      <c r="E37" s="299"/>
      <c r="F37" s="299"/>
      <c r="G37" s="298"/>
      <c r="H37" s="473"/>
      <c r="I37" s="301"/>
      <c r="J37" s="298"/>
      <c r="K37" s="299"/>
      <c r="L37" s="298"/>
    </row>
    <row r="38" spans="1:12" s="297" customFormat="1">
      <c r="A38" s="299"/>
      <c r="B38" s="298"/>
      <c r="C38" s="466" t="s">
        <v>138</v>
      </c>
      <c r="D38" s="466"/>
      <c r="E38" s="466"/>
      <c r="F38" s="299"/>
      <c r="G38" s="298"/>
      <c r="H38" s="299"/>
      <c r="I38" s="299"/>
      <c r="J38" s="298"/>
      <c r="K38" s="299"/>
      <c r="L38" s="298"/>
    </row>
    <row r="39" spans="1:12" s="297" customFormat="1">
      <c r="E39" s="295"/>
    </row>
    <row r="40" spans="1:12" s="297" customFormat="1">
      <c r="E40" s="295"/>
    </row>
    <row r="41" spans="1:12" s="297" customFormat="1">
      <c r="E41" s="295"/>
    </row>
    <row r="42" spans="1:12" s="297" customFormat="1">
      <c r="E42" s="295"/>
    </row>
    <row r="43" spans="1:12" s="297" customFormat="1"/>
  </sheetData>
  <mergeCells count="9">
    <mergeCell ref="C38:E38"/>
    <mergeCell ref="I6:K6"/>
    <mergeCell ref="A24:L24"/>
    <mergeCell ref="A25:L26"/>
    <mergeCell ref="A27:L28"/>
    <mergeCell ref="A29:L29"/>
    <mergeCell ref="A34:B34"/>
    <mergeCell ref="C36:E36"/>
    <mergeCell ref="H36:H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0:F21 F9:H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476" t="s">
        <v>108</v>
      </c>
      <c r="D1" s="476"/>
      <c r="E1" s="155"/>
    </row>
    <row r="2" spans="1:12">
      <c r="A2" s="78" t="s">
        <v>139</v>
      </c>
      <c r="B2" s="116"/>
      <c r="C2" s="474" t="s">
        <v>623</v>
      </c>
      <c r="D2" s="475"/>
      <c r="E2" s="155"/>
    </row>
    <row r="3" spans="1:12">
      <c r="A3" s="78"/>
      <c r="B3" s="116"/>
      <c r="C3" s="398"/>
      <c r="D3" s="398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94"/>
      <c r="B7" s="394"/>
      <c r="C7" s="80"/>
      <c r="D7" s="80"/>
      <c r="E7" s="156"/>
    </row>
    <row r="8" spans="1:12" s="6" customFormat="1" ht="30">
      <c r="A8" s="108" t="s">
        <v>63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56</v>
      </c>
      <c r="C9" s="84"/>
      <c r="D9" s="84"/>
      <c r="E9" s="157"/>
    </row>
    <row r="10" spans="1:12" s="9" customFormat="1" ht="18">
      <c r="A10" s="14">
        <v>1.1000000000000001</v>
      </c>
      <c r="B10" s="14" t="s">
        <v>57</v>
      </c>
      <c r="C10" s="86"/>
      <c r="D10" s="86"/>
      <c r="E10" s="157"/>
    </row>
    <row r="11" spans="1:12" s="9" customFormat="1" ht="16.5" customHeight="1">
      <c r="A11" s="16" t="s">
        <v>29</v>
      </c>
      <c r="B11" s="16" t="s">
        <v>58</v>
      </c>
      <c r="C11" s="4"/>
      <c r="D11" s="4"/>
      <c r="E11" s="157"/>
    </row>
    <row r="12" spans="1:12" ht="16.5" customHeight="1">
      <c r="A12" s="16" t="s">
        <v>30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59</v>
      </c>
      <c r="C13" s="86"/>
      <c r="D13" s="86"/>
      <c r="E13" s="155"/>
    </row>
    <row r="14" spans="1:12">
      <c r="A14" s="16" t="s">
        <v>31</v>
      </c>
      <c r="B14" s="16" t="s">
        <v>1</v>
      </c>
      <c r="C14" s="85"/>
      <c r="D14" s="85"/>
      <c r="E14" s="155"/>
    </row>
    <row r="15" spans="1:12" ht="17.25" customHeight="1">
      <c r="A15" s="17" t="s">
        <v>97</v>
      </c>
      <c r="B15" s="17" t="s">
        <v>60</v>
      </c>
      <c r="C15" s="36"/>
      <c r="D15" s="37"/>
      <c r="E15" s="155"/>
    </row>
    <row r="16" spans="1:12" ht="17.25" customHeight="1">
      <c r="A16" s="17" t="s">
        <v>98</v>
      </c>
      <c r="B16" s="17" t="s">
        <v>61</v>
      </c>
      <c r="C16" s="36"/>
      <c r="D16" s="37"/>
      <c r="E16" s="155"/>
    </row>
    <row r="17" spans="1:5">
      <c r="A17" s="16" t="s">
        <v>32</v>
      </c>
      <c r="B17" s="16" t="s">
        <v>2</v>
      </c>
      <c r="C17" s="85"/>
      <c r="D17" s="85"/>
      <c r="E17" s="155"/>
    </row>
    <row r="18" spans="1:5" ht="30">
      <c r="A18" s="17" t="s">
        <v>12</v>
      </c>
      <c r="B18" s="17" t="s">
        <v>249</v>
      </c>
      <c r="C18" s="38"/>
      <c r="D18" s="421"/>
      <c r="E18" s="155"/>
    </row>
    <row r="19" spans="1:5">
      <c r="A19" s="17" t="s">
        <v>13</v>
      </c>
      <c r="B19" s="17" t="s">
        <v>14</v>
      </c>
      <c r="C19" s="38"/>
      <c r="D19" s="39"/>
      <c r="E19" s="155"/>
    </row>
    <row r="20" spans="1:5" ht="30">
      <c r="A20" s="17" t="s">
        <v>280</v>
      </c>
      <c r="B20" s="17" t="s">
        <v>22</v>
      </c>
      <c r="C20" s="38"/>
      <c r="D20" s="40"/>
      <c r="E20" s="155"/>
    </row>
    <row r="21" spans="1:5">
      <c r="A21" s="17" t="s">
        <v>281</v>
      </c>
      <c r="B21" s="17" t="s">
        <v>15</v>
      </c>
      <c r="C21" s="38"/>
      <c r="D21" s="40"/>
      <c r="E21" s="155"/>
    </row>
    <row r="22" spans="1:5">
      <c r="A22" s="17" t="s">
        <v>282</v>
      </c>
      <c r="B22" s="17" t="s">
        <v>16</v>
      </c>
      <c r="C22" s="38"/>
      <c r="D22" s="40"/>
      <c r="E22" s="155"/>
    </row>
    <row r="23" spans="1:5">
      <c r="A23" s="17" t="s">
        <v>283</v>
      </c>
      <c r="B23" s="17" t="s">
        <v>17</v>
      </c>
      <c r="C23" s="119"/>
      <c r="D23" s="119"/>
      <c r="E23" s="155"/>
    </row>
    <row r="24" spans="1:5" ht="16.5" customHeight="1">
      <c r="A24" s="18" t="s">
        <v>284</v>
      </c>
      <c r="B24" s="18" t="s">
        <v>18</v>
      </c>
      <c r="C24" s="38"/>
      <c r="D24" s="40"/>
      <c r="E24" s="155"/>
    </row>
    <row r="25" spans="1:5" ht="16.5" customHeight="1">
      <c r="A25" s="18" t="s">
        <v>285</v>
      </c>
      <c r="B25" s="18" t="s">
        <v>19</v>
      </c>
      <c r="C25" s="38"/>
      <c r="D25" s="40"/>
      <c r="E25" s="155"/>
    </row>
    <row r="26" spans="1:5" ht="16.5" customHeight="1">
      <c r="A26" s="18" t="s">
        <v>286</v>
      </c>
      <c r="B26" s="18" t="s">
        <v>20</v>
      </c>
      <c r="C26" s="40"/>
      <c r="D26" s="40"/>
      <c r="E26" s="155"/>
    </row>
    <row r="27" spans="1:5" ht="16.5" customHeight="1">
      <c r="A27" s="18" t="s">
        <v>287</v>
      </c>
      <c r="B27" s="18" t="s">
        <v>23</v>
      </c>
      <c r="C27" s="38"/>
      <c r="D27" s="421"/>
      <c r="E27" s="155"/>
    </row>
    <row r="28" spans="1:5">
      <c r="A28" s="17" t="s">
        <v>288</v>
      </c>
      <c r="B28" s="17" t="s">
        <v>21</v>
      </c>
      <c r="C28" s="38"/>
      <c r="D28" s="41"/>
      <c r="E28" s="155"/>
    </row>
    <row r="29" spans="1:5">
      <c r="A29" s="16" t="s">
        <v>33</v>
      </c>
      <c r="B29" s="16" t="s">
        <v>3</v>
      </c>
      <c r="C29" s="34"/>
      <c r="D29" s="35"/>
      <c r="E29" s="155"/>
    </row>
    <row r="30" spans="1:5">
      <c r="A30" s="16" t="s">
        <v>34</v>
      </c>
      <c r="B30" s="16" t="s">
        <v>4</v>
      </c>
      <c r="C30" s="34"/>
      <c r="D30" s="35"/>
      <c r="E30" s="155"/>
    </row>
    <row r="31" spans="1:5">
      <c r="A31" s="16" t="s">
        <v>35</v>
      </c>
      <c r="B31" s="16" t="s">
        <v>5</v>
      </c>
      <c r="C31" s="34"/>
      <c r="D31" s="35"/>
      <c r="E31" s="155"/>
    </row>
    <row r="32" spans="1:5">
      <c r="A32" s="16" t="s">
        <v>36</v>
      </c>
      <c r="B32" s="16" t="s">
        <v>62</v>
      </c>
      <c r="C32" s="85"/>
      <c r="D32" s="85"/>
      <c r="E32" s="155"/>
    </row>
    <row r="33" spans="1:5">
      <c r="A33" s="17" t="s">
        <v>289</v>
      </c>
      <c r="B33" s="17" t="s">
        <v>55</v>
      </c>
      <c r="C33" s="34"/>
      <c r="D33" s="35"/>
      <c r="E33" s="155"/>
    </row>
    <row r="34" spans="1:5">
      <c r="A34" s="17" t="s">
        <v>290</v>
      </c>
      <c r="B34" s="17" t="s">
        <v>54</v>
      </c>
      <c r="C34" s="34"/>
      <c r="D34" s="35"/>
      <c r="E34" s="155"/>
    </row>
    <row r="35" spans="1:5">
      <c r="A35" s="16" t="s">
        <v>37</v>
      </c>
      <c r="B35" s="16" t="s">
        <v>48</v>
      </c>
      <c r="C35" s="34"/>
      <c r="D35" s="35"/>
      <c r="E35" s="155"/>
    </row>
    <row r="36" spans="1:5">
      <c r="A36" s="16" t="s">
        <v>38</v>
      </c>
      <c r="B36" s="16" t="s">
        <v>357</v>
      </c>
      <c r="C36" s="85"/>
      <c r="D36" s="85"/>
      <c r="E36" s="155"/>
    </row>
    <row r="37" spans="1:5">
      <c r="A37" s="17" t="s">
        <v>354</v>
      </c>
      <c r="B37" s="17" t="s">
        <v>358</v>
      </c>
      <c r="C37" s="34"/>
      <c r="D37" s="34"/>
      <c r="E37" s="155"/>
    </row>
    <row r="38" spans="1:5">
      <c r="A38" s="17" t="s">
        <v>355</v>
      </c>
      <c r="B38" s="17" t="s">
        <v>359</v>
      </c>
      <c r="C38" s="34"/>
      <c r="D38" s="34"/>
      <c r="E38" s="155"/>
    </row>
    <row r="39" spans="1:5">
      <c r="A39" s="17" t="s">
        <v>356</v>
      </c>
      <c r="B39" s="17" t="s">
        <v>362</v>
      </c>
      <c r="C39" s="34"/>
      <c r="D39" s="35"/>
      <c r="E39" s="155"/>
    </row>
    <row r="40" spans="1:5">
      <c r="A40" s="17" t="s">
        <v>361</v>
      </c>
      <c r="B40" s="17" t="s">
        <v>363</v>
      </c>
      <c r="E40" s="155"/>
    </row>
    <row r="41" spans="1:5">
      <c r="A41" s="17" t="s">
        <v>364</v>
      </c>
      <c r="B41" s="17" t="s">
        <v>497</v>
      </c>
      <c r="C41" s="34"/>
      <c r="D41" s="35"/>
      <c r="E41" s="155"/>
    </row>
    <row r="42" spans="1:5">
      <c r="A42" s="17" t="s">
        <v>498</v>
      </c>
      <c r="B42" s="17" t="s">
        <v>360</v>
      </c>
      <c r="C42" s="34"/>
      <c r="D42" s="35"/>
      <c r="E42" s="155"/>
    </row>
    <row r="43" spans="1:5" ht="30">
      <c r="A43" s="16" t="s">
        <v>39</v>
      </c>
      <c r="B43" s="16" t="s">
        <v>27</v>
      </c>
      <c r="C43" s="34"/>
      <c r="D43" s="35"/>
      <c r="E43" s="155"/>
    </row>
    <row r="44" spans="1:5">
      <c r="A44" s="16" t="s">
        <v>40</v>
      </c>
      <c r="B44" s="16" t="s">
        <v>24</v>
      </c>
      <c r="C44" s="34"/>
      <c r="D44" s="35"/>
      <c r="E44" s="155"/>
    </row>
    <row r="45" spans="1:5">
      <c r="A45" s="16" t="s">
        <v>41</v>
      </c>
      <c r="B45" s="16" t="s">
        <v>25</v>
      </c>
      <c r="C45" s="34"/>
      <c r="D45" s="35"/>
      <c r="E45" s="155"/>
    </row>
    <row r="46" spans="1:5">
      <c r="A46" s="16" t="s">
        <v>42</v>
      </c>
      <c r="B46" s="16" t="s">
        <v>26</v>
      </c>
      <c r="C46" s="34"/>
      <c r="D46" s="35"/>
      <c r="E46" s="155"/>
    </row>
    <row r="47" spans="1:5">
      <c r="A47" s="16" t="s">
        <v>43</v>
      </c>
      <c r="B47" s="16" t="s">
        <v>295</v>
      </c>
      <c r="C47" s="85"/>
      <c r="D47" s="85"/>
      <c r="E47" s="155"/>
    </row>
    <row r="48" spans="1:5">
      <c r="A48" s="99" t="s">
        <v>370</v>
      </c>
      <c r="B48" s="99" t="s">
        <v>373</v>
      </c>
      <c r="C48" s="34"/>
      <c r="D48" s="35"/>
      <c r="E48" s="155"/>
    </row>
    <row r="49" spans="1:5">
      <c r="A49" s="99" t="s">
        <v>371</v>
      </c>
      <c r="B49" s="99" t="s">
        <v>372</v>
      </c>
      <c r="C49" s="34"/>
      <c r="D49" s="35"/>
      <c r="E49" s="155"/>
    </row>
    <row r="50" spans="1:5">
      <c r="A50" s="99" t="s">
        <v>374</v>
      </c>
      <c r="B50" s="99" t="s">
        <v>375</v>
      </c>
      <c r="C50" s="34"/>
      <c r="D50" s="35"/>
      <c r="E50" s="155"/>
    </row>
    <row r="51" spans="1:5" ht="26.25" customHeight="1">
      <c r="A51" s="16" t="s">
        <v>44</v>
      </c>
      <c r="B51" s="16" t="s">
        <v>28</v>
      </c>
      <c r="C51" s="34"/>
      <c r="D51" s="35"/>
      <c r="E51" s="155"/>
    </row>
    <row r="52" spans="1:5">
      <c r="A52" s="16" t="s">
        <v>45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414</v>
      </c>
      <c r="C53" s="86"/>
      <c r="D53" s="86"/>
      <c r="E53" s="155"/>
    </row>
    <row r="54" spans="1:5" ht="30">
      <c r="A54" s="16" t="s">
        <v>49</v>
      </c>
      <c r="B54" s="16" t="s">
        <v>47</v>
      </c>
      <c r="C54" s="34"/>
      <c r="D54" s="35"/>
      <c r="E54" s="155"/>
    </row>
    <row r="55" spans="1:5">
      <c r="A55" s="16" t="s">
        <v>50</v>
      </c>
      <c r="B55" s="16" t="s">
        <v>46</v>
      </c>
      <c r="C55" s="34"/>
      <c r="D55" s="35"/>
      <c r="E55" s="155"/>
    </row>
    <row r="56" spans="1:5">
      <c r="A56" s="14">
        <v>1.4</v>
      </c>
      <c r="B56" s="14" t="s">
        <v>416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0"/>
      <c r="E57" s="155"/>
    </row>
    <row r="58" spans="1:5">
      <c r="A58" s="14">
        <v>1.6</v>
      </c>
      <c r="B58" s="45" t="s">
        <v>8</v>
      </c>
      <c r="C58" s="86"/>
      <c r="D58" s="86"/>
      <c r="E58" s="155"/>
    </row>
    <row r="59" spans="1:5">
      <c r="A59" s="16" t="s">
        <v>296</v>
      </c>
      <c r="B59" s="46" t="s">
        <v>51</v>
      </c>
      <c r="C59" s="38"/>
      <c r="D59" s="40"/>
      <c r="E59" s="155"/>
    </row>
    <row r="60" spans="1:5" ht="30">
      <c r="A60" s="16" t="s">
        <v>297</v>
      </c>
      <c r="B60" s="46" t="s">
        <v>53</v>
      </c>
      <c r="C60" s="38"/>
      <c r="D60" s="40"/>
      <c r="E60" s="155"/>
    </row>
    <row r="61" spans="1:5">
      <c r="A61" s="16" t="s">
        <v>298</v>
      </c>
      <c r="B61" s="46" t="s">
        <v>52</v>
      </c>
      <c r="C61" s="40"/>
      <c r="D61" s="40"/>
      <c r="E61" s="155"/>
    </row>
    <row r="62" spans="1:5">
      <c r="A62" s="16" t="s">
        <v>299</v>
      </c>
      <c r="B62" s="46" t="s">
        <v>584</v>
      </c>
      <c r="C62" s="38"/>
      <c r="D62" s="40"/>
      <c r="E62" s="155"/>
    </row>
    <row r="63" spans="1:5">
      <c r="A63" s="16" t="s">
        <v>336</v>
      </c>
      <c r="B63" s="222" t="s">
        <v>337</v>
      </c>
      <c r="C63" s="38"/>
      <c r="D63" s="223"/>
      <c r="E63" s="155"/>
    </row>
    <row r="64" spans="1:5">
      <c r="A64" s="13">
        <v>2</v>
      </c>
      <c r="B64" s="47" t="s">
        <v>105</v>
      </c>
      <c r="C64" s="287"/>
      <c r="D64" s="120"/>
      <c r="E64" s="155"/>
    </row>
    <row r="65" spans="1:5">
      <c r="A65" s="15">
        <v>2.1</v>
      </c>
      <c r="B65" s="48" t="s">
        <v>99</v>
      </c>
      <c r="C65" s="287"/>
      <c r="D65" s="42"/>
      <c r="E65" s="155"/>
    </row>
    <row r="66" spans="1:5">
      <c r="A66" s="15">
        <v>2.2000000000000002</v>
      </c>
      <c r="B66" s="48" t="s">
        <v>103</v>
      </c>
      <c r="C66" s="289"/>
      <c r="D66" s="43"/>
      <c r="E66" s="155"/>
    </row>
    <row r="67" spans="1:5">
      <c r="A67" s="15">
        <v>2.2999999999999998</v>
      </c>
      <c r="B67" s="48" t="s">
        <v>102</v>
      </c>
      <c r="C67" s="289"/>
      <c r="D67" s="43"/>
      <c r="E67" s="155"/>
    </row>
    <row r="68" spans="1:5">
      <c r="A68" s="15">
        <v>2.4</v>
      </c>
      <c r="B68" s="48" t="s">
        <v>104</v>
      </c>
      <c r="C68" s="289"/>
      <c r="D68" s="22"/>
      <c r="E68" s="155"/>
    </row>
    <row r="69" spans="1:5">
      <c r="A69" s="15">
        <v>2.5</v>
      </c>
      <c r="B69" s="48" t="s">
        <v>100</v>
      </c>
      <c r="C69" s="289"/>
      <c r="D69" s="43"/>
      <c r="E69" s="155"/>
    </row>
    <row r="70" spans="1:5">
      <c r="A70" s="15">
        <v>2.6</v>
      </c>
      <c r="B70" s="48" t="s">
        <v>101</v>
      </c>
      <c r="C70" s="289"/>
      <c r="D70" s="43"/>
      <c r="E70" s="155"/>
    </row>
    <row r="71" spans="1:5" s="2" customFormat="1">
      <c r="A71" s="13">
        <v>3</v>
      </c>
      <c r="B71" s="285" t="s">
        <v>450</v>
      </c>
      <c r="C71" s="288"/>
      <c r="D71" s="286"/>
      <c r="E71" s="107"/>
    </row>
    <row r="72" spans="1:5" s="2" customFormat="1">
      <c r="A72" s="13">
        <v>4</v>
      </c>
      <c r="B72" s="13" t="s">
        <v>251</v>
      </c>
      <c r="C72" s="288"/>
      <c r="D72" s="87"/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3" t="s">
        <v>278</v>
      </c>
      <c r="C75" s="8"/>
      <c r="D75" s="87"/>
      <c r="E75" s="107"/>
    </row>
    <row r="76" spans="1:5" s="2" customFormat="1">
      <c r="A76" s="369"/>
      <c r="B76" s="369"/>
      <c r="C76" s="12"/>
      <c r="D76" s="12"/>
      <c r="E76" s="107"/>
    </row>
    <row r="77" spans="1:5" s="2" customFormat="1" ht="15" customHeight="1">
      <c r="A77" s="479" t="s">
        <v>499</v>
      </c>
      <c r="B77" s="479"/>
      <c r="C77" s="479"/>
      <c r="D77" s="479"/>
      <c r="E77" s="107"/>
    </row>
    <row r="78" spans="1:5" s="2" customFormat="1">
      <c r="A78" s="369"/>
      <c r="B78" s="369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397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500</v>
      </c>
      <c r="D83" s="12"/>
      <c r="E83"/>
      <c r="F83"/>
      <c r="G83"/>
      <c r="H83"/>
      <c r="I83"/>
    </row>
    <row r="84" spans="1:9" s="2" customFormat="1">
      <c r="A84"/>
      <c r="B84" s="487" t="s">
        <v>501</v>
      </c>
      <c r="C84" s="487"/>
      <c r="D84" s="487"/>
      <c r="E84"/>
      <c r="F84"/>
      <c r="G84"/>
      <c r="H84"/>
      <c r="I84"/>
    </row>
    <row r="85" spans="1:9" customFormat="1" ht="12.75">
      <c r="B85" s="67" t="s">
        <v>502</v>
      </c>
    </row>
    <row r="86" spans="1:9" s="2" customFormat="1">
      <c r="A86" s="11"/>
      <c r="B86" s="487" t="s">
        <v>503</v>
      </c>
      <c r="C86" s="487"/>
      <c r="D86" s="48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41" right="0.36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476" t="s">
        <v>108</v>
      </c>
      <c r="D1" s="476"/>
      <c r="E1" s="93"/>
    </row>
    <row r="2" spans="1:5" s="6" customFormat="1">
      <c r="A2" s="76" t="s">
        <v>327</v>
      </c>
      <c r="B2" s="79"/>
      <c r="C2" s="474" t="s">
        <v>623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328</v>
      </c>
      <c r="B11" s="100"/>
      <c r="C11" s="4"/>
      <c r="D11" s="4"/>
      <c r="E11" s="96"/>
    </row>
    <row r="12" spans="1:5" s="10" customFormat="1">
      <c r="A12" s="100" t="s">
        <v>328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9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474</v>
      </c>
      <c r="B1" s="76"/>
      <c r="C1" s="79"/>
      <c r="D1" s="79"/>
      <c r="E1" s="79"/>
      <c r="F1" s="79"/>
      <c r="G1" s="398"/>
      <c r="H1" s="398"/>
      <c r="I1" s="476" t="s">
        <v>108</v>
      </c>
      <c r="J1" s="476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74" t="s">
        <v>623</v>
      </c>
      <c r="J2" s="474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432"/>
      <c r="C9" s="89"/>
      <c r="D9" s="433"/>
      <c r="E9" s="89"/>
      <c r="F9" s="100"/>
      <c r="G9" s="4"/>
      <c r="H9" s="4"/>
      <c r="I9" s="4"/>
      <c r="J9" s="236"/>
    </row>
    <row r="10" spans="1:10" ht="15">
      <c r="A10" s="100">
        <v>2</v>
      </c>
      <c r="B10" s="432"/>
      <c r="C10" s="89"/>
      <c r="D10" s="433"/>
      <c r="E10" s="89"/>
      <c r="F10" s="100"/>
      <c r="G10" s="4"/>
      <c r="H10" s="4"/>
      <c r="I10" s="4"/>
      <c r="J10" s="236"/>
    </row>
    <row r="11" spans="1:10" ht="15">
      <c r="A11" s="100">
        <v>3</v>
      </c>
      <c r="B11" s="432"/>
      <c r="C11" s="89"/>
      <c r="D11" s="433"/>
      <c r="E11" s="89"/>
      <c r="F11" s="100"/>
      <c r="G11" s="4"/>
      <c r="H11" s="4"/>
      <c r="I11" s="4"/>
      <c r="J11" s="236"/>
    </row>
    <row r="12" spans="1:10" ht="15">
      <c r="A12" s="100">
        <v>4</v>
      </c>
      <c r="B12" s="432"/>
      <c r="C12" s="89"/>
      <c r="D12" s="433"/>
      <c r="E12" s="89"/>
      <c r="F12" s="100"/>
      <c r="G12" s="4"/>
      <c r="H12" s="4"/>
      <c r="I12" s="4"/>
      <c r="J12" s="236"/>
    </row>
    <row r="13" spans="1:10" ht="15">
      <c r="A13" s="100">
        <v>5</v>
      </c>
      <c r="B13" s="432"/>
      <c r="C13" s="89"/>
      <c r="D13" s="433"/>
      <c r="E13" s="89"/>
      <c r="F13" s="100"/>
      <c r="G13" s="4"/>
      <c r="H13" s="4"/>
      <c r="I13" s="4"/>
      <c r="J13" s="236"/>
    </row>
    <row r="14" spans="1:10" ht="15">
      <c r="A14" s="89" t="s">
        <v>275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89"/>
      <c r="B15" s="101"/>
      <c r="C15" s="101"/>
      <c r="D15" s="101"/>
      <c r="E15" s="101"/>
      <c r="F15" s="89" t="s">
        <v>454</v>
      </c>
      <c r="G15" s="88">
        <f>SUM(G9:G14)</f>
        <v>0</v>
      </c>
      <c r="H15" s="88">
        <f>SUM(H10:H14)</f>
        <v>0</v>
      </c>
      <c r="I15" s="88">
        <f>SUM(I10:I14)</f>
        <v>0</v>
      </c>
    </row>
    <row r="16" spans="1:10" ht="15">
      <c r="A16" s="234"/>
      <c r="B16" s="234"/>
      <c r="C16" s="234"/>
      <c r="D16" s="234"/>
      <c r="E16" s="234"/>
      <c r="F16" s="234"/>
      <c r="G16" s="234"/>
      <c r="H16" s="189"/>
      <c r="I16" s="189"/>
    </row>
    <row r="17" spans="1:9" ht="15">
      <c r="A17" s="235" t="s">
        <v>475</v>
      </c>
      <c r="B17" s="235"/>
      <c r="C17" s="234"/>
      <c r="D17" s="234"/>
      <c r="E17" s="234"/>
      <c r="F17" s="234"/>
      <c r="G17" s="234"/>
      <c r="H17" s="189"/>
      <c r="I17" s="189"/>
    </row>
    <row r="18" spans="1:9" ht="15">
      <c r="A18" s="235"/>
      <c r="B18" s="235"/>
      <c r="C18" s="234"/>
      <c r="D18" s="234"/>
      <c r="E18" s="234"/>
      <c r="F18" s="234"/>
      <c r="G18" s="234"/>
      <c r="H18" s="189"/>
      <c r="I18" s="189"/>
    </row>
    <row r="19" spans="1:9" ht="15">
      <c r="A19" s="235"/>
      <c r="B19" s="235"/>
      <c r="C19" s="189"/>
      <c r="D19" s="189"/>
      <c r="E19" s="189"/>
      <c r="F19" s="189"/>
      <c r="G19" s="189"/>
      <c r="H19" s="189"/>
      <c r="I19" s="189"/>
    </row>
    <row r="20" spans="1:9" ht="15">
      <c r="A20" s="235"/>
      <c r="B20" s="235"/>
      <c r="C20" s="189"/>
      <c r="D20" s="189"/>
      <c r="E20" s="189"/>
      <c r="F20" s="189"/>
      <c r="G20" s="189"/>
      <c r="H20" s="189"/>
      <c r="I20" s="189"/>
    </row>
    <row r="21" spans="1:9">
      <c r="A21" s="232"/>
      <c r="B21" s="232"/>
      <c r="C21" s="232"/>
      <c r="D21" s="232"/>
      <c r="E21" s="232"/>
      <c r="F21" s="232"/>
      <c r="G21" s="232"/>
      <c r="H21" s="232"/>
      <c r="I21" s="232"/>
    </row>
    <row r="22" spans="1:9" ht="15">
      <c r="A22" s="195" t="s">
        <v>106</v>
      </c>
      <c r="B22" s="195"/>
      <c r="C22" s="189"/>
      <c r="D22" s="189"/>
      <c r="E22" s="189"/>
      <c r="F22" s="189"/>
      <c r="G22" s="189"/>
      <c r="H22" s="189"/>
      <c r="I22" s="189"/>
    </row>
    <row r="23" spans="1:9" ht="15">
      <c r="A23" s="189"/>
      <c r="B23" s="189"/>
      <c r="C23" s="189"/>
      <c r="D23" s="189"/>
      <c r="E23" s="189"/>
      <c r="F23" s="189"/>
      <c r="G23" s="189"/>
      <c r="H23" s="189"/>
      <c r="I23" s="189"/>
    </row>
    <row r="24" spans="1:9" ht="15">
      <c r="A24" s="189"/>
      <c r="B24" s="189"/>
      <c r="C24" s="189"/>
      <c r="D24" s="189"/>
      <c r="E24" s="193"/>
      <c r="F24" s="193"/>
      <c r="G24" s="193"/>
      <c r="H24" s="189"/>
      <c r="I24" s="189"/>
    </row>
    <row r="25" spans="1:9" ht="15">
      <c r="A25" s="195"/>
      <c r="B25" s="195"/>
      <c r="C25" s="195" t="s">
        <v>394</v>
      </c>
      <c r="D25" s="195"/>
      <c r="E25" s="195"/>
      <c r="F25" s="195"/>
      <c r="G25" s="195"/>
      <c r="H25" s="189"/>
      <c r="I25" s="189"/>
    </row>
    <row r="26" spans="1:9" ht="15">
      <c r="A26" s="189"/>
      <c r="B26" s="189"/>
      <c r="C26" s="189" t="s">
        <v>393</v>
      </c>
      <c r="D26" s="189"/>
      <c r="E26" s="189"/>
      <c r="F26" s="189"/>
      <c r="G26" s="189"/>
      <c r="H26" s="189"/>
      <c r="I26" s="189"/>
    </row>
    <row r="27" spans="1:9">
      <c r="A27" s="197"/>
      <c r="B27" s="197"/>
      <c r="C27" s="197" t="s">
        <v>138</v>
      </c>
      <c r="D27" s="197"/>
      <c r="E27" s="197"/>
      <c r="F27" s="197"/>
      <c r="G2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476</v>
      </c>
      <c r="B1" s="79"/>
      <c r="C1" s="79"/>
      <c r="D1" s="79"/>
      <c r="E1" s="79"/>
      <c r="F1" s="79"/>
      <c r="G1" s="476" t="s">
        <v>108</v>
      </c>
      <c r="H1" s="476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74" t="s">
        <v>623</v>
      </c>
      <c r="H2" s="474"/>
      <c r="I2" s="78"/>
    </row>
    <row r="3" spans="1:9" ht="15">
      <c r="A3" s="78"/>
      <c r="B3" s="78"/>
      <c r="C3" s="78"/>
      <c r="D3" s="78"/>
      <c r="E3" s="78"/>
      <c r="F3" s="78"/>
      <c r="G3" s="294"/>
      <c r="H3" s="294"/>
      <c r="I3" s="374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3"/>
      <c r="B7" s="293"/>
      <c r="C7" s="293"/>
      <c r="D7" s="293"/>
      <c r="E7" s="293"/>
      <c r="F7" s="293"/>
      <c r="G7" s="80"/>
      <c r="H7" s="80"/>
      <c r="I7" s="374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100"/>
      <c r="C12" s="100"/>
      <c r="D12" s="427"/>
      <c r="E12" s="100"/>
      <c r="F12" s="100"/>
      <c r="G12" s="15"/>
      <c r="H12" s="428"/>
      <c r="I12" s="428"/>
    </row>
    <row r="13" spans="1:9" ht="15">
      <c r="A13" s="371"/>
      <c r="B13" s="89"/>
      <c r="C13" s="89"/>
      <c r="D13" s="429"/>
      <c r="E13" s="89"/>
      <c r="F13" s="100"/>
      <c r="G13" s="14"/>
      <c r="H13" s="410"/>
      <c r="I13" s="4"/>
    </row>
    <row r="14" spans="1:9" ht="15">
      <c r="A14" s="371"/>
      <c r="B14" s="89"/>
      <c r="C14" s="89"/>
      <c r="D14" s="429"/>
      <c r="E14" s="89"/>
      <c r="F14" s="89"/>
      <c r="G14" s="14"/>
      <c r="H14" s="410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10"/>
      <c r="I15" s="4"/>
    </row>
    <row r="16" spans="1:9" ht="15">
      <c r="A16" s="371"/>
      <c r="B16" s="89"/>
      <c r="C16" s="89"/>
      <c r="D16" s="429"/>
      <c r="E16" s="89"/>
      <c r="F16" s="89"/>
      <c r="G16" s="89"/>
      <c r="H16" s="410"/>
      <c r="I16" s="4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"/>
    </row>
    <row r="18" spans="1:9" ht="15">
      <c r="A18" s="371"/>
      <c r="B18" s="100"/>
      <c r="C18" s="100"/>
      <c r="D18" s="427"/>
      <c r="E18" s="100"/>
      <c r="F18" s="100"/>
      <c r="G18" s="15"/>
      <c r="H18" s="428"/>
      <c r="I18" s="4"/>
    </row>
    <row r="19" spans="1:9" ht="15">
      <c r="A19" s="371"/>
      <c r="B19" s="89"/>
      <c r="C19" s="89"/>
      <c r="D19" s="429"/>
      <c r="E19" s="89"/>
      <c r="F19" s="100"/>
      <c r="G19" s="14"/>
      <c r="H19" s="410"/>
      <c r="I19" s="4"/>
    </row>
    <row r="20" spans="1:9" ht="15">
      <c r="A20" s="371"/>
      <c r="B20" s="372"/>
      <c r="C20" s="89"/>
      <c r="D20" s="89"/>
      <c r="E20" s="89"/>
      <c r="F20" s="89"/>
      <c r="G20" s="89"/>
      <c r="H20" s="4"/>
      <c r="I20" s="4"/>
    </row>
    <row r="21" spans="1:9" ht="15">
      <c r="A21" s="371"/>
      <c r="B21" s="372"/>
      <c r="C21" s="89"/>
      <c r="D21" s="89"/>
      <c r="E21" s="89"/>
      <c r="F21" s="89"/>
      <c r="G21" s="89"/>
      <c r="H21" s="4"/>
      <c r="I21" s="4"/>
    </row>
    <row r="22" spans="1:9" ht="15">
      <c r="A22" s="371"/>
      <c r="B22" s="372"/>
      <c r="C22" s="89"/>
      <c r="D22" s="89"/>
      <c r="E22" s="89"/>
      <c r="F22" s="89"/>
      <c r="G22" s="89"/>
      <c r="H22" s="4"/>
      <c r="I22" s="4"/>
    </row>
    <row r="23" spans="1:9" ht="15">
      <c r="A23" s="371"/>
      <c r="B23" s="372"/>
      <c r="C23" s="89"/>
      <c r="D23" s="89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477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478</v>
      </c>
      <c r="B1" s="76"/>
      <c r="C1" s="79"/>
      <c r="D1" s="79"/>
      <c r="E1" s="79"/>
      <c r="F1" s="79"/>
      <c r="G1" s="476" t="s">
        <v>108</v>
      </c>
      <c r="H1" s="476"/>
    </row>
    <row r="2" spans="1:10" ht="15">
      <c r="A2" s="78" t="s">
        <v>139</v>
      </c>
      <c r="B2" s="76"/>
      <c r="C2" s="79"/>
      <c r="D2" s="79"/>
      <c r="E2" s="79"/>
      <c r="F2" s="79"/>
      <c r="G2" s="474" t="s">
        <v>623</v>
      </c>
      <c r="H2" s="474"/>
    </row>
    <row r="3" spans="1:10" ht="15">
      <c r="A3" s="78"/>
      <c r="B3" s="78"/>
      <c r="C3" s="78"/>
      <c r="D3" s="78"/>
      <c r="E3" s="78"/>
      <c r="F3" s="78"/>
      <c r="G3" s="294"/>
      <c r="H3" s="294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3"/>
      <c r="B7" s="293"/>
      <c r="C7" s="293"/>
      <c r="D7" s="293"/>
      <c r="E7" s="293"/>
      <c r="F7" s="293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479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30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81" t="s">
        <v>480</v>
      </c>
      <c r="B2" s="481"/>
      <c r="C2" s="481"/>
      <c r="D2" s="481"/>
      <c r="E2" s="396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474" t="s">
        <v>623</v>
      </c>
      <c r="L3" s="47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'[1]ფორმა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92">
        <v>1</v>
      </c>
      <c r="B10" s="363"/>
      <c r="C10" s="100"/>
      <c r="D10" s="100"/>
      <c r="E10" s="100"/>
      <c r="F10" s="100"/>
      <c r="G10" s="100"/>
      <c r="H10" s="100"/>
      <c r="I10" s="100"/>
      <c r="J10" s="434"/>
      <c r="K10" s="4"/>
      <c r="L10" s="100"/>
    </row>
    <row r="11" spans="1:12" ht="15">
      <c r="A11" s="92"/>
      <c r="B11" s="363"/>
      <c r="C11" s="100"/>
      <c r="D11" s="100"/>
      <c r="E11" s="100"/>
      <c r="F11" s="100"/>
      <c r="G11" s="100"/>
      <c r="H11" s="100"/>
      <c r="I11" s="100"/>
      <c r="J11" s="435"/>
      <c r="K11" s="4"/>
      <c r="L11" s="100"/>
    </row>
    <row r="12" spans="1:12" ht="15">
      <c r="A12" s="92"/>
      <c r="B12" s="363"/>
      <c r="C12" s="100"/>
      <c r="D12" s="100"/>
      <c r="E12" s="100"/>
      <c r="F12" s="100"/>
      <c r="G12" s="100"/>
      <c r="H12" s="100"/>
      <c r="I12" s="100"/>
      <c r="J12" s="4"/>
      <c r="K12" s="4"/>
      <c r="L12" s="100"/>
    </row>
    <row r="13" spans="1:12" ht="15">
      <c r="A13" s="100"/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/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/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89" t="s">
        <v>275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89"/>
      <c r="B17" s="363"/>
      <c r="C17" s="101"/>
      <c r="D17" s="101"/>
      <c r="E17" s="101"/>
      <c r="F17" s="101"/>
      <c r="G17" s="89"/>
      <c r="H17" s="89"/>
      <c r="I17" s="89"/>
      <c r="J17" s="89" t="s">
        <v>491</v>
      </c>
      <c r="K17" s="88">
        <f>SUM(K10:K12)</f>
        <v>0</v>
      </c>
      <c r="L17" s="89"/>
    </row>
    <row r="18" spans="1:12" ht="15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189"/>
    </row>
    <row r="19" spans="1:12" ht="15">
      <c r="A19" s="235" t="s">
        <v>492</v>
      </c>
      <c r="B19" s="235"/>
      <c r="C19" s="234"/>
      <c r="D19" s="234"/>
      <c r="E19" s="234"/>
      <c r="F19" s="234"/>
      <c r="G19" s="234"/>
      <c r="H19" s="234"/>
      <c r="I19" s="234"/>
      <c r="J19" s="234"/>
      <c r="K19" s="189"/>
    </row>
    <row r="20" spans="1:12" ht="15">
      <c r="A20" s="235" t="s">
        <v>493</v>
      </c>
      <c r="B20" s="235"/>
      <c r="C20" s="234"/>
      <c r="D20" s="234"/>
      <c r="E20" s="234"/>
      <c r="F20" s="234"/>
      <c r="G20" s="234"/>
      <c r="H20" s="234"/>
      <c r="I20" s="234"/>
      <c r="J20" s="234"/>
      <c r="K20" s="189"/>
    </row>
    <row r="21" spans="1:12" ht="15">
      <c r="A21" s="221" t="s">
        <v>494</v>
      </c>
      <c r="B21" s="235"/>
      <c r="C21" s="189"/>
      <c r="D21" s="189"/>
      <c r="E21" s="189"/>
      <c r="F21" s="189"/>
      <c r="G21" s="189"/>
      <c r="H21" s="189"/>
      <c r="I21" s="189"/>
      <c r="J21" s="189"/>
      <c r="K21" s="189"/>
    </row>
    <row r="22" spans="1:12" ht="15">
      <c r="A22" s="221" t="s">
        <v>495</v>
      </c>
      <c r="B22" s="235"/>
      <c r="C22" s="189"/>
      <c r="D22" s="189"/>
      <c r="E22" s="189"/>
      <c r="F22" s="189"/>
      <c r="G22" s="189"/>
      <c r="H22" s="189"/>
      <c r="I22" s="189"/>
      <c r="J22" s="189"/>
      <c r="K22" s="189"/>
    </row>
    <row r="23" spans="1:12" ht="15" customHeight="1">
      <c r="A23" s="486" t="s">
        <v>512</v>
      </c>
      <c r="B23" s="486"/>
      <c r="C23" s="486"/>
      <c r="D23" s="486"/>
      <c r="E23" s="486"/>
      <c r="F23" s="486"/>
      <c r="G23" s="486"/>
      <c r="H23" s="486"/>
      <c r="I23" s="486"/>
      <c r="J23" s="486"/>
      <c r="K23" s="486"/>
    </row>
    <row r="24" spans="1:12">
      <c r="A24" s="486"/>
      <c r="B24" s="486"/>
      <c r="C24" s="486"/>
      <c r="D24" s="486"/>
      <c r="E24" s="486"/>
      <c r="F24" s="486"/>
      <c r="G24" s="486"/>
      <c r="H24" s="486"/>
      <c r="I24" s="486"/>
      <c r="J24" s="486"/>
      <c r="K24" s="486"/>
    </row>
    <row r="25" spans="1:12" ht="15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</row>
    <row r="26" spans="1:12" ht="15">
      <c r="A26" s="482" t="s">
        <v>106</v>
      </c>
      <c r="B26" s="482"/>
      <c r="C26" s="364"/>
      <c r="D26" s="365"/>
      <c r="E26" s="365"/>
      <c r="F26" s="364"/>
      <c r="G26" s="364"/>
      <c r="H26" s="364"/>
      <c r="I26" s="364"/>
      <c r="J26" s="364"/>
      <c r="K26" s="189"/>
    </row>
    <row r="27" spans="1:12" ht="15">
      <c r="A27" s="364"/>
      <c r="B27" s="365"/>
      <c r="C27" s="364"/>
      <c r="D27" s="365"/>
      <c r="E27" s="365"/>
      <c r="F27" s="364"/>
      <c r="G27" s="364"/>
      <c r="H27" s="364"/>
      <c r="I27" s="364"/>
      <c r="J27" s="366"/>
      <c r="K27" s="189"/>
    </row>
    <row r="28" spans="1:12" ht="15">
      <c r="A28" s="364"/>
      <c r="B28" s="365"/>
      <c r="C28" s="483" t="s">
        <v>267</v>
      </c>
      <c r="D28" s="483"/>
      <c r="E28" s="395"/>
      <c r="F28" s="367"/>
      <c r="G28" s="484" t="s">
        <v>496</v>
      </c>
      <c r="H28" s="484"/>
      <c r="I28" s="484"/>
      <c r="J28" s="368"/>
      <c r="K28" s="189"/>
    </row>
    <row r="29" spans="1:12" ht="15">
      <c r="A29" s="364"/>
      <c r="B29" s="365"/>
      <c r="C29" s="364"/>
      <c r="D29" s="365"/>
      <c r="E29" s="365"/>
      <c r="F29" s="364"/>
      <c r="G29" s="485"/>
      <c r="H29" s="485"/>
      <c r="I29" s="485"/>
      <c r="J29" s="368"/>
      <c r="K29" s="189"/>
    </row>
    <row r="30" spans="1:12" ht="15">
      <c r="A30" s="364"/>
      <c r="B30" s="365"/>
      <c r="C30" s="480" t="s">
        <v>138</v>
      </c>
      <c r="D30" s="480"/>
      <c r="E30" s="395"/>
      <c r="F30" s="367"/>
      <c r="G30" s="364"/>
      <c r="H30" s="364"/>
      <c r="I30" s="364"/>
      <c r="J30" s="364"/>
      <c r="K30" s="189"/>
    </row>
  </sheetData>
  <mergeCells count="7">
    <mergeCell ref="C30:D30"/>
    <mergeCell ref="A2:D2"/>
    <mergeCell ref="K3:L3"/>
    <mergeCell ref="A23:K24"/>
    <mergeCell ref="A26:B26"/>
    <mergeCell ref="C28:D28"/>
    <mergeCell ref="G28:I29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456</v>
      </c>
      <c r="B1" s="78"/>
      <c r="C1" s="488" t="s">
        <v>108</v>
      </c>
      <c r="D1" s="488"/>
    </row>
    <row r="2" spans="1:5">
      <c r="A2" s="76" t="s">
        <v>457</v>
      </c>
      <c r="B2" s="78"/>
      <c r="C2" s="474" t="s">
        <v>623</v>
      </c>
      <c r="D2" s="475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მპგ  "გაერთიანებული დემოკრატიული მოძრაობა "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63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67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29</v>
      </c>
      <c r="B12" s="16" t="s">
        <v>69</v>
      </c>
      <c r="C12" s="34"/>
      <c r="D12" s="35"/>
    </row>
    <row r="13" spans="1:5" s="9" customFormat="1" ht="18">
      <c r="A13" s="16" t="s">
        <v>30</v>
      </c>
      <c r="B13" s="16" t="s">
        <v>70</v>
      </c>
      <c r="C13" s="34"/>
      <c r="D13" s="35"/>
    </row>
    <row r="14" spans="1:5" s="3" customFormat="1">
      <c r="A14" s="14">
        <v>1.2</v>
      </c>
      <c r="B14" s="14" t="s">
        <v>68</v>
      </c>
      <c r="C14" s="84">
        <f>SUM(C15:C16)</f>
        <v>0</v>
      </c>
      <c r="D14" s="84">
        <f>SUM(D15:D16)</f>
        <v>0</v>
      </c>
    </row>
    <row r="15" spans="1:5">
      <c r="A15" s="16" t="s">
        <v>31</v>
      </c>
      <c r="B15" s="16" t="s">
        <v>71</v>
      </c>
      <c r="C15" s="34"/>
      <c r="D15" s="35"/>
    </row>
    <row r="16" spans="1:5">
      <c r="A16" s="16" t="s">
        <v>32</v>
      </c>
      <c r="B16" s="16" t="s">
        <v>72</v>
      </c>
      <c r="C16" s="34"/>
      <c r="D16" s="35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49</v>
      </c>
      <c r="B18" s="16" t="s">
        <v>74</v>
      </c>
      <c r="C18" s="34"/>
      <c r="D18" s="35"/>
    </row>
    <row r="19" spans="1:9">
      <c r="A19" s="16" t="s">
        <v>50</v>
      </c>
      <c r="B19" s="16" t="s">
        <v>75</v>
      </c>
      <c r="C19" s="34"/>
      <c r="D19" s="35"/>
    </row>
    <row r="20" spans="1:9">
      <c r="A20" s="14">
        <v>1.4</v>
      </c>
      <c r="B20" s="14" t="s">
        <v>76</v>
      </c>
      <c r="C20" s="34"/>
      <c r="D20" s="35"/>
    </row>
    <row r="21" spans="1:9">
      <c r="A21" s="14">
        <v>1.5</v>
      </c>
      <c r="B21" s="14" t="s">
        <v>77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458</v>
      </c>
      <c r="B1" s="79"/>
      <c r="C1" s="476" t="s">
        <v>108</v>
      </c>
      <c r="D1" s="476"/>
      <c r="E1" s="93"/>
    </row>
    <row r="2" spans="1:5" s="6" customFormat="1">
      <c r="A2" s="76" t="s">
        <v>455</v>
      </c>
      <c r="B2" s="79"/>
      <c r="C2" s="474" t="s">
        <v>623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80" zoomScaleSheetLayoutView="80" workbookViewId="0">
      <selection activeCell="J44" sqref="J44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223</v>
      </c>
      <c r="B1" s="123"/>
      <c r="C1" s="489" t="s">
        <v>197</v>
      </c>
      <c r="D1" s="489"/>
      <c r="E1" s="107"/>
    </row>
    <row r="2" spans="1:5">
      <c r="A2" s="78" t="s">
        <v>139</v>
      </c>
      <c r="B2" s="123"/>
      <c r="C2" s="348" t="s">
        <v>623</v>
      </c>
      <c r="D2" s="231"/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5">
      <c r="A9" s="49"/>
      <c r="B9" s="50"/>
      <c r="C9" s="159"/>
      <c r="D9" s="159"/>
      <c r="E9" s="107"/>
    </row>
    <row r="10" spans="1:5">
      <c r="A10" s="51" t="s">
        <v>190</v>
      </c>
      <c r="B10" s="52"/>
      <c r="C10" s="127">
        <f>SUM(C11,C34)</f>
        <v>269335.37</v>
      </c>
      <c r="D10" s="127">
        <f>SUM(D11,D34)</f>
        <v>274696.28000000003</v>
      </c>
      <c r="E10" s="107"/>
    </row>
    <row r="11" spans="1:5">
      <c r="A11" s="53" t="s">
        <v>191</v>
      </c>
      <c r="B11" s="54"/>
      <c r="C11" s="87">
        <f>SUM(C14:C32)</f>
        <v>230419.03000000003</v>
      </c>
      <c r="D11" s="87">
        <f>SUM(D12:D32)</f>
        <v>235779.94</v>
      </c>
      <c r="E11" s="107"/>
    </row>
    <row r="12" spans="1:5">
      <c r="A12" s="57">
        <v>1110</v>
      </c>
      <c r="B12" s="56" t="s">
        <v>141</v>
      </c>
      <c r="C12" s="8"/>
      <c r="D12" s="8"/>
      <c r="E12" s="107"/>
    </row>
    <row r="13" spans="1:5">
      <c r="A13" s="57">
        <v>1120</v>
      </c>
      <c r="B13" s="56" t="s">
        <v>142</v>
      </c>
      <c r="C13" s="8"/>
      <c r="D13" s="8"/>
      <c r="E13" s="107"/>
    </row>
    <row r="14" spans="1:5">
      <c r="A14" s="57">
        <v>1211</v>
      </c>
      <c r="B14" s="56" t="s">
        <v>143</v>
      </c>
      <c r="C14" s="8">
        <v>32829.75</v>
      </c>
      <c r="D14" s="8">
        <v>38565.660000000003</v>
      </c>
      <c r="E14" s="107"/>
    </row>
    <row r="15" spans="1:5">
      <c r="A15" s="57">
        <v>1212</v>
      </c>
      <c r="B15" s="56" t="s">
        <v>144</v>
      </c>
      <c r="C15" s="8"/>
      <c r="D15" s="8"/>
      <c r="E15" s="107"/>
    </row>
    <row r="16" spans="1:5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f>1342.3+39</f>
        <v>1381.3</v>
      </c>
      <c r="D28" s="8">
        <f>967.3+39</f>
        <v>1006.3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196207.98</v>
      </c>
      <c r="D32" s="8">
        <v>196207.98</v>
      </c>
      <c r="E32" s="107"/>
    </row>
    <row r="33" spans="1:5">
      <c r="A33" s="31"/>
      <c r="E33" s="107"/>
    </row>
    <row r="34" spans="1:5">
      <c r="A34" s="58" t="s">
        <v>192</v>
      </c>
      <c r="B34" s="56"/>
      <c r="C34" s="87">
        <f>SUM(C35:C42)</f>
        <v>38916.339999999997</v>
      </c>
      <c r="D34" s="87">
        <f>SUM(D35:D42)</f>
        <v>38916.339999999997</v>
      </c>
      <c r="E34" s="107"/>
    </row>
    <row r="35" spans="1:5">
      <c r="A35" s="57">
        <v>2110</v>
      </c>
      <c r="B35" s="56" t="s">
        <v>99</v>
      </c>
      <c r="C35" s="8"/>
      <c r="D35" s="8"/>
      <c r="E35" s="107"/>
    </row>
    <row r="36" spans="1:5">
      <c r="A36" s="57">
        <v>2120</v>
      </c>
      <c r="B36" s="56" t="s">
        <v>162</v>
      </c>
      <c r="C36" s="8">
        <v>30068.28</v>
      </c>
      <c r="D36" s="8">
        <v>30068.28</v>
      </c>
      <c r="E36" s="107"/>
    </row>
    <row r="37" spans="1:5">
      <c r="A37" s="57">
        <v>2130</v>
      </c>
      <c r="B37" s="56" t="s">
        <v>100</v>
      </c>
      <c r="C37" s="8">
        <v>8848.06</v>
      </c>
      <c r="D37" s="8">
        <v>8848.06</v>
      </c>
      <c r="E37" s="107"/>
    </row>
    <row r="38" spans="1:5">
      <c r="A38" s="57">
        <v>2140</v>
      </c>
      <c r="B38" s="56" t="s">
        <v>411</v>
      </c>
      <c r="C38" s="8"/>
      <c r="D38" s="8"/>
      <c r="E38" s="107"/>
    </row>
    <row r="39" spans="1:5">
      <c r="A39" s="57">
        <v>2150</v>
      </c>
      <c r="B39" s="56" t="s">
        <v>415</v>
      </c>
      <c r="C39" s="8"/>
      <c r="D39" s="8"/>
      <c r="E39" s="107"/>
    </row>
    <row r="40" spans="1:5">
      <c r="A40" s="57">
        <v>2220</v>
      </c>
      <c r="B40" s="56" t="s">
        <v>101</v>
      </c>
      <c r="C40" s="8"/>
      <c r="D40" s="8"/>
      <c r="E40" s="107"/>
    </row>
    <row r="41" spans="1:5">
      <c r="A41" s="57">
        <v>2300</v>
      </c>
      <c r="B41" s="56" t="s">
        <v>163</v>
      </c>
      <c r="C41" s="8"/>
      <c r="D41" s="8"/>
      <c r="E41" s="107"/>
    </row>
    <row r="42" spans="1:5">
      <c r="A42" s="57">
        <v>2400</v>
      </c>
      <c r="B42" s="56" t="s">
        <v>164</v>
      </c>
      <c r="C42" s="8"/>
      <c r="D42" s="8"/>
      <c r="E42" s="107"/>
    </row>
    <row r="43" spans="1:5">
      <c r="A43" s="32"/>
      <c r="E43" s="107"/>
    </row>
    <row r="44" spans="1:5">
      <c r="A44" s="55" t="s">
        <v>196</v>
      </c>
      <c r="B44" s="56"/>
      <c r="C44" s="87">
        <f>SUM(C45,C64)</f>
        <v>269335.37</v>
      </c>
      <c r="D44" s="87">
        <f>SUM(D45,D64)</f>
        <v>274696.28000000003</v>
      </c>
      <c r="E44" s="107"/>
    </row>
    <row r="45" spans="1:5">
      <c r="A45" s="58" t="s">
        <v>193</v>
      </c>
      <c r="B45" s="56"/>
      <c r="C45" s="87">
        <f>SUM(C46:C61)</f>
        <v>149942</v>
      </c>
      <c r="D45" s="87">
        <f>SUM(D46:D61)</f>
        <v>149942</v>
      </c>
      <c r="E45" s="107"/>
    </row>
    <row r="46" spans="1:5">
      <c r="A46" s="57">
        <v>3100</v>
      </c>
      <c r="B46" s="56" t="s">
        <v>165</v>
      </c>
      <c r="C46" s="8"/>
      <c r="D46" s="8"/>
      <c r="E46" s="107"/>
    </row>
    <row r="47" spans="1:5">
      <c r="A47" s="57">
        <v>3210</v>
      </c>
      <c r="B47" s="56" t="s">
        <v>166</v>
      </c>
      <c r="C47" s="8">
        <v>149942</v>
      </c>
      <c r="D47" s="8">
        <v>149942</v>
      </c>
      <c r="E47" s="107"/>
    </row>
    <row r="48" spans="1:5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/>
      <c r="D53" s="8"/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>
        <v>0</v>
      </c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8" t="s">
        <v>194</v>
      </c>
      <c r="B64" s="56"/>
      <c r="C64" s="87">
        <f>SUM(C65:C67)</f>
        <v>119393.37</v>
      </c>
      <c r="D64" s="87">
        <f>SUM(D65:D67)</f>
        <v>124754.28000000003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269335.37-149942</f>
        <v>119393.37</v>
      </c>
      <c r="D67" s="8">
        <f>274696.28-149942</f>
        <v>124754.28000000003</v>
      </c>
      <c r="E67" s="107"/>
    </row>
    <row r="68" spans="1:5">
      <c r="A68" s="32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18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X45" sqref="X4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452</v>
      </c>
      <c r="B1" s="78"/>
      <c r="C1" s="78"/>
      <c r="D1" s="78"/>
      <c r="E1" s="78"/>
      <c r="F1" s="78"/>
      <c r="G1" s="78"/>
      <c r="H1" s="78"/>
      <c r="I1" s="476" t="s">
        <v>108</v>
      </c>
      <c r="J1" s="476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474" t="s">
        <v>623</v>
      </c>
      <c r="J2" s="475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მპგ  "გაერთიანებული დემოკრატიული მოძრაობა "</v>
      </c>
      <c r="B5" s="387"/>
      <c r="C5" s="387"/>
      <c r="D5" s="387"/>
      <c r="E5" s="387"/>
      <c r="F5" s="388"/>
      <c r="G5" s="387"/>
      <c r="H5" s="387"/>
      <c r="I5" s="387"/>
      <c r="J5" s="387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63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>
      <c r="A10" s="160">
        <v>1</v>
      </c>
      <c r="B10" s="63" t="s">
        <v>520</v>
      </c>
      <c r="C10" s="161" t="s">
        <v>521</v>
      </c>
      <c r="D10" s="162" t="s">
        <v>522</v>
      </c>
      <c r="E10" s="158">
        <v>39836</v>
      </c>
      <c r="F10" s="28">
        <v>32829.75</v>
      </c>
      <c r="G10" s="28">
        <v>83086</v>
      </c>
      <c r="H10" s="28">
        <v>77350.09</v>
      </c>
      <c r="I10" s="28">
        <f>F10+G10-H10</f>
        <v>38565.660000000003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106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1"/>
      <c r="D17" s="106"/>
      <c r="E17" s="106"/>
      <c r="F17" s="291"/>
      <c r="G17" s="292"/>
      <c r="H17" s="292"/>
      <c r="I17" s="103"/>
      <c r="J17" s="103"/>
    </row>
    <row r="18" spans="1:10">
      <c r="A18" s="103"/>
      <c r="B18" s="106"/>
      <c r="C18" s="241" t="s">
        <v>267</v>
      </c>
      <c r="D18" s="241"/>
      <c r="E18" s="106"/>
      <c r="F18" s="106" t="s">
        <v>272</v>
      </c>
      <c r="G18" s="103"/>
      <c r="H18" s="103"/>
      <c r="I18" s="103"/>
      <c r="J18" s="103"/>
    </row>
    <row r="19" spans="1:10">
      <c r="A19" s="103"/>
      <c r="B19" s="106"/>
      <c r="C19" s="242" t="s">
        <v>138</v>
      </c>
      <c r="D19" s="106"/>
      <c r="E19" s="106"/>
      <c r="F19" s="106" t="s">
        <v>268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2" sqref="C2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476" t="s">
        <v>108</v>
      </c>
      <c r="D1" s="476"/>
      <c r="E1" s="110"/>
    </row>
    <row r="2" spans="1:7">
      <c r="A2" s="78" t="s">
        <v>139</v>
      </c>
      <c r="B2" s="78"/>
      <c r="C2" s="474" t="s">
        <v>623</v>
      </c>
      <c r="D2" s="475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390" t="str">
        <f>'ფორმა N1'!D4</f>
        <v>მპგ  "გაერთიანებული დემოკრატიული მოძრაობა 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63</v>
      </c>
      <c r="B8" s="81" t="s">
        <v>248</v>
      </c>
      <c r="C8" s="81" t="s">
        <v>65</v>
      </c>
      <c r="D8" s="81" t="s">
        <v>66</v>
      </c>
      <c r="E8" s="110"/>
    </row>
    <row r="9" spans="1:7" s="7" customFormat="1" ht="16.5" customHeight="1">
      <c r="A9" s="246">
        <v>1</v>
      </c>
      <c r="B9" s="246" t="s">
        <v>64</v>
      </c>
      <c r="C9" s="87">
        <f>SUM(C10,C26)</f>
        <v>83086</v>
      </c>
      <c r="D9" s="87">
        <f>SUM(D10,D26)</f>
        <v>83086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83086</v>
      </c>
      <c r="D10" s="87">
        <f>SUM(D11,D12,D16,D19,D24,D25)</f>
        <v>83086</v>
      </c>
      <c r="E10" s="110"/>
    </row>
    <row r="11" spans="1:7" s="9" customFormat="1" ht="16.5" customHeight="1">
      <c r="A11" s="90" t="s">
        <v>29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30</v>
      </c>
      <c r="B12" s="90" t="s">
        <v>307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/>
      <c r="D13" s="8"/>
      <c r="E13" s="110"/>
    </row>
    <row r="14" spans="1:7" s="3" customFormat="1" ht="16.5" customHeight="1">
      <c r="A14" s="99" t="s">
        <v>505</v>
      </c>
      <c r="B14" s="99" t="s">
        <v>504</v>
      </c>
      <c r="C14" s="8"/>
      <c r="D14" s="8"/>
      <c r="E14" s="110"/>
    </row>
    <row r="15" spans="1:7" s="3" customFormat="1" ht="16.5" customHeight="1">
      <c r="A15" s="99" t="s">
        <v>506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83086</v>
      </c>
      <c r="D16" s="109">
        <f>SUM(D17:D18)</f>
        <v>83086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83086</v>
      </c>
      <c r="D17" s="8">
        <v>83086</v>
      </c>
      <c r="E17" s="110"/>
    </row>
    <row r="18" spans="1:5" s="3" customFormat="1" ht="30">
      <c r="A18" s="99" t="s">
        <v>84</v>
      </c>
      <c r="B18" s="99" t="s">
        <v>109</v>
      </c>
      <c r="C18" s="8"/>
      <c r="D18" s="8"/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2"/>
      <c r="D24" s="8"/>
      <c r="E24" s="110"/>
    </row>
    <row r="25" spans="1:5" s="3" customFormat="1">
      <c r="A25" s="90" t="s">
        <v>250</v>
      </c>
      <c r="B25" s="90" t="s">
        <v>588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453</v>
      </c>
      <c r="B30" s="254" t="s">
        <v>309</v>
      </c>
      <c r="C30" s="8"/>
      <c r="D30" s="8"/>
      <c r="E30" s="110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507</v>
      </c>
      <c r="C32" s="8"/>
      <c r="D32" s="8"/>
      <c r="E32" s="110"/>
    </row>
    <row r="33" spans="1:9">
      <c r="A33" s="254" t="s">
        <v>13</v>
      </c>
      <c r="B33" s="254" t="s">
        <v>508</v>
      </c>
      <c r="C33" s="8"/>
      <c r="D33" s="8"/>
      <c r="E33" s="110"/>
    </row>
    <row r="34" spans="1:9">
      <c r="A34" s="254" t="s">
        <v>280</v>
      </c>
      <c r="B34" s="254" t="s">
        <v>509</v>
      </c>
      <c r="C34" s="8"/>
      <c r="D34" s="8"/>
      <c r="E34" s="110"/>
    </row>
    <row r="35" spans="1:9">
      <c r="A35" s="90" t="s">
        <v>33</v>
      </c>
      <c r="B35" s="267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6" t="s">
        <v>369</v>
      </c>
      <c r="B1" s="78"/>
      <c r="C1" s="78"/>
      <c r="D1" s="78"/>
      <c r="E1" s="78"/>
      <c r="F1" s="78"/>
      <c r="G1" s="169" t="s">
        <v>108</v>
      </c>
      <c r="H1" s="170"/>
    </row>
    <row r="2" spans="1:8">
      <c r="A2" s="78" t="s">
        <v>139</v>
      </c>
      <c r="B2" s="78"/>
      <c r="C2" s="78"/>
      <c r="D2" s="78"/>
      <c r="E2" s="78"/>
      <c r="F2" s="78"/>
      <c r="G2" s="348" t="s">
        <v>623</v>
      </c>
      <c r="H2" s="170"/>
    </row>
    <row r="3" spans="1:8">
      <c r="A3" s="78"/>
      <c r="B3" s="78"/>
      <c r="C3" s="78"/>
      <c r="D3" s="78"/>
      <c r="E3" s="78"/>
      <c r="F3" s="78"/>
      <c r="G3" s="104"/>
      <c r="H3" s="170"/>
    </row>
    <row r="4" spans="1:8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1" t="s">
        <v>312</v>
      </c>
      <c r="B8" s="171" t="s">
        <v>140</v>
      </c>
      <c r="C8" s="172" t="s">
        <v>367</v>
      </c>
      <c r="D8" s="172" t="s">
        <v>368</v>
      </c>
      <c r="E8" s="172" t="s">
        <v>274</v>
      </c>
      <c r="F8" s="171" t="s">
        <v>319</v>
      </c>
      <c r="G8" s="172" t="s">
        <v>313</v>
      </c>
      <c r="H8" s="107"/>
    </row>
    <row r="9" spans="1:8">
      <c r="A9" s="173" t="s">
        <v>314</v>
      </c>
      <c r="B9" s="174"/>
      <c r="C9" s="175"/>
      <c r="D9" s="176"/>
      <c r="E9" s="176"/>
      <c r="F9" s="176"/>
      <c r="G9" s="177"/>
      <c r="H9" s="107"/>
    </row>
    <row r="10" spans="1:8" ht="15.75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7"/>
    </row>
    <row r="11" spans="1:8" ht="15.75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7"/>
    </row>
    <row r="12" spans="1:8" ht="15.75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7"/>
    </row>
    <row r="13" spans="1:8" ht="15.75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7"/>
    </row>
    <row r="14" spans="1:8" ht="15.75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7"/>
    </row>
    <row r="15" spans="1:8" ht="15.75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7"/>
    </row>
    <row r="16" spans="1:8" ht="15.75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7"/>
    </row>
    <row r="17" spans="1:8" ht="15.75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7"/>
    </row>
    <row r="18" spans="1:8" ht="15.75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7"/>
    </row>
    <row r="19" spans="1:8" ht="15.75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7"/>
    </row>
    <row r="20" spans="1:8" ht="15.75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7"/>
    </row>
    <row r="21" spans="1:8" ht="15.75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7"/>
    </row>
    <row r="22" spans="1:8" ht="15.75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7"/>
    </row>
    <row r="23" spans="1:8" ht="15.75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7"/>
    </row>
    <row r="24" spans="1:8" ht="15.75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7"/>
    </row>
    <row r="25" spans="1:8" ht="15.75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7"/>
    </row>
    <row r="26" spans="1:8" ht="15.75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7"/>
    </row>
    <row r="27" spans="1:8" ht="15.75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7"/>
    </row>
    <row r="28" spans="1:8" ht="15.75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7"/>
    </row>
    <row r="29" spans="1:8" ht="15.75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7"/>
    </row>
    <row r="30" spans="1:8" ht="15.75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7"/>
    </row>
    <row r="31" spans="1:8" ht="15.75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7"/>
    </row>
    <row r="32" spans="1:8" ht="15.75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7"/>
    </row>
    <row r="33" spans="1:10" ht="15.75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7"/>
    </row>
    <row r="34" spans="1:10" ht="15.75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7"/>
    </row>
    <row r="35" spans="1:10" ht="15.75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7"/>
    </row>
    <row r="36" spans="1:10" ht="15.75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7"/>
    </row>
    <row r="37" spans="1:10" ht="15.75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7"/>
    </row>
    <row r="38" spans="1:10" ht="15.75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7"/>
    </row>
    <row r="39" spans="1:10" ht="15.75">
      <c r="A39" s="174" t="s">
        <v>277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7"/>
    </row>
    <row r="40" spans="1:10">
      <c r="A40" s="183" t="s">
        <v>315</v>
      </c>
      <c r="B40" s="184"/>
      <c r="C40" s="185"/>
      <c r="D40" s="186"/>
      <c r="E40" s="186"/>
      <c r="F40" s="187"/>
      <c r="G40" s="188" t="str">
        <f>G39</f>
        <v/>
      </c>
      <c r="H40" s="107"/>
    </row>
    <row r="44" spans="1:10">
      <c r="B44" s="191" t="s">
        <v>106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267</v>
      </c>
      <c r="F47" s="196" t="s">
        <v>272</v>
      </c>
      <c r="G47" s="194"/>
      <c r="H47" s="190"/>
      <c r="I47" s="190"/>
      <c r="J47" s="190"/>
    </row>
    <row r="48" spans="1:10">
      <c r="A48" s="190"/>
      <c r="C48" s="197" t="s">
        <v>138</v>
      </c>
      <c r="F48" s="189" t="s">
        <v>268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488" t="s">
        <v>108</v>
      </c>
      <c r="J1" s="488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474" t="s">
        <v>623</v>
      </c>
      <c r="J2" s="475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398"/>
      <c r="K3" s="146"/>
    </row>
    <row r="4" spans="1:12" s="2" customFormat="1" ht="15">
      <c r="A4" s="78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'[1]ფორმა N1'!D4</f>
        <v>მპგ  "გაერთიანებული დემოკრატიული მოძრაობა 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90" t="s">
        <v>219</v>
      </c>
      <c r="C7" s="490"/>
      <c r="D7" s="490" t="s">
        <v>291</v>
      </c>
      <c r="E7" s="490"/>
      <c r="F7" s="490" t="s">
        <v>292</v>
      </c>
      <c r="G7" s="490"/>
      <c r="H7" s="400" t="s">
        <v>278</v>
      </c>
      <c r="I7" s="490" t="s">
        <v>222</v>
      </c>
      <c r="J7" s="490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405</v>
      </c>
      <c r="C9" s="84">
        <f>SUM(C10,C14,C17)</f>
        <v>38916.335999999996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405</v>
      </c>
      <c r="J9" s="84">
        <f t="shared" si="0"/>
        <v>38916.335999999996</v>
      </c>
      <c r="K9" s="147"/>
    </row>
    <row r="10" spans="1:12" ht="15">
      <c r="A10" s="61" t="s">
        <v>116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1" t="s">
        <v>117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118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119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120</v>
      </c>
      <c r="B14" s="135">
        <f>SUM(B15:B16)</f>
        <v>248</v>
      </c>
      <c r="C14" s="135">
        <f>SUM(C15:C16)</f>
        <v>30068.28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248</v>
      </c>
      <c r="J14" s="135">
        <f t="shared" si="2"/>
        <v>30068.28</v>
      </c>
      <c r="K14" s="147"/>
    </row>
    <row r="15" spans="1:12" ht="15">
      <c r="A15" s="61" t="s">
        <v>121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7"/>
    </row>
    <row r="16" spans="1:12" ht="15">
      <c r="A16" s="61" t="s">
        <v>122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7"/>
    </row>
    <row r="17" spans="1:11" ht="15">
      <c r="A17" s="61" t="s">
        <v>123</v>
      </c>
      <c r="B17" s="135">
        <f>SUM(B18:B19,B22,B23)</f>
        <v>157</v>
      </c>
      <c r="C17" s="135">
        <f>SUM(C18:C19,C22,C23)</f>
        <v>8848.0560000000005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 t="shared" si="3"/>
        <v>0</v>
      </c>
      <c r="H17" s="135">
        <f>SUM(H18:H19,H22,H23)</f>
        <v>0</v>
      </c>
      <c r="I17" s="135">
        <f>SUM(I18:I19,I22,I23)</f>
        <v>157</v>
      </c>
      <c r="J17" s="135">
        <f t="shared" si="3"/>
        <v>8848.0560000000005</v>
      </c>
      <c r="K17" s="147"/>
    </row>
    <row r="18" spans="1:11" ht="15">
      <c r="A18" s="61" t="s">
        <v>124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7"/>
    </row>
    <row r="19" spans="1:11" ht="15">
      <c r="A19" s="61" t="s">
        <v>125</v>
      </c>
      <c r="B19" s="135">
        <f>SUM(B20:B21)</f>
        <v>3</v>
      </c>
      <c r="C19" s="135">
        <f>SUM(C20:C21)</f>
        <v>1483.96</v>
      </c>
      <c r="D19" s="135">
        <f t="shared" ref="D19:J19" si="5">SUM(D20:D21)</f>
        <v>0</v>
      </c>
      <c r="E19" s="135">
        <f>SUM(E20:E21)</f>
        <v>0</v>
      </c>
      <c r="F19" s="135">
        <f t="shared" si="5"/>
        <v>0</v>
      </c>
      <c r="G19" s="135">
        <f t="shared" si="5"/>
        <v>0</v>
      </c>
      <c r="H19" s="135">
        <f>SUM(H20:H21)</f>
        <v>0</v>
      </c>
      <c r="I19" s="135">
        <f>SUM(I20:I21)</f>
        <v>3</v>
      </c>
      <c r="J19" s="135">
        <f t="shared" si="5"/>
        <v>1483.96</v>
      </c>
      <c r="K19" s="147"/>
    </row>
    <row r="20" spans="1:11" ht="15">
      <c r="A20" s="61" t="s">
        <v>126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7"/>
    </row>
    <row r="21" spans="1:11" ht="15">
      <c r="A21" s="61" t="s">
        <v>127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7"/>
    </row>
    <row r="22" spans="1:11" ht="15">
      <c r="A22" s="61" t="s">
        <v>128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7"/>
    </row>
    <row r="23" spans="1:11" ht="15">
      <c r="A23" s="61" t="s">
        <v>129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7"/>
    </row>
    <row r="24" spans="1:11" ht="15">
      <c r="A24" s="60" t="s">
        <v>130</v>
      </c>
      <c r="B24" s="84">
        <f>SUM(B25:B31)</f>
        <v>0</v>
      </c>
      <c r="C24" s="84">
        <f t="shared" ref="C24:J24" si="6">SUM(C25:C31)</f>
        <v>0</v>
      </c>
      <c r="D24" s="84">
        <f t="shared" si="6"/>
        <v>0</v>
      </c>
      <c r="E24" s="84">
        <f t="shared" si="6"/>
        <v>0</v>
      </c>
      <c r="F24" s="84">
        <f t="shared" si="6"/>
        <v>0</v>
      </c>
      <c r="G24" s="84">
        <f t="shared" si="6"/>
        <v>0</v>
      </c>
      <c r="H24" s="84">
        <f t="shared" si="6"/>
        <v>0</v>
      </c>
      <c r="I24" s="84">
        <f t="shared" si="6"/>
        <v>0</v>
      </c>
      <c r="J24" s="84">
        <f t="shared" si="6"/>
        <v>0</v>
      </c>
      <c r="K24" s="147"/>
    </row>
    <row r="25" spans="1:11" ht="15">
      <c r="A25" s="61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263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J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7"/>
        <v>0</v>
      </c>
      <c r="K32" s="147"/>
    </row>
    <row r="33" spans="1:11" ht="15">
      <c r="A33" s="61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132</v>
      </c>
      <c r="B36" s="84">
        <f t="shared" ref="B36:J36" si="8">SUM(B37:B39,B42)</f>
        <v>0</v>
      </c>
      <c r="C36" s="84">
        <f t="shared" si="8"/>
        <v>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0</v>
      </c>
      <c r="K36" s="147"/>
    </row>
    <row r="37" spans="1:11" ht="15">
      <c r="A37" s="61" t="s">
        <v>133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134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135</v>
      </c>
      <c r="B39" s="135">
        <f t="shared" ref="B39:J39" si="9">SUM(B40:B41)</f>
        <v>0</v>
      </c>
      <c r="C39" s="135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135">
        <f t="shared" si="9"/>
        <v>0</v>
      </c>
      <c r="K39" s="147"/>
    </row>
    <row r="40" spans="1:11" ht="30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136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137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397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348" t="s">
        <v>623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63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8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8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8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8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8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8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8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8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8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8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8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8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8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75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623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26" t="s">
        <v>523</v>
      </c>
      <c r="C9" s="26" t="s">
        <v>524</v>
      </c>
      <c r="D9" s="26" t="s">
        <v>525</v>
      </c>
      <c r="E9" s="26">
        <v>1998</v>
      </c>
      <c r="F9" s="26" t="s">
        <v>526</v>
      </c>
      <c r="G9" s="26">
        <v>3342.34</v>
      </c>
      <c r="H9" s="408">
        <v>40673</v>
      </c>
      <c r="I9" s="26" t="s">
        <v>527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325</v>
      </c>
      <c r="B1" s="199"/>
      <c r="C1" s="199"/>
      <c r="D1" s="199"/>
      <c r="E1" s="199"/>
      <c r="F1" s="80"/>
      <c r="G1" s="80" t="s">
        <v>108</v>
      </c>
      <c r="H1" s="203"/>
    </row>
    <row r="2" spans="1:8" s="202" customFormat="1" ht="15">
      <c r="A2" s="203" t="s">
        <v>316</v>
      </c>
      <c r="B2" s="199"/>
      <c r="C2" s="199"/>
      <c r="D2" s="199"/>
      <c r="E2" s="200"/>
      <c r="F2" s="200"/>
      <c r="G2" s="348" t="s">
        <v>623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6" t="s">
        <v>273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მპგ  "გაერთიანებული დემოკრატიული მოძრაობა 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63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0"/>
  <sheetViews>
    <sheetView view="pageBreakPreview" zoomScale="80" zoomScaleNormal="80" zoomScaleSheetLayoutView="80" workbookViewId="0">
      <selection activeCell="I42" sqref="I4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459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1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348" t="s">
        <v>623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'[1]ფორმა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0" customFormat="1" ht="15">
      <c r="A5" s="228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439" t="s">
        <v>63</v>
      </c>
      <c r="B7" s="440" t="s">
        <v>380</v>
      </c>
      <c r="C7" s="440" t="s">
        <v>381</v>
      </c>
      <c r="D7" s="440" t="s">
        <v>383</v>
      </c>
      <c r="E7" s="440" t="s">
        <v>382</v>
      </c>
      <c r="F7" s="440" t="s">
        <v>391</v>
      </c>
      <c r="G7" s="440" t="s">
        <v>392</v>
      </c>
      <c r="H7" s="440" t="s">
        <v>386</v>
      </c>
      <c r="I7" s="440" t="s">
        <v>387</v>
      </c>
      <c r="J7" s="440" t="s">
        <v>399</v>
      </c>
      <c r="K7" s="440" t="s">
        <v>388</v>
      </c>
    </row>
    <row r="8" spans="1:11" ht="15">
      <c r="A8" s="441">
        <v>1</v>
      </c>
      <c r="B8" s="441">
        <v>2</v>
      </c>
      <c r="C8" s="440">
        <v>3</v>
      </c>
      <c r="D8" s="441">
        <v>4</v>
      </c>
      <c r="E8" s="440">
        <v>5</v>
      </c>
      <c r="F8" s="441">
        <v>6</v>
      </c>
      <c r="G8" s="440">
        <v>7</v>
      </c>
      <c r="H8" s="441">
        <v>8</v>
      </c>
      <c r="I8" s="440">
        <v>9</v>
      </c>
      <c r="J8" s="441">
        <v>10</v>
      </c>
      <c r="K8" s="440">
        <v>11</v>
      </c>
    </row>
    <row r="9" spans="1:11" ht="30">
      <c r="A9" s="442">
        <v>1</v>
      </c>
      <c r="B9" s="443" t="s">
        <v>528</v>
      </c>
      <c r="C9" s="444" t="s">
        <v>529</v>
      </c>
      <c r="D9" s="445"/>
      <c r="E9" s="446">
        <v>318</v>
      </c>
      <c r="F9" s="444" t="s">
        <v>530</v>
      </c>
      <c r="G9" s="447">
        <v>65002001337</v>
      </c>
      <c r="H9" s="409" t="s">
        <v>531</v>
      </c>
      <c r="I9" s="409" t="s">
        <v>532</v>
      </c>
      <c r="J9" s="409"/>
      <c r="K9" s="444"/>
    </row>
    <row r="10" spans="1:11" ht="15">
      <c r="A10" s="442">
        <f>A9+1</f>
        <v>2</v>
      </c>
      <c r="B10" s="443" t="s">
        <v>533</v>
      </c>
      <c r="C10" s="444" t="s">
        <v>529</v>
      </c>
      <c r="D10" s="448">
        <v>42830</v>
      </c>
      <c r="E10" s="444"/>
      <c r="F10" s="447" t="s">
        <v>534</v>
      </c>
      <c r="G10" s="449" t="s">
        <v>535</v>
      </c>
      <c r="H10" s="447" t="s">
        <v>536</v>
      </c>
      <c r="I10" s="447" t="s">
        <v>537</v>
      </c>
      <c r="J10" s="409"/>
      <c r="K10" s="444"/>
    </row>
    <row r="11" spans="1:11" ht="15">
      <c r="A11" s="442">
        <f t="shared" ref="A11:A21" si="0">A10+1</f>
        <v>3</v>
      </c>
      <c r="B11" s="450" t="s">
        <v>538</v>
      </c>
      <c r="C11" s="444" t="s">
        <v>529</v>
      </c>
      <c r="D11" s="448">
        <v>43040</v>
      </c>
      <c r="E11" s="444"/>
      <c r="F11" s="451" t="s">
        <v>539</v>
      </c>
      <c r="G11" s="452" t="s">
        <v>540</v>
      </c>
      <c r="H11" s="451" t="s">
        <v>541</v>
      </c>
      <c r="I11" s="451" t="s">
        <v>542</v>
      </c>
      <c r="J11" s="409"/>
      <c r="K11" s="444"/>
    </row>
    <row r="12" spans="1:11" ht="15">
      <c r="A12" s="442">
        <f t="shared" si="0"/>
        <v>4</v>
      </c>
      <c r="B12" s="453" t="s">
        <v>543</v>
      </c>
      <c r="C12" s="444" t="s">
        <v>529</v>
      </c>
      <c r="D12" s="448" t="s">
        <v>592</v>
      </c>
      <c r="E12" s="444"/>
      <c r="F12" s="451" t="s">
        <v>593</v>
      </c>
      <c r="G12" s="452" t="s">
        <v>545</v>
      </c>
      <c r="H12" s="451" t="s">
        <v>546</v>
      </c>
      <c r="I12" s="451" t="s">
        <v>547</v>
      </c>
      <c r="J12" s="409"/>
      <c r="K12" s="444"/>
    </row>
    <row r="13" spans="1:11" ht="15">
      <c r="A13" s="442">
        <f t="shared" si="0"/>
        <v>5</v>
      </c>
      <c r="B13" s="454" t="s">
        <v>548</v>
      </c>
      <c r="C13" s="444" t="s">
        <v>529</v>
      </c>
      <c r="D13" s="455" t="s">
        <v>594</v>
      </c>
      <c r="E13" s="444"/>
      <c r="F13" s="447" t="s">
        <v>544</v>
      </c>
      <c r="G13" s="449" t="s">
        <v>595</v>
      </c>
      <c r="H13" s="447" t="s">
        <v>555</v>
      </c>
      <c r="I13" s="447" t="s">
        <v>596</v>
      </c>
      <c r="J13" s="409"/>
      <c r="K13" s="444"/>
    </row>
    <row r="14" spans="1:11" ht="15">
      <c r="A14" s="442">
        <f t="shared" si="0"/>
        <v>6</v>
      </c>
      <c r="B14" s="454" t="s">
        <v>550</v>
      </c>
      <c r="C14" s="444" t="s">
        <v>529</v>
      </c>
      <c r="D14" s="448">
        <v>43051</v>
      </c>
      <c r="E14" s="444"/>
      <c r="F14" s="447" t="s">
        <v>551</v>
      </c>
      <c r="G14" s="456" t="s">
        <v>552</v>
      </c>
      <c r="H14" s="447" t="s">
        <v>553</v>
      </c>
      <c r="I14" s="447" t="s">
        <v>554</v>
      </c>
      <c r="J14" s="409"/>
      <c r="K14" s="444"/>
    </row>
    <row r="15" spans="1:11" ht="15">
      <c r="A15" s="442">
        <f t="shared" si="0"/>
        <v>7</v>
      </c>
      <c r="B15" s="457" t="s">
        <v>597</v>
      </c>
      <c r="C15" s="444" t="s">
        <v>529</v>
      </c>
      <c r="D15" s="448">
        <v>43040</v>
      </c>
      <c r="E15" s="444"/>
      <c r="F15" s="447" t="s">
        <v>549</v>
      </c>
      <c r="G15" s="458" t="s">
        <v>598</v>
      </c>
      <c r="H15" s="447" t="s">
        <v>546</v>
      </c>
      <c r="I15" s="447" t="s">
        <v>599</v>
      </c>
      <c r="J15" s="409"/>
      <c r="K15" s="444"/>
    </row>
    <row r="16" spans="1:11" ht="15">
      <c r="A16" s="442">
        <f t="shared" si="0"/>
        <v>8</v>
      </c>
      <c r="B16" s="459" t="s">
        <v>600</v>
      </c>
      <c r="C16" s="444" t="s">
        <v>529</v>
      </c>
      <c r="D16" s="448">
        <v>43069</v>
      </c>
      <c r="E16" s="444"/>
      <c r="F16" s="460">
        <v>625</v>
      </c>
      <c r="G16" s="461" t="s">
        <v>601</v>
      </c>
      <c r="H16" s="447" t="s">
        <v>602</v>
      </c>
      <c r="I16" s="447" t="s">
        <v>603</v>
      </c>
      <c r="J16" s="409"/>
      <c r="K16" s="444"/>
    </row>
    <row r="17" spans="1:11" ht="15">
      <c r="A17" s="442">
        <f t="shared" si="0"/>
        <v>9</v>
      </c>
      <c r="B17" s="459" t="s">
        <v>604</v>
      </c>
      <c r="C17" s="444" t="s">
        <v>529</v>
      </c>
      <c r="D17" s="448">
        <v>43040</v>
      </c>
      <c r="E17" s="444"/>
      <c r="F17" s="460">
        <v>375</v>
      </c>
      <c r="G17" s="461" t="s">
        <v>605</v>
      </c>
      <c r="H17" s="447" t="s">
        <v>606</v>
      </c>
      <c r="I17" s="447" t="s">
        <v>607</v>
      </c>
      <c r="J17" s="409"/>
      <c r="K17" s="444"/>
    </row>
    <row r="18" spans="1:11" ht="15">
      <c r="A18" s="442">
        <f t="shared" si="0"/>
        <v>10</v>
      </c>
      <c r="B18" s="459" t="s">
        <v>560</v>
      </c>
      <c r="C18" s="444" t="s">
        <v>529</v>
      </c>
      <c r="D18" s="445">
        <v>43040</v>
      </c>
      <c r="E18" s="462"/>
      <c r="F18" s="463">
        <v>750</v>
      </c>
      <c r="G18" s="461" t="s">
        <v>608</v>
      </c>
      <c r="H18" s="409" t="s">
        <v>561</v>
      </c>
      <c r="I18" s="409" t="s">
        <v>609</v>
      </c>
      <c r="J18" s="409"/>
      <c r="K18" s="444"/>
    </row>
    <row r="19" spans="1:11" ht="15">
      <c r="A19" s="442">
        <f t="shared" si="0"/>
        <v>11</v>
      </c>
      <c r="B19" s="459" t="s">
        <v>610</v>
      </c>
      <c r="C19" s="444" t="s">
        <v>529</v>
      </c>
      <c r="D19" s="448">
        <v>43040</v>
      </c>
      <c r="E19" s="444"/>
      <c r="F19" s="455">
        <v>550</v>
      </c>
      <c r="G19" s="461" t="s">
        <v>611</v>
      </c>
      <c r="H19" s="447" t="s">
        <v>612</v>
      </c>
      <c r="I19" s="447" t="s">
        <v>613</v>
      </c>
      <c r="J19" s="409"/>
      <c r="K19" s="444"/>
    </row>
    <row r="20" spans="1:11" ht="15">
      <c r="A20" s="442">
        <f t="shared" si="0"/>
        <v>12</v>
      </c>
      <c r="B20" s="457" t="s">
        <v>562</v>
      </c>
      <c r="C20" s="444" t="s">
        <v>529</v>
      </c>
      <c r="D20" s="448" t="s">
        <v>614</v>
      </c>
      <c r="E20" s="444"/>
      <c r="F20" s="455">
        <v>500</v>
      </c>
      <c r="G20" s="449" t="s">
        <v>563</v>
      </c>
      <c r="H20" s="447" t="s">
        <v>564</v>
      </c>
      <c r="I20" s="447" t="s">
        <v>565</v>
      </c>
      <c r="J20" s="409"/>
      <c r="K20" s="444"/>
    </row>
    <row r="21" spans="1:11" ht="15">
      <c r="A21" s="442">
        <f t="shared" si="0"/>
        <v>13</v>
      </c>
      <c r="B21" s="454" t="s">
        <v>556</v>
      </c>
      <c r="C21" s="444" t="s">
        <v>529</v>
      </c>
      <c r="D21" s="448">
        <v>42689</v>
      </c>
      <c r="E21" s="444"/>
      <c r="F21" s="455">
        <v>1000</v>
      </c>
      <c r="G21" s="456" t="s">
        <v>557</v>
      </c>
      <c r="H21" s="447" t="s">
        <v>558</v>
      </c>
      <c r="I21" s="447" t="s">
        <v>559</v>
      </c>
      <c r="J21" s="409"/>
      <c r="K21" s="444"/>
    </row>
    <row r="22" spans="1:11" ht="15">
      <c r="A22" s="442" t="s">
        <v>277</v>
      </c>
      <c r="B22" s="464"/>
      <c r="C22" s="464"/>
      <c r="D22" s="464"/>
      <c r="E22" s="464"/>
      <c r="F22" s="464"/>
      <c r="G22" s="464"/>
      <c r="H22" s="226"/>
      <c r="I22" s="226"/>
      <c r="J22" s="226"/>
      <c r="K22" s="464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5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5">
      <c r="A26" s="2"/>
      <c r="B26" s="73" t="s">
        <v>106</v>
      </c>
      <c r="C26" s="2"/>
      <c r="D26" s="2"/>
      <c r="E26" s="437"/>
      <c r="F26" s="2"/>
      <c r="G26" s="2"/>
      <c r="H26" s="2"/>
      <c r="I26" s="2"/>
      <c r="J26" s="2"/>
      <c r="K26" s="2"/>
    </row>
    <row r="27" spans="1:11" ht="15">
      <c r="A27" s="2"/>
      <c r="B27" s="2"/>
      <c r="C27" s="491"/>
      <c r="D27" s="491"/>
      <c r="F27" s="72"/>
      <c r="G27" s="75"/>
    </row>
    <row r="28" spans="1:11" ht="15">
      <c r="B28" s="2"/>
      <c r="C28" s="71" t="s">
        <v>267</v>
      </c>
      <c r="D28" s="2"/>
      <c r="F28" s="12" t="s">
        <v>272</v>
      </c>
    </row>
    <row r="29" spans="1:11" ht="15">
      <c r="B29" s="2"/>
      <c r="C29" s="2"/>
      <c r="D29" s="2"/>
      <c r="F29" s="2" t="s">
        <v>268</v>
      </c>
    </row>
    <row r="30" spans="1:11" ht="15">
      <c r="B30" s="2"/>
      <c r="C30" s="67" t="s">
        <v>138</v>
      </c>
    </row>
  </sheetData>
  <mergeCells count="1">
    <mergeCell ref="C27:D27"/>
  </mergeCells>
  <pageMargins left="0.7" right="0.7" top="0.75" bottom="0.75" header="0.3" footer="0.3"/>
  <pageSetup scale="57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9" t="s">
        <v>460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48" t="s">
        <v>623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89"/>
      <c r="B31" s="189"/>
      <c r="C31" s="191" t="s">
        <v>106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267</v>
      </c>
      <c r="E33" s="189"/>
      <c r="G33" s="196" t="s">
        <v>272</v>
      </c>
    </row>
    <row r="34" spans="3:7" ht="15">
      <c r="C34" s="189"/>
      <c r="D34" s="197" t="s">
        <v>138</v>
      </c>
      <c r="E34" s="189"/>
      <c r="G34" s="189" t="s">
        <v>268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9" t="s">
        <v>461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623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63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89"/>
      <c r="B31" s="191" t="s">
        <v>106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10" ht="15">
      <c r="B33" s="189"/>
      <c r="C33" s="195" t="s">
        <v>267</v>
      </c>
      <c r="D33" s="189"/>
      <c r="F33" s="196" t="s">
        <v>272</v>
      </c>
    </row>
    <row r="34" spans="2:10" ht="15">
      <c r="B34" s="189"/>
      <c r="C34" s="197" t="s">
        <v>138</v>
      </c>
      <c r="D34" s="189"/>
      <c r="F34" s="189" t="s">
        <v>268</v>
      </c>
    </row>
    <row r="35" spans="2:10" ht="15">
      <c r="B35" s="189"/>
      <c r="C35" s="197"/>
    </row>
    <row r="45" spans="2:10">
      <c r="J45" s="190" t="s">
        <v>514</v>
      </c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4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69" t="s">
        <v>197</v>
      </c>
      <c r="J1" s="170"/>
    </row>
    <row r="2" spans="1:10">
      <c r="A2" s="78" t="s">
        <v>139</v>
      </c>
      <c r="B2" s="78"/>
      <c r="C2" s="78"/>
      <c r="D2" s="78"/>
      <c r="E2" s="78"/>
      <c r="F2" s="78"/>
      <c r="G2" s="78"/>
      <c r="H2" s="78"/>
      <c r="I2" s="348" t="s">
        <v>623</v>
      </c>
      <c r="J2" s="170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1" t="s">
        <v>63</v>
      </c>
      <c r="B8" s="385" t="s">
        <v>376</v>
      </c>
      <c r="C8" s="386" t="s">
        <v>438</v>
      </c>
      <c r="D8" s="386" t="s">
        <v>439</v>
      </c>
      <c r="E8" s="386" t="s">
        <v>377</v>
      </c>
      <c r="F8" s="386" t="s">
        <v>396</v>
      </c>
      <c r="G8" s="386" t="s">
        <v>397</v>
      </c>
      <c r="H8" s="386" t="s">
        <v>443</v>
      </c>
      <c r="I8" s="172" t="s">
        <v>398</v>
      </c>
      <c r="J8" s="107"/>
    </row>
    <row r="9" spans="1:10">
      <c r="A9" s="174">
        <v>4</v>
      </c>
      <c r="B9" s="415">
        <v>41518</v>
      </c>
      <c r="C9" s="418" t="s">
        <v>566</v>
      </c>
      <c r="D9" s="419">
        <v>404932748</v>
      </c>
      <c r="E9" s="420" t="s">
        <v>567</v>
      </c>
      <c r="F9" s="413"/>
      <c r="G9" s="414"/>
      <c r="H9" s="417"/>
      <c r="I9" s="417">
        <v>149342</v>
      </c>
      <c r="J9" s="107"/>
    </row>
    <row r="10" spans="1:10" ht="30">
      <c r="A10" s="174">
        <v>5</v>
      </c>
      <c r="B10" s="415"/>
      <c r="C10" s="416" t="s">
        <v>568</v>
      </c>
      <c r="D10" s="411">
        <v>205208559</v>
      </c>
      <c r="E10" s="412" t="s">
        <v>569</v>
      </c>
      <c r="F10" s="413"/>
      <c r="G10" s="414"/>
      <c r="H10" s="417"/>
      <c r="I10" s="417">
        <v>600</v>
      </c>
      <c r="J10" s="107"/>
    </row>
    <row r="11" spans="1:10">
      <c r="A11" s="174"/>
      <c r="B11" s="212"/>
      <c r="C11" s="179"/>
      <c r="D11" s="179"/>
      <c r="E11" s="178"/>
      <c r="F11" s="178"/>
      <c r="G11" s="178"/>
      <c r="H11" s="178"/>
      <c r="I11" s="178"/>
      <c r="J11" s="107"/>
    </row>
    <row r="12" spans="1:10">
      <c r="A12" s="174">
        <v>11</v>
      </c>
      <c r="B12" s="212"/>
      <c r="C12" s="179"/>
      <c r="D12" s="179"/>
      <c r="E12" s="178"/>
      <c r="F12" s="178"/>
      <c r="G12" s="178"/>
      <c r="H12" s="178"/>
      <c r="I12" s="178"/>
      <c r="J12" s="107"/>
    </row>
    <row r="13" spans="1:10">
      <c r="A13" s="174">
        <v>12</v>
      </c>
      <c r="B13" s="212"/>
      <c r="C13" s="179"/>
      <c r="D13" s="179"/>
      <c r="E13" s="178"/>
      <c r="F13" s="178"/>
      <c r="G13" s="178"/>
      <c r="H13" s="178"/>
      <c r="I13" s="178"/>
      <c r="J13" s="107"/>
    </row>
    <row r="14" spans="1:10">
      <c r="A14" s="174">
        <v>13</v>
      </c>
      <c r="B14" s="212"/>
      <c r="C14" s="179"/>
      <c r="D14" s="179"/>
      <c r="E14" s="178"/>
      <c r="F14" s="178"/>
      <c r="G14" s="178"/>
      <c r="H14" s="178"/>
      <c r="I14" s="178"/>
      <c r="J14" s="107"/>
    </row>
    <row r="15" spans="1:10">
      <c r="A15" s="174">
        <v>14</v>
      </c>
      <c r="B15" s="212"/>
      <c r="C15" s="179"/>
      <c r="D15" s="179"/>
      <c r="E15" s="178"/>
      <c r="F15" s="178"/>
      <c r="G15" s="178"/>
      <c r="H15" s="178"/>
      <c r="I15" s="178"/>
      <c r="J15" s="107"/>
    </row>
    <row r="16" spans="1:10">
      <c r="A16" s="174">
        <v>15</v>
      </c>
      <c r="B16" s="212"/>
      <c r="C16" s="179"/>
      <c r="D16" s="179"/>
      <c r="E16" s="178"/>
      <c r="F16" s="178"/>
      <c r="G16" s="178"/>
      <c r="H16" s="178"/>
      <c r="I16" s="178"/>
      <c r="J16" s="107"/>
    </row>
    <row r="17" spans="1:10">
      <c r="A17" s="174">
        <v>16</v>
      </c>
      <c r="B17" s="212"/>
      <c r="C17" s="179"/>
      <c r="D17" s="179"/>
      <c r="E17" s="178"/>
      <c r="F17" s="178"/>
      <c r="G17" s="178"/>
      <c r="H17" s="178"/>
      <c r="I17" s="178"/>
      <c r="J17" s="107"/>
    </row>
    <row r="18" spans="1:10">
      <c r="A18" s="174">
        <v>17</v>
      </c>
      <c r="B18" s="212"/>
      <c r="C18" s="179"/>
      <c r="D18" s="179"/>
      <c r="E18" s="178"/>
      <c r="F18" s="178"/>
      <c r="G18" s="178"/>
      <c r="H18" s="178"/>
      <c r="I18" s="178"/>
      <c r="J18" s="107"/>
    </row>
    <row r="19" spans="1:10">
      <c r="A19" s="174">
        <v>18</v>
      </c>
      <c r="B19" s="212"/>
      <c r="C19" s="179"/>
      <c r="D19" s="179"/>
      <c r="E19" s="178"/>
      <c r="F19" s="178"/>
      <c r="G19" s="178"/>
      <c r="H19" s="178"/>
      <c r="I19" s="178"/>
      <c r="J19" s="107"/>
    </row>
    <row r="20" spans="1:10">
      <c r="A20" s="174">
        <v>19</v>
      </c>
      <c r="B20" s="212"/>
      <c r="C20" s="179"/>
      <c r="D20" s="179"/>
      <c r="E20" s="178"/>
      <c r="F20" s="178"/>
      <c r="G20" s="178"/>
      <c r="H20" s="178"/>
      <c r="I20" s="178"/>
      <c r="J20" s="107"/>
    </row>
    <row r="21" spans="1:10">
      <c r="A21" s="174">
        <v>20</v>
      </c>
      <c r="B21" s="212"/>
      <c r="C21" s="179"/>
      <c r="D21" s="179"/>
      <c r="E21" s="178"/>
      <c r="F21" s="178"/>
      <c r="G21" s="178"/>
      <c r="H21" s="178"/>
      <c r="I21" s="178"/>
      <c r="J21" s="107"/>
    </row>
    <row r="22" spans="1:10">
      <c r="A22" s="174">
        <v>21</v>
      </c>
      <c r="B22" s="212"/>
      <c r="C22" s="182"/>
      <c r="D22" s="182"/>
      <c r="E22" s="181"/>
      <c r="F22" s="181"/>
      <c r="G22" s="181"/>
      <c r="H22" s="280"/>
      <c r="I22" s="178"/>
      <c r="J22" s="107"/>
    </row>
    <row r="23" spans="1:10">
      <c r="A23" s="174">
        <v>22</v>
      </c>
      <c r="B23" s="212"/>
      <c r="C23" s="182"/>
      <c r="D23" s="182"/>
      <c r="E23" s="181"/>
      <c r="F23" s="181"/>
      <c r="G23" s="181"/>
      <c r="H23" s="280"/>
      <c r="I23" s="178"/>
      <c r="J23" s="107"/>
    </row>
    <row r="24" spans="1:10">
      <c r="A24" s="174">
        <v>23</v>
      </c>
      <c r="B24" s="212"/>
      <c r="C24" s="182"/>
      <c r="D24" s="182"/>
      <c r="E24" s="181"/>
      <c r="F24" s="181"/>
      <c r="G24" s="181"/>
      <c r="H24" s="280"/>
      <c r="I24" s="178"/>
      <c r="J24" s="107"/>
    </row>
    <row r="25" spans="1:10">
      <c r="A25" s="174">
        <v>24</v>
      </c>
      <c r="B25" s="212"/>
      <c r="C25" s="182"/>
      <c r="D25" s="182"/>
      <c r="E25" s="181"/>
      <c r="F25" s="181"/>
      <c r="G25" s="181"/>
      <c r="H25" s="280"/>
      <c r="I25" s="178"/>
      <c r="J25" s="107"/>
    </row>
    <row r="26" spans="1:10">
      <c r="A26" s="174">
        <v>25</v>
      </c>
      <c r="B26" s="212"/>
      <c r="C26" s="182"/>
      <c r="D26" s="182"/>
      <c r="E26" s="181"/>
      <c r="F26" s="181"/>
      <c r="G26" s="181"/>
      <c r="H26" s="280"/>
      <c r="I26" s="178"/>
      <c r="J26" s="107"/>
    </row>
    <row r="27" spans="1:10">
      <c r="A27" s="174">
        <v>26</v>
      </c>
      <c r="B27" s="212"/>
      <c r="C27" s="182"/>
      <c r="D27" s="182"/>
      <c r="E27" s="181"/>
      <c r="F27" s="181"/>
      <c r="G27" s="181"/>
      <c r="H27" s="280"/>
      <c r="I27" s="178"/>
      <c r="J27" s="107"/>
    </row>
    <row r="28" spans="1:10">
      <c r="A28" s="174">
        <v>27</v>
      </c>
      <c r="B28" s="212"/>
      <c r="C28" s="182"/>
      <c r="D28" s="182"/>
      <c r="E28" s="181"/>
      <c r="F28" s="181"/>
      <c r="G28" s="181"/>
      <c r="H28" s="280"/>
      <c r="I28" s="178"/>
      <c r="J28" s="107"/>
    </row>
    <row r="29" spans="1:10">
      <c r="A29" s="174">
        <v>28</v>
      </c>
      <c r="B29" s="212"/>
      <c r="C29" s="182"/>
      <c r="D29" s="182"/>
      <c r="E29" s="181"/>
      <c r="F29" s="181"/>
      <c r="G29" s="181"/>
      <c r="H29" s="280"/>
      <c r="I29" s="178"/>
      <c r="J29" s="107"/>
    </row>
    <row r="30" spans="1:10">
      <c r="A30" s="174">
        <v>29</v>
      </c>
      <c r="B30" s="212"/>
      <c r="C30" s="182"/>
      <c r="D30" s="182"/>
      <c r="E30" s="181"/>
      <c r="F30" s="181"/>
      <c r="G30" s="181"/>
      <c r="H30" s="280"/>
      <c r="I30" s="178"/>
      <c r="J30" s="107"/>
    </row>
    <row r="31" spans="1:10">
      <c r="A31" s="174" t="s">
        <v>277</v>
      </c>
      <c r="B31" s="212"/>
      <c r="C31" s="182"/>
      <c r="D31" s="182"/>
      <c r="E31" s="181"/>
      <c r="F31" s="181"/>
      <c r="G31" s="281"/>
      <c r="H31" s="290" t="s">
        <v>431</v>
      </c>
      <c r="I31" s="392">
        <f>SUM(I9:I30)</f>
        <v>149942</v>
      </c>
      <c r="J31" s="107"/>
    </row>
    <row r="33" spans="1:12">
      <c r="A33" s="189" t="s">
        <v>462</v>
      </c>
    </row>
    <row r="35" spans="1:12">
      <c r="B35" s="191" t="s">
        <v>106</v>
      </c>
      <c r="F35" s="192"/>
    </row>
    <row r="36" spans="1:12">
      <c r="F36" s="190"/>
      <c r="I36" s="190"/>
      <c r="J36" s="190"/>
      <c r="K36" s="190"/>
      <c r="L36" s="190"/>
    </row>
    <row r="37" spans="1:12">
      <c r="C37" s="193"/>
      <c r="F37" s="193"/>
      <c r="G37" s="193"/>
      <c r="H37" s="196"/>
      <c r="I37" s="194"/>
      <c r="J37" s="190"/>
      <c r="K37" s="190"/>
      <c r="L37" s="190"/>
    </row>
    <row r="38" spans="1:12">
      <c r="A38" s="190"/>
      <c r="C38" s="195" t="s">
        <v>267</v>
      </c>
      <c r="F38" s="196" t="s">
        <v>272</v>
      </c>
      <c r="G38" s="195"/>
      <c r="H38" s="195"/>
      <c r="I38" s="194"/>
      <c r="J38" s="190"/>
      <c r="K38" s="190"/>
      <c r="L38" s="190"/>
    </row>
    <row r="39" spans="1:12">
      <c r="A39" s="190"/>
      <c r="C39" s="197" t="s">
        <v>138</v>
      </c>
      <c r="F39" s="189" t="s">
        <v>268</v>
      </c>
      <c r="I39" s="190"/>
      <c r="J39" s="190"/>
      <c r="K39" s="190"/>
      <c r="L39" s="190"/>
    </row>
    <row r="40" spans="1:12" s="190" customFormat="1">
      <c r="B40" s="189"/>
      <c r="C40" s="197"/>
      <c r="G40" s="197"/>
      <c r="H40" s="197"/>
    </row>
    <row r="41" spans="1:12" s="190" customFormat="1" ht="12.75"/>
    <row r="42" spans="1:12" s="190" customFormat="1" ht="12.75"/>
    <row r="43" spans="1:12" s="190" customFormat="1" ht="12.75"/>
    <row r="44" spans="1:12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1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V45" sqref="V45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464</v>
      </c>
      <c r="B1" s="199"/>
      <c r="C1" s="199"/>
      <c r="D1" s="199"/>
      <c r="E1" s="199"/>
      <c r="F1" s="199"/>
      <c r="G1" s="199"/>
      <c r="H1" s="199"/>
      <c r="I1" s="203"/>
      <c r="J1" s="268"/>
      <c r="K1" s="268"/>
      <c r="L1" s="268"/>
      <c r="M1" s="268" t="s">
        <v>420</v>
      </c>
      <c r="N1" s="203"/>
    </row>
    <row r="2" spans="1:14">
      <c r="A2" s="203" t="s">
        <v>316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/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6" t="s">
        <v>273</v>
      </c>
      <c r="B4" s="199"/>
      <c r="C4" s="199"/>
      <c r="D4" s="204"/>
      <c r="E4" s="269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">
        <v>513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>
      <c r="A7" s="271" t="s">
        <v>63</v>
      </c>
      <c r="B7" s="272" t="s">
        <v>421</v>
      </c>
      <c r="C7" s="272" t="s">
        <v>422</v>
      </c>
      <c r="D7" s="273" t="s">
        <v>423</v>
      </c>
      <c r="E7" s="273" t="s">
        <v>274</v>
      </c>
      <c r="F7" s="273" t="s">
        <v>424</v>
      </c>
      <c r="G7" s="273" t="s">
        <v>425</v>
      </c>
      <c r="H7" s="272" t="s">
        <v>426</v>
      </c>
      <c r="I7" s="274" t="s">
        <v>427</v>
      </c>
      <c r="J7" s="274" t="s">
        <v>428</v>
      </c>
      <c r="K7" s="275" t="s">
        <v>429</v>
      </c>
      <c r="L7" s="275" t="s">
        <v>430</v>
      </c>
      <c r="M7" s="273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>
      <c r="A33" s="278" t="s">
        <v>277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8"/>
      <c r="C1" s="476" t="s">
        <v>108</v>
      </c>
      <c r="D1" s="476"/>
      <c r="E1" s="115"/>
    </row>
    <row r="2" spans="1:12" s="6" customFormat="1">
      <c r="A2" s="78" t="s">
        <v>139</v>
      </c>
      <c r="B2" s="258"/>
      <c r="C2" s="477" t="s">
        <v>623</v>
      </c>
      <c r="D2" s="478"/>
      <c r="E2" s="115"/>
    </row>
    <row r="3" spans="1:12" s="6" customFormat="1">
      <c r="A3" s="78"/>
      <c r="B3" s="258"/>
      <c r="C3" s="398"/>
      <c r="D3" s="398"/>
      <c r="E3" s="115"/>
    </row>
    <row r="4" spans="1:12" s="2" customFormat="1">
      <c r="A4" s="79" t="str">
        <f>'[1]ფორმა N2'!A4</f>
        <v>ანგარიშვალდებული პირის დასახელება:</v>
      </c>
      <c r="B4" s="259"/>
      <c r="C4" s="78"/>
      <c r="D4" s="78"/>
      <c r="E4" s="110"/>
      <c r="L4" s="6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260"/>
      <c r="C5" s="59"/>
      <c r="D5" s="59"/>
      <c r="E5" s="110"/>
    </row>
    <row r="6" spans="1:12" s="2" customFormat="1">
      <c r="A6" s="79"/>
      <c r="B6" s="259"/>
      <c r="C6" s="78"/>
      <c r="D6" s="78"/>
      <c r="E6" s="110"/>
    </row>
    <row r="7" spans="1:12" s="6" customFormat="1" ht="18">
      <c r="A7" s="394"/>
      <c r="B7" s="114"/>
      <c r="C7" s="80"/>
      <c r="D7" s="80"/>
      <c r="E7" s="115"/>
    </row>
    <row r="8" spans="1:12" s="6" customFormat="1" ht="30">
      <c r="A8" s="108" t="s">
        <v>63</v>
      </c>
      <c r="B8" s="81" t="s">
        <v>248</v>
      </c>
      <c r="C8" s="81" t="s">
        <v>65</v>
      </c>
      <c r="D8" s="81" t="s">
        <v>66</v>
      </c>
      <c r="E8" s="115"/>
      <c r="F8" s="20"/>
    </row>
    <row r="9" spans="1:12" s="7" customFormat="1">
      <c r="A9" s="246">
        <v>1</v>
      </c>
      <c r="B9" s="246" t="s">
        <v>64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C12+C16</f>
        <v>0</v>
      </c>
      <c r="D10" s="87">
        <f>D11+D12+D16+D25</f>
        <v>0</v>
      </c>
      <c r="E10" s="115"/>
    </row>
    <row r="11" spans="1:12" s="9" customFormat="1" ht="18">
      <c r="A11" s="90" t="s">
        <v>29</v>
      </c>
      <c r="B11" s="90" t="s">
        <v>78</v>
      </c>
      <c r="C11" s="8"/>
      <c r="D11" s="8"/>
      <c r="E11" s="115"/>
    </row>
    <row r="12" spans="1:12" s="10" customFormat="1">
      <c r="A12" s="90" t="s">
        <v>30</v>
      </c>
      <c r="B12" s="90" t="s">
        <v>307</v>
      </c>
      <c r="C12" s="109">
        <f>SUM(C13:C15)</f>
        <v>0</v>
      </c>
      <c r="D12" s="109">
        <f>SUM(D13:D15)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>
        <f>C13</f>
        <v>0</v>
      </c>
      <c r="E13" s="115"/>
    </row>
    <row r="14" spans="1:12" s="3" customFormat="1">
      <c r="A14" s="99" t="s">
        <v>505</v>
      </c>
      <c r="B14" s="99" t="s">
        <v>504</v>
      </c>
      <c r="C14" s="8"/>
      <c r="D14" s="8"/>
      <c r="E14" s="115"/>
    </row>
    <row r="15" spans="1:12" s="3" customFormat="1">
      <c r="A15" s="99" t="s">
        <v>506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>
        <f>C17</f>
        <v>0</v>
      </c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2"/>
      <c r="D24" s="8"/>
      <c r="E24" s="115"/>
    </row>
    <row r="25" spans="1:5" s="3" customFormat="1">
      <c r="A25" s="90" t="s">
        <v>250</v>
      </c>
      <c r="B25" s="90" t="s">
        <v>517</v>
      </c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99" t="s">
        <v>518</v>
      </c>
      <c r="C28" s="8"/>
      <c r="D28" s="8"/>
      <c r="E28" s="115"/>
    </row>
    <row r="29" spans="1:5">
      <c r="A29" s="254" t="s">
        <v>98</v>
      </c>
      <c r="B29" s="99" t="s">
        <v>519</v>
      </c>
      <c r="C29" s="8"/>
      <c r="D29" s="8"/>
      <c r="E29" s="115"/>
    </row>
    <row r="30" spans="1:5">
      <c r="A30" s="254" t="s">
        <v>453</v>
      </c>
      <c r="B30" s="254" t="s">
        <v>309</v>
      </c>
      <c r="C30" s="8"/>
      <c r="D30" s="8"/>
      <c r="E30" s="115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507</v>
      </c>
      <c r="C32" s="8"/>
      <c r="D32" s="8"/>
      <c r="E32" s="115"/>
    </row>
    <row r="33" spans="1:9">
      <c r="A33" s="254" t="s">
        <v>13</v>
      </c>
      <c r="B33" s="254" t="s">
        <v>508</v>
      </c>
      <c r="C33" s="8"/>
      <c r="D33" s="8"/>
      <c r="E33" s="115"/>
    </row>
    <row r="34" spans="1:9">
      <c r="A34" s="254" t="s">
        <v>280</v>
      </c>
      <c r="B34" s="254" t="s">
        <v>509</v>
      </c>
      <c r="C34" s="8"/>
      <c r="D34" s="8"/>
      <c r="E34" s="115"/>
    </row>
    <row r="35" spans="1:9" s="23" customFormat="1">
      <c r="A35" s="90" t="s">
        <v>33</v>
      </c>
      <c r="B35" s="267" t="s">
        <v>451</v>
      </c>
      <c r="C35" s="8"/>
      <c r="D35" s="8"/>
    </row>
    <row r="36" spans="1:9" s="2" customFormat="1">
      <c r="A36" s="1"/>
      <c r="B36" s="261"/>
      <c r="E36" s="397"/>
    </row>
    <row r="37" spans="1:9" s="2" customFormat="1">
      <c r="B37" s="261"/>
      <c r="E37" s="397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1"/>
      <c r="E40" s="397"/>
    </row>
    <row r="41" spans="1:9" s="2" customFormat="1">
      <c r="B41" s="261"/>
      <c r="E41"/>
      <c r="F41"/>
      <c r="G41"/>
      <c r="H41"/>
      <c r="I41"/>
    </row>
    <row r="42" spans="1:9" s="2" customFormat="1">
      <c r="B42" s="261"/>
      <c r="D42" s="12"/>
      <c r="E42"/>
      <c r="F42"/>
      <c r="G42"/>
      <c r="H42"/>
      <c r="I42"/>
    </row>
    <row r="43" spans="1:9" s="2" customFormat="1">
      <c r="A43"/>
      <c r="B43" s="263" t="s">
        <v>449</v>
      </c>
      <c r="D43" s="12"/>
      <c r="E43"/>
      <c r="F43"/>
      <c r="G43"/>
      <c r="H43"/>
      <c r="I43"/>
    </row>
    <row r="44" spans="1:9" s="2" customFormat="1">
      <c r="A44"/>
      <c r="B44" s="261" t="s">
        <v>269</v>
      </c>
      <c r="D44" s="12"/>
      <c r="E44"/>
      <c r="F44"/>
      <c r="G44"/>
      <c r="H44"/>
      <c r="I44"/>
    </row>
    <row r="45" spans="1:9" customFormat="1" ht="12.75">
      <c r="B45" s="264" t="s">
        <v>138</v>
      </c>
    </row>
    <row r="46" spans="1:9" customFormat="1" ht="12.75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4" zoomScale="80" zoomScaleSheetLayoutView="80" workbookViewId="0">
      <selection activeCell="D13" sqref="D13"/>
    </sheetView>
  </sheetViews>
  <sheetFormatPr defaultRowHeight="15"/>
  <cols>
    <col min="1" max="1" width="15.85546875" style="2" customWidth="1"/>
    <col min="2" max="2" width="76.71093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405</v>
      </c>
      <c r="B1" s="243"/>
      <c r="C1" s="476" t="s">
        <v>108</v>
      </c>
      <c r="D1" s="476"/>
      <c r="E1" s="93"/>
    </row>
    <row r="2" spans="1:5" s="6" customFormat="1">
      <c r="A2" s="76" t="s">
        <v>406</v>
      </c>
      <c r="B2" s="243"/>
      <c r="C2" s="474" t="s">
        <v>623</v>
      </c>
      <c r="D2" s="475"/>
      <c r="E2" s="93"/>
    </row>
    <row r="3" spans="1:5" s="6" customFormat="1">
      <c r="A3" s="76" t="s">
        <v>407</v>
      </c>
      <c r="B3" s="243"/>
      <c r="C3" s="244"/>
      <c r="D3" s="244"/>
      <c r="E3" s="93"/>
    </row>
    <row r="4" spans="1:5" s="6" customFormat="1">
      <c r="A4" s="78" t="s">
        <v>139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'[2]ფორმა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მპგ  "გაერთიანებული დემოკრატიული მოძრაობა 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63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56</v>
      </c>
      <c r="C11" s="84">
        <f>SUM(C12,C15,C55,C58,C59,C60,C78)</f>
        <v>0</v>
      </c>
      <c r="D11" s="84">
        <f>SUM(D12,D15,D55,D58,D59,D60,D66,D74,D75)</f>
        <v>77350.09</v>
      </c>
      <c r="E11" s="247"/>
    </row>
    <row r="12" spans="1:5" s="9" customFormat="1" ht="18">
      <c r="A12" s="89">
        <v>1.1000000000000001</v>
      </c>
      <c r="B12" s="89" t="s">
        <v>57</v>
      </c>
      <c r="C12" s="85">
        <f>SUM(C13:C14)</f>
        <v>0</v>
      </c>
      <c r="D12" s="85">
        <f>SUM(D13:D14)</f>
        <v>42750</v>
      </c>
      <c r="E12" s="95"/>
    </row>
    <row r="13" spans="1:5" s="10" customFormat="1">
      <c r="A13" s="90" t="s">
        <v>29</v>
      </c>
      <c r="B13" s="90" t="s">
        <v>58</v>
      </c>
      <c r="C13" s="4"/>
      <c r="D13" s="4">
        <f>34500+8250</f>
        <v>42750</v>
      </c>
      <c r="E13" s="96"/>
    </row>
    <row r="14" spans="1:5" s="3" customFormat="1">
      <c r="A14" s="90" t="s">
        <v>30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59</v>
      </c>
      <c r="C15" s="86">
        <f>SUM(C16,C19,C31,C32,C33,C34,C37,C38,C45:C49,C53,C54)</f>
        <v>0</v>
      </c>
      <c r="D15" s="86">
        <f>SUM(D16,D19,D31,D32,D33,D34,D37,D38,D45:D49,D53,D54)</f>
        <v>34600.089999999997</v>
      </c>
      <c r="E15" s="247"/>
    </row>
    <row r="16" spans="1:5" s="3" customFormat="1">
      <c r="A16" s="90" t="s">
        <v>31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97</v>
      </c>
      <c r="B17" s="99" t="s">
        <v>60</v>
      </c>
      <c r="C17" s="4"/>
      <c r="D17" s="248"/>
      <c r="E17" s="97"/>
    </row>
    <row r="18" spans="1:6" s="3" customFormat="1">
      <c r="A18" s="99" t="s">
        <v>98</v>
      </c>
      <c r="B18" s="99" t="s">
        <v>61</v>
      </c>
      <c r="C18" s="4"/>
      <c r="D18" s="248"/>
      <c r="E18" s="97"/>
    </row>
    <row r="19" spans="1:6" s="3" customFormat="1">
      <c r="A19" s="90" t="s">
        <v>32</v>
      </c>
      <c r="B19" s="90" t="s">
        <v>2</v>
      </c>
      <c r="C19" s="85">
        <f>SUM(C20:C25,C30)</f>
        <v>0</v>
      </c>
      <c r="D19" s="85">
        <f>SUM(D20:D25,D30)</f>
        <v>3048.24</v>
      </c>
      <c r="E19" s="249"/>
      <c r="F19" s="250"/>
    </row>
    <row r="20" spans="1:6" s="253" customFormat="1" ht="30">
      <c r="A20" s="99" t="s">
        <v>12</v>
      </c>
      <c r="B20" s="99" t="s">
        <v>249</v>
      </c>
      <c r="C20" s="251"/>
      <c r="D20" s="421">
        <v>385</v>
      </c>
      <c r="E20" s="252"/>
    </row>
    <row r="21" spans="1:6" s="253" customFormat="1">
      <c r="A21" s="99" t="s">
        <v>13</v>
      </c>
      <c r="B21" s="99" t="s">
        <v>14</v>
      </c>
      <c r="C21" s="251"/>
      <c r="D21" s="39"/>
      <c r="E21" s="252"/>
    </row>
    <row r="22" spans="1:6" s="253" customFormat="1" ht="30">
      <c r="A22" s="99" t="s">
        <v>280</v>
      </c>
      <c r="B22" s="99" t="s">
        <v>22</v>
      </c>
      <c r="C22" s="251"/>
      <c r="D22" s="40"/>
      <c r="E22" s="252"/>
    </row>
    <row r="23" spans="1:6" s="253" customFormat="1" ht="16.5" customHeight="1">
      <c r="A23" s="99" t="s">
        <v>281</v>
      </c>
      <c r="B23" s="99" t="s">
        <v>15</v>
      </c>
      <c r="C23" s="251"/>
      <c r="D23" s="40">
        <f>1706.22+46.59+156.05</f>
        <v>1908.86</v>
      </c>
      <c r="E23" s="252"/>
    </row>
    <row r="24" spans="1:6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6" s="253" customFormat="1" ht="16.5" customHeight="1">
      <c r="A25" s="99" t="s">
        <v>283</v>
      </c>
      <c r="B25" s="99" t="s">
        <v>17</v>
      </c>
      <c r="C25" s="85">
        <f>SUM(C26:C29)</f>
        <v>0</v>
      </c>
      <c r="D25" s="85">
        <f>SUM(D26:D29)</f>
        <v>754.38</v>
      </c>
      <c r="E25" s="252"/>
    </row>
    <row r="26" spans="1:6" s="253" customFormat="1" ht="16.5" customHeight="1">
      <c r="A26" s="254" t="s">
        <v>284</v>
      </c>
      <c r="B26" s="254" t="s">
        <v>18</v>
      </c>
      <c r="C26" s="40"/>
      <c r="D26" s="40">
        <v>728.48</v>
      </c>
      <c r="E26" s="252"/>
    </row>
    <row r="27" spans="1:6" s="253" customFormat="1" ht="16.5" customHeight="1">
      <c r="A27" s="254" t="s">
        <v>285</v>
      </c>
      <c r="B27" s="254" t="s">
        <v>19</v>
      </c>
      <c r="C27" s="251"/>
      <c r="D27" s="40">
        <v>3.15</v>
      </c>
      <c r="E27" s="252"/>
    </row>
    <row r="28" spans="1:6" s="253" customFormat="1" ht="16.5" customHeight="1">
      <c r="A28" s="254" t="s">
        <v>286</v>
      </c>
      <c r="B28" s="254" t="s">
        <v>20</v>
      </c>
      <c r="C28" s="251"/>
      <c r="D28" s="251">
        <v>5.25</v>
      </c>
      <c r="E28" s="252"/>
    </row>
    <row r="29" spans="1:6" s="253" customFormat="1" ht="16.5" customHeight="1">
      <c r="A29" s="254" t="s">
        <v>287</v>
      </c>
      <c r="B29" s="254" t="s">
        <v>23</v>
      </c>
      <c r="C29" s="251"/>
      <c r="D29" s="251">
        <v>17.5</v>
      </c>
      <c r="E29" s="252"/>
    </row>
    <row r="30" spans="1:6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6" s="3" customFormat="1" ht="16.5" customHeight="1">
      <c r="A31" s="90" t="s">
        <v>33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34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35</v>
      </c>
      <c r="B33" s="90" t="s">
        <v>5</v>
      </c>
      <c r="C33" s="4"/>
      <c r="D33" s="248"/>
      <c r="E33" s="97"/>
    </row>
    <row r="34" spans="1:5" s="3" customFormat="1">
      <c r="A34" s="90" t="s">
        <v>36</v>
      </c>
      <c r="B34" s="90" t="s">
        <v>62</v>
      </c>
      <c r="C34" s="85">
        <f>SUM(C35:C36)</f>
        <v>0</v>
      </c>
      <c r="D34" s="85">
        <f>SUM(D35:D36)</f>
        <v>6068</v>
      </c>
      <c r="E34" s="97"/>
    </row>
    <row r="35" spans="1:5" s="3" customFormat="1" ht="16.5" customHeight="1">
      <c r="A35" s="99" t="s">
        <v>289</v>
      </c>
      <c r="B35" s="99" t="s">
        <v>55</v>
      </c>
      <c r="C35" s="4"/>
      <c r="D35" s="248">
        <v>6068</v>
      </c>
      <c r="E35" s="97"/>
    </row>
    <row r="36" spans="1:5" s="3" customFormat="1" ht="16.5" customHeight="1">
      <c r="A36" s="99" t="s">
        <v>290</v>
      </c>
      <c r="B36" s="99" t="s">
        <v>54</v>
      </c>
      <c r="C36" s="4"/>
      <c r="D36" s="248"/>
      <c r="E36" s="97"/>
    </row>
    <row r="37" spans="1:5" s="3" customFormat="1" ht="16.5" customHeight="1">
      <c r="A37" s="90" t="s">
        <v>37</v>
      </c>
      <c r="B37" s="90" t="s">
        <v>48</v>
      </c>
      <c r="C37" s="4"/>
      <c r="D37" s="248">
        <v>33.79</v>
      </c>
      <c r="E37" s="97"/>
    </row>
    <row r="38" spans="1:5" s="3" customFormat="1" ht="16.5" customHeight="1">
      <c r="A38" s="90" t="s">
        <v>38</v>
      </c>
      <c r="B38" s="90" t="s">
        <v>408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5" s="3" customFormat="1" ht="16.5" customHeight="1">
      <c r="A43" s="17" t="s">
        <v>364</v>
      </c>
      <c r="B43" s="17" t="s">
        <v>497</v>
      </c>
      <c r="C43" s="4"/>
      <c r="D43" s="248"/>
      <c r="E43" s="97"/>
    </row>
    <row r="44" spans="1:5" s="3" customFormat="1" ht="16.5" customHeight="1">
      <c r="A44" s="17" t="s">
        <v>498</v>
      </c>
      <c r="B44" s="17" t="s">
        <v>360</v>
      </c>
      <c r="C44" s="4"/>
      <c r="D44" s="248"/>
      <c r="E44" s="97"/>
    </row>
    <row r="45" spans="1:5" s="3" customFormat="1" ht="30">
      <c r="A45" s="90" t="s">
        <v>39</v>
      </c>
      <c r="B45" s="90" t="s">
        <v>27</v>
      </c>
      <c r="C45" s="4"/>
      <c r="D45" s="248"/>
      <c r="E45" s="97"/>
    </row>
    <row r="46" spans="1:5" s="3" customFormat="1" ht="16.5" customHeight="1">
      <c r="A46" s="90" t="s">
        <v>40</v>
      </c>
      <c r="B46" s="90" t="s">
        <v>24</v>
      </c>
      <c r="C46" s="4"/>
      <c r="D46" s="248">
        <v>125</v>
      </c>
      <c r="E46" s="97"/>
    </row>
    <row r="47" spans="1:5" s="3" customFormat="1" ht="16.5" customHeight="1">
      <c r="A47" s="90" t="s">
        <v>41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42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43</v>
      </c>
      <c r="B49" s="90" t="s">
        <v>409</v>
      </c>
      <c r="C49" s="85">
        <f>SUM(C50:C52)</f>
        <v>0</v>
      </c>
      <c r="D49" s="85">
        <f>SUM(D50:D52)</f>
        <v>25325.059999999998</v>
      </c>
      <c r="E49" s="97"/>
    </row>
    <row r="50" spans="1:6" s="3" customFormat="1" ht="16.5" customHeight="1">
      <c r="A50" s="99" t="s">
        <v>370</v>
      </c>
      <c r="B50" s="99" t="s">
        <v>373</v>
      </c>
      <c r="C50" s="4"/>
      <c r="D50" s="248">
        <f>23524.98+1800.08</f>
        <v>25325.059999999998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44</v>
      </c>
      <c r="B53" s="90" t="s">
        <v>28</v>
      </c>
      <c r="C53" s="4"/>
      <c r="D53" s="248"/>
      <c r="E53" s="97"/>
    </row>
    <row r="54" spans="1:6" s="3" customFormat="1" ht="16.5" customHeight="1">
      <c r="A54" s="90" t="s">
        <v>45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49</v>
      </c>
      <c r="B56" s="90" t="s">
        <v>47</v>
      </c>
      <c r="C56" s="4"/>
      <c r="D56" s="248"/>
      <c r="E56" s="249"/>
      <c r="F56" s="250"/>
    </row>
    <row r="57" spans="1:6" s="3" customFormat="1" ht="16.5" customHeight="1">
      <c r="A57" s="90" t="s">
        <v>50</v>
      </c>
      <c r="B57" s="90" t="s">
        <v>46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52"/>
    </row>
    <row r="61" spans="1:6" s="253" customFormat="1">
      <c r="A61" s="90" t="s">
        <v>296</v>
      </c>
      <c r="B61" s="46" t="s">
        <v>51</v>
      </c>
      <c r="C61" s="251"/>
      <c r="D61" s="40"/>
      <c r="E61" s="252"/>
    </row>
    <row r="62" spans="1:6" s="253" customFormat="1" ht="30">
      <c r="A62" s="90" t="s">
        <v>297</v>
      </c>
      <c r="B62" s="46" t="s">
        <v>53</v>
      </c>
      <c r="C62" s="251"/>
      <c r="D62" s="40"/>
      <c r="E62" s="252"/>
    </row>
    <row r="63" spans="1:6" s="253" customFormat="1">
      <c r="A63" s="90" t="s">
        <v>298</v>
      </c>
      <c r="B63" s="46" t="s">
        <v>52</v>
      </c>
      <c r="C63" s="40"/>
      <c r="D63" s="40"/>
      <c r="E63" s="252"/>
    </row>
    <row r="64" spans="1:6" s="253" customFormat="1">
      <c r="A64" s="90" t="s">
        <v>299</v>
      </c>
      <c r="B64" s="46" t="s">
        <v>589</v>
      </c>
      <c r="C64" s="251"/>
      <c r="D64" s="40">
        <v>0</v>
      </c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87">
        <f>SUM(C67:C73)</f>
        <v>0</v>
      </c>
      <c r="D66" s="87">
        <f>SUM(D67:D73)</f>
        <v>0</v>
      </c>
      <c r="E66" s="98"/>
    </row>
    <row r="67" spans="1:5">
      <c r="A67" s="100">
        <v>2.1</v>
      </c>
      <c r="B67" s="255" t="s">
        <v>99</v>
      </c>
      <c r="C67" s="256"/>
      <c r="D67" s="22"/>
      <c r="E67" s="98"/>
    </row>
    <row r="68" spans="1:5">
      <c r="A68" s="100">
        <v>2.2000000000000002</v>
      </c>
      <c r="B68" s="255" t="s">
        <v>411</v>
      </c>
      <c r="C68" s="256"/>
      <c r="D68" s="22"/>
      <c r="E68" s="98"/>
    </row>
    <row r="69" spans="1:5">
      <c r="A69" s="100">
        <v>2.2999999999999998</v>
      </c>
      <c r="B69" s="255" t="s">
        <v>103</v>
      </c>
      <c r="C69" s="256"/>
      <c r="D69" s="22"/>
      <c r="E69" s="98"/>
    </row>
    <row r="70" spans="1:5">
      <c r="A70" s="100">
        <v>2.4</v>
      </c>
      <c r="B70" s="255" t="s">
        <v>102</v>
      </c>
      <c r="C70" s="256"/>
      <c r="D70" s="22"/>
      <c r="E70" s="98"/>
    </row>
    <row r="71" spans="1:5">
      <c r="A71" s="100">
        <v>2.5</v>
      </c>
      <c r="B71" s="255" t="s">
        <v>412</v>
      </c>
      <c r="C71" s="256"/>
      <c r="D71" s="22"/>
      <c r="E71" s="98"/>
    </row>
    <row r="72" spans="1:5">
      <c r="A72" s="100">
        <v>2.6</v>
      </c>
      <c r="B72" s="255" t="s">
        <v>100</v>
      </c>
      <c r="C72" s="256"/>
      <c r="D72" s="22"/>
      <c r="E72" s="98"/>
    </row>
    <row r="73" spans="1:5">
      <c r="A73" s="100">
        <v>2.7</v>
      </c>
      <c r="B73" s="255" t="s">
        <v>101</v>
      </c>
      <c r="C73" s="257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6"/>
      <c r="D76" s="8"/>
      <c r="E76" s="98"/>
    </row>
    <row r="77" spans="1:5">
      <c r="A77" s="100">
        <v>4.2</v>
      </c>
      <c r="B77" s="100" t="s">
        <v>253</v>
      </c>
      <c r="C77" s="257"/>
      <c r="D77" s="8"/>
      <c r="E77" s="98"/>
    </row>
    <row r="78" spans="1:5">
      <c r="A78" s="246">
        <v>5</v>
      </c>
      <c r="B78" s="246" t="s">
        <v>278</v>
      </c>
      <c r="C78" s="284"/>
      <c r="D78" s="257"/>
      <c r="E78" s="98"/>
    </row>
    <row r="79" spans="1:5">
      <c r="B79" s="44"/>
    </row>
    <row r="80" spans="1:5">
      <c r="A80" s="479" t="s">
        <v>499</v>
      </c>
      <c r="B80" s="479"/>
      <c r="C80" s="479"/>
      <c r="D80" s="479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476" t="s">
        <v>108</v>
      </c>
      <c r="D1" s="476"/>
      <c r="E1" s="93"/>
    </row>
    <row r="2" spans="1:5" s="6" customFormat="1">
      <c r="A2" s="76" t="s">
        <v>327</v>
      </c>
      <c r="B2" s="79"/>
      <c r="C2" s="474" t="s">
        <v>623</v>
      </c>
      <c r="D2" s="474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 t="s">
        <v>589</v>
      </c>
      <c r="C10" s="4"/>
      <c r="D10" s="4">
        <v>0</v>
      </c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100" t="s">
        <v>585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0</v>
      </c>
      <c r="D24" s="88">
        <f>SUM(D10:D23)</f>
        <v>0</v>
      </c>
      <c r="E24" s="98"/>
    </row>
    <row r="25" spans="1:5">
      <c r="A25" s="44"/>
      <c r="B25" s="44"/>
    </row>
    <row r="26" spans="1:5">
      <c r="A26" s="266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1"/>
  <sheetViews>
    <sheetView view="pageBreakPreview" zoomScale="80" zoomScaleSheetLayoutView="80" workbookViewId="0">
      <selection activeCell="E17" sqref="E17"/>
    </sheetView>
  </sheetViews>
  <sheetFormatPr defaultRowHeight="12.75"/>
  <cols>
    <col min="1" max="1" width="5.42578125" style="190" customWidth="1"/>
    <col min="2" max="2" width="25.570312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413</v>
      </c>
      <c r="B1" s="76"/>
      <c r="C1" s="79"/>
      <c r="D1" s="79"/>
      <c r="E1" s="79"/>
      <c r="F1" s="79"/>
      <c r="G1" s="398"/>
      <c r="H1" s="398"/>
      <c r="I1" s="476" t="s">
        <v>108</v>
      </c>
      <c r="J1" s="476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74" t="s">
        <v>623</v>
      </c>
      <c r="J2" s="474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">
        <v>513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92">
        <v>1</v>
      </c>
      <c r="B9" s="493" t="s">
        <v>624</v>
      </c>
      <c r="C9" s="92"/>
      <c r="D9" s="492" t="s">
        <v>625</v>
      </c>
      <c r="E9" s="92"/>
      <c r="F9" s="92"/>
      <c r="G9" s="465">
        <v>2500</v>
      </c>
      <c r="H9" s="494">
        <v>2000</v>
      </c>
      <c r="I9" s="465">
        <v>500</v>
      </c>
      <c r="J9" s="236"/>
    </row>
    <row r="10" spans="1:10" ht="15">
      <c r="A10" s="92">
        <v>2</v>
      </c>
      <c r="B10" s="493" t="s">
        <v>572</v>
      </c>
      <c r="C10" s="92"/>
      <c r="D10" s="492" t="s">
        <v>573</v>
      </c>
      <c r="E10" s="92"/>
      <c r="F10" s="92"/>
      <c r="G10" s="465">
        <v>2500</v>
      </c>
      <c r="H10" s="494">
        <v>2000</v>
      </c>
      <c r="I10" s="465">
        <v>500</v>
      </c>
      <c r="J10" s="236"/>
    </row>
    <row r="11" spans="1:10" ht="15">
      <c r="A11" s="92">
        <v>3</v>
      </c>
      <c r="B11" s="493" t="s">
        <v>570</v>
      </c>
      <c r="C11" s="92"/>
      <c r="D11" s="492" t="s">
        <v>571</v>
      </c>
      <c r="E11" s="92"/>
      <c r="F11" s="92"/>
      <c r="G11" s="465">
        <v>1250</v>
      </c>
      <c r="H11" s="494">
        <v>1000</v>
      </c>
      <c r="I11" s="465">
        <v>250</v>
      </c>
      <c r="J11" s="236"/>
    </row>
    <row r="12" spans="1:10" ht="15">
      <c r="A12" s="92">
        <v>4</v>
      </c>
      <c r="B12" s="493" t="s">
        <v>586</v>
      </c>
      <c r="C12" s="92"/>
      <c r="D12" s="492" t="s">
        <v>587</v>
      </c>
      <c r="E12" s="92"/>
      <c r="F12" s="92"/>
      <c r="G12" s="465">
        <v>2500</v>
      </c>
      <c r="H12" s="494">
        <v>2000</v>
      </c>
      <c r="I12" s="465">
        <v>500</v>
      </c>
      <c r="J12" s="236"/>
    </row>
    <row r="13" spans="1:10" ht="15">
      <c r="A13" s="92">
        <v>5</v>
      </c>
      <c r="B13" s="493" t="s">
        <v>590</v>
      </c>
      <c r="C13" s="92"/>
      <c r="D13" s="492" t="s">
        <v>591</v>
      </c>
      <c r="E13" s="92"/>
      <c r="F13" s="92"/>
      <c r="G13" s="465">
        <v>1250</v>
      </c>
      <c r="H13" s="494">
        <v>1000</v>
      </c>
      <c r="I13" s="465">
        <v>250</v>
      </c>
      <c r="J13" s="236"/>
    </row>
    <row r="14" spans="1:10" ht="15">
      <c r="A14" s="92">
        <v>6</v>
      </c>
      <c r="B14" s="493" t="s">
        <v>576</v>
      </c>
      <c r="C14" s="92"/>
      <c r="D14" s="492" t="s">
        <v>577</v>
      </c>
      <c r="E14" s="92"/>
      <c r="F14" s="92"/>
      <c r="G14" s="465">
        <v>2500</v>
      </c>
      <c r="H14" s="494">
        <v>2000</v>
      </c>
      <c r="I14" s="465">
        <v>500</v>
      </c>
      <c r="J14" s="236"/>
    </row>
    <row r="15" spans="1:10" ht="15">
      <c r="A15" s="92">
        <v>7</v>
      </c>
      <c r="B15" s="493" t="s">
        <v>570</v>
      </c>
      <c r="C15" s="92"/>
      <c r="D15" s="492" t="s">
        <v>571</v>
      </c>
      <c r="E15" s="92"/>
      <c r="F15" s="92"/>
      <c r="G15" s="465">
        <v>1250</v>
      </c>
      <c r="H15" s="494">
        <v>1000</v>
      </c>
      <c r="I15" s="465">
        <v>250</v>
      </c>
      <c r="J15" s="236"/>
    </row>
    <row r="16" spans="1:10" ht="15">
      <c r="A16" s="92">
        <v>8</v>
      </c>
      <c r="B16" s="493" t="s">
        <v>618</v>
      </c>
      <c r="C16" s="92"/>
      <c r="D16" s="492" t="s">
        <v>622</v>
      </c>
      <c r="E16" s="92"/>
      <c r="F16" s="92"/>
      <c r="G16" s="465">
        <v>2500</v>
      </c>
      <c r="H16" s="494">
        <v>2000</v>
      </c>
      <c r="I16" s="465">
        <v>500</v>
      </c>
      <c r="J16" s="236"/>
    </row>
    <row r="17" spans="1:10" ht="15">
      <c r="A17" s="92">
        <v>9</v>
      </c>
      <c r="B17" s="493" t="s">
        <v>515</v>
      </c>
      <c r="C17" s="92"/>
      <c r="D17" s="492" t="s">
        <v>516</v>
      </c>
      <c r="E17" s="92"/>
      <c r="F17" s="92"/>
      <c r="G17" s="465">
        <v>3750</v>
      </c>
      <c r="H17" s="494">
        <v>3000</v>
      </c>
      <c r="I17" s="465">
        <v>750</v>
      </c>
      <c r="J17" s="236"/>
    </row>
    <row r="18" spans="1:10" ht="15">
      <c r="A18" s="92">
        <v>10</v>
      </c>
      <c r="B18" s="493" t="s">
        <v>617</v>
      </c>
      <c r="C18" s="92"/>
      <c r="D18" s="492" t="s">
        <v>621</v>
      </c>
      <c r="E18" s="92"/>
      <c r="F18" s="92"/>
      <c r="G18" s="465">
        <v>2500</v>
      </c>
      <c r="H18" s="494">
        <v>2000</v>
      </c>
      <c r="I18" s="465">
        <v>500</v>
      </c>
      <c r="J18" s="236"/>
    </row>
    <row r="19" spans="1:10" ht="15">
      <c r="A19" s="92">
        <v>11</v>
      </c>
      <c r="B19" s="493" t="s">
        <v>574</v>
      </c>
      <c r="C19" s="92"/>
      <c r="D19" s="492" t="s">
        <v>575</v>
      </c>
      <c r="E19" s="92"/>
      <c r="F19" s="92"/>
      <c r="G19" s="465">
        <v>1250</v>
      </c>
      <c r="H19" s="494">
        <v>1000</v>
      </c>
      <c r="I19" s="465">
        <v>250</v>
      </c>
      <c r="J19" s="236"/>
    </row>
    <row r="20" spans="1:10" ht="15">
      <c r="A20" s="92">
        <v>12</v>
      </c>
      <c r="B20" s="493" t="s">
        <v>574</v>
      </c>
      <c r="C20" s="92"/>
      <c r="D20" s="492" t="s">
        <v>575</v>
      </c>
      <c r="E20" s="92"/>
      <c r="F20" s="92"/>
      <c r="G20" s="465">
        <v>1250</v>
      </c>
      <c r="H20" s="494">
        <v>1000</v>
      </c>
      <c r="I20" s="465">
        <v>250</v>
      </c>
      <c r="J20" s="236"/>
    </row>
    <row r="21" spans="1:10" ht="15">
      <c r="A21" s="92">
        <v>13</v>
      </c>
      <c r="B21" s="493" t="s">
        <v>590</v>
      </c>
      <c r="C21" s="92"/>
      <c r="D21" s="492" t="s">
        <v>591</v>
      </c>
      <c r="E21" s="92"/>
      <c r="F21" s="92"/>
      <c r="G21" s="465">
        <v>1250</v>
      </c>
      <c r="H21" s="494">
        <v>1000</v>
      </c>
      <c r="I21" s="465">
        <v>250</v>
      </c>
      <c r="J21" s="236"/>
    </row>
    <row r="22" spans="1:10" ht="15">
      <c r="A22" s="92">
        <v>14</v>
      </c>
      <c r="B22" s="493" t="s">
        <v>578</v>
      </c>
      <c r="C22" s="92"/>
      <c r="D22" s="492" t="s">
        <v>579</v>
      </c>
      <c r="E22" s="92"/>
      <c r="F22" s="92"/>
      <c r="G22" s="465">
        <v>3750</v>
      </c>
      <c r="H22" s="494">
        <v>3000</v>
      </c>
      <c r="I22" s="465">
        <v>750</v>
      </c>
      <c r="J22" s="236"/>
    </row>
    <row r="23" spans="1:10" ht="15">
      <c r="A23" s="92">
        <v>15</v>
      </c>
      <c r="B23" s="493" t="s">
        <v>576</v>
      </c>
      <c r="C23" s="92"/>
      <c r="D23" s="492" t="s">
        <v>577</v>
      </c>
      <c r="E23" s="92"/>
      <c r="F23" s="92"/>
      <c r="G23" s="465">
        <v>1875</v>
      </c>
      <c r="H23" s="494">
        <v>1500</v>
      </c>
      <c r="I23" s="465">
        <v>375</v>
      </c>
      <c r="J23" s="236"/>
    </row>
    <row r="24" spans="1:10" ht="15">
      <c r="A24" s="92">
        <v>16</v>
      </c>
      <c r="B24" s="493" t="s">
        <v>582</v>
      </c>
      <c r="C24" s="92"/>
      <c r="D24" s="492" t="s">
        <v>583</v>
      </c>
      <c r="E24" s="92"/>
      <c r="F24" s="92"/>
      <c r="G24" s="465">
        <v>2500</v>
      </c>
      <c r="H24" s="494">
        <v>2000</v>
      </c>
      <c r="I24" s="465">
        <v>500</v>
      </c>
      <c r="J24" s="236"/>
    </row>
    <row r="25" spans="1:10" ht="15">
      <c r="A25" s="92">
        <v>17</v>
      </c>
      <c r="B25" s="493" t="s">
        <v>616</v>
      </c>
      <c r="C25" s="92"/>
      <c r="D25" s="492" t="s">
        <v>620</v>
      </c>
      <c r="E25" s="92"/>
      <c r="F25" s="92"/>
      <c r="G25" s="465">
        <v>2500</v>
      </c>
      <c r="H25" s="494">
        <v>2000</v>
      </c>
      <c r="I25" s="465">
        <v>500</v>
      </c>
      <c r="J25" s="236"/>
    </row>
    <row r="26" spans="1:10" ht="15">
      <c r="A26" s="92">
        <v>18</v>
      </c>
      <c r="B26" s="493" t="s">
        <v>580</v>
      </c>
      <c r="C26" s="92"/>
      <c r="D26" s="492" t="s">
        <v>581</v>
      </c>
      <c r="E26" s="92"/>
      <c r="F26" s="92"/>
      <c r="G26" s="465">
        <v>3750</v>
      </c>
      <c r="H26" s="494">
        <v>3000</v>
      </c>
      <c r="I26" s="465">
        <v>750</v>
      </c>
      <c r="J26" s="236"/>
    </row>
    <row r="27" spans="1:10" ht="15">
      <c r="A27" s="92">
        <v>19</v>
      </c>
      <c r="B27" s="493" t="s">
        <v>615</v>
      </c>
      <c r="C27" s="92"/>
      <c r="D27" s="492" t="s">
        <v>619</v>
      </c>
      <c r="E27" s="92"/>
      <c r="F27" s="92"/>
      <c r="G27" s="465">
        <v>2500</v>
      </c>
      <c r="H27" s="494">
        <v>2000</v>
      </c>
      <c r="I27" s="465">
        <v>500</v>
      </c>
      <c r="J27" s="236"/>
    </row>
    <row r="28" spans="1:10" ht="15">
      <c r="A28" s="422"/>
      <c r="B28" s="423"/>
      <c r="C28" s="422"/>
      <c r="D28" s="423"/>
      <c r="E28" s="422"/>
      <c r="F28" s="422"/>
      <c r="G28" s="424"/>
      <c r="H28" s="422"/>
      <c r="I28" s="422"/>
    </row>
    <row r="29" spans="1:10" ht="15">
      <c r="A29" s="14"/>
      <c r="B29" s="425"/>
      <c r="C29" s="425"/>
      <c r="D29" s="425"/>
      <c r="E29" s="425"/>
      <c r="F29" s="14" t="s">
        <v>454</v>
      </c>
      <c r="G29" s="436">
        <f>SUM(G9:G27)</f>
        <v>43125</v>
      </c>
      <c r="H29" s="426">
        <f>SUM(H9:H27)</f>
        <v>34500</v>
      </c>
      <c r="I29" s="426">
        <f>SUM(I9:I28)</f>
        <v>8625</v>
      </c>
    </row>
    <row r="30" spans="1:10" ht="15">
      <c r="A30" s="234"/>
      <c r="B30" s="234"/>
      <c r="C30" s="234"/>
      <c r="D30" s="234"/>
      <c r="E30" s="234"/>
      <c r="F30" s="234"/>
      <c r="G30" s="234"/>
      <c r="H30" s="189"/>
      <c r="I30" s="189"/>
    </row>
    <row r="31" spans="1:10" ht="15">
      <c r="A31" s="235" t="s">
        <v>444</v>
      </c>
      <c r="B31" s="235"/>
      <c r="C31" s="234"/>
      <c r="D31" s="234"/>
      <c r="E31" s="234"/>
      <c r="F31" s="234"/>
      <c r="G31" s="234"/>
      <c r="H31" s="189"/>
      <c r="I31" s="189"/>
    </row>
    <row r="32" spans="1:10" ht="15" hidden="1">
      <c r="A32" s="235"/>
      <c r="B32" s="235"/>
      <c r="C32" s="234"/>
      <c r="D32" s="234"/>
      <c r="E32" s="234"/>
      <c r="F32" s="234"/>
      <c r="G32" s="234"/>
      <c r="H32" s="189"/>
      <c r="I32" s="189"/>
    </row>
    <row r="33" spans="1:9" ht="15" hidden="1">
      <c r="A33" s="235"/>
      <c r="B33" s="235"/>
      <c r="C33" s="189"/>
      <c r="D33" s="189"/>
      <c r="E33" s="189"/>
      <c r="F33" s="189"/>
      <c r="G33" s="189"/>
      <c r="H33" s="189"/>
      <c r="I33" s="189"/>
    </row>
    <row r="34" spans="1:9" ht="15" hidden="1">
      <c r="A34" s="235"/>
      <c r="B34" s="235"/>
      <c r="C34" s="189"/>
      <c r="D34" s="189"/>
      <c r="E34" s="189"/>
      <c r="F34" s="189"/>
      <c r="G34" s="189"/>
      <c r="H34" s="189"/>
      <c r="I34" s="189"/>
    </row>
    <row r="35" spans="1:9">
      <c r="A35" s="232"/>
      <c r="B35" s="232"/>
      <c r="C35" s="232"/>
      <c r="D35" s="232"/>
      <c r="E35" s="232"/>
      <c r="F35" s="232"/>
      <c r="G35" s="232"/>
      <c r="H35" s="232"/>
      <c r="I35" s="232"/>
    </row>
    <row r="36" spans="1:9" ht="15">
      <c r="A36" s="195" t="s">
        <v>106</v>
      </c>
      <c r="B36" s="195"/>
      <c r="C36" s="189"/>
      <c r="D36" s="189"/>
      <c r="E36" s="189"/>
      <c r="F36" s="189"/>
      <c r="G36" s="189"/>
      <c r="H36" s="189"/>
      <c r="I36" s="189"/>
    </row>
    <row r="37" spans="1:9" ht="15">
      <c r="A37" s="189"/>
      <c r="B37" s="189"/>
      <c r="C37" s="189"/>
      <c r="D37" s="189"/>
      <c r="E37" s="189"/>
      <c r="F37" s="189"/>
      <c r="G37" s="189"/>
      <c r="H37" s="189"/>
      <c r="I37" s="189"/>
    </row>
    <row r="38" spans="1:9" ht="15" hidden="1">
      <c r="A38" s="189"/>
      <c r="B38" s="189"/>
      <c r="C38" s="189"/>
      <c r="D38" s="189"/>
      <c r="E38" s="193"/>
      <c r="F38" s="193"/>
      <c r="G38" s="193"/>
      <c r="H38" s="189"/>
      <c r="I38" s="189"/>
    </row>
    <row r="39" spans="1:9" ht="15">
      <c r="A39" s="195"/>
      <c r="B39" s="195"/>
      <c r="C39" s="195" t="s">
        <v>394</v>
      </c>
      <c r="D39" s="195"/>
      <c r="E39" s="195"/>
      <c r="F39" s="195"/>
      <c r="G39" s="195"/>
      <c r="H39" s="189"/>
      <c r="I39" s="189"/>
    </row>
    <row r="40" spans="1:9" ht="15">
      <c r="A40" s="189"/>
      <c r="B40" s="189"/>
      <c r="C40" s="189" t="s">
        <v>393</v>
      </c>
      <c r="D40" s="189"/>
      <c r="E40" s="189"/>
      <c r="F40" s="189"/>
      <c r="G40" s="189"/>
      <c r="H40" s="189"/>
      <c r="I40" s="189"/>
    </row>
    <row r="41" spans="1:9">
      <c r="A41" s="197"/>
      <c r="B41" s="197"/>
      <c r="C41" s="197" t="s">
        <v>138</v>
      </c>
      <c r="D41" s="197"/>
      <c r="E41" s="197"/>
      <c r="F41" s="197"/>
      <c r="G41" s="197"/>
    </row>
  </sheetData>
  <mergeCells count="2">
    <mergeCell ref="I1:J1"/>
    <mergeCell ref="I2:J2"/>
  </mergeCells>
  <printOptions gridLines="1"/>
  <pageMargins left="0.25" right="0.25" top="0.51" bottom="0.31" header="0.3" footer="0.19"/>
  <pageSetup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476" t="s">
        <v>108</v>
      </c>
      <c r="H1" s="476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74" t="s">
        <v>623</v>
      </c>
      <c r="H2" s="474"/>
      <c r="I2" s="78"/>
    </row>
    <row r="3" spans="1:9" ht="15">
      <c r="A3" s="78"/>
      <c r="B3" s="78"/>
      <c r="C3" s="78"/>
      <c r="D3" s="78"/>
      <c r="E3" s="78"/>
      <c r="F3" s="78"/>
      <c r="G3" s="168"/>
      <c r="H3" s="168"/>
      <c r="I3" s="374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7"/>
      <c r="B7" s="167"/>
      <c r="C7" s="279"/>
      <c r="D7" s="167"/>
      <c r="E7" s="167"/>
      <c r="F7" s="167"/>
      <c r="G7" s="80"/>
      <c r="H7" s="80"/>
      <c r="I7" s="78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89"/>
      <c r="C12" s="89"/>
      <c r="D12" s="429"/>
      <c r="E12" s="89"/>
      <c r="F12" s="89"/>
      <c r="G12" s="14"/>
      <c r="H12" s="4"/>
      <c r="I12" s="4"/>
    </row>
    <row r="13" spans="1:9" ht="15">
      <c r="A13" s="371"/>
      <c r="B13" s="89"/>
      <c r="C13" s="89"/>
      <c r="D13" s="429"/>
      <c r="E13" s="89"/>
      <c r="F13" s="89"/>
      <c r="G13" s="14"/>
      <c r="H13" s="4"/>
      <c r="I13" s="4"/>
    </row>
    <row r="14" spans="1:9" ht="15">
      <c r="A14" s="371"/>
      <c r="B14" s="89"/>
      <c r="C14" s="89"/>
      <c r="D14" s="89"/>
      <c r="E14" s="89"/>
      <c r="F14" s="89"/>
      <c r="G14" s="89"/>
      <c r="H14" s="4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"/>
      <c r="I15" s="4"/>
    </row>
    <row r="16" spans="1:9" ht="15">
      <c r="A16" s="371"/>
      <c r="B16" s="100"/>
      <c r="C16" s="100"/>
      <c r="D16" s="427"/>
      <c r="E16" s="100"/>
      <c r="F16" s="100"/>
      <c r="G16" s="15"/>
      <c r="H16" s="428"/>
      <c r="I16" s="428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28"/>
    </row>
    <row r="18" spans="1:9" ht="15">
      <c r="A18" s="371"/>
      <c r="B18" s="89"/>
      <c r="C18" s="89"/>
      <c r="D18" s="429"/>
      <c r="E18" s="89"/>
      <c r="F18" s="89"/>
      <c r="G18" s="14"/>
      <c r="H18" s="430"/>
      <c r="I18" s="4"/>
    </row>
    <row r="19" spans="1:9" ht="15">
      <c r="A19" s="371"/>
      <c r="B19" s="89"/>
      <c r="C19" s="89"/>
      <c r="D19" s="429"/>
      <c r="E19" s="89"/>
      <c r="F19" s="89"/>
      <c r="G19" s="14"/>
      <c r="H19" s="430"/>
      <c r="I19" s="4"/>
    </row>
    <row r="20" spans="1:9" ht="15">
      <c r="A20" s="371"/>
      <c r="B20" s="89"/>
      <c r="C20" s="89"/>
      <c r="D20" s="89"/>
      <c r="E20" s="89"/>
      <c r="F20" s="89"/>
      <c r="G20" s="89"/>
      <c r="H20" s="430"/>
      <c r="I20" s="4"/>
    </row>
    <row r="21" spans="1:9" ht="15">
      <c r="A21" s="371"/>
      <c r="B21" s="89"/>
      <c r="C21" s="89"/>
      <c r="D21" s="89"/>
      <c r="E21" s="89"/>
      <c r="F21" s="89"/>
      <c r="G21" s="89"/>
      <c r="H21" s="430"/>
      <c r="I21" s="4"/>
    </row>
    <row r="22" spans="1:9" ht="15">
      <c r="A22" s="371"/>
      <c r="B22" s="89"/>
      <c r="C22" s="89"/>
      <c r="D22" s="429"/>
      <c r="E22" s="89"/>
      <c r="F22" s="89"/>
      <c r="G22" s="14"/>
      <c r="H22" s="410"/>
      <c r="I22" s="4"/>
    </row>
    <row r="23" spans="1:9" ht="15">
      <c r="A23" s="371"/>
      <c r="B23" s="89"/>
      <c r="C23" s="89"/>
      <c r="D23" s="431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349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 t="s">
        <v>352</v>
      </c>
      <c r="B37" s="234"/>
      <c r="C37" s="234"/>
      <c r="D37" s="234"/>
      <c r="E37" s="234"/>
      <c r="F37" s="234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F38" s="189"/>
      <c r="G38" s="189"/>
      <c r="H38" s="189"/>
      <c r="I38" s="194"/>
    </row>
    <row r="39" spans="1:9" ht="15">
      <c r="A39" s="235"/>
      <c r="B39" s="189"/>
      <c r="C39" s="189"/>
      <c r="D39" s="189"/>
      <c r="E39" s="189"/>
      <c r="G39" s="189"/>
      <c r="H39" s="189"/>
      <c r="I39" s="194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194"/>
    </row>
    <row r="41" spans="1:9" ht="15">
      <c r="A41" s="195" t="s">
        <v>106</v>
      </c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>
      <c r="A44" s="195"/>
      <c r="B44" s="195" t="s">
        <v>270</v>
      </c>
      <c r="C44" s="195"/>
      <c r="D44" s="195"/>
      <c r="E44" s="195"/>
      <c r="F44" s="195"/>
      <c r="G44" s="189"/>
      <c r="H44" s="196"/>
      <c r="I44" s="194"/>
    </row>
    <row r="45" spans="1:9" ht="15">
      <c r="A45" s="189"/>
      <c r="B45" s="189" t="s">
        <v>269</v>
      </c>
      <c r="C45" s="189"/>
      <c r="D45" s="189"/>
      <c r="E45" s="189"/>
      <c r="F45" s="189"/>
      <c r="G45" s="189"/>
      <c r="H45" s="196"/>
      <c r="I45" s="194"/>
    </row>
    <row r="46" spans="1:9">
      <c r="A46" s="197"/>
      <c r="B46" s="197" t="s">
        <v>138</v>
      </c>
      <c r="C46" s="197"/>
      <c r="D46" s="197"/>
      <c r="E46" s="197"/>
      <c r="F46" s="197"/>
      <c r="G46" s="190"/>
      <c r="H46" s="190"/>
      <c r="I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463</v>
      </c>
      <c r="B1" s="76"/>
      <c r="C1" s="79"/>
      <c r="D1" s="79"/>
      <c r="E1" s="79"/>
      <c r="F1" s="79"/>
      <c r="G1" s="476" t="s">
        <v>108</v>
      </c>
      <c r="H1" s="476"/>
    </row>
    <row r="2" spans="1:10" ht="15">
      <c r="A2" s="78" t="s">
        <v>139</v>
      </c>
      <c r="B2" s="76"/>
      <c r="C2" s="79"/>
      <c r="D2" s="79"/>
      <c r="E2" s="79"/>
      <c r="F2" s="79"/>
      <c r="G2" s="474" t="s">
        <v>623</v>
      </c>
      <c r="H2" s="474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81" t="s">
        <v>510</v>
      </c>
      <c r="B2" s="481"/>
      <c r="C2" s="481"/>
      <c r="D2" s="481"/>
      <c r="E2" s="378"/>
      <c r="F2" s="79"/>
      <c r="G2" s="79"/>
      <c r="H2" s="79"/>
      <c r="I2" s="79"/>
      <c r="J2" s="379"/>
      <c r="K2" s="380"/>
      <c r="L2" s="380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79"/>
      <c r="K3" s="474" t="s">
        <v>623</v>
      </c>
      <c r="L3" s="474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79"/>
      <c r="K4" s="379"/>
      <c r="L4" s="379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76"/>
      <c r="B8" s="376"/>
      <c r="C8" s="376"/>
      <c r="D8" s="376"/>
      <c r="E8" s="376"/>
      <c r="F8" s="376"/>
      <c r="G8" s="376"/>
      <c r="H8" s="376"/>
      <c r="I8" s="376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100">
        <v>1</v>
      </c>
      <c r="B10" s="363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63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63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63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63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63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63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63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63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63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63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63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63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63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63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63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63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63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63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63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63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63"/>
      <c r="C35" s="101"/>
      <c r="D35" s="101"/>
      <c r="E35" s="101"/>
      <c r="F35" s="101"/>
      <c r="G35" s="89"/>
      <c r="H35" s="89"/>
      <c r="I35" s="89"/>
      <c r="J35" s="89" t="s">
        <v>491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492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493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494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511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486" t="s">
        <v>512</v>
      </c>
      <c r="B41" s="486"/>
      <c r="C41" s="486"/>
      <c r="D41" s="486"/>
      <c r="E41" s="486"/>
      <c r="F41" s="486"/>
      <c r="G41" s="486"/>
      <c r="H41" s="486"/>
      <c r="I41" s="486"/>
      <c r="J41" s="486"/>
      <c r="K41" s="486"/>
    </row>
    <row r="42" spans="1:12" ht="15.75" customHeight="1">
      <c r="A42" s="486"/>
      <c r="B42" s="486"/>
      <c r="C42" s="486"/>
      <c r="D42" s="486"/>
      <c r="E42" s="486"/>
      <c r="F42" s="486"/>
      <c r="G42" s="486"/>
      <c r="H42" s="486"/>
      <c r="I42" s="486"/>
      <c r="J42" s="486"/>
      <c r="K42" s="486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82" t="s">
        <v>106</v>
      </c>
      <c r="B44" s="482"/>
      <c r="C44" s="364"/>
      <c r="D44" s="365"/>
      <c r="E44" s="365"/>
      <c r="F44" s="364"/>
      <c r="G44" s="364"/>
      <c r="H44" s="364"/>
      <c r="I44" s="364"/>
      <c r="J44" s="364"/>
      <c r="K44" s="189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9"/>
    </row>
    <row r="46" spans="1:12" ht="15" customHeight="1">
      <c r="A46" s="364"/>
      <c r="B46" s="365"/>
      <c r="C46" s="483" t="s">
        <v>267</v>
      </c>
      <c r="D46" s="483"/>
      <c r="E46" s="377"/>
      <c r="F46" s="367"/>
      <c r="G46" s="484" t="s">
        <v>496</v>
      </c>
      <c r="H46" s="484"/>
      <c r="I46" s="484"/>
      <c r="J46" s="368"/>
      <c r="K46" s="189"/>
    </row>
    <row r="47" spans="1:12" ht="15">
      <c r="A47" s="364"/>
      <c r="B47" s="365"/>
      <c r="C47" s="364"/>
      <c r="D47" s="365"/>
      <c r="E47" s="365"/>
      <c r="F47" s="364"/>
      <c r="G47" s="485"/>
      <c r="H47" s="485"/>
      <c r="I47" s="485"/>
      <c r="J47" s="368"/>
      <c r="K47" s="189"/>
    </row>
    <row r="48" spans="1:12" ht="15">
      <c r="A48" s="364"/>
      <c r="B48" s="365"/>
      <c r="C48" s="480" t="s">
        <v>138</v>
      </c>
      <c r="D48" s="480"/>
      <c r="E48" s="377"/>
      <c r="F48" s="367"/>
      <c r="G48" s="364"/>
      <c r="H48" s="364"/>
      <c r="I48" s="364"/>
      <c r="J48" s="36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2017-09-01T10:03:23Z</cp:lastPrinted>
  <dcterms:created xsi:type="dcterms:W3CDTF">2011-12-27T13:20:18Z</dcterms:created>
  <dcterms:modified xsi:type="dcterms:W3CDTF">2017-09-01T10:28:26Z</dcterms:modified>
</cp:coreProperties>
</file>