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120" windowWidth="28800" windowHeight="1221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ფორმა #9.7.1." sheetId="60" r:id="rId26"/>
    <sheet name="შემაჯამებელი ფორმა" sheetId="59" r:id="rId27"/>
    <sheet name="Validation" sheetId="13" state="veryHidden" r:id="rId28"/>
  </sheets>
  <externalReferences>
    <externalReference r:id="rId29"/>
    <externalReference r:id="rId30"/>
    <externalReference r:id="rId31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6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N8'!$A$1:$K$24</definedName>
    <definedName name="_xlnm.Print_Area" localSheetId="20">'ფორმა N9'!$A$1:$K$52</definedName>
    <definedName name="_xlnm.Print_Area" localSheetId="26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M33" i="60" l="1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A5" i="60"/>
  <c r="G31" i="10" l="1"/>
  <c r="E31" i="10"/>
  <c r="J31" i="10" s="1"/>
  <c r="D39" i="18" l="1"/>
  <c r="C39" i="18"/>
  <c r="D17" i="26"/>
  <c r="D51" i="40"/>
  <c r="D38" i="40"/>
  <c r="I16" i="10" l="1"/>
  <c r="F17" i="9"/>
  <c r="I11" i="9"/>
  <c r="I12" i="9"/>
  <c r="D28" i="42" l="1"/>
  <c r="D30" i="40"/>
  <c r="D29" i="40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3" i="59" s="1"/>
  <c r="C12" i="40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10" i="7"/>
  <c r="D31" i="3"/>
  <c r="C31" i="3"/>
  <c r="C24" i="59" l="1"/>
  <c r="D9" i="7"/>
  <c r="C10" i="7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C12" i="3" l="1"/>
  <c r="I25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10" i="9" l="1"/>
  <c r="H39" i="10"/>
  <c r="H36" i="10" s="1"/>
  <c r="H32" i="10"/>
  <c r="H24" i="10"/>
  <c r="H19" i="10"/>
  <c r="H17" i="10" s="1"/>
  <c r="H14" i="10"/>
  <c r="H17" i="9" l="1"/>
  <c r="A4" i="39"/>
  <c r="A4" i="35" l="1"/>
  <c r="H34" i="34" l="1"/>
  <c r="G34" i="34"/>
  <c r="A4" i="34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0" i="18"/>
  <c r="G11" i="18" s="1"/>
  <c r="G12" i="18" s="1"/>
  <c r="G13" i="18" s="1"/>
  <c r="G14" i="18" s="1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C10" i="3" s="1"/>
  <c r="D12" i="3"/>
  <c r="D10" i="5" l="1"/>
  <c r="C10" i="59" s="1"/>
  <c r="C10" i="5"/>
  <c r="C26" i="3"/>
  <c r="C9" i="3" s="1"/>
  <c r="D10" i="3"/>
  <c r="B9" i="10"/>
  <c r="D10" i="12"/>
  <c r="D44" i="12"/>
  <c r="J9" i="10"/>
  <c r="D26" i="3"/>
  <c r="C10" i="12"/>
  <c r="C44" i="12"/>
  <c r="D9" i="10"/>
  <c r="F9" i="10"/>
  <c r="D9" i="3" l="1"/>
  <c r="C17" i="59" l="1"/>
  <c r="G10" i="9"/>
  <c r="G17" i="9" l="1"/>
  <c r="I10" i="9"/>
  <c r="I17" i="9" s="1"/>
</calcChain>
</file>

<file path=xl/sharedStrings.xml><?xml version="1.0" encoding="utf-8"?>
<sst xmlns="http://schemas.openxmlformats.org/spreadsheetml/2006/main" count="1123" uniqueCount="585">
  <si>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</si>
  <si>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</si>
  <si>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</si>
  <si>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</si>
  <si>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</si>
  <si>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</si>
  <si>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</si>
  <si>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</si>
  <si>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</si>
  <si>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</si>
  <si>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</si>
  <si>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</si>
  <si>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</si>
  <si>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</si>
  <si>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</si>
  <si>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</si>
  <si>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</si>
  <si>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</si>
  <si>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</si>
  <si>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</si>
  <si>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</si>
  <si>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</si>
  <si>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</si>
  <si>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</si>
  <si>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</si>
  <si>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</si>
  <si>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</si>
  <si>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</si>
  <si>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</si>
  <si>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</si>
  <si>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</si>
  <si>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</si>
  <si>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</si>
  <si>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</si>
  <si>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</si>
  <si>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</si>
  <si>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</si>
  <si>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</si>
  <si>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</si>
  <si>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</si>
  <si>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</si>
  <si>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</si>
  <si>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</si>
  <si>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</si>
  <si>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</si>
  <si>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</si>
  <si>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</si>
  <si>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</si>
  <si>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</si>
  <si>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</si>
  <si>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</si>
  <si>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</si>
  <si>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</si>
  <si>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</si>
  <si>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</si>
  <si>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</si>
  <si>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</si>
  <si>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</si>
  <si>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</si>
  <si>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</si>
  <si>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</si>
  <si>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</si>
  <si>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</si>
  <si>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</si>
  <si>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</si>
  <si>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</si>
  <si>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</si>
  <si>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</si>
  <si>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</si>
  <si>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</si>
  <si>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</si>
  <si>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</si>
  <si>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</si>
  <si>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</si>
  <si>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</si>
  <si>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</si>
  <si>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</si>
  <si>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</si>
  <si>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</si>
  <si>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</si>
  <si>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</si>
  <si>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</si>
  <si>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</si>
  <si>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</si>
  <si>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</si>
  <si>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</si>
  <si>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</si>
  <si>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</si>
  <si>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</si>
  <si>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</si>
  <si>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</si>
  <si>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</si>
  <si>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</si>
  <si>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</si>
  <si>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</si>
  <si>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</si>
  <si>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</si>
  <si>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</si>
  <si>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</si>
  <si>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</si>
  <si>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</si>
  <si>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</si>
  <si>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</si>
  <si>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</si>
  <si>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</si>
  <si>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</si>
  <si>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</si>
  <si>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</si>
  <si>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</si>
  <si>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</si>
  <si>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</si>
  <si>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</si>
  <si>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</si>
  <si>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</si>
  <si>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</si>
  <si>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</si>
  <si>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</si>
  <si>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</si>
  <si>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</si>
  <si>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</si>
  <si>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</si>
  <si>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</si>
  <si>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</si>
  <si>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</si>
  <si>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</si>
  <si>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</si>
  <si>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</si>
  <si>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</si>
  <si>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</si>
  <si>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</si>
  <si>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</si>
  <si>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</si>
  <si>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</si>
  <si>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</si>
  <si>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</si>
  <si>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</si>
  <si>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</si>
  <si>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</si>
  <si>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</si>
  <si>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</si>
  <si>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</si>
  <si>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</si>
  <si>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</si>
  <si>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</si>
  <si>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</si>
  <si>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</si>
  <si>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</si>
  <si>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</si>
  <si>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</si>
  <si>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</si>
  <si>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</si>
  <si>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</si>
  <si>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</si>
  <si>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</si>
  <si>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</si>
  <si>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</si>
  <si>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</si>
  <si>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</si>
  <si>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</si>
  <si>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</si>
  <si>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</si>
  <si>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</si>
  <si>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</si>
  <si>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</si>
  <si>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</si>
  <si>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</si>
  <si>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</si>
  <si>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</si>
  <si>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</si>
  <si>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</si>
  <si>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</si>
  <si>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</si>
  <si>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</si>
  <si>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</si>
  <si>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</si>
  <si>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</si>
  <si>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</si>
  <si>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</si>
  <si>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</si>
  <si>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</si>
  <si>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</si>
  <si>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</si>
  <si>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</si>
  <si>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</si>
  <si>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</si>
  <si>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</si>
  <si>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</si>
  <si>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</si>
  <si>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</si>
  <si>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</si>
  <si>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</si>
  <si>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</si>
  <si>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</si>
  <si>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</si>
  <si>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</si>
  <si>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</si>
  <si>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</si>
  <si>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</si>
  <si>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</si>
  <si>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</si>
  <si>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</si>
  <si>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</si>
  <si>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</si>
  <si>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</si>
  <si>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</si>
  <si>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</si>
  <si>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</si>
  <si>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</si>
  <si>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</si>
  <si>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</si>
  <si>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</si>
  <si>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</si>
  <si>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</si>
  <si>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</si>
  <si>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</si>
  <si>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</si>
  <si>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</si>
  <si>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</si>
  <si>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</si>
  <si>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</si>
  <si>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</si>
  <si>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</si>
  <si>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</si>
  <si>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</si>
  <si>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</si>
  <si>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</si>
  <si>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</si>
  <si>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</si>
  <si>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</si>
  <si>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</si>
  <si>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</si>
  <si>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</si>
  <si>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</si>
  <si>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</si>
  <si>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</si>
  <si>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</si>
  <si>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</si>
  <si>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</si>
  <si>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</si>
  <si>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</si>
  <si>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</si>
  <si>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</si>
  <si>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</si>
  <si>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</si>
  <si>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</si>
  <si>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</si>
  <si>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</si>
  <si>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</si>
  <si>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</si>
  <si>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</si>
  <si>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</si>
  <si>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</si>
  <si>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</si>
  <si>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</si>
  <si>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</si>
  <si>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</si>
  <si>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</si>
  <si>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</si>
  <si>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</si>
  <si>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</si>
  <si>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</si>
  <si>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</si>
  <si>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</si>
  <si>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</si>
  <si>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</si>
  <si>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</si>
  <si>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</si>
  <si>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</si>
  <si>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</si>
  <si>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</si>
  <si>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</si>
  <si>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</si>
  <si>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</si>
  <si>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</si>
  <si>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</si>
  <si>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</si>
  <si>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</si>
  <si>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</si>
  <si>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</si>
  <si>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</si>
  <si>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</si>
  <si>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</si>
  <si>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</si>
  <si>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</si>
  <si>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</si>
  <si>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</si>
  <si>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</si>
  <si>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</si>
  <si>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</si>
  <si>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</si>
  <si>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</si>
  <si>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</si>
  <si>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</si>
  <si>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</si>
  <si>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</si>
  <si>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</si>
  <si>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</si>
  <si>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</si>
  <si>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</si>
  <si>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</si>
  <si>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</si>
  <si>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</si>
  <si>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</si>
  <si>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</si>
  <si>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</si>
  <si>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</si>
  <si>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</si>
  <si>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</si>
  <si>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</si>
  <si>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</si>
  <si>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</si>
  <si>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</si>
  <si>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</si>
  <si>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</si>
  <si>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</si>
  <si>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</si>
  <si>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</si>
  <si>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</si>
  <si>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</si>
  <si>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</si>
  <si>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</si>
  <si>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</si>
  <si>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</si>
  <si>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</si>
  <si>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</si>
  <si>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</si>
  <si>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</si>
  <si>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</si>
  <si>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</si>
  <si>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</si>
  <si>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</si>
  <si>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</si>
  <si>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</si>
  <si>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</si>
  <si>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</si>
  <si>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</si>
  <si>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</si>
  <si>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</si>
  <si>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</si>
  <si>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</si>
  <si>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</si>
  <si>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</si>
  <si>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</si>
  <si>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</si>
  <si>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</si>
  <si>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</si>
  <si>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</si>
  <si>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</si>
  <si>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</si>
  <si>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</si>
  <si>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</si>
  <si>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</si>
  <si>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</si>
  <si>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</si>
  <si>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</si>
  <si>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</si>
  <si>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</si>
  <si>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</si>
  <si>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</si>
  <si>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</si>
  <si>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</si>
  <si>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</si>
  <si>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</si>
  <si>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</si>
  <si>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</si>
  <si>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</si>
  <si>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</si>
  <si>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</si>
  <si>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</si>
  <si>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</si>
  <si>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</si>
  <si>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</si>
  <si>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</si>
  <si>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</si>
  <si>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</si>
  <si>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</si>
  <si>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</si>
  <si>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</si>
  <si>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</si>
  <si>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</si>
  <si>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</si>
  <si>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</si>
  <si>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</si>
  <si>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</si>
  <si>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</si>
  <si>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</si>
  <si>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</si>
  <si>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</si>
  <si>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</si>
  <si>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</si>
  <si>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</si>
  <si>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</si>
  <si>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</si>
  <si>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</si>
  <si>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</si>
  <si>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</si>
  <si>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</si>
  <si>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</si>
  <si>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</si>
  <si>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</si>
  <si>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</si>
  <si>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</si>
  <si>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</si>
  <si>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</si>
  <si>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</si>
  <si>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</si>
  <si>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</si>
  <si>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</si>
  <si>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</si>
  <si>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</si>
  <si>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</si>
  <si>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</si>
  <si>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</si>
  <si>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</si>
  <si>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</si>
  <si>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</si>
  <si>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</si>
  <si>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</si>
  <si>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</si>
  <si>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</si>
  <si>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</si>
  <si>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</si>
  <si>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</si>
  <si>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</si>
  <si>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</si>
  <si>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</si>
  <si>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</si>
  <si>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</si>
  <si>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</si>
  <si>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</si>
  <si>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</si>
  <si>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</si>
  <si>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</si>
  <si>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</si>
  <si>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</si>
  <si>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</si>
  <si>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</si>
  <si>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</si>
  <si>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</si>
  <si>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</si>
  <si>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</si>
  <si>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</si>
  <si>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</si>
  <si>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</si>
  <si>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</si>
  <si>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</si>
  <si>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</si>
  <si>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</si>
  <si>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</si>
  <si>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</si>
  <si>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</si>
  <si>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</si>
  <si>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</si>
  <si>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</si>
  <si>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</si>
  <si>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</si>
  <si>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</si>
  <si>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</si>
  <si>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</si>
  <si>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</si>
  <si>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</si>
  <si>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</si>
  <si>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</si>
  <si>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</si>
  <si>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</si>
  <si>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</si>
  <si>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</si>
  <si>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</si>
  <si>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</si>
  <si>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</si>
  <si>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</si>
  <si>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</si>
  <si>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</si>
  <si>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</si>
  <si>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</si>
  <si>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</si>
  <si>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</si>
  <si>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</si>
  <si>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</si>
  <si>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</si>
  <si>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</si>
  <si>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</si>
  <si>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</si>
  <si>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</si>
  <si>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</si>
  <si>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</si>
  <si>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</si>
  <si>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</si>
  <si>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</si>
  <si>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</si>
  <si>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</si>
  <si>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</si>
  <si>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</si>
  <si>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</si>
  <si>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</si>
  <si>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</si>
  <si>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</si>
  <si>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</si>
  <si>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</si>
  <si>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</si>
  <si>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</si>
  <si>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</si>
  <si>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</si>
  <si>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</si>
  <si>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</si>
  <si>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</si>
  <si>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</si>
  <si>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</si>
  <si>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</si>
  <si>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</si>
  <si>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</si>
  <si>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</si>
  <si>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პ/პ თავისუფალი საქართველო</t>
  </si>
  <si>
    <t>01/01/2017-31/12/2017</t>
  </si>
  <si>
    <t>სხვა ფულადი შემოსავლები (გადარიცხ და დაბრუნებული სახსრები)</t>
  </si>
  <si>
    <t>არაფულადი შემოწირულობა</t>
  </si>
  <si>
    <t>ზურაბ გუჯაბიძე</t>
  </si>
  <si>
    <t>18 კვ.მ</t>
  </si>
  <si>
    <t xml:space="preserve">უძრავი; ქ. </t>
  </si>
  <si>
    <t>ოზურგეთი, აპოლონ წულაძის #1; 18 კვმ;საკადასტრო კოდი 26.26.47.058.01.500;</t>
  </si>
  <si>
    <t>2 თვით</t>
  </si>
  <si>
    <t>ზუგდიდი,წმინდა ნინოს ქ #1; 137.22კვმ. საკადასტრო კოდი 43.31.49.382</t>
  </si>
  <si>
    <t xml:space="preserve">137.22 კვ.მ </t>
  </si>
  <si>
    <t xml:space="preserve">სხვა კომუნალური ხარჯი-  დასუფთავების </t>
  </si>
  <si>
    <t xml:space="preserve">თენგიზ </t>
  </si>
  <si>
    <t>ომანიძე</t>
  </si>
  <si>
    <t>01005019099</t>
  </si>
  <si>
    <t>პარტ. მდივანი</t>
  </si>
  <si>
    <t xml:space="preserve">ქეთევან </t>
  </si>
  <si>
    <t>ურდულაშვილი</t>
  </si>
  <si>
    <t>ბუღალტერი</t>
  </si>
  <si>
    <t>ჯურხაძე</t>
  </si>
  <si>
    <t>ნინო</t>
  </si>
  <si>
    <t>თბ.რეგ/მდივანი</t>
  </si>
  <si>
    <t>კახა</t>
  </si>
  <si>
    <t>კუკავა</t>
  </si>
  <si>
    <t>თავჯ-რე</t>
  </si>
  <si>
    <t>სალომე</t>
  </si>
  <si>
    <t>გულიაშვილი</t>
  </si>
  <si>
    <t>01010008849</t>
  </si>
  <si>
    <t>01001082012</t>
  </si>
  <si>
    <t>01003017675</t>
  </si>
  <si>
    <t>საზ ურთ მენეჯერი</t>
  </si>
  <si>
    <t>თამარი</t>
  </si>
  <si>
    <t>კვანტალიანი</t>
  </si>
  <si>
    <t>ირაკლი</t>
  </si>
  <si>
    <t>შალამბერიძ</t>
  </si>
  <si>
    <t>თიბისი</t>
  </si>
  <si>
    <t>GE63TB7029536080100007</t>
  </si>
  <si>
    <t>GEL</t>
  </si>
  <si>
    <t>GE20TB7029545067800002</t>
  </si>
  <si>
    <t>GE80TB7029536180100008</t>
  </si>
  <si>
    <t>USD</t>
  </si>
  <si>
    <t>EUR</t>
  </si>
  <si>
    <t>საქართველოს ბანკი</t>
  </si>
  <si>
    <t>GE91BG0000000119476400</t>
  </si>
  <si>
    <t>14.07.2015</t>
  </si>
  <si>
    <t>02.03.2012</t>
  </si>
  <si>
    <t>დათა</t>
  </si>
  <si>
    <t>ხარჯებისტვის</t>
  </si>
  <si>
    <t>თებერვალი</t>
  </si>
  <si>
    <t>ფერაძე</t>
  </si>
  <si>
    <t xml:space="preserve">დავით </t>
  </si>
  <si>
    <t>მაისი</t>
  </si>
  <si>
    <t>სხვა დანარჩენი საქონელი და მომსახურება (გადარიცხ /დაბრუნ. თანხა</t>
  </si>
  <si>
    <t>გადრიცხ და დაბრუნებ თანხა</t>
  </si>
  <si>
    <t>04/22/2017</t>
  </si>
  <si>
    <t>06/17/2017</t>
  </si>
  <si>
    <t>12/20/2017</t>
  </si>
  <si>
    <t>ბადურ კარტოზია</t>
  </si>
  <si>
    <t>ფორმა N 9.7.1 - საარჩევნო პერიოდში აღებული სესხი/კრედიტი</t>
  </si>
  <si>
    <t>გაგზავნის თარიღი</t>
  </si>
  <si>
    <t>ფორმა ივსება ქართული შრიფტით (Sylfaen), ფონტის ზომა 10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</si>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</sst>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000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1" fillId="0" borderId="0"/>
    <xf numFmtId="0" fontId="2" fillId="0" borderId="0"/>
    <xf numFmtId="0" fontId="2" fillId="0" borderId="0"/>
    <xf numFmtId="0" fontId="1" fillId="0" borderId="0"/>
  </cellStyleXfs>
  <cellXfs count="51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0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28" fillId="2" borderId="0" xfId="0" applyFont="1" applyFill="1" applyBorder="1" applyProtection="1"/>
    <xf numFmtId="0" fontId="28" fillId="2" borderId="0" xfId="0" applyFont="1" applyFill="1" applyBorder="1" applyAlignment="1" applyProtection="1">
      <alignment horizontal="center" vertical="center"/>
    </xf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17" fillId="0" borderId="1" xfId="3" applyNumberFormat="1" applyFont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" fontId="22" fillId="5" borderId="1" xfId="0" applyNumberFormat="1" applyFont="1" applyFill="1" applyBorder="1" applyProtection="1"/>
    <xf numFmtId="0" fontId="27" fillId="0" borderId="1" xfId="5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7" fillId="0" borderId="1" xfId="5" applyNumberFormat="1" applyFont="1" applyBorder="1" applyAlignment="1" applyProtection="1">
      <alignment wrapText="1"/>
      <protection locked="0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Fill="1" applyBorder="1" applyProtection="1">
      <protection locked="0"/>
    </xf>
    <xf numFmtId="14" fontId="17" fillId="5" borderId="1" xfId="0" applyNumberFormat="1" applyFont="1" applyFill="1" applyBorder="1" applyProtection="1"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2" fontId="26" fillId="5" borderId="1" xfId="2" applyNumberFormat="1" applyFont="1" applyFill="1" applyBorder="1" applyAlignment="1" applyProtection="1">
      <alignment horizontal="center" vertical="top" wrapText="1"/>
    </xf>
    <xf numFmtId="2" fontId="25" fillId="0" borderId="1" xfId="2" applyNumberFormat="1" applyFont="1" applyFill="1" applyBorder="1" applyAlignment="1" applyProtection="1">
      <alignment horizontal="right" vertical="top" wrapText="1"/>
      <protection locked="0"/>
    </xf>
    <xf numFmtId="2" fontId="19" fillId="0" borderId="1" xfId="4" applyNumberFormat="1" applyFont="1" applyBorder="1" applyAlignment="1" applyProtection="1">
      <alignment vertical="center" wrapText="1"/>
      <protection locked="0"/>
    </xf>
    <xf numFmtId="2" fontId="19" fillId="5" borderId="1" xfId="4" applyNumberFormat="1" applyFont="1" applyFill="1" applyBorder="1" applyAlignment="1" applyProtection="1">
      <alignment vertical="center" wrapText="1"/>
    </xf>
    <xf numFmtId="2" fontId="17" fillId="0" borderId="4" xfId="0" applyNumberFormat="1" applyFont="1" applyBorder="1" applyProtection="1">
      <protection locked="0"/>
    </xf>
    <xf numFmtId="0" fontId="11" fillId="5" borderId="0" xfId="3" applyFill="1" applyProtection="1">
      <protection locked="0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Protection="1">
      <protection locked="0"/>
    </xf>
    <xf numFmtId="0" fontId="11" fillId="5" borderId="0" xfId="3" applyFill="1" applyBorder="1" applyAlignment="1" applyProtection="1">
      <alignment horizontal="left"/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4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0" borderId="0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 applyBorder="1" applyProtection="1">
      <protection locked="0"/>
    </xf>
    <xf numFmtId="0" fontId="22" fillId="5" borderId="41" xfId="0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22" fillId="5" borderId="0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19" fillId="0" borderId="0" xfId="9" applyFont="1" applyAlignment="1" applyProtection="1">
      <alignment vertical="center"/>
      <protection locked="0"/>
    </xf>
    <xf numFmtId="0" fontId="17" fillId="5" borderId="41" xfId="0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9" fillId="5" borderId="41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167" fontId="19" fillId="5" borderId="0" xfId="9" applyNumberFormat="1" applyFont="1" applyFill="1" applyBorder="1" applyAlignment="1" applyProtection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7" fillId="5" borderId="41" xfId="0" applyFont="1" applyFill="1" applyBorder="1" applyAlignment="1">
      <alignment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left" vertical="center"/>
    </xf>
    <xf numFmtId="0" fontId="21" fillId="5" borderId="0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</xf>
    <xf numFmtId="0" fontId="21" fillId="5" borderId="13" xfId="9" applyFont="1" applyFill="1" applyBorder="1" applyAlignment="1" applyProtection="1">
      <alignment horizontal="center" vertical="center" wrapText="1"/>
    </xf>
    <xf numFmtId="0" fontId="21" fillId="5" borderId="14" xfId="9" applyFont="1" applyFill="1" applyBorder="1" applyAlignment="1" applyProtection="1">
      <alignment horizontal="center" vertical="center" wrapText="1"/>
    </xf>
    <xf numFmtId="0" fontId="21" fillId="5" borderId="15" xfId="9" applyFont="1" applyFill="1" applyBorder="1" applyAlignment="1" applyProtection="1">
      <alignment horizontal="center" vertical="center" wrapText="1"/>
    </xf>
    <xf numFmtId="0" fontId="21" fillId="3" borderId="10" xfId="9" applyFont="1" applyFill="1" applyBorder="1" applyAlignment="1" applyProtection="1">
      <alignment horizontal="center" vertical="center" wrapText="1"/>
    </xf>
    <xf numFmtId="49" fontId="21" fillId="3" borderId="14" xfId="9" applyNumberFormat="1" applyFont="1" applyFill="1" applyBorder="1" applyAlignment="1" applyProtection="1">
      <alignment horizontal="center" vertical="center" wrapText="1"/>
    </xf>
    <xf numFmtId="0" fontId="21" fillId="3" borderId="17" xfId="9" applyFont="1" applyFill="1" applyBorder="1" applyAlignment="1" applyProtection="1">
      <alignment horizontal="center" vertical="center" wrapText="1"/>
    </xf>
    <xf numFmtId="0" fontId="21" fillId="3" borderId="16" xfId="9" applyFont="1" applyFill="1" applyBorder="1" applyAlignment="1" applyProtection="1">
      <alignment horizontal="center" vertical="center" wrapText="1"/>
    </xf>
    <xf numFmtId="0" fontId="21" fillId="4" borderId="13" xfId="9" applyFont="1" applyFill="1" applyBorder="1" applyAlignment="1" applyProtection="1">
      <alignment horizontal="center" vertical="center" wrapText="1"/>
    </xf>
    <xf numFmtId="0" fontId="21" fillId="4" borderId="14" xfId="9" applyFont="1" applyFill="1" applyBorder="1" applyAlignment="1" applyProtection="1">
      <alignment horizontal="center" vertical="center" wrapText="1"/>
    </xf>
    <xf numFmtId="0" fontId="21" fillId="4" borderId="16" xfId="9" applyFont="1" applyFill="1" applyBorder="1" applyAlignment="1" applyProtection="1">
      <alignment horizontal="center" vertical="center" wrapText="1"/>
    </xf>
    <xf numFmtId="0" fontId="21" fillId="5" borderId="11" xfId="9" applyFont="1" applyFill="1" applyBorder="1" applyAlignment="1" applyProtection="1">
      <alignment horizontal="center" vertical="center" wrapText="1"/>
    </xf>
    <xf numFmtId="0" fontId="21" fillId="0" borderId="0" xfId="9" applyFont="1" applyAlignment="1" applyProtection="1">
      <alignment horizontal="center" vertical="center" wrapText="1"/>
      <protection locked="0"/>
    </xf>
    <xf numFmtId="0" fontId="21" fillId="5" borderId="13" xfId="9" applyFont="1" applyFill="1" applyBorder="1" applyAlignment="1" applyProtection="1">
      <alignment horizontal="center" vertical="center"/>
    </xf>
    <xf numFmtId="0" fontId="21" fillId="5" borderId="15" xfId="9" applyFont="1" applyFill="1" applyBorder="1" applyAlignment="1" applyProtection="1">
      <alignment horizontal="center" vertical="center"/>
    </xf>
    <xf numFmtId="0" fontId="21" fillId="5" borderId="14" xfId="9" applyFont="1" applyFill="1" applyBorder="1" applyAlignment="1" applyProtection="1">
      <alignment horizontal="center" vertical="center"/>
    </xf>
    <xf numFmtId="0" fontId="21" fillId="5" borderId="44" xfId="9" applyFont="1" applyFill="1" applyBorder="1" applyAlignment="1" applyProtection="1">
      <alignment horizontal="center" vertical="center"/>
    </xf>
    <xf numFmtId="0" fontId="21" fillId="5" borderId="42" xfId="9" applyFont="1" applyFill="1" applyBorder="1" applyAlignment="1" applyProtection="1">
      <alignment horizontal="center" vertical="center"/>
    </xf>
    <xf numFmtId="0" fontId="21" fillId="5" borderId="16" xfId="9" applyFont="1" applyFill="1" applyBorder="1" applyAlignment="1" applyProtection="1">
      <alignment horizontal="center" vertical="center"/>
    </xf>
    <xf numFmtId="0" fontId="21" fillId="5" borderId="12" xfId="9" applyFont="1" applyFill="1" applyBorder="1" applyAlignment="1" applyProtection="1">
      <alignment horizontal="center" vertical="center"/>
    </xf>
    <xf numFmtId="0" fontId="19" fillId="0" borderId="0" xfId="9" applyFont="1" applyAlignment="1" applyProtection="1">
      <alignment horizontal="center" vertical="center"/>
      <protection locked="0"/>
    </xf>
    <xf numFmtId="0" fontId="19" fillId="0" borderId="18" xfId="9" applyFont="1" applyBorder="1" applyAlignment="1" applyProtection="1">
      <alignment horizontal="center" vertical="center"/>
      <protection locked="0"/>
    </xf>
    <xf numFmtId="14" fontId="19" fillId="0" borderId="2" xfId="9" applyNumberFormat="1" applyFont="1" applyBorder="1" applyAlignment="1" applyProtection="1">
      <alignment vertical="center" wrapText="1"/>
      <protection locked="0"/>
    </xf>
    <xf numFmtId="0" fontId="19" fillId="0" borderId="2" xfId="9" applyFont="1" applyBorder="1" applyAlignment="1" applyProtection="1">
      <alignment vertical="center" wrapText="1"/>
      <protection locked="0"/>
    </xf>
    <xf numFmtId="0" fontId="19" fillId="0" borderId="19" xfId="9" applyFont="1" applyBorder="1" applyAlignment="1" applyProtection="1">
      <alignment horizontal="right" vertical="center"/>
      <protection locked="0"/>
    </xf>
    <xf numFmtId="0" fontId="19" fillId="0" borderId="18" xfId="9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horizontal="center" vertical="center"/>
    </xf>
    <xf numFmtId="49" fontId="19" fillId="0" borderId="43" xfId="9" applyNumberFormat="1" applyFont="1" applyBorder="1" applyAlignment="1" applyProtection="1">
      <alignment vertical="center"/>
      <protection locked="0"/>
    </xf>
    <xf numFmtId="49" fontId="19" fillId="0" borderId="2" xfId="9" applyNumberFormat="1" applyFont="1" applyBorder="1" applyAlignment="1" applyProtection="1">
      <alignment vertical="center"/>
      <protection locked="0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9" fillId="0" borderId="39" xfId="9" applyFont="1" applyBorder="1" applyAlignment="1" applyProtection="1">
      <alignment vertical="center" wrapText="1"/>
      <protection locked="0"/>
    </xf>
    <xf numFmtId="0" fontId="19" fillId="0" borderId="20" xfId="9" applyFont="1" applyBorder="1" applyAlignment="1" applyProtection="1">
      <alignment horizontal="center" vertical="center"/>
      <protection locked="0"/>
    </xf>
    <xf numFmtId="0" fontId="19" fillId="0" borderId="5" xfId="9" applyFont="1" applyBorder="1" applyAlignment="1" applyProtection="1">
      <alignment vertical="center"/>
      <protection locked="0"/>
    </xf>
    <xf numFmtId="0" fontId="19" fillId="0" borderId="20" xfId="9" applyFont="1" applyBorder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49" fontId="19" fillId="0" borderId="1" xfId="9" applyNumberFormat="1" applyFont="1" applyBorder="1" applyAlignment="1" applyProtection="1">
      <alignment vertical="center"/>
      <protection locked="0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9" fillId="4" borderId="20" xfId="9" applyFont="1" applyFill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 wrapText="1"/>
      <protection locked="0"/>
    </xf>
    <xf numFmtId="0" fontId="19" fillId="4" borderId="21" xfId="9" applyFont="1" applyFill="1" applyBorder="1" applyAlignment="1" applyProtection="1">
      <alignment vertical="center"/>
      <protection locked="0"/>
    </xf>
    <xf numFmtId="0" fontId="19" fillId="0" borderId="38" xfId="9" applyFont="1" applyBorder="1" applyAlignment="1" applyProtection="1">
      <alignment vertical="center" wrapText="1"/>
      <protection locked="0"/>
    </xf>
    <xf numFmtId="0" fontId="19" fillId="0" borderId="22" xfId="9" applyFont="1" applyBorder="1" applyAlignment="1" applyProtection="1">
      <alignment horizontal="center" vertical="center"/>
      <protection locked="0"/>
    </xf>
    <xf numFmtId="14" fontId="19" fillId="0" borderId="23" xfId="9" applyNumberFormat="1" applyFont="1" applyBorder="1" applyAlignment="1" applyProtection="1">
      <alignment vertical="center" wrapText="1"/>
      <protection locked="0"/>
    </xf>
    <xf numFmtId="0" fontId="19" fillId="0" borderId="23" xfId="9" applyFont="1" applyBorder="1" applyAlignment="1" applyProtection="1">
      <alignment vertical="center" wrapText="1"/>
      <protection locked="0"/>
    </xf>
    <xf numFmtId="0" fontId="19" fillId="0" borderId="24" xfId="9" applyFont="1" applyBorder="1" applyAlignment="1" applyProtection="1">
      <alignment vertical="center"/>
      <protection locked="0"/>
    </xf>
    <xf numFmtId="0" fontId="19" fillId="0" borderId="22" xfId="9" applyFont="1" applyBorder="1" applyAlignment="1" applyProtection="1">
      <alignment vertical="center" wrapText="1"/>
      <protection locked="0"/>
    </xf>
    <xf numFmtId="49" fontId="19" fillId="0" borderId="23" xfId="9" applyNumberFormat="1" applyFont="1" applyBorder="1" applyAlignment="1" applyProtection="1">
      <alignment vertical="center"/>
      <protection locked="0"/>
    </xf>
    <xf numFmtId="0" fontId="19" fillId="4" borderId="22" xfId="9" applyFont="1" applyFill="1" applyBorder="1" applyAlignment="1" applyProtection="1">
      <alignment vertical="center" wrapText="1"/>
      <protection locked="0"/>
    </xf>
    <xf numFmtId="0" fontId="19" fillId="4" borderId="23" xfId="9" applyFont="1" applyFill="1" applyBorder="1" applyAlignment="1" applyProtection="1">
      <alignment vertical="center" wrapText="1"/>
      <protection locked="0"/>
    </xf>
    <xf numFmtId="0" fontId="19" fillId="4" borderId="25" xfId="9" applyFont="1" applyFill="1" applyBorder="1" applyAlignment="1" applyProtection="1">
      <alignment vertical="center"/>
      <protection locked="0"/>
    </xf>
    <xf numFmtId="0" fontId="19" fillId="0" borderId="37" xfId="9" applyFont="1" applyBorder="1" applyAlignment="1" applyProtection="1">
      <alignment vertical="center" wrapText="1"/>
      <protection locked="0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vertical="center" wrapText="1"/>
    </xf>
    <xf numFmtId="0" fontId="17" fillId="0" borderId="0" xfId="0" applyFont="1" applyAlignment="1">
      <alignment vertical="center"/>
    </xf>
    <xf numFmtId="49" fontId="19" fillId="0" borderId="0" xfId="9" applyNumberFormat="1" applyFont="1" applyAlignment="1" applyProtection="1">
      <alignment vertical="center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1" fillId="4" borderId="10" xfId="9" applyFont="1" applyFill="1" applyBorder="1" applyAlignment="1" applyProtection="1">
      <alignment horizontal="center" vertical="center"/>
    </xf>
    <xf numFmtId="0" fontId="21" fillId="4" borderId="12" xfId="9" applyFont="1" applyFill="1" applyBorder="1" applyAlignment="1" applyProtection="1">
      <alignment horizontal="center" vertical="center"/>
    </xf>
    <xf numFmtId="0" fontId="21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1" xfId="3" applyFont="1" applyBorder="1" applyAlignment="1">
      <alignment horizontal="center" vertical="center"/>
    </xf>
    <xf numFmtId="0" fontId="32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&#4332;%20&#4312;&#4309;&#4316;&#4312;&#4321;&#4312;%20%20&#4307;&#4308;&#4313;&#4314;&#4304;&#4320;&#4304;&#4330;&#4312;&#4312;&#4321;%20&#4324;&#4317;&#4320;&#4315;&#4308;&#4305;&#43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პ/პ თავისუფალი საქართველო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tabSelected="1" zoomScaleNormal="100" workbookViewId="0">
      <selection activeCell="A5" sqref="A5:F5"/>
    </sheetView>
  </sheetViews>
  <sheetFormatPr defaultRowHeight="15" x14ac:dyDescent="0.2"/>
  <cols>
    <col min="1" max="1" width="6.28515625" style="399" bestFit="1" customWidth="1"/>
    <col min="2" max="2" width="13.140625" style="399" customWidth="1"/>
    <col min="3" max="3" width="17.85546875" style="399" customWidth="1"/>
    <col min="4" max="4" width="15.140625" style="399" customWidth="1"/>
    <col min="5" max="5" width="24.5703125" style="399" customWidth="1"/>
    <col min="6" max="8" width="19.140625" style="476" customWidth="1"/>
    <col min="9" max="9" width="21.140625" style="399" customWidth="1"/>
    <col min="10" max="10" width="17.42578125" style="399" customWidth="1"/>
    <col min="11" max="11" width="13.140625" style="399" bestFit="1" customWidth="1"/>
    <col min="12" max="12" width="15.28515625" style="399" customWidth="1"/>
    <col min="13" max="16384" width="9.140625" style="399"/>
  </cols>
  <sheetData>
    <row r="1" spans="1:12" x14ac:dyDescent="0.2">
      <c r="A1" s="393" t="s">
        <v>301</v>
      </c>
      <c r="B1" s="394"/>
      <c r="C1" s="394"/>
      <c r="D1" s="394"/>
      <c r="E1" s="395"/>
      <c r="F1" s="396"/>
      <c r="G1" s="395"/>
      <c r="H1" s="397"/>
      <c r="I1" s="394"/>
      <c r="J1" s="395"/>
      <c r="K1" s="395"/>
      <c r="L1" s="398" t="s">
        <v>109</v>
      </c>
    </row>
    <row r="2" spans="1:12" x14ac:dyDescent="0.2">
      <c r="A2" s="400" t="s">
        <v>140</v>
      </c>
      <c r="B2" s="394"/>
      <c r="C2" s="394"/>
      <c r="D2" s="394"/>
      <c r="E2" s="395"/>
      <c r="F2" s="396"/>
      <c r="G2" s="395"/>
      <c r="H2" s="401"/>
      <c r="I2" s="394"/>
      <c r="J2" s="395"/>
      <c r="K2" s="395"/>
      <c r="L2" s="402" t="s">
        <v>513</v>
      </c>
    </row>
    <row r="3" spans="1:12" x14ac:dyDescent="0.2">
      <c r="A3" s="403"/>
      <c r="B3" s="394"/>
      <c r="C3" s="404"/>
      <c r="D3" s="405"/>
      <c r="E3" s="395"/>
      <c r="F3" s="406"/>
      <c r="G3" s="395"/>
      <c r="H3" s="395"/>
      <c r="I3" s="396"/>
      <c r="J3" s="394"/>
      <c r="K3" s="394"/>
      <c r="L3" s="407"/>
    </row>
    <row r="4" spans="1:12" x14ac:dyDescent="0.2">
      <c r="A4" s="408" t="s">
        <v>269</v>
      </c>
      <c r="B4" s="396"/>
      <c r="C4" s="396"/>
      <c r="D4" s="409"/>
      <c r="E4" s="410"/>
      <c r="F4" s="411"/>
      <c r="G4" s="395"/>
      <c r="H4" s="412"/>
      <c r="I4" s="410"/>
      <c r="J4" s="394"/>
      <c r="K4" s="395"/>
      <c r="L4" s="407"/>
    </row>
    <row r="5" spans="1:12" ht="15.75" thickBot="1" x14ac:dyDescent="0.25">
      <c r="A5" s="477" t="s">
        <v>512</v>
      </c>
      <c r="B5" s="477"/>
      <c r="C5" s="477"/>
      <c r="D5" s="477"/>
      <c r="E5" s="477"/>
      <c r="F5" s="477"/>
      <c r="G5" s="411"/>
      <c r="H5" s="411"/>
      <c r="I5" s="395"/>
      <c r="J5" s="394"/>
      <c r="K5" s="394"/>
      <c r="L5" s="407"/>
    </row>
    <row r="6" spans="1:12" ht="15.75" thickBot="1" x14ac:dyDescent="0.25">
      <c r="A6" s="403"/>
      <c r="B6" s="413"/>
      <c r="C6" s="394"/>
      <c r="D6" s="394"/>
      <c r="E6" s="394"/>
      <c r="F6" s="396"/>
      <c r="G6" s="396"/>
      <c r="H6" s="396"/>
      <c r="I6" s="480" t="s">
        <v>437</v>
      </c>
      <c r="J6" s="481"/>
      <c r="K6" s="482"/>
      <c r="L6" s="414"/>
    </row>
    <row r="7" spans="1:12" s="426" customFormat="1" ht="60.75" thickBot="1" x14ac:dyDescent="0.25">
      <c r="A7" s="415" t="s">
        <v>64</v>
      </c>
      <c r="B7" s="416" t="s">
        <v>141</v>
      </c>
      <c r="C7" s="416" t="s">
        <v>436</v>
      </c>
      <c r="D7" s="417" t="s">
        <v>275</v>
      </c>
      <c r="E7" s="418" t="s">
        <v>435</v>
      </c>
      <c r="F7" s="419" t="s">
        <v>434</v>
      </c>
      <c r="G7" s="420" t="s">
        <v>228</v>
      </c>
      <c r="H7" s="421" t="s">
        <v>225</v>
      </c>
      <c r="I7" s="422" t="s">
        <v>433</v>
      </c>
      <c r="J7" s="423" t="s">
        <v>272</v>
      </c>
      <c r="K7" s="424" t="s">
        <v>229</v>
      </c>
      <c r="L7" s="425" t="s">
        <v>230</v>
      </c>
    </row>
    <row r="8" spans="1:12" s="434" customFormat="1" ht="15.75" thickBot="1" x14ac:dyDescent="0.25">
      <c r="A8" s="427">
        <v>1</v>
      </c>
      <c r="B8" s="428">
        <v>2</v>
      </c>
      <c r="C8" s="429">
        <v>3</v>
      </c>
      <c r="D8" s="429">
        <v>4</v>
      </c>
      <c r="E8" s="427">
        <v>5</v>
      </c>
      <c r="F8" s="430">
        <v>6</v>
      </c>
      <c r="G8" s="429">
        <v>7</v>
      </c>
      <c r="H8" s="428">
        <v>8</v>
      </c>
      <c r="I8" s="431">
        <v>9</v>
      </c>
      <c r="J8" s="428">
        <v>10</v>
      </c>
      <c r="K8" s="432">
        <v>11</v>
      </c>
      <c r="L8" s="433">
        <v>12</v>
      </c>
    </row>
    <row r="9" spans="1:12" ht="67.5" customHeight="1" x14ac:dyDescent="0.2">
      <c r="A9" s="435">
        <v>1</v>
      </c>
      <c r="B9" s="436">
        <v>42864</v>
      </c>
      <c r="C9" s="437" t="s">
        <v>515</v>
      </c>
      <c r="D9" s="438">
        <v>600</v>
      </c>
      <c r="E9" s="439" t="s">
        <v>516</v>
      </c>
      <c r="F9" s="440">
        <v>33001019936</v>
      </c>
      <c r="G9" s="441"/>
      <c r="H9" s="442"/>
      <c r="I9" s="443" t="s">
        <v>518</v>
      </c>
      <c r="J9" s="444" t="s">
        <v>519</v>
      </c>
      <c r="K9" s="444" t="s">
        <v>517</v>
      </c>
      <c r="L9" s="445" t="s">
        <v>520</v>
      </c>
    </row>
    <row r="10" spans="1:12" ht="63.75" x14ac:dyDescent="0.2">
      <c r="A10" s="446">
        <v>2</v>
      </c>
      <c r="B10" s="436">
        <v>42864</v>
      </c>
      <c r="C10" s="437" t="s">
        <v>515</v>
      </c>
      <c r="D10" s="447">
        <v>1800</v>
      </c>
      <c r="E10" s="448" t="s">
        <v>569</v>
      </c>
      <c r="F10" s="440">
        <v>19001048534</v>
      </c>
      <c r="G10" s="449"/>
      <c r="H10" s="450"/>
      <c r="I10" s="443" t="s">
        <v>518</v>
      </c>
      <c r="J10" s="444" t="s">
        <v>521</v>
      </c>
      <c r="K10" s="444" t="s">
        <v>522</v>
      </c>
      <c r="L10" s="445" t="s">
        <v>520</v>
      </c>
    </row>
    <row r="11" spans="1:12" x14ac:dyDescent="0.2">
      <c r="A11" s="446">
        <v>3</v>
      </c>
      <c r="B11" s="436"/>
      <c r="C11" s="437"/>
      <c r="D11" s="447"/>
      <c r="E11" s="448"/>
      <c r="F11" s="451"/>
      <c r="G11" s="450"/>
      <c r="H11" s="450"/>
      <c r="I11" s="452"/>
      <c r="J11" s="453"/>
      <c r="K11" s="454"/>
      <c r="L11" s="455"/>
    </row>
    <row r="12" spans="1:12" x14ac:dyDescent="0.2">
      <c r="A12" s="446">
        <v>4</v>
      </c>
      <c r="B12" s="436"/>
      <c r="C12" s="437"/>
      <c r="D12" s="447"/>
      <c r="E12" s="448"/>
      <c r="F12" s="450"/>
      <c r="G12" s="450"/>
      <c r="H12" s="450"/>
      <c r="I12" s="452"/>
      <c r="J12" s="453"/>
      <c r="K12" s="454"/>
      <c r="L12" s="455"/>
    </row>
    <row r="13" spans="1:12" x14ac:dyDescent="0.2">
      <c r="A13" s="446">
        <v>5</v>
      </c>
      <c r="B13" s="436"/>
      <c r="C13" s="437"/>
      <c r="D13" s="447"/>
      <c r="E13" s="448"/>
      <c r="F13" s="450"/>
      <c r="G13" s="450"/>
      <c r="H13" s="450"/>
      <c r="I13" s="452"/>
      <c r="J13" s="453"/>
      <c r="K13" s="454"/>
      <c r="L13" s="455"/>
    </row>
    <row r="14" spans="1:12" x14ac:dyDescent="0.2">
      <c r="A14" s="446">
        <v>6</v>
      </c>
      <c r="B14" s="436"/>
      <c r="C14" s="437"/>
      <c r="D14" s="447"/>
      <c r="E14" s="448"/>
      <c r="F14" s="450"/>
      <c r="G14" s="450"/>
      <c r="H14" s="450"/>
      <c r="I14" s="452"/>
      <c r="J14" s="453"/>
      <c r="K14" s="454"/>
      <c r="L14" s="455"/>
    </row>
    <row r="15" spans="1:12" x14ac:dyDescent="0.2">
      <c r="A15" s="446">
        <v>7</v>
      </c>
      <c r="B15" s="436"/>
      <c r="C15" s="437"/>
      <c r="D15" s="447"/>
      <c r="E15" s="448"/>
      <c r="F15" s="450"/>
      <c r="G15" s="450"/>
      <c r="H15" s="450"/>
      <c r="I15" s="452"/>
      <c r="J15" s="453"/>
      <c r="K15" s="454"/>
      <c r="L15" s="455"/>
    </row>
    <row r="16" spans="1:12" x14ac:dyDescent="0.2">
      <c r="A16" s="446">
        <v>8</v>
      </c>
      <c r="B16" s="436"/>
      <c r="C16" s="437"/>
      <c r="D16" s="447"/>
      <c r="E16" s="448"/>
      <c r="F16" s="450"/>
      <c r="G16" s="450"/>
      <c r="H16" s="450"/>
      <c r="I16" s="452"/>
      <c r="J16" s="453"/>
      <c r="K16" s="454"/>
      <c r="L16" s="455"/>
    </row>
    <row r="17" spans="1:12" x14ac:dyDescent="0.2">
      <c r="A17" s="446">
        <v>9</v>
      </c>
      <c r="B17" s="436"/>
      <c r="C17" s="437"/>
      <c r="D17" s="447"/>
      <c r="E17" s="448"/>
      <c r="F17" s="450"/>
      <c r="G17" s="450"/>
      <c r="H17" s="450"/>
      <c r="I17" s="452"/>
      <c r="J17" s="453"/>
      <c r="K17" s="454"/>
      <c r="L17" s="455"/>
    </row>
    <row r="18" spans="1:12" x14ac:dyDescent="0.2">
      <c r="A18" s="446">
        <v>10</v>
      </c>
      <c r="B18" s="436"/>
      <c r="C18" s="437"/>
      <c r="D18" s="447"/>
      <c r="E18" s="448"/>
      <c r="F18" s="450"/>
      <c r="G18" s="450"/>
      <c r="H18" s="450"/>
      <c r="I18" s="452"/>
      <c r="J18" s="453"/>
      <c r="K18" s="454"/>
      <c r="L18" s="455"/>
    </row>
    <row r="19" spans="1:12" x14ac:dyDescent="0.2">
      <c r="A19" s="446">
        <v>11</v>
      </c>
      <c r="B19" s="436"/>
      <c r="C19" s="437"/>
      <c r="D19" s="447"/>
      <c r="E19" s="448"/>
      <c r="F19" s="450"/>
      <c r="G19" s="450"/>
      <c r="H19" s="450"/>
      <c r="I19" s="452"/>
      <c r="J19" s="453"/>
      <c r="K19" s="454"/>
      <c r="L19" s="455"/>
    </row>
    <row r="20" spans="1:12" x14ac:dyDescent="0.2">
      <c r="A20" s="446">
        <v>12</v>
      </c>
      <c r="B20" s="436"/>
      <c r="C20" s="437"/>
      <c r="D20" s="447"/>
      <c r="E20" s="448"/>
      <c r="F20" s="450"/>
      <c r="G20" s="450"/>
      <c r="H20" s="450"/>
      <c r="I20" s="452"/>
      <c r="J20" s="453"/>
      <c r="K20" s="454"/>
      <c r="L20" s="455"/>
    </row>
    <row r="21" spans="1:12" x14ac:dyDescent="0.2">
      <c r="A21" s="446">
        <v>13</v>
      </c>
      <c r="B21" s="436"/>
      <c r="C21" s="437"/>
      <c r="D21" s="447"/>
      <c r="E21" s="448"/>
      <c r="F21" s="450"/>
      <c r="G21" s="450"/>
      <c r="H21" s="450"/>
      <c r="I21" s="452"/>
      <c r="J21" s="453"/>
      <c r="K21" s="454"/>
      <c r="L21" s="455"/>
    </row>
    <row r="22" spans="1:12" x14ac:dyDescent="0.2">
      <c r="A22" s="446">
        <v>14</v>
      </c>
      <c r="B22" s="436"/>
      <c r="C22" s="437"/>
      <c r="D22" s="447"/>
      <c r="E22" s="448"/>
      <c r="F22" s="450"/>
      <c r="G22" s="450"/>
      <c r="H22" s="450"/>
      <c r="I22" s="452"/>
      <c r="J22" s="453"/>
      <c r="K22" s="454"/>
      <c r="L22" s="455"/>
    </row>
    <row r="23" spans="1:12" x14ac:dyDescent="0.2">
      <c r="A23" s="446">
        <v>15</v>
      </c>
      <c r="B23" s="436"/>
      <c r="C23" s="437"/>
      <c r="D23" s="447"/>
      <c r="E23" s="448"/>
      <c r="F23" s="450"/>
      <c r="G23" s="450"/>
      <c r="H23" s="450"/>
      <c r="I23" s="452"/>
      <c r="J23" s="453"/>
      <c r="K23" s="454"/>
      <c r="L23" s="455"/>
    </row>
    <row r="24" spans="1:12" x14ac:dyDescent="0.2">
      <c r="A24" s="446">
        <v>16</v>
      </c>
      <c r="B24" s="436"/>
      <c r="C24" s="437"/>
      <c r="D24" s="447"/>
      <c r="E24" s="448"/>
      <c r="F24" s="450"/>
      <c r="G24" s="450"/>
      <c r="H24" s="450"/>
      <c r="I24" s="452"/>
      <c r="J24" s="453"/>
      <c r="K24" s="454"/>
      <c r="L24" s="455"/>
    </row>
    <row r="25" spans="1:12" x14ac:dyDescent="0.2">
      <c r="A25" s="446">
        <v>17</v>
      </c>
      <c r="B25" s="436"/>
      <c r="C25" s="437"/>
      <c r="D25" s="447"/>
      <c r="E25" s="448"/>
      <c r="F25" s="450"/>
      <c r="G25" s="450"/>
      <c r="H25" s="450"/>
      <c r="I25" s="452"/>
      <c r="J25" s="453"/>
      <c r="K25" s="454"/>
      <c r="L25" s="455"/>
    </row>
    <row r="26" spans="1:12" x14ac:dyDescent="0.2">
      <c r="A26" s="446">
        <v>18</v>
      </c>
      <c r="B26" s="436"/>
      <c r="C26" s="437"/>
      <c r="D26" s="447"/>
      <c r="E26" s="448"/>
      <c r="F26" s="450"/>
      <c r="G26" s="450"/>
      <c r="H26" s="450"/>
      <c r="I26" s="452"/>
      <c r="J26" s="453"/>
      <c r="K26" s="454"/>
      <c r="L26" s="455"/>
    </row>
    <row r="27" spans="1:12" x14ac:dyDescent="0.2">
      <c r="A27" s="446">
        <v>19</v>
      </c>
      <c r="B27" s="436"/>
      <c r="C27" s="437"/>
      <c r="D27" s="447"/>
      <c r="E27" s="448"/>
      <c r="F27" s="450"/>
      <c r="G27" s="450"/>
      <c r="H27" s="450"/>
      <c r="I27" s="452"/>
      <c r="J27" s="453"/>
      <c r="K27" s="454"/>
      <c r="L27" s="455"/>
    </row>
    <row r="28" spans="1:12" ht="15.75" thickBot="1" x14ac:dyDescent="0.25">
      <c r="A28" s="456" t="s">
        <v>271</v>
      </c>
      <c r="B28" s="457"/>
      <c r="C28" s="458"/>
      <c r="D28" s="459">
        <f>SUM(D9:D25)</f>
        <v>2400</v>
      </c>
      <c r="E28" s="460"/>
      <c r="F28" s="461"/>
      <c r="G28" s="461"/>
      <c r="H28" s="461"/>
      <c r="I28" s="462"/>
      <c r="J28" s="463"/>
      <c r="K28" s="464"/>
      <c r="L28" s="465"/>
    </row>
    <row r="29" spans="1:12" x14ac:dyDescent="0.2">
      <c r="A29" s="466"/>
      <c r="B29" s="467"/>
      <c r="C29" s="466"/>
      <c r="D29" s="467"/>
      <c r="E29" s="466"/>
      <c r="F29" s="467"/>
      <c r="G29" s="466"/>
      <c r="H29" s="467"/>
      <c r="I29" s="466"/>
      <c r="J29" s="467"/>
      <c r="K29" s="466"/>
      <c r="L29" s="467"/>
    </row>
    <row r="30" spans="1:12" x14ac:dyDescent="0.2">
      <c r="A30" s="466"/>
      <c r="B30" s="468"/>
      <c r="C30" s="466"/>
      <c r="D30" s="468"/>
      <c r="E30" s="466"/>
      <c r="F30" s="468"/>
      <c r="G30" s="466"/>
      <c r="H30" s="468"/>
      <c r="I30" s="466"/>
      <c r="J30" s="468"/>
      <c r="K30" s="466"/>
      <c r="L30" s="468"/>
    </row>
    <row r="31" spans="1:12" x14ac:dyDescent="0.2">
      <c r="A31" s="479" t="s">
        <v>399</v>
      </c>
      <c r="B31" s="479"/>
      <c r="C31" s="479"/>
      <c r="D31" s="479"/>
      <c r="E31" s="479"/>
      <c r="F31" s="479"/>
      <c r="G31" s="479"/>
      <c r="H31" s="479"/>
      <c r="I31" s="479"/>
      <c r="J31" s="479"/>
      <c r="K31" s="479"/>
      <c r="L31" s="479"/>
    </row>
    <row r="32" spans="1:12" s="469" customFormat="1" ht="12.75" x14ac:dyDescent="0.2">
      <c r="A32" s="479" t="s">
        <v>432</v>
      </c>
      <c r="B32" s="479"/>
      <c r="C32" s="479"/>
      <c r="D32" s="479"/>
      <c r="E32" s="479"/>
      <c r="F32" s="479"/>
      <c r="G32" s="479"/>
      <c r="H32" s="479"/>
      <c r="I32" s="479"/>
      <c r="J32" s="479"/>
      <c r="K32" s="479"/>
      <c r="L32" s="479"/>
    </row>
    <row r="33" spans="1:12" s="469" customFormat="1" ht="12.75" x14ac:dyDescent="0.2">
      <c r="A33" s="479"/>
      <c r="B33" s="479"/>
      <c r="C33" s="479"/>
      <c r="D33" s="479"/>
      <c r="E33" s="479"/>
      <c r="F33" s="479"/>
      <c r="G33" s="479"/>
      <c r="H33" s="479"/>
      <c r="I33" s="479"/>
      <c r="J33" s="479"/>
      <c r="K33" s="479"/>
      <c r="L33" s="479"/>
    </row>
    <row r="34" spans="1:12" x14ac:dyDescent="0.2">
      <c r="A34" s="479" t="s">
        <v>431</v>
      </c>
      <c r="B34" s="479"/>
      <c r="C34" s="479"/>
      <c r="D34" s="479"/>
      <c r="E34" s="479"/>
      <c r="F34" s="479"/>
      <c r="G34" s="479"/>
      <c r="H34" s="479"/>
      <c r="I34" s="479"/>
      <c r="J34" s="479"/>
      <c r="K34" s="479"/>
      <c r="L34" s="479"/>
    </row>
    <row r="35" spans="1:12" x14ac:dyDescent="0.2">
      <c r="A35" s="47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</row>
    <row r="36" spans="1:12" x14ac:dyDescent="0.2">
      <c r="A36" s="479" t="s">
        <v>430</v>
      </c>
      <c r="B36" s="479"/>
      <c r="C36" s="479"/>
      <c r="D36" s="479"/>
      <c r="E36" s="479"/>
      <c r="F36" s="479"/>
      <c r="G36" s="479"/>
      <c r="H36" s="479"/>
      <c r="I36" s="479"/>
      <c r="J36" s="479"/>
      <c r="K36" s="479"/>
      <c r="L36" s="479"/>
    </row>
    <row r="37" spans="1:12" x14ac:dyDescent="0.2">
      <c r="A37" s="466"/>
      <c r="B37" s="467"/>
      <c r="C37" s="466"/>
      <c r="D37" s="467"/>
      <c r="E37" s="466"/>
      <c r="F37" s="467"/>
      <c r="G37" s="466"/>
      <c r="H37" s="467"/>
      <c r="I37" s="466"/>
      <c r="J37" s="467"/>
      <c r="K37" s="466"/>
      <c r="L37" s="467"/>
    </row>
    <row r="38" spans="1:12" x14ac:dyDescent="0.2">
      <c r="A38" s="466"/>
      <c r="B38" s="468"/>
      <c r="C38" s="466"/>
      <c r="D38" s="468"/>
      <c r="E38" s="466"/>
      <c r="F38" s="468"/>
      <c r="G38" s="466"/>
      <c r="H38" s="468"/>
      <c r="I38" s="466"/>
      <c r="J38" s="468"/>
      <c r="K38" s="466"/>
      <c r="L38" s="468"/>
    </row>
    <row r="39" spans="1:12" s="470" customFormat="1" x14ac:dyDescent="0.2">
      <c r="A39" s="485" t="s">
        <v>107</v>
      </c>
      <c r="B39" s="485"/>
      <c r="C39" s="467"/>
      <c r="D39" s="466"/>
      <c r="E39" s="467"/>
      <c r="F39" s="467"/>
      <c r="G39" s="466"/>
      <c r="H39" s="467"/>
      <c r="I39" s="467"/>
      <c r="J39" s="466"/>
      <c r="K39" s="467"/>
      <c r="L39" s="466"/>
    </row>
    <row r="40" spans="1:12" s="470" customFormat="1" x14ac:dyDescent="0.2">
      <c r="A40" s="467"/>
      <c r="B40" s="466"/>
      <c r="C40" s="471"/>
      <c r="D40" s="472"/>
      <c r="E40" s="471"/>
      <c r="F40" s="467"/>
      <c r="G40" s="466"/>
      <c r="H40" s="473"/>
      <c r="I40" s="467"/>
      <c r="J40" s="466"/>
      <c r="K40" s="467"/>
      <c r="L40" s="466"/>
    </row>
    <row r="41" spans="1:12" s="470" customFormat="1" ht="15" customHeight="1" x14ac:dyDescent="0.2">
      <c r="A41" s="467"/>
      <c r="B41" s="466"/>
      <c r="C41" s="478" t="s">
        <v>263</v>
      </c>
      <c r="D41" s="478"/>
      <c r="E41" s="478"/>
      <c r="F41" s="467"/>
      <c r="G41" s="466"/>
      <c r="H41" s="483" t="s">
        <v>584</v>
      </c>
      <c r="I41" s="474"/>
      <c r="J41" s="466"/>
      <c r="K41" s="467"/>
      <c r="L41" s="466"/>
    </row>
    <row r="42" spans="1:12" s="470" customFormat="1" x14ac:dyDescent="0.2">
      <c r="A42" s="467"/>
      <c r="B42" s="466"/>
      <c r="C42" s="467"/>
      <c r="D42" s="466"/>
      <c r="E42" s="467"/>
      <c r="F42" s="467"/>
      <c r="G42" s="466"/>
      <c r="H42" s="484"/>
      <c r="I42" s="474"/>
      <c r="J42" s="466"/>
      <c r="K42" s="467"/>
      <c r="L42" s="466"/>
    </row>
    <row r="43" spans="1:12" s="475" customFormat="1" x14ac:dyDescent="0.2">
      <c r="A43" s="467"/>
      <c r="B43" s="466"/>
      <c r="C43" s="478" t="s">
        <v>139</v>
      </c>
      <c r="D43" s="478"/>
      <c r="E43" s="478"/>
      <c r="F43" s="467"/>
      <c r="G43" s="466"/>
      <c r="H43" s="467"/>
      <c r="I43" s="467"/>
      <c r="J43" s="466"/>
      <c r="K43" s="467"/>
      <c r="L43" s="466"/>
    </row>
    <row r="44" spans="1:12" s="475" customFormat="1" x14ac:dyDescent="0.2">
      <c r="E44" s="399"/>
    </row>
    <row r="45" spans="1:12" s="475" customFormat="1" x14ac:dyDescent="0.2">
      <c r="E45" s="399"/>
    </row>
    <row r="46" spans="1:12" s="475" customFormat="1" x14ac:dyDescent="0.2">
      <c r="E46" s="399"/>
    </row>
    <row r="47" spans="1:12" s="475" customFormat="1" x14ac:dyDescent="0.2">
      <c r="E47" s="399"/>
    </row>
    <row r="48" spans="1:12" s="475" customFormat="1" x14ac:dyDescent="0.2"/>
  </sheetData>
  <mergeCells count="10">
    <mergeCell ref="A5:F5"/>
    <mergeCell ref="C43:E43"/>
    <mergeCell ref="A32:L33"/>
    <mergeCell ref="A34:L35"/>
    <mergeCell ref="A36:L36"/>
    <mergeCell ref="I6:K6"/>
    <mergeCell ref="H41:H42"/>
    <mergeCell ref="A39:B39"/>
    <mergeCell ref="A31:L31"/>
    <mergeCell ref="C41:E41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:F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297</v>
      </c>
      <c r="B1" s="113"/>
      <c r="C1" s="488" t="s">
        <v>109</v>
      </c>
      <c r="D1" s="488"/>
      <c r="E1" s="147"/>
    </row>
    <row r="2" spans="1:12" x14ac:dyDescent="0.3">
      <c r="A2" s="75" t="s">
        <v>140</v>
      </c>
      <c r="B2" s="113"/>
      <c r="C2" s="486" t="str">
        <f>'ფორმა N1'!L2</f>
        <v>01/01/2017-31/12/2017</v>
      </c>
      <c r="D2" s="487"/>
      <c r="E2" s="147"/>
    </row>
    <row r="3" spans="1:12" x14ac:dyDescent="0.3">
      <c r="A3" s="75"/>
      <c r="B3" s="113"/>
      <c r="C3" s="267"/>
      <c r="D3" s="267"/>
      <c r="E3" s="147"/>
    </row>
    <row r="4" spans="1:12" s="2" customFormat="1" x14ac:dyDescent="0.3">
      <c r="A4" s="76" t="s">
        <v>269</v>
      </c>
      <c r="B4" s="76"/>
      <c r="C4" s="75"/>
      <c r="D4" s="75"/>
      <c r="E4" s="107"/>
      <c r="L4" s="21"/>
    </row>
    <row r="5" spans="1:12" s="2" customFormat="1" x14ac:dyDescent="0.3">
      <c r="A5" s="118" t="str">
        <f>'ფორმა N1'!A5</f>
        <v>პ/პ თავისუფალი საქართველო</v>
      </c>
      <c r="B5" s="110"/>
      <c r="C5" s="59"/>
      <c r="D5" s="59"/>
      <c r="E5" s="107"/>
    </row>
    <row r="6" spans="1:12" s="2" customFormat="1" x14ac:dyDescent="0.3">
      <c r="A6" s="76"/>
      <c r="B6" s="76"/>
      <c r="C6" s="75"/>
      <c r="D6" s="75"/>
      <c r="E6" s="107"/>
    </row>
    <row r="7" spans="1:12" s="6" customFormat="1" x14ac:dyDescent="0.3">
      <c r="A7" s="266"/>
      <c r="B7" s="266"/>
      <c r="C7" s="77"/>
      <c r="D7" s="77"/>
      <c r="E7" s="148"/>
    </row>
    <row r="8" spans="1:12" s="6" customFormat="1" ht="30" x14ac:dyDescent="0.3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0</v>
      </c>
      <c r="D9" s="81">
        <f>SUM(D10,D14,D54,D57,D58,D59,D65,D72,D73)</f>
        <v>0</v>
      </c>
      <c r="E9" s="149"/>
    </row>
    <row r="10" spans="1:12" s="9" customFormat="1" ht="18" x14ac:dyDescent="0.2">
      <c r="A10" s="14">
        <v>1.1000000000000001</v>
      </c>
      <c r="B10" s="14" t="s">
        <v>58</v>
      </c>
      <c r="C10" s="83">
        <f>SUM(C11:C13)</f>
        <v>0</v>
      </c>
      <c r="D10" s="83">
        <f>SUM(D11:D13)</f>
        <v>0</v>
      </c>
      <c r="E10" s="149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49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47"/>
    </row>
    <row r="13" spans="1:12" ht="16.5" customHeight="1" x14ac:dyDescent="0.3">
      <c r="A13" s="300" t="s">
        <v>481</v>
      </c>
      <c r="B13" s="301" t="s">
        <v>483</v>
      </c>
      <c r="C13" s="301"/>
      <c r="D13" s="301"/>
      <c r="E13" s="147"/>
    </row>
    <row r="14" spans="1:12" x14ac:dyDescent="0.3">
      <c r="A14" s="14">
        <v>1.2</v>
      </c>
      <c r="B14" s="14" t="s">
        <v>60</v>
      </c>
      <c r="C14" s="83">
        <f>SUM(C15,C18,C30:C33,C36,C37,C44,C45,C46,C47,C48,C52,C53)</f>
        <v>0</v>
      </c>
      <c r="D14" s="83">
        <f>SUM(D15,D18,D30:D33,D36,D37,D44,D45,D46,D47,D48,D52,D53)</f>
        <v>0</v>
      </c>
      <c r="E14" s="147"/>
    </row>
    <row r="15" spans="1:12" x14ac:dyDescent="0.3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7"/>
    </row>
    <row r="16" spans="1:12" ht="17.25" customHeight="1" x14ac:dyDescent="0.3">
      <c r="A16" s="17" t="s">
        <v>98</v>
      </c>
      <c r="B16" s="17" t="s">
        <v>61</v>
      </c>
      <c r="C16" s="35"/>
      <c r="D16" s="36"/>
      <c r="E16" s="147"/>
    </row>
    <row r="17" spans="1:5" ht="17.25" customHeight="1" x14ac:dyDescent="0.3">
      <c r="A17" s="17" t="s">
        <v>99</v>
      </c>
      <c r="B17" s="17" t="s">
        <v>62</v>
      </c>
      <c r="C17" s="35"/>
      <c r="D17" s="36"/>
      <c r="E17" s="147"/>
    </row>
    <row r="18" spans="1:5" x14ac:dyDescent="0.3">
      <c r="A18" s="16" t="s">
        <v>33</v>
      </c>
      <c r="B18" s="16" t="s">
        <v>2</v>
      </c>
      <c r="C18" s="82">
        <f>SUM(C19:C24,C29)</f>
        <v>0</v>
      </c>
      <c r="D18" s="82">
        <f>SUM(D19:D24,D29)</f>
        <v>0</v>
      </c>
      <c r="E18" s="147"/>
    </row>
    <row r="19" spans="1:5" ht="30" x14ac:dyDescent="0.3">
      <c r="A19" s="17" t="s">
        <v>12</v>
      </c>
      <c r="B19" s="17" t="s">
        <v>245</v>
      </c>
      <c r="C19" s="37"/>
      <c r="D19" s="38"/>
      <c r="E19" s="147"/>
    </row>
    <row r="20" spans="1:5" x14ac:dyDescent="0.3">
      <c r="A20" s="17" t="s">
        <v>13</v>
      </c>
      <c r="B20" s="17" t="s">
        <v>14</v>
      </c>
      <c r="C20" s="37"/>
      <c r="D20" s="39"/>
      <c r="E20" s="147"/>
    </row>
    <row r="21" spans="1:5" ht="30" x14ac:dyDescent="0.3">
      <c r="A21" s="17" t="s">
        <v>276</v>
      </c>
      <c r="B21" s="17" t="s">
        <v>22</v>
      </c>
      <c r="C21" s="37"/>
      <c r="D21" s="40"/>
      <c r="E21" s="147"/>
    </row>
    <row r="22" spans="1:5" x14ac:dyDescent="0.3">
      <c r="A22" s="17" t="s">
        <v>277</v>
      </c>
      <c r="B22" s="17" t="s">
        <v>15</v>
      </c>
      <c r="C22" s="37"/>
      <c r="D22" s="40"/>
      <c r="E22" s="147"/>
    </row>
    <row r="23" spans="1:5" x14ac:dyDescent="0.3">
      <c r="A23" s="17" t="s">
        <v>278</v>
      </c>
      <c r="B23" s="17" t="s">
        <v>16</v>
      </c>
      <c r="C23" s="37"/>
      <c r="D23" s="40"/>
      <c r="E23" s="147"/>
    </row>
    <row r="24" spans="1:5" x14ac:dyDescent="0.3">
      <c r="A24" s="17" t="s">
        <v>279</v>
      </c>
      <c r="B24" s="17" t="s">
        <v>17</v>
      </c>
      <c r="C24" s="116">
        <f>SUM(C25:C28)</f>
        <v>0</v>
      </c>
      <c r="D24" s="116">
        <f>SUM(D25:D28)</f>
        <v>0</v>
      </c>
      <c r="E24" s="147"/>
    </row>
    <row r="25" spans="1:5" ht="16.5" customHeight="1" x14ac:dyDescent="0.3">
      <c r="A25" s="18" t="s">
        <v>280</v>
      </c>
      <c r="B25" s="18" t="s">
        <v>18</v>
      </c>
      <c r="C25" s="37"/>
      <c r="D25" s="40"/>
      <c r="E25" s="147"/>
    </row>
    <row r="26" spans="1:5" ht="16.5" customHeight="1" x14ac:dyDescent="0.3">
      <c r="A26" s="18" t="s">
        <v>281</v>
      </c>
      <c r="B26" s="18" t="s">
        <v>19</v>
      </c>
      <c r="C26" s="37"/>
      <c r="D26" s="40"/>
      <c r="E26" s="147"/>
    </row>
    <row r="27" spans="1:5" ht="16.5" customHeight="1" x14ac:dyDescent="0.3">
      <c r="A27" s="18" t="s">
        <v>282</v>
      </c>
      <c r="B27" s="18" t="s">
        <v>20</v>
      </c>
      <c r="C27" s="37"/>
      <c r="D27" s="40"/>
      <c r="E27" s="147"/>
    </row>
    <row r="28" spans="1:5" ht="16.5" customHeight="1" x14ac:dyDescent="0.3">
      <c r="A28" s="18" t="s">
        <v>283</v>
      </c>
      <c r="B28" s="18" t="s">
        <v>23</v>
      </c>
      <c r="C28" s="37"/>
      <c r="D28" s="41"/>
      <c r="E28" s="147"/>
    </row>
    <row r="29" spans="1:5" x14ac:dyDescent="0.3">
      <c r="A29" s="17" t="s">
        <v>284</v>
      </c>
      <c r="B29" s="17" t="s">
        <v>21</v>
      </c>
      <c r="C29" s="37"/>
      <c r="D29" s="41"/>
      <c r="E29" s="147"/>
    </row>
    <row r="30" spans="1:5" x14ac:dyDescent="0.3">
      <c r="A30" s="16" t="s">
        <v>34</v>
      </c>
      <c r="B30" s="16" t="s">
        <v>3</v>
      </c>
      <c r="C30" s="33"/>
      <c r="D30" s="34"/>
      <c r="E30" s="147"/>
    </row>
    <row r="31" spans="1:5" x14ac:dyDescent="0.3">
      <c r="A31" s="16" t="s">
        <v>35</v>
      </c>
      <c r="B31" s="16" t="s">
        <v>4</v>
      </c>
      <c r="C31" s="33"/>
      <c r="D31" s="34"/>
      <c r="E31" s="147"/>
    </row>
    <row r="32" spans="1:5" x14ac:dyDescent="0.3">
      <c r="A32" s="16" t="s">
        <v>36</v>
      </c>
      <c r="B32" s="16" t="s">
        <v>5</v>
      </c>
      <c r="C32" s="33"/>
      <c r="D32" s="34"/>
      <c r="E32" s="147"/>
    </row>
    <row r="33" spans="1:5" x14ac:dyDescent="0.3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7"/>
    </row>
    <row r="34" spans="1:5" x14ac:dyDescent="0.3">
      <c r="A34" s="17" t="s">
        <v>285</v>
      </c>
      <c r="B34" s="17" t="s">
        <v>56</v>
      </c>
      <c r="C34" s="33"/>
      <c r="D34" s="34"/>
      <c r="E34" s="147"/>
    </row>
    <row r="35" spans="1:5" x14ac:dyDescent="0.3">
      <c r="A35" s="17" t="s">
        <v>286</v>
      </c>
      <c r="B35" s="17" t="s">
        <v>55</v>
      </c>
      <c r="C35" s="33"/>
      <c r="D35" s="34"/>
      <c r="E35" s="147"/>
    </row>
    <row r="36" spans="1:5" x14ac:dyDescent="0.3">
      <c r="A36" s="16" t="s">
        <v>38</v>
      </c>
      <c r="B36" s="16" t="s">
        <v>49</v>
      </c>
      <c r="C36" s="33"/>
      <c r="D36" s="34"/>
      <c r="E36" s="147"/>
    </row>
    <row r="37" spans="1:5" x14ac:dyDescent="0.3">
      <c r="A37" s="16" t="s">
        <v>39</v>
      </c>
      <c r="B37" s="16" t="s">
        <v>344</v>
      </c>
      <c r="C37" s="82">
        <f>SUM(C38:C43)</f>
        <v>0</v>
      </c>
      <c r="D37" s="82">
        <f>SUM(D38:D43)</f>
        <v>0</v>
      </c>
      <c r="E37" s="147"/>
    </row>
    <row r="38" spans="1:5" x14ac:dyDescent="0.3">
      <c r="A38" s="17" t="s">
        <v>341</v>
      </c>
      <c r="B38" s="17" t="s">
        <v>345</v>
      </c>
      <c r="C38" s="33"/>
      <c r="D38" s="33"/>
      <c r="E38" s="147"/>
    </row>
    <row r="39" spans="1:5" x14ac:dyDescent="0.3">
      <c r="A39" s="17" t="s">
        <v>342</v>
      </c>
      <c r="B39" s="17" t="s">
        <v>346</v>
      </c>
      <c r="C39" s="33"/>
      <c r="D39" s="33"/>
      <c r="E39" s="147"/>
    </row>
    <row r="40" spans="1:5" x14ac:dyDescent="0.3">
      <c r="A40" s="17" t="s">
        <v>343</v>
      </c>
      <c r="B40" s="17" t="s">
        <v>349</v>
      </c>
      <c r="C40" s="33"/>
      <c r="D40" s="34"/>
      <c r="E40" s="147"/>
    </row>
    <row r="41" spans="1:5" x14ac:dyDescent="0.3">
      <c r="A41" s="17" t="s">
        <v>348</v>
      </c>
      <c r="B41" s="17" t="s">
        <v>350</v>
      </c>
      <c r="C41" s="33"/>
      <c r="D41" s="34"/>
      <c r="E41" s="147"/>
    </row>
    <row r="42" spans="1:5" x14ac:dyDescent="0.3">
      <c r="A42" s="17" t="s">
        <v>351</v>
      </c>
      <c r="B42" s="17" t="s">
        <v>461</v>
      </c>
      <c r="C42" s="33"/>
      <c r="D42" s="34"/>
      <c r="E42" s="147"/>
    </row>
    <row r="43" spans="1:5" x14ac:dyDescent="0.3">
      <c r="A43" s="17" t="s">
        <v>462</v>
      </c>
      <c r="B43" s="17" t="s">
        <v>347</v>
      </c>
      <c r="C43" s="33"/>
      <c r="D43" s="34"/>
      <c r="E43" s="147"/>
    </row>
    <row r="44" spans="1:5" ht="30" x14ac:dyDescent="0.3">
      <c r="A44" s="16" t="s">
        <v>40</v>
      </c>
      <c r="B44" s="16" t="s">
        <v>28</v>
      </c>
      <c r="C44" s="33"/>
      <c r="D44" s="34"/>
      <c r="E44" s="147"/>
    </row>
    <row r="45" spans="1:5" x14ac:dyDescent="0.3">
      <c r="A45" s="16" t="s">
        <v>41</v>
      </c>
      <c r="B45" s="16" t="s">
        <v>24</v>
      </c>
      <c r="C45" s="33"/>
      <c r="D45" s="34"/>
      <c r="E45" s="147"/>
    </row>
    <row r="46" spans="1:5" x14ac:dyDescent="0.3">
      <c r="A46" s="16" t="s">
        <v>42</v>
      </c>
      <c r="B46" s="16" t="s">
        <v>25</v>
      </c>
      <c r="C46" s="33"/>
      <c r="D46" s="34"/>
      <c r="E46" s="147"/>
    </row>
    <row r="47" spans="1:5" x14ac:dyDescent="0.3">
      <c r="A47" s="16" t="s">
        <v>43</v>
      </c>
      <c r="B47" s="16" t="s">
        <v>26</v>
      </c>
      <c r="C47" s="33"/>
      <c r="D47" s="34"/>
      <c r="E47" s="147"/>
    </row>
    <row r="48" spans="1:5" x14ac:dyDescent="0.3">
      <c r="A48" s="16" t="s">
        <v>44</v>
      </c>
      <c r="B48" s="16" t="s">
        <v>291</v>
      </c>
      <c r="C48" s="82">
        <f>SUM(C49:C51)</f>
        <v>0</v>
      </c>
      <c r="D48" s="82">
        <f>SUM(D49:D51)</f>
        <v>0</v>
      </c>
      <c r="E48" s="147"/>
    </row>
    <row r="49" spans="1:5" x14ac:dyDescent="0.3">
      <c r="A49" s="96" t="s">
        <v>357</v>
      </c>
      <c r="B49" s="96" t="s">
        <v>360</v>
      </c>
      <c r="C49" s="33"/>
      <c r="D49" s="34"/>
      <c r="E49" s="147"/>
    </row>
    <row r="50" spans="1:5" x14ac:dyDescent="0.3">
      <c r="A50" s="96" t="s">
        <v>358</v>
      </c>
      <c r="B50" s="96" t="s">
        <v>359</v>
      </c>
      <c r="C50" s="33"/>
      <c r="D50" s="34"/>
      <c r="E50" s="147"/>
    </row>
    <row r="51" spans="1:5" x14ac:dyDescent="0.3">
      <c r="A51" s="96" t="s">
        <v>361</v>
      </c>
      <c r="B51" s="96" t="s">
        <v>362</v>
      </c>
      <c r="C51" s="33"/>
      <c r="D51" s="34"/>
      <c r="E51" s="147"/>
    </row>
    <row r="52" spans="1:5" ht="26.25" customHeight="1" x14ac:dyDescent="0.3">
      <c r="A52" s="16" t="s">
        <v>45</v>
      </c>
      <c r="B52" s="16" t="s">
        <v>29</v>
      </c>
      <c r="C52" s="33"/>
      <c r="D52" s="34"/>
      <c r="E52" s="147"/>
    </row>
    <row r="53" spans="1:5" x14ac:dyDescent="0.3">
      <c r="A53" s="16" t="s">
        <v>46</v>
      </c>
      <c r="B53" s="16" t="s">
        <v>6</v>
      </c>
      <c r="C53" s="33"/>
      <c r="D53" s="34"/>
      <c r="E53" s="147"/>
    </row>
    <row r="54" spans="1:5" ht="30" x14ac:dyDescent="0.3">
      <c r="A54" s="14">
        <v>1.3</v>
      </c>
      <c r="B54" s="86" t="s">
        <v>392</v>
      </c>
      <c r="C54" s="83">
        <f>SUM(C55:C56)</f>
        <v>0</v>
      </c>
      <c r="D54" s="83">
        <f>SUM(D55:D56)</f>
        <v>0</v>
      </c>
      <c r="E54" s="147"/>
    </row>
    <row r="55" spans="1:5" ht="30" x14ac:dyDescent="0.3">
      <c r="A55" s="16" t="s">
        <v>50</v>
      </c>
      <c r="B55" s="16" t="s">
        <v>48</v>
      </c>
      <c r="C55" s="33"/>
      <c r="D55" s="34"/>
      <c r="E55" s="147"/>
    </row>
    <row r="56" spans="1:5" x14ac:dyDescent="0.3">
      <c r="A56" s="16" t="s">
        <v>51</v>
      </c>
      <c r="B56" s="16" t="s">
        <v>47</v>
      </c>
      <c r="C56" s="33"/>
      <c r="D56" s="34"/>
      <c r="E56" s="147"/>
    </row>
    <row r="57" spans="1:5" x14ac:dyDescent="0.3">
      <c r="A57" s="14">
        <v>1.4</v>
      </c>
      <c r="B57" s="14" t="s">
        <v>394</v>
      </c>
      <c r="C57" s="33"/>
      <c r="D57" s="34"/>
      <c r="E57" s="147"/>
    </row>
    <row r="58" spans="1:5" x14ac:dyDescent="0.3">
      <c r="A58" s="14">
        <v>1.5</v>
      </c>
      <c r="B58" s="14" t="s">
        <v>7</v>
      </c>
      <c r="C58" s="37"/>
      <c r="D58" s="40"/>
      <c r="E58" s="147"/>
    </row>
    <row r="59" spans="1:5" x14ac:dyDescent="0.3">
      <c r="A59" s="14">
        <v>1.6</v>
      </c>
      <c r="B59" s="45" t="s">
        <v>8</v>
      </c>
      <c r="C59" s="83">
        <f>SUM(C60:C64)</f>
        <v>0</v>
      </c>
      <c r="D59" s="83">
        <f>SUM(D60:D64)</f>
        <v>0</v>
      </c>
      <c r="E59" s="147"/>
    </row>
    <row r="60" spans="1:5" x14ac:dyDescent="0.3">
      <c r="A60" s="16" t="s">
        <v>292</v>
      </c>
      <c r="B60" s="46" t="s">
        <v>52</v>
      </c>
      <c r="C60" s="37"/>
      <c r="D60" s="40"/>
      <c r="E60" s="147"/>
    </row>
    <row r="61" spans="1:5" ht="30" x14ac:dyDescent="0.3">
      <c r="A61" s="16" t="s">
        <v>293</v>
      </c>
      <c r="B61" s="46" t="s">
        <v>54</v>
      </c>
      <c r="C61" s="37"/>
      <c r="D61" s="40"/>
      <c r="E61" s="147"/>
    </row>
    <row r="62" spans="1:5" x14ac:dyDescent="0.3">
      <c r="A62" s="16" t="s">
        <v>294</v>
      </c>
      <c r="B62" s="46" t="s">
        <v>53</v>
      </c>
      <c r="C62" s="40"/>
      <c r="D62" s="40"/>
      <c r="E62" s="147"/>
    </row>
    <row r="63" spans="1:5" x14ac:dyDescent="0.3">
      <c r="A63" s="16" t="s">
        <v>295</v>
      </c>
      <c r="B63" s="46" t="s">
        <v>27</v>
      </c>
      <c r="C63" s="37"/>
      <c r="D63" s="40"/>
      <c r="E63" s="147"/>
    </row>
    <row r="64" spans="1:5" x14ac:dyDescent="0.3">
      <c r="A64" s="16" t="s">
        <v>323</v>
      </c>
      <c r="B64" s="201" t="s">
        <v>324</v>
      </c>
      <c r="C64" s="37"/>
      <c r="D64" s="202"/>
      <c r="E64" s="147"/>
    </row>
    <row r="65" spans="1:5" x14ac:dyDescent="0.3">
      <c r="A65" s="13">
        <v>2</v>
      </c>
      <c r="B65" s="47" t="s">
        <v>106</v>
      </c>
      <c r="C65" s="257"/>
      <c r="D65" s="117">
        <f>SUM(D66:D71)</f>
        <v>0</v>
      </c>
      <c r="E65" s="147"/>
    </row>
    <row r="66" spans="1:5" x14ac:dyDescent="0.3">
      <c r="A66" s="15">
        <v>2.1</v>
      </c>
      <c r="B66" s="48" t="s">
        <v>100</v>
      </c>
      <c r="C66" s="257"/>
      <c r="D66" s="42"/>
      <c r="E66" s="147"/>
    </row>
    <row r="67" spans="1:5" x14ac:dyDescent="0.3">
      <c r="A67" s="15">
        <v>2.2000000000000002</v>
      </c>
      <c r="B67" s="48" t="s">
        <v>104</v>
      </c>
      <c r="C67" s="259"/>
      <c r="D67" s="43"/>
      <c r="E67" s="147"/>
    </row>
    <row r="68" spans="1:5" x14ac:dyDescent="0.3">
      <c r="A68" s="15">
        <v>2.2999999999999998</v>
      </c>
      <c r="B68" s="48" t="s">
        <v>103</v>
      </c>
      <c r="C68" s="259"/>
      <c r="D68" s="43"/>
      <c r="E68" s="147"/>
    </row>
    <row r="69" spans="1:5" x14ac:dyDescent="0.3">
      <c r="A69" s="15">
        <v>2.4</v>
      </c>
      <c r="B69" s="48" t="s">
        <v>105</v>
      </c>
      <c r="C69" s="259"/>
      <c r="D69" s="43"/>
      <c r="E69" s="147"/>
    </row>
    <row r="70" spans="1:5" x14ac:dyDescent="0.3">
      <c r="A70" s="15">
        <v>2.5</v>
      </c>
      <c r="B70" s="48" t="s">
        <v>101</v>
      </c>
      <c r="C70" s="259"/>
      <c r="D70" s="43"/>
      <c r="E70" s="147"/>
    </row>
    <row r="71" spans="1:5" x14ac:dyDescent="0.3">
      <c r="A71" s="15">
        <v>2.6</v>
      </c>
      <c r="B71" s="48" t="s">
        <v>102</v>
      </c>
      <c r="C71" s="259"/>
      <c r="D71" s="43"/>
      <c r="E71" s="147"/>
    </row>
    <row r="72" spans="1:5" s="2" customFormat="1" x14ac:dyDescent="0.3">
      <c r="A72" s="13">
        <v>3</v>
      </c>
      <c r="B72" s="255" t="s">
        <v>417</v>
      </c>
      <c r="C72" s="258"/>
      <c r="D72" s="256"/>
      <c r="E72" s="104"/>
    </row>
    <row r="73" spans="1:5" s="2" customFormat="1" x14ac:dyDescent="0.3">
      <c r="A73" s="13">
        <v>4</v>
      </c>
      <c r="B73" s="13" t="s">
        <v>247</v>
      </c>
      <c r="C73" s="258">
        <f>SUM(C74:C75)</f>
        <v>0</v>
      </c>
      <c r="D73" s="84">
        <f>SUM(D74:D75)</f>
        <v>0</v>
      </c>
      <c r="E73" s="104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4"/>
    </row>
    <row r="75" spans="1:5" s="2" customFormat="1" x14ac:dyDescent="0.3">
      <c r="A75" s="15">
        <v>4.2</v>
      </c>
      <c r="B75" s="15" t="s">
        <v>249</v>
      </c>
      <c r="C75" s="8"/>
      <c r="D75" s="8"/>
      <c r="E75" s="104"/>
    </row>
    <row r="76" spans="1:5" s="2" customFormat="1" x14ac:dyDescent="0.3">
      <c r="A76" s="13">
        <v>5</v>
      </c>
      <c r="B76" s="253" t="s">
        <v>274</v>
      </c>
      <c r="C76" s="8"/>
      <c r="D76" s="84"/>
      <c r="E76" s="104"/>
    </row>
    <row r="77" spans="1:5" s="2" customFormat="1" x14ac:dyDescent="0.3">
      <c r="A77" s="276"/>
      <c r="B77" s="276"/>
      <c r="C77" s="12"/>
      <c r="D77" s="12"/>
      <c r="E77" s="104"/>
    </row>
    <row r="78" spans="1:5" s="2" customFormat="1" x14ac:dyDescent="0.3">
      <c r="A78" s="491" t="s">
        <v>463</v>
      </c>
      <c r="B78" s="491"/>
      <c r="C78" s="491"/>
      <c r="D78" s="491"/>
      <c r="E78" s="104"/>
    </row>
    <row r="79" spans="1:5" s="2" customFormat="1" x14ac:dyDescent="0.3">
      <c r="A79" s="276"/>
      <c r="B79" s="276"/>
      <c r="C79" s="12"/>
      <c r="D79" s="12"/>
      <c r="E79" s="104"/>
    </row>
    <row r="80" spans="1:5" s="23" customFormat="1" ht="12.75" x14ac:dyDescent="0.2"/>
    <row r="81" spans="1:9" s="2" customFormat="1" x14ac:dyDescent="0.3">
      <c r="A81" s="68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4" t="s">
        <v>464</v>
      </c>
      <c r="D84" s="12"/>
      <c r="E84"/>
      <c r="F84"/>
      <c r="G84"/>
      <c r="H84"/>
      <c r="I84"/>
    </row>
    <row r="85" spans="1:9" s="2" customFormat="1" x14ac:dyDescent="0.3">
      <c r="A85"/>
      <c r="B85" s="499" t="s">
        <v>465</v>
      </c>
      <c r="C85" s="499"/>
      <c r="D85" s="499"/>
      <c r="E85"/>
      <c r="F85"/>
      <c r="G85"/>
      <c r="H85"/>
      <c r="I85"/>
    </row>
    <row r="86" spans="1:9" customFormat="1" ht="12.75" x14ac:dyDescent="0.2">
      <c r="B86" s="65" t="s">
        <v>466</v>
      </c>
    </row>
    <row r="87" spans="1:9" s="2" customFormat="1" x14ac:dyDescent="0.3">
      <c r="A87" s="11"/>
      <c r="B87" s="499" t="s">
        <v>467</v>
      </c>
      <c r="C87" s="499"/>
      <c r="D87" s="499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9" sqref="C2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320</v>
      </c>
      <c r="B1" s="76"/>
      <c r="C1" s="488" t="s">
        <v>109</v>
      </c>
      <c r="D1" s="488"/>
      <c r="E1" s="90"/>
    </row>
    <row r="2" spans="1:5" s="6" customFormat="1" x14ac:dyDescent="0.3">
      <c r="A2" s="73" t="s">
        <v>314</v>
      </c>
      <c r="B2" s="76"/>
      <c r="C2" s="486" t="str">
        <f>'ფორმა N1'!L2</f>
        <v>01/01/2017-31/12/2017</v>
      </c>
      <c r="D2" s="486"/>
      <c r="E2" s="90"/>
    </row>
    <row r="3" spans="1:5" s="6" customFormat="1" x14ac:dyDescent="0.3">
      <c r="A3" s="75" t="s">
        <v>140</v>
      </c>
      <c r="B3" s="73"/>
      <c r="C3" s="159"/>
      <c r="D3" s="159"/>
      <c r="E3" s="90"/>
    </row>
    <row r="4" spans="1:5" s="6" customFormat="1" x14ac:dyDescent="0.3">
      <c r="A4" s="75"/>
      <c r="B4" s="75"/>
      <c r="C4" s="159"/>
      <c r="D4" s="159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345" t="str">
        <f>'ფორმა N1'!A5</f>
        <v>პ/პ თავისუფალი საქართველო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315</v>
      </c>
      <c r="B10" s="97"/>
      <c r="C10" s="4"/>
      <c r="D10" s="4"/>
      <c r="E10" s="92"/>
    </row>
    <row r="11" spans="1:5" s="10" customFormat="1" x14ac:dyDescent="0.2">
      <c r="A11" s="97" t="s">
        <v>316</v>
      </c>
      <c r="B11" s="97"/>
      <c r="C11" s="4"/>
      <c r="D11" s="4"/>
      <c r="E11" s="93"/>
    </row>
    <row r="12" spans="1:5" s="10" customFormat="1" x14ac:dyDescent="0.2">
      <c r="A12" s="86" t="s">
        <v>273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s="10" customFormat="1" x14ac:dyDescent="0.2">
      <c r="A16" s="86" t="s">
        <v>273</v>
      </c>
      <c r="B16" s="86"/>
      <c r="C16" s="4"/>
      <c r="D16" s="4"/>
      <c r="E16" s="93"/>
    </row>
    <row r="17" spans="1:5" s="10" customFormat="1" ht="17.25" customHeight="1" x14ac:dyDescent="0.2">
      <c r="A17" s="97" t="s">
        <v>317</v>
      </c>
      <c r="B17" s="86"/>
      <c r="C17" s="4"/>
      <c r="D17" s="4"/>
      <c r="E17" s="93"/>
    </row>
    <row r="18" spans="1:5" s="10" customFormat="1" ht="18" customHeight="1" x14ac:dyDescent="0.2">
      <c r="A18" s="97" t="s">
        <v>318</v>
      </c>
      <c r="B18" s="86"/>
      <c r="C18" s="4"/>
      <c r="D18" s="4"/>
      <c r="E18" s="93"/>
    </row>
    <row r="19" spans="1:5" s="10" customFormat="1" x14ac:dyDescent="0.2">
      <c r="A19" s="86" t="s">
        <v>273</v>
      </c>
      <c r="B19" s="86"/>
      <c r="C19" s="4"/>
      <c r="D19" s="4"/>
      <c r="E19" s="93"/>
    </row>
    <row r="20" spans="1:5" s="10" customFormat="1" x14ac:dyDescent="0.2">
      <c r="A20" s="86" t="s">
        <v>273</v>
      </c>
      <c r="B20" s="86"/>
      <c r="C20" s="4"/>
      <c r="D20" s="4"/>
      <c r="E20" s="93"/>
    </row>
    <row r="21" spans="1:5" s="10" customFormat="1" x14ac:dyDescent="0.2">
      <c r="A21" s="86" t="s">
        <v>273</v>
      </c>
      <c r="B21" s="86"/>
      <c r="C21" s="4"/>
      <c r="D21" s="4"/>
      <c r="E21" s="93"/>
    </row>
    <row r="22" spans="1:5" s="10" customFormat="1" x14ac:dyDescent="0.2">
      <c r="A22" s="86" t="s">
        <v>273</v>
      </c>
      <c r="B22" s="86"/>
      <c r="C22" s="4"/>
      <c r="D22" s="4"/>
      <c r="E22" s="93"/>
    </row>
    <row r="23" spans="1:5" s="10" customFormat="1" x14ac:dyDescent="0.2">
      <c r="A23" s="86" t="s">
        <v>273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321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4"/>
      <c r="B26" s="44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200" t="s">
        <v>397</v>
      </c>
    </row>
    <row r="30" spans="1:5" x14ac:dyDescent="0.3">
      <c r="A30" s="200"/>
    </row>
    <row r="31" spans="1:5" x14ac:dyDescent="0.3">
      <c r="A31" s="200" t="s">
        <v>338</v>
      </c>
    </row>
    <row r="32" spans="1:5" s="23" customFormat="1" ht="12.75" x14ac:dyDescent="0.2"/>
    <row r="33" spans="1:9" x14ac:dyDescent="0.3">
      <c r="A33" s="6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 x14ac:dyDescent="0.3">
      <c r="A1" s="73" t="s">
        <v>438</v>
      </c>
      <c r="B1" s="73"/>
      <c r="C1" s="76"/>
      <c r="D1" s="76"/>
      <c r="E1" s="76"/>
      <c r="F1" s="76"/>
      <c r="G1" s="264"/>
      <c r="H1" s="264"/>
      <c r="I1" s="488" t="s">
        <v>109</v>
      </c>
      <c r="J1" s="488"/>
    </row>
    <row r="2" spans="1:10" ht="15" x14ac:dyDescent="0.3">
      <c r="A2" s="75" t="s">
        <v>140</v>
      </c>
      <c r="B2" s="73"/>
      <c r="C2" s="76"/>
      <c r="D2" s="76"/>
      <c r="E2" s="76"/>
      <c r="F2" s="76"/>
      <c r="G2" s="264"/>
      <c r="H2" s="264"/>
      <c r="I2" s="486" t="str">
        <f>'ფორმა N1'!L2</f>
        <v>01/01/2017-31/12/2017</v>
      </c>
      <c r="J2" s="486"/>
    </row>
    <row r="3" spans="1:10" ht="15" x14ac:dyDescent="0.3">
      <c r="A3" s="75"/>
      <c r="B3" s="75"/>
      <c r="C3" s="73"/>
      <c r="D3" s="73"/>
      <c r="E3" s="73"/>
      <c r="F3" s="73"/>
      <c r="G3" s="264"/>
      <c r="H3" s="264"/>
      <c r="I3" s="264"/>
    </row>
    <row r="4" spans="1:10" ht="15" x14ac:dyDescent="0.3">
      <c r="A4" s="76" t="s">
        <v>269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63"/>
      <c r="B7" s="263"/>
      <c r="C7" s="263"/>
      <c r="D7" s="263"/>
      <c r="E7" s="263"/>
      <c r="F7" s="263"/>
      <c r="G7" s="77"/>
      <c r="H7" s="77"/>
      <c r="I7" s="77"/>
    </row>
    <row r="8" spans="1:10" ht="45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331</v>
      </c>
      <c r="F8" s="89" t="s">
        <v>335</v>
      </c>
      <c r="G8" s="78" t="s">
        <v>10</v>
      </c>
      <c r="H8" s="78" t="s">
        <v>9</v>
      </c>
      <c r="I8" s="78" t="s">
        <v>376</v>
      </c>
      <c r="J8" s="217" t="s">
        <v>334</v>
      </c>
    </row>
    <row r="9" spans="1:10" ht="15" x14ac:dyDescent="0.2">
      <c r="A9" s="97">
        <v>1</v>
      </c>
      <c r="B9" s="97"/>
      <c r="C9" s="97"/>
      <c r="D9" s="97"/>
      <c r="E9" s="97"/>
      <c r="F9" s="97"/>
      <c r="G9" s="4"/>
      <c r="H9" s="4"/>
      <c r="I9" s="4"/>
      <c r="J9" s="217" t="s">
        <v>0</v>
      </c>
    </row>
    <row r="10" spans="1:10" ht="15" x14ac:dyDescent="0.2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 x14ac:dyDescent="0.2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 x14ac:dyDescent="0.2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 x14ac:dyDescent="0.2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 x14ac:dyDescent="0.2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 x14ac:dyDescent="0.2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 x14ac:dyDescent="0.2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 x14ac:dyDescent="0.2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 x14ac:dyDescent="0.2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 x14ac:dyDescent="0.2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 x14ac:dyDescent="0.2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 x14ac:dyDescent="0.2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 x14ac:dyDescent="0.2">
      <c r="A24" s="86" t="s">
        <v>271</v>
      </c>
      <c r="B24" s="86"/>
      <c r="C24" s="86"/>
      <c r="D24" s="86"/>
      <c r="E24" s="86"/>
      <c r="F24" s="97"/>
      <c r="G24" s="4"/>
      <c r="H24" s="4"/>
      <c r="I24" s="4"/>
    </row>
    <row r="25" spans="1:9" ht="15" x14ac:dyDescent="0.3">
      <c r="A25" s="86"/>
      <c r="B25" s="98"/>
      <c r="C25" s="98"/>
      <c r="D25" s="98"/>
      <c r="E25" s="98"/>
      <c r="F25" s="86" t="s">
        <v>422</v>
      </c>
      <c r="G25" s="85">
        <f>SUM(G9:G24)</f>
        <v>0</v>
      </c>
      <c r="H25" s="85">
        <f>SUM(H9:H24)</f>
        <v>0</v>
      </c>
      <c r="I25" s="85">
        <f>SUM(I9:I24)</f>
        <v>0</v>
      </c>
    </row>
    <row r="26" spans="1:9" ht="15" x14ac:dyDescent="0.3">
      <c r="A26" s="215"/>
      <c r="B26" s="215"/>
      <c r="C26" s="215"/>
      <c r="D26" s="215"/>
      <c r="E26" s="215"/>
      <c r="F26" s="215"/>
      <c r="G26" s="215"/>
      <c r="H26" s="183"/>
      <c r="I26" s="183"/>
    </row>
    <row r="27" spans="1:9" ht="15" x14ac:dyDescent="0.3">
      <c r="A27" s="216" t="s">
        <v>439</v>
      </c>
      <c r="B27" s="216"/>
      <c r="C27" s="215"/>
      <c r="D27" s="215"/>
      <c r="E27" s="215"/>
      <c r="F27" s="215"/>
      <c r="G27" s="215"/>
      <c r="H27" s="183"/>
      <c r="I27" s="183"/>
    </row>
    <row r="28" spans="1:9" ht="15" x14ac:dyDescent="0.3">
      <c r="A28" s="216"/>
      <c r="B28" s="216"/>
      <c r="C28" s="215"/>
      <c r="D28" s="215"/>
      <c r="E28" s="215"/>
      <c r="F28" s="215"/>
      <c r="G28" s="215"/>
      <c r="H28" s="183"/>
      <c r="I28" s="183"/>
    </row>
    <row r="29" spans="1:9" ht="15" x14ac:dyDescent="0.3">
      <c r="A29" s="216"/>
      <c r="B29" s="216"/>
      <c r="C29" s="183"/>
      <c r="D29" s="183"/>
      <c r="E29" s="183"/>
      <c r="F29" s="183"/>
      <c r="G29" s="183"/>
      <c r="H29" s="183"/>
      <c r="I29" s="183"/>
    </row>
    <row r="30" spans="1:9" ht="15" x14ac:dyDescent="0.3">
      <c r="A30" s="216"/>
      <c r="B30" s="216"/>
      <c r="C30" s="183"/>
      <c r="D30" s="183"/>
      <c r="E30" s="183"/>
      <c r="F30" s="183"/>
      <c r="G30" s="183"/>
      <c r="H30" s="183"/>
      <c r="I30" s="183"/>
    </row>
    <row r="31" spans="1:9" x14ac:dyDescent="0.2">
      <c r="A31" s="212"/>
      <c r="B31" s="212"/>
      <c r="C31" s="212"/>
      <c r="D31" s="212"/>
      <c r="E31" s="212"/>
      <c r="F31" s="212"/>
      <c r="G31" s="212"/>
      <c r="H31" s="212"/>
      <c r="I31" s="212"/>
    </row>
    <row r="32" spans="1:9" ht="15" x14ac:dyDescent="0.3">
      <c r="A32" s="189" t="s">
        <v>107</v>
      </c>
      <c r="B32" s="189"/>
      <c r="C32" s="183"/>
      <c r="D32" s="183"/>
      <c r="E32" s="183"/>
      <c r="F32" s="183"/>
      <c r="G32" s="183"/>
      <c r="H32" s="183"/>
      <c r="I32" s="183"/>
    </row>
    <row r="33" spans="1:9" ht="15" x14ac:dyDescent="0.3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 x14ac:dyDescent="0.3">
      <c r="A34" s="183"/>
      <c r="B34" s="183"/>
      <c r="C34" s="183"/>
      <c r="D34" s="183"/>
      <c r="E34" s="187"/>
      <c r="F34" s="187"/>
      <c r="G34" s="187"/>
      <c r="H34" s="183"/>
      <c r="I34" s="183"/>
    </row>
    <row r="35" spans="1:9" ht="15" x14ac:dyDescent="0.3">
      <c r="A35" s="189"/>
      <c r="B35" s="189"/>
      <c r="C35" s="189" t="s">
        <v>375</v>
      </c>
      <c r="D35" s="189"/>
      <c r="E35" s="189"/>
      <c r="F35" s="189"/>
      <c r="G35" s="189"/>
      <c r="H35" s="183"/>
      <c r="I35" s="183"/>
    </row>
    <row r="36" spans="1:9" ht="15" x14ac:dyDescent="0.3">
      <c r="A36" s="183"/>
      <c r="B36" s="183"/>
      <c r="C36" s="183" t="s">
        <v>374</v>
      </c>
      <c r="D36" s="183"/>
      <c r="E36" s="183"/>
      <c r="F36" s="183"/>
      <c r="G36" s="183"/>
      <c r="H36" s="183"/>
      <c r="I36" s="183"/>
    </row>
    <row r="37" spans="1:9" x14ac:dyDescent="0.2">
      <c r="A37" s="191"/>
      <c r="B37" s="191"/>
      <c r="C37" s="191" t="s">
        <v>139</v>
      </c>
      <c r="D37" s="191"/>
      <c r="E37" s="191"/>
      <c r="F37" s="191"/>
      <c r="G37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440</v>
      </c>
      <c r="B1" s="76"/>
      <c r="C1" s="76"/>
      <c r="D1" s="76"/>
      <c r="E1" s="76"/>
      <c r="F1" s="76"/>
      <c r="G1" s="488" t="s">
        <v>109</v>
      </c>
      <c r="H1" s="488"/>
      <c r="I1" s="281"/>
    </row>
    <row r="2" spans="1:9" ht="15" x14ac:dyDescent="0.3">
      <c r="A2" s="75" t="s">
        <v>140</v>
      </c>
      <c r="B2" s="76"/>
      <c r="C2" s="76"/>
      <c r="D2" s="76"/>
      <c r="E2" s="76"/>
      <c r="F2" s="76"/>
      <c r="G2" s="486" t="str">
        <f>'ფორმა N1'!L2</f>
        <v>01/01/2017-31/12/2017</v>
      </c>
      <c r="H2" s="486"/>
      <c r="I2" s="75"/>
    </row>
    <row r="3" spans="1:9" ht="15" x14ac:dyDescent="0.3">
      <c r="A3" s="75"/>
      <c r="B3" s="75"/>
      <c r="C3" s="75"/>
      <c r="D3" s="75"/>
      <c r="E3" s="75"/>
      <c r="F3" s="75"/>
      <c r="G3" s="264"/>
      <c r="H3" s="264"/>
      <c r="I3" s="281"/>
    </row>
    <row r="4" spans="1:9" ht="15" x14ac:dyDescent="0.3">
      <c r="A4" s="76" t="s">
        <v>269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63"/>
      <c r="B7" s="263"/>
      <c r="C7" s="263"/>
      <c r="D7" s="263"/>
      <c r="E7" s="263"/>
      <c r="F7" s="263"/>
      <c r="G7" s="77"/>
      <c r="H7" s="77"/>
      <c r="I7" s="281"/>
    </row>
    <row r="8" spans="1:9" ht="45" x14ac:dyDescent="0.2">
      <c r="A8" s="277" t="s">
        <v>64</v>
      </c>
      <c r="B8" s="78" t="s">
        <v>326</v>
      </c>
      <c r="C8" s="89" t="s">
        <v>327</v>
      </c>
      <c r="D8" s="89" t="s">
        <v>227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15" x14ac:dyDescent="0.2">
      <c r="A9" s="278"/>
      <c r="B9" s="279"/>
      <c r="C9" s="97"/>
      <c r="D9" s="97"/>
      <c r="E9" s="97"/>
      <c r="F9" s="97"/>
      <c r="G9" s="97"/>
      <c r="H9" s="4"/>
      <c r="I9" s="4"/>
    </row>
    <row r="10" spans="1:9" ht="15" x14ac:dyDescent="0.2">
      <c r="A10" s="278"/>
      <c r="B10" s="279"/>
      <c r="C10" s="97"/>
      <c r="D10" s="97"/>
      <c r="E10" s="97"/>
      <c r="F10" s="97"/>
      <c r="G10" s="97"/>
      <c r="H10" s="4"/>
      <c r="I10" s="4"/>
    </row>
    <row r="11" spans="1:9" ht="15" x14ac:dyDescent="0.2">
      <c r="A11" s="278"/>
      <c r="B11" s="279"/>
      <c r="C11" s="86"/>
      <c r="D11" s="86"/>
      <c r="E11" s="86"/>
      <c r="F11" s="86"/>
      <c r="G11" s="86"/>
      <c r="H11" s="4"/>
      <c r="I11" s="4"/>
    </row>
    <row r="12" spans="1:9" ht="15" x14ac:dyDescent="0.2">
      <c r="A12" s="278"/>
      <c r="B12" s="279"/>
      <c r="C12" s="86"/>
      <c r="D12" s="86"/>
      <c r="E12" s="86"/>
      <c r="F12" s="86"/>
      <c r="G12" s="86"/>
      <c r="H12" s="4"/>
      <c r="I12" s="4"/>
    </row>
    <row r="13" spans="1:9" ht="15" x14ac:dyDescent="0.2">
      <c r="A13" s="278"/>
      <c r="B13" s="279"/>
      <c r="C13" s="86"/>
      <c r="D13" s="86"/>
      <c r="E13" s="86"/>
      <c r="F13" s="86"/>
      <c r="G13" s="86"/>
      <c r="H13" s="4"/>
      <c r="I13" s="4"/>
    </row>
    <row r="14" spans="1:9" ht="15" x14ac:dyDescent="0.2">
      <c r="A14" s="278"/>
      <c r="B14" s="279"/>
      <c r="C14" s="86"/>
      <c r="D14" s="86"/>
      <c r="E14" s="86"/>
      <c r="F14" s="86"/>
      <c r="G14" s="86"/>
      <c r="H14" s="4"/>
      <c r="I14" s="4"/>
    </row>
    <row r="15" spans="1:9" ht="15" x14ac:dyDescent="0.2">
      <c r="A15" s="278"/>
      <c r="B15" s="279"/>
      <c r="C15" s="86"/>
      <c r="D15" s="86"/>
      <c r="E15" s="86"/>
      <c r="F15" s="86"/>
      <c r="G15" s="86"/>
      <c r="H15" s="4"/>
      <c r="I15" s="4"/>
    </row>
    <row r="16" spans="1:9" ht="15" x14ac:dyDescent="0.2">
      <c r="A16" s="278"/>
      <c r="B16" s="279"/>
      <c r="C16" s="86"/>
      <c r="D16" s="86"/>
      <c r="E16" s="86"/>
      <c r="F16" s="86"/>
      <c r="G16" s="86"/>
      <c r="H16" s="4"/>
      <c r="I16" s="4"/>
    </row>
    <row r="17" spans="1:9" ht="15" x14ac:dyDescent="0.2">
      <c r="A17" s="278"/>
      <c r="B17" s="279"/>
      <c r="C17" s="86"/>
      <c r="D17" s="86"/>
      <c r="E17" s="86"/>
      <c r="F17" s="86"/>
      <c r="G17" s="86"/>
      <c r="H17" s="4"/>
      <c r="I17" s="4"/>
    </row>
    <row r="18" spans="1:9" ht="15" x14ac:dyDescent="0.2">
      <c r="A18" s="278"/>
      <c r="B18" s="279"/>
      <c r="C18" s="86"/>
      <c r="D18" s="86"/>
      <c r="E18" s="86"/>
      <c r="F18" s="86"/>
      <c r="G18" s="86"/>
      <c r="H18" s="4"/>
      <c r="I18" s="4"/>
    </row>
    <row r="19" spans="1:9" ht="15" x14ac:dyDescent="0.2">
      <c r="A19" s="278"/>
      <c r="B19" s="279"/>
      <c r="C19" s="86"/>
      <c r="D19" s="86"/>
      <c r="E19" s="86"/>
      <c r="F19" s="86"/>
      <c r="G19" s="86"/>
      <c r="H19" s="4"/>
      <c r="I19" s="4"/>
    </row>
    <row r="20" spans="1:9" ht="15" x14ac:dyDescent="0.2">
      <c r="A20" s="278"/>
      <c r="B20" s="279"/>
      <c r="C20" s="86"/>
      <c r="D20" s="86"/>
      <c r="E20" s="86"/>
      <c r="F20" s="86"/>
      <c r="G20" s="86"/>
      <c r="H20" s="4"/>
      <c r="I20" s="4"/>
    </row>
    <row r="21" spans="1:9" ht="15" x14ac:dyDescent="0.2">
      <c r="A21" s="278"/>
      <c r="B21" s="279"/>
      <c r="C21" s="86"/>
      <c r="D21" s="86"/>
      <c r="E21" s="86"/>
      <c r="F21" s="86"/>
      <c r="G21" s="86"/>
      <c r="H21" s="4"/>
      <c r="I21" s="4"/>
    </row>
    <row r="22" spans="1:9" ht="15" x14ac:dyDescent="0.2">
      <c r="A22" s="278"/>
      <c r="B22" s="279"/>
      <c r="C22" s="86"/>
      <c r="D22" s="86"/>
      <c r="E22" s="86"/>
      <c r="F22" s="86"/>
      <c r="G22" s="86"/>
      <c r="H22" s="4"/>
      <c r="I22" s="4"/>
    </row>
    <row r="23" spans="1:9" ht="15" x14ac:dyDescent="0.2">
      <c r="A23" s="278"/>
      <c r="B23" s="279"/>
      <c r="C23" s="86"/>
      <c r="D23" s="86"/>
      <c r="E23" s="86"/>
      <c r="F23" s="86"/>
      <c r="G23" s="86"/>
      <c r="H23" s="4"/>
      <c r="I23" s="4"/>
    </row>
    <row r="24" spans="1:9" ht="15" x14ac:dyDescent="0.2">
      <c r="A24" s="278"/>
      <c r="B24" s="279"/>
      <c r="C24" s="86"/>
      <c r="D24" s="86"/>
      <c r="E24" s="86"/>
      <c r="F24" s="86"/>
      <c r="G24" s="86"/>
      <c r="H24" s="4"/>
      <c r="I24" s="4"/>
    </row>
    <row r="25" spans="1:9" ht="15" x14ac:dyDescent="0.2">
      <c r="A25" s="278"/>
      <c r="B25" s="279"/>
      <c r="C25" s="86"/>
      <c r="D25" s="86"/>
      <c r="E25" s="86"/>
      <c r="F25" s="86"/>
      <c r="G25" s="86"/>
      <c r="H25" s="4"/>
      <c r="I25" s="4"/>
    </row>
    <row r="26" spans="1:9" ht="15" x14ac:dyDescent="0.2">
      <c r="A26" s="278"/>
      <c r="B26" s="279"/>
      <c r="C26" s="86"/>
      <c r="D26" s="86"/>
      <c r="E26" s="86"/>
      <c r="F26" s="86"/>
      <c r="G26" s="86"/>
      <c r="H26" s="4"/>
      <c r="I26" s="4"/>
    </row>
    <row r="27" spans="1:9" ht="15" x14ac:dyDescent="0.2">
      <c r="A27" s="278"/>
      <c r="B27" s="279"/>
      <c r="C27" s="86"/>
      <c r="D27" s="86"/>
      <c r="E27" s="86"/>
      <c r="F27" s="86"/>
      <c r="G27" s="86"/>
      <c r="H27" s="4"/>
      <c r="I27" s="4"/>
    </row>
    <row r="28" spans="1:9" ht="15" x14ac:dyDescent="0.2">
      <c r="A28" s="278"/>
      <c r="B28" s="279"/>
      <c r="C28" s="86"/>
      <c r="D28" s="86"/>
      <c r="E28" s="86"/>
      <c r="F28" s="86"/>
      <c r="G28" s="86"/>
      <c r="H28" s="4"/>
      <c r="I28" s="4"/>
    </row>
    <row r="29" spans="1:9" ht="15" x14ac:dyDescent="0.2">
      <c r="A29" s="278"/>
      <c r="B29" s="279"/>
      <c r="C29" s="86"/>
      <c r="D29" s="86"/>
      <c r="E29" s="86"/>
      <c r="F29" s="86"/>
      <c r="G29" s="86"/>
      <c r="H29" s="4"/>
      <c r="I29" s="4"/>
    </row>
    <row r="30" spans="1:9" ht="15" x14ac:dyDescent="0.2">
      <c r="A30" s="278"/>
      <c r="B30" s="279"/>
      <c r="C30" s="86"/>
      <c r="D30" s="86"/>
      <c r="E30" s="86"/>
      <c r="F30" s="86"/>
      <c r="G30" s="86"/>
      <c r="H30" s="4"/>
      <c r="I30" s="4"/>
    </row>
    <row r="31" spans="1:9" ht="15" x14ac:dyDescent="0.2">
      <c r="A31" s="278"/>
      <c r="B31" s="279"/>
      <c r="C31" s="86"/>
      <c r="D31" s="86"/>
      <c r="E31" s="86"/>
      <c r="F31" s="86"/>
      <c r="G31" s="86"/>
      <c r="H31" s="4"/>
      <c r="I31" s="4"/>
    </row>
    <row r="32" spans="1:9" ht="15" x14ac:dyDescent="0.2">
      <c r="A32" s="278"/>
      <c r="B32" s="279"/>
      <c r="C32" s="86"/>
      <c r="D32" s="86"/>
      <c r="E32" s="86"/>
      <c r="F32" s="86"/>
      <c r="G32" s="86"/>
      <c r="H32" s="4"/>
      <c r="I32" s="4"/>
    </row>
    <row r="33" spans="1:9" ht="15" x14ac:dyDescent="0.2">
      <c r="A33" s="278"/>
      <c r="B33" s="279"/>
      <c r="C33" s="86"/>
      <c r="D33" s="86"/>
      <c r="E33" s="86"/>
      <c r="F33" s="86"/>
      <c r="G33" s="86"/>
      <c r="H33" s="4"/>
      <c r="I33" s="4"/>
    </row>
    <row r="34" spans="1:9" ht="15" x14ac:dyDescent="0.3">
      <c r="A34" s="278"/>
      <c r="B34" s="280"/>
      <c r="C34" s="98"/>
      <c r="D34" s="98"/>
      <c r="E34" s="98"/>
      <c r="F34" s="98"/>
      <c r="G34" s="98" t="s">
        <v>325</v>
      </c>
      <c r="H34" s="85">
        <f>SUM(H9:H33)</f>
        <v>0</v>
      </c>
      <c r="I34" s="85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00" t="s">
        <v>441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00"/>
      <c r="B37" s="44"/>
      <c r="C37" s="44"/>
      <c r="D37" s="44"/>
      <c r="E37" s="44"/>
      <c r="F37" s="44"/>
      <c r="G37" s="2"/>
      <c r="H37" s="2"/>
    </row>
    <row r="38" spans="1:9" ht="15" x14ac:dyDescent="0.3">
      <c r="A38" s="200"/>
      <c r="B38" s="2"/>
      <c r="C38" s="2"/>
      <c r="D38" s="2"/>
      <c r="E38" s="2"/>
      <c r="F38" s="2"/>
      <c r="G38" s="2"/>
      <c r="H38" s="2"/>
    </row>
    <row r="39" spans="1:9" ht="15" x14ac:dyDescent="0.3">
      <c r="A39" s="20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266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 x14ac:dyDescent="0.3">
      <c r="A1" s="73" t="s">
        <v>442</v>
      </c>
      <c r="B1" s="73"/>
      <c r="C1" s="76"/>
      <c r="D1" s="76"/>
      <c r="E1" s="76"/>
      <c r="F1" s="76"/>
      <c r="G1" s="488" t="s">
        <v>109</v>
      </c>
      <c r="H1" s="488"/>
    </row>
    <row r="2" spans="1:10" ht="15" x14ac:dyDescent="0.3">
      <c r="A2" s="75" t="s">
        <v>140</v>
      </c>
      <c r="B2" s="73"/>
      <c r="C2" s="76"/>
      <c r="D2" s="76"/>
      <c r="E2" s="76"/>
      <c r="F2" s="76"/>
      <c r="G2" s="486" t="str">
        <f>'ფორმა N1'!L2</f>
        <v>01/01/2017-31/12/2017</v>
      </c>
      <c r="H2" s="486"/>
    </row>
    <row r="3" spans="1:10" ht="15" x14ac:dyDescent="0.3">
      <c r="A3" s="75"/>
      <c r="B3" s="75"/>
      <c r="C3" s="75"/>
      <c r="D3" s="75"/>
      <c r="E3" s="75"/>
      <c r="F3" s="75"/>
      <c r="G3" s="264"/>
      <c r="H3" s="264"/>
    </row>
    <row r="4" spans="1:10" ht="15" x14ac:dyDescent="0.3">
      <c r="A4" s="76" t="s">
        <v>269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63"/>
      <c r="B7" s="263"/>
      <c r="C7" s="263"/>
      <c r="D7" s="263"/>
      <c r="E7" s="263"/>
      <c r="F7" s="263"/>
      <c r="G7" s="77"/>
      <c r="H7" s="77"/>
    </row>
    <row r="8" spans="1:10" ht="30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335</v>
      </c>
      <c r="F8" s="89" t="s">
        <v>328</v>
      </c>
      <c r="G8" s="78" t="s">
        <v>10</v>
      </c>
      <c r="H8" s="78" t="s">
        <v>9</v>
      </c>
      <c r="J8" s="217" t="s">
        <v>334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7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333</v>
      </c>
      <c r="G34" s="85">
        <f>SUM(G9:G33)</f>
        <v>0</v>
      </c>
      <c r="H34" s="85">
        <f>SUM(H9:H33)</f>
        <v>0</v>
      </c>
    </row>
    <row r="35" spans="1:9" ht="15" x14ac:dyDescent="0.3">
      <c r="A35" s="215"/>
      <c r="B35" s="215"/>
      <c r="C35" s="215"/>
      <c r="D35" s="215"/>
      <c r="E35" s="215"/>
      <c r="F35" s="215"/>
      <c r="G35" s="215"/>
      <c r="H35" s="183"/>
      <c r="I35" s="183"/>
    </row>
    <row r="36" spans="1:9" ht="15" x14ac:dyDescent="0.3">
      <c r="A36" s="216" t="s">
        <v>443</v>
      </c>
      <c r="B36" s="216"/>
      <c r="C36" s="215"/>
      <c r="D36" s="215"/>
      <c r="E36" s="215"/>
      <c r="F36" s="215"/>
      <c r="G36" s="215"/>
      <c r="H36" s="183"/>
      <c r="I36" s="183"/>
    </row>
    <row r="37" spans="1:9" ht="15" x14ac:dyDescent="0.3">
      <c r="A37" s="216"/>
      <c r="B37" s="216"/>
      <c r="C37" s="215"/>
      <c r="D37" s="215"/>
      <c r="E37" s="215"/>
      <c r="F37" s="215"/>
      <c r="G37" s="215"/>
      <c r="H37" s="183"/>
      <c r="I37" s="183"/>
    </row>
    <row r="38" spans="1:9" ht="15" x14ac:dyDescent="0.3">
      <c r="A38" s="216"/>
      <c r="B38" s="216"/>
      <c r="C38" s="183"/>
      <c r="D38" s="183"/>
      <c r="E38" s="183"/>
      <c r="F38" s="183"/>
      <c r="G38" s="183"/>
      <c r="H38" s="183"/>
      <c r="I38" s="183"/>
    </row>
    <row r="39" spans="1:9" ht="15" x14ac:dyDescent="0.3">
      <c r="A39" s="216"/>
      <c r="B39" s="216"/>
      <c r="C39" s="183"/>
      <c r="D39" s="183"/>
      <c r="E39" s="183"/>
      <c r="F39" s="183"/>
      <c r="G39" s="183"/>
      <c r="H39" s="183"/>
      <c r="I39" s="183"/>
    </row>
    <row r="40" spans="1:9" x14ac:dyDescent="0.2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 x14ac:dyDescent="0.3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 x14ac:dyDescent="0.3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 x14ac:dyDescent="0.3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 x14ac:dyDescent="0.3">
      <c r="A44" s="189"/>
      <c r="B44" s="189"/>
      <c r="C44" s="189" t="s">
        <v>400</v>
      </c>
      <c r="D44" s="189"/>
      <c r="E44" s="215"/>
      <c r="F44" s="189"/>
      <c r="G44" s="189"/>
      <c r="H44" s="183"/>
      <c r="I44" s="190"/>
    </row>
    <row r="45" spans="1:9" ht="15" x14ac:dyDescent="0.3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 x14ac:dyDescent="0.2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84" customWidth="1"/>
    <col min="2" max="2" width="20.28515625" style="184" bestFit="1" customWidth="1"/>
    <col min="3" max="3" width="20.85546875" style="184" bestFit="1" customWidth="1"/>
    <col min="4" max="4" width="19.28515625" style="184" customWidth="1"/>
    <col min="5" max="5" width="16.85546875" style="184" customWidth="1"/>
    <col min="6" max="6" width="13.14062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7.7109375" style="184" customWidth="1"/>
    <col min="13" max="13" width="12.85546875" style="184" customWidth="1"/>
    <col min="14" max="16384" width="9.140625" style="184"/>
  </cols>
  <sheetData>
    <row r="2" spans="1:13" ht="15" x14ac:dyDescent="0.3">
      <c r="A2" s="493" t="s">
        <v>444</v>
      </c>
      <c r="B2" s="493"/>
      <c r="C2" s="493"/>
      <c r="D2" s="493"/>
      <c r="E2" s="493"/>
      <c r="F2" s="268"/>
      <c r="G2" s="76"/>
      <c r="H2" s="76"/>
      <c r="I2" s="76"/>
      <c r="J2" s="76"/>
      <c r="K2" s="264"/>
      <c r="L2" s="265"/>
      <c r="M2" s="265" t="s">
        <v>109</v>
      </c>
    </row>
    <row r="3" spans="1:13" ht="15" x14ac:dyDescent="0.3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264"/>
      <c r="L3" s="486" t="str">
        <f>'ფორმა N1'!L2</f>
        <v>01/01/2017-31/12/2017</v>
      </c>
      <c r="M3" s="486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64"/>
      <c r="L4" s="264"/>
      <c r="M4" s="264"/>
    </row>
    <row r="5" spans="1:13" ht="15" x14ac:dyDescent="0.3">
      <c r="A5" s="76" t="s">
        <v>269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345" t="str">
        <f>'ფორმა N1'!A5</f>
        <v>პ/პ თავისუფალი საქართველო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63"/>
      <c r="B8" s="294"/>
      <c r="C8" s="263"/>
      <c r="D8" s="263"/>
      <c r="E8" s="263"/>
      <c r="F8" s="263"/>
      <c r="G8" s="263"/>
      <c r="H8" s="263"/>
      <c r="I8" s="263"/>
      <c r="J8" s="263"/>
      <c r="K8" s="77"/>
      <c r="L8" s="77"/>
      <c r="M8" s="77"/>
    </row>
    <row r="9" spans="1:13" ht="45" x14ac:dyDescent="0.2">
      <c r="A9" s="89" t="s">
        <v>64</v>
      </c>
      <c r="B9" s="89" t="s">
        <v>480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454</v>
      </c>
      <c r="M9" s="89" t="s">
        <v>311</v>
      </c>
    </row>
    <row r="10" spans="1:13" ht="15" x14ac:dyDescent="0.2">
      <c r="A10" s="97">
        <v>1</v>
      </c>
      <c r="B10" s="298"/>
      <c r="C10" s="269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 x14ac:dyDescent="0.2">
      <c r="A11" s="97">
        <v>2</v>
      </c>
      <c r="B11" s="298"/>
      <c r="C11" s="269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298"/>
      <c r="C12" s="269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298"/>
      <c r="C13" s="269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298"/>
      <c r="C14" s="269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298"/>
      <c r="C15" s="269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298"/>
      <c r="C16" s="269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298"/>
      <c r="C17" s="269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298"/>
      <c r="C18" s="269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298"/>
      <c r="C19" s="269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298"/>
      <c r="C20" s="269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298"/>
      <c r="C21" s="269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298"/>
      <c r="C22" s="269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298"/>
      <c r="C23" s="269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298"/>
      <c r="C24" s="269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298"/>
      <c r="C25" s="269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298"/>
      <c r="C26" s="269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298"/>
      <c r="C27" s="269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298"/>
      <c r="C28" s="269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298"/>
      <c r="C29" s="269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298"/>
      <c r="C30" s="269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298"/>
      <c r="C31" s="269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298"/>
      <c r="C32" s="269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298"/>
      <c r="C33" s="269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271</v>
      </c>
      <c r="B34" s="299"/>
      <c r="C34" s="269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299"/>
      <c r="C35" s="269"/>
      <c r="D35" s="98"/>
      <c r="E35" s="98"/>
      <c r="F35" s="98"/>
      <c r="G35" s="98"/>
      <c r="H35" s="86"/>
      <c r="I35" s="86"/>
      <c r="J35" s="86"/>
      <c r="K35" s="86" t="s">
        <v>455</v>
      </c>
      <c r="L35" s="85">
        <f>SUM(L10:L34)</f>
        <v>0</v>
      </c>
      <c r="M35" s="86"/>
    </row>
    <row r="36" spans="1:13" ht="15" x14ac:dyDescent="0.3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183"/>
    </row>
    <row r="37" spans="1:13" ht="15" x14ac:dyDescent="0.3">
      <c r="A37" s="216" t="s">
        <v>456</v>
      </c>
      <c r="B37" s="216"/>
      <c r="C37" s="216"/>
      <c r="D37" s="215"/>
      <c r="E37" s="215"/>
      <c r="F37" s="215"/>
      <c r="G37" s="215"/>
      <c r="H37" s="215"/>
      <c r="I37" s="215"/>
      <c r="J37" s="215"/>
      <c r="K37" s="215"/>
      <c r="L37" s="183"/>
    </row>
    <row r="38" spans="1:13" ht="15" x14ac:dyDescent="0.3">
      <c r="A38" s="216" t="s">
        <v>457</v>
      </c>
      <c r="B38" s="216"/>
      <c r="C38" s="216"/>
      <c r="D38" s="215"/>
      <c r="E38" s="215"/>
      <c r="F38" s="215"/>
      <c r="G38" s="215"/>
      <c r="H38" s="215"/>
      <c r="I38" s="215"/>
      <c r="J38" s="215"/>
      <c r="K38" s="215"/>
      <c r="L38" s="183"/>
    </row>
    <row r="39" spans="1:13" ht="15" x14ac:dyDescent="0.3">
      <c r="A39" s="200" t="s">
        <v>458</v>
      </c>
      <c r="B39" s="200"/>
      <c r="C39" s="216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3" ht="15" x14ac:dyDescent="0.3">
      <c r="A40" s="200" t="s">
        <v>459</v>
      </c>
      <c r="B40" s="200"/>
      <c r="C40" s="216"/>
      <c r="D40" s="183"/>
      <c r="E40" s="183"/>
      <c r="F40" s="183"/>
      <c r="G40" s="183"/>
      <c r="H40" s="183"/>
      <c r="I40" s="183"/>
      <c r="J40" s="183"/>
      <c r="K40" s="183"/>
      <c r="L40" s="183"/>
    </row>
    <row r="41" spans="1:13" ht="15" customHeight="1" x14ac:dyDescent="0.2">
      <c r="A41" s="498" t="s">
        <v>476</v>
      </c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</row>
    <row r="42" spans="1:13" ht="15" customHeight="1" x14ac:dyDescent="0.2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</row>
    <row r="43" spans="1:13" ht="12.75" customHeight="1" x14ac:dyDescent="0.2">
      <c r="A43" s="292"/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</row>
    <row r="44" spans="1:13" ht="15" x14ac:dyDescent="0.3">
      <c r="A44" s="494" t="s">
        <v>107</v>
      </c>
      <c r="B44" s="494"/>
      <c r="C44" s="494"/>
      <c r="D44" s="270"/>
      <c r="E44" s="271"/>
      <c r="F44" s="271"/>
      <c r="G44" s="270"/>
      <c r="H44" s="270"/>
      <c r="I44" s="270"/>
      <c r="J44" s="270"/>
      <c r="K44" s="270"/>
      <c r="L44" s="183"/>
    </row>
    <row r="45" spans="1:13" ht="15" x14ac:dyDescent="0.3">
      <c r="A45" s="270"/>
      <c r="B45" s="270"/>
      <c r="C45" s="271"/>
      <c r="D45" s="270"/>
      <c r="E45" s="271"/>
      <c r="F45" s="271"/>
      <c r="G45" s="270"/>
      <c r="H45" s="270"/>
      <c r="I45" s="270"/>
      <c r="J45" s="270"/>
      <c r="K45" s="272"/>
      <c r="L45" s="183"/>
    </row>
    <row r="46" spans="1:13" ht="15" customHeight="1" x14ac:dyDescent="0.3">
      <c r="A46" s="270"/>
      <c r="B46" s="270"/>
      <c r="C46" s="271"/>
      <c r="D46" s="495" t="s">
        <v>263</v>
      </c>
      <c r="E46" s="495"/>
      <c r="F46" s="273"/>
      <c r="G46" s="274"/>
      <c r="H46" s="496" t="s">
        <v>460</v>
      </c>
      <c r="I46" s="496"/>
      <c r="J46" s="496"/>
      <c r="K46" s="275"/>
      <c r="L46" s="183"/>
    </row>
    <row r="47" spans="1:13" ht="15" x14ac:dyDescent="0.3">
      <c r="A47" s="270"/>
      <c r="B47" s="270"/>
      <c r="C47" s="271"/>
      <c r="D47" s="270"/>
      <c r="E47" s="271"/>
      <c r="F47" s="271"/>
      <c r="G47" s="270"/>
      <c r="H47" s="497"/>
      <c r="I47" s="497"/>
      <c r="J47" s="497"/>
      <c r="K47" s="275"/>
      <c r="L47" s="183"/>
    </row>
    <row r="48" spans="1:13" ht="15" x14ac:dyDescent="0.3">
      <c r="A48" s="270"/>
      <c r="B48" s="270"/>
      <c r="C48" s="271"/>
      <c r="D48" s="492" t="s">
        <v>139</v>
      </c>
      <c r="E48" s="492"/>
      <c r="F48" s="273"/>
      <c r="G48" s="274"/>
      <c r="H48" s="270"/>
      <c r="I48" s="270"/>
      <c r="J48" s="270"/>
      <c r="K48" s="270"/>
      <c r="L48" s="183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23" sqref="B2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3" t="s">
        <v>424</v>
      </c>
      <c r="B1" s="75"/>
      <c r="C1" s="500" t="s">
        <v>109</v>
      </c>
      <c r="D1" s="500"/>
    </row>
    <row r="2" spans="1:5" x14ac:dyDescent="0.3">
      <c r="A2" s="73" t="s">
        <v>425</v>
      </c>
      <c r="B2" s="75"/>
      <c r="C2" s="486" t="str">
        <f>'ფორმა N1'!L2</f>
        <v>01/01/2017-31/12/2017</v>
      </c>
      <c r="D2" s="487"/>
    </row>
    <row r="3" spans="1:5" x14ac:dyDescent="0.3">
      <c r="A3" s="75" t="s">
        <v>140</v>
      </c>
      <c r="B3" s="75"/>
      <c r="C3" s="74"/>
      <c r="D3" s="74"/>
    </row>
    <row r="4" spans="1:5" x14ac:dyDescent="0.3">
      <c r="A4" s="73"/>
      <c r="B4" s="75"/>
      <c r="C4" s="74"/>
      <c r="D4" s="74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 x14ac:dyDescent="0.3">
      <c r="A6" s="118" t="str">
        <f>'ფორმა N1'!A5</f>
        <v>პ/პ თავისუფალი საქართველო</v>
      </c>
      <c r="B6" s="119"/>
      <c r="C6" s="119"/>
      <c r="D6" s="59"/>
      <c r="E6" s="5"/>
    </row>
    <row r="7" spans="1:5" x14ac:dyDescent="0.3">
      <c r="A7" s="76"/>
      <c r="B7" s="76"/>
      <c r="C7" s="76"/>
      <c r="D7" s="75"/>
      <c r="E7" s="5"/>
    </row>
    <row r="8" spans="1:5" s="6" customFormat="1" x14ac:dyDescent="0.3">
      <c r="A8" s="99"/>
      <c r="B8" s="99"/>
      <c r="C8" s="77"/>
      <c r="D8" s="77"/>
    </row>
    <row r="9" spans="1:5" s="6" customFormat="1" ht="30" x14ac:dyDescent="0.3">
      <c r="A9" s="105" t="s">
        <v>64</v>
      </c>
      <c r="B9" s="78" t="s">
        <v>11</v>
      </c>
      <c r="C9" s="78" t="s">
        <v>10</v>
      </c>
      <c r="D9" s="78" t="s">
        <v>9</v>
      </c>
    </row>
    <row r="10" spans="1:5" s="7" customFormat="1" x14ac:dyDescent="0.2">
      <c r="A10" s="13">
        <v>1</v>
      </c>
      <c r="B10" s="13" t="s">
        <v>108</v>
      </c>
      <c r="C10" s="81">
        <f>SUM(C11,C14,C17,C20:C22)</f>
        <v>14165</v>
      </c>
      <c r="D10" s="81">
        <f>SUM(D11,D14,D17,D20:D22)</f>
        <v>14165</v>
      </c>
    </row>
    <row r="11" spans="1:5" s="9" customFormat="1" ht="18" x14ac:dyDescent="0.2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1">
        <f>SUM(C15:C16)</f>
        <v>14165</v>
      </c>
      <c r="D14" s="81">
        <f>SUM(D15:D16)</f>
        <v>14165</v>
      </c>
    </row>
    <row r="15" spans="1:5" x14ac:dyDescent="0.3">
      <c r="A15" s="16" t="s">
        <v>32</v>
      </c>
      <c r="B15" s="16" t="s">
        <v>72</v>
      </c>
      <c r="C15" s="33">
        <v>14165</v>
      </c>
      <c r="D15" s="34">
        <v>14165</v>
      </c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6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8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5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426</v>
      </c>
      <c r="B1" s="76"/>
      <c r="C1" s="488" t="s">
        <v>109</v>
      </c>
      <c r="D1" s="488"/>
      <c r="E1" s="90"/>
    </row>
    <row r="2" spans="1:5" s="6" customFormat="1" x14ac:dyDescent="0.3">
      <c r="A2" s="73" t="s">
        <v>423</v>
      </c>
      <c r="B2" s="76"/>
      <c r="C2" s="486" t="str">
        <f>'ფორმა N1'!L2</f>
        <v>01/01/2017-31/12/2017</v>
      </c>
      <c r="D2" s="486"/>
      <c r="E2" s="90"/>
    </row>
    <row r="3" spans="1:5" s="6" customFormat="1" x14ac:dyDescent="0.3">
      <c r="A3" s="75" t="s">
        <v>140</v>
      </c>
      <c r="B3" s="73"/>
      <c r="C3" s="159"/>
      <c r="D3" s="159"/>
      <c r="E3" s="90"/>
    </row>
    <row r="4" spans="1:5" s="6" customFormat="1" x14ac:dyDescent="0.3">
      <c r="A4" s="75"/>
      <c r="B4" s="75"/>
      <c r="C4" s="159"/>
      <c r="D4" s="159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345" t="str">
        <f>'ფორმა N1'!A5</f>
        <v>პ/პ თავისუფალი საქართველო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292</v>
      </c>
      <c r="B10" s="97"/>
      <c r="C10" s="4"/>
      <c r="D10" s="4"/>
      <c r="E10" s="92"/>
    </row>
    <row r="11" spans="1:5" s="10" customFormat="1" x14ac:dyDescent="0.2">
      <c r="A11" s="97" t="s">
        <v>293</v>
      </c>
      <c r="B11" s="97"/>
      <c r="C11" s="4"/>
      <c r="D11" s="4"/>
      <c r="E11" s="93"/>
    </row>
    <row r="12" spans="1:5" s="10" customFormat="1" x14ac:dyDescent="0.2">
      <c r="A12" s="97" t="s">
        <v>294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s="10" customFormat="1" x14ac:dyDescent="0.2">
      <c r="A16" s="86" t="s">
        <v>273</v>
      </c>
      <c r="B16" s="86"/>
      <c r="C16" s="4"/>
      <c r="D16" s="4"/>
      <c r="E16" s="93"/>
    </row>
    <row r="17" spans="1:9" x14ac:dyDescent="0.3">
      <c r="A17" s="98"/>
      <c r="B17" s="98" t="s">
        <v>321</v>
      </c>
      <c r="C17" s="85">
        <f>SUM(C10:C16)</f>
        <v>0</v>
      </c>
      <c r="D17" s="85">
        <f>SUM(D10:D16)</f>
        <v>0</v>
      </c>
      <c r="E17" s="95"/>
    </row>
    <row r="18" spans="1:9" x14ac:dyDescent="0.3">
      <c r="A18" s="44"/>
      <c r="B18" s="44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200"/>
    </row>
    <row r="22" spans="1:9" x14ac:dyDescent="0.3">
      <c r="A22" s="200" t="s">
        <v>383</v>
      </c>
    </row>
    <row r="23" spans="1:9" s="23" customFormat="1" ht="12.75" x14ac:dyDescent="0.2"/>
    <row r="24" spans="1:9" x14ac:dyDescent="0.3">
      <c r="A24" s="6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8"/>
      <c r="B27" s="68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5"/>
      <c r="B29" s="65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Normal="100" zoomScaleSheetLayoutView="80" workbookViewId="0">
      <selection activeCell="D18" sqref="D18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3" t="s">
        <v>224</v>
      </c>
      <c r="B1" s="120"/>
      <c r="C1" s="501" t="s">
        <v>198</v>
      </c>
      <c r="D1" s="501"/>
      <c r="E1" s="104"/>
    </row>
    <row r="2" spans="1:5" x14ac:dyDescent="0.3">
      <c r="A2" s="75" t="s">
        <v>140</v>
      </c>
      <c r="B2" s="120"/>
      <c r="C2" s="76"/>
      <c r="D2" s="211" t="str">
        <f>'ფორმა N1'!L2</f>
        <v>01/01/2017-31/12/2017</v>
      </c>
      <c r="E2" s="104"/>
    </row>
    <row r="3" spans="1:5" x14ac:dyDescent="0.3">
      <c r="A3" s="115"/>
      <c r="B3" s="120"/>
      <c r="C3" s="76"/>
      <c r="D3" s="76"/>
      <c r="E3" s="104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 x14ac:dyDescent="0.3">
      <c r="A5" s="118" t="str">
        <f>'ფორმა N1'!A5</f>
        <v>პ/პ თავისუფალი საქართველო</v>
      </c>
      <c r="B5" s="119"/>
      <c r="C5" s="119"/>
      <c r="D5" s="59"/>
      <c r="E5" s="107"/>
    </row>
    <row r="6" spans="1:5" x14ac:dyDescent="0.3">
      <c r="A6" s="76"/>
      <c r="B6" s="75"/>
      <c r="C6" s="75"/>
      <c r="D6" s="75"/>
      <c r="E6" s="107"/>
    </row>
    <row r="7" spans="1:5" x14ac:dyDescent="0.3">
      <c r="A7" s="114"/>
      <c r="B7" s="121"/>
      <c r="C7" s="122"/>
      <c r="D7" s="122"/>
      <c r="E7" s="104"/>
    </row>
    <row r="8" spans="1:5" ht="45" x14ac:dyDescent="0.3">
      <c r="A8" s="123" t="s">
        <v>113</v>
      </c>
      <c r="B8" s="123" t="s">
        <v>190</v>
      </c>
      <c r="C8" s="123" t="s">
        <v>298</v>
      </c>
      <c r="D8" s="123" t="s">
        <v>252</v>
      </c>
      <c r="E8" s="104"/>
    </row>
    <row r="9" spans="1:5" x14ac:dyDescent="0.3">
      <c r="A9" s="49"/>
      <c r="B9" s="50"/>
      <c r="C9" s="152"/>
      <c r="D9" s="152"/>
      <c r="E9" s="104"/>
    </row>
    <row r="10" spans="1:5" x14ac:dyDescent="0.3">
      <c r="A10" s="51" t="s">
        <v>191</v>
      </c>
      <c r="B10" s="52"/>
      <c r="C10" s="124">
        <f>SUM(C11,C34)</f>
        <v>619.04999999999995</v>
      </c>
      <c r="D10" s="124">
        <f>SUM(D11,D34)</f>
        <v>24578.66</v>
      </c>
      <c r="E10" s="104"/>
    </row>
    <row r="11" spans="1:5" x14ac:dyDescent="0.3">
      <c r="A11" s="53" t="s">
        <v>192</v>
      </c>
      <c r="B11" s="54"/>
      <c r="C11" s="84">
        <f>SUM(C12:C32)</f>
        <v>619.04999999999995</v>
      </c>
      <c r="D11" s="84">
        <f>SUM(D12:D32)</f>
        <v>24578.66</v>
      </c>
      <c r="E11" s="104"/>
    </row>
    <row r="12" spans="1:5" x14ac:dyDescent="0.3">
      <c r="A12" s="57">
        <v>1110</v>
      </c>
      <c r="B12" s="56" t="s">
        <v>142</v>
      </c>
      <c r="C12" s="8"/>
      <c r="D12" s="8"/>
      <c r="E12" s="104"/>
    </row>
    <row r="13" spans="1:5" x14ac:dyDescent="0.3">
      <c r="A13" s="57">
        <v>1120</v>
      </c>
      <c r="B13" s="56" t="s">
        <v>143</v>
      </c>
      <c r="C13" s="8"/>
      <c r="D13" s="8"/>
      <c r="E13" s="104"/>
    </row>
    <row r="14" spans="1:5" x14ac:dyDescent="0.3">
      <c r="A14" s="57">
        <v>1211</v>
      </c>
      <c r="B14" s="56" t="s">
        <v>144</v>
      </c>
      <c r="C14" s="8">
        <v>541.41</v>
      </c>
      <c r="D14" s="8">
        <v>24537.88</v>
      </c>
      <c r="E14" s="104"/>
    </row>
    <row r="15" spans="1:5" x14ac:dyDescent="0.3">
      <c r="A15" s="57">
        <v>1212</v>
      </c>
      <c r="B15" s="56" t="s">
        <v>145</v>
      </c>
      <c r="C15" s="8">
        <v>3.26</v>
      </c>
      <c r="D15" s="8">
        <v>3.19</v>
      </c>
      <c r="E15" s="104"/>
    </row>
    <row r="16" spans="1:5" x14ac:dyDescent="0.3">
      <c r="A16" s="57">
        <v>1213</v>
      </c>
      <c r="B16" s="56" t="s">
        <v>146</v>
      </c>
      <c r="C16" s="8"/>
      <c r="D16" s="8"/>
      <c r="E16" s="104"/>
    </row>
    <row r="17" spans="1:5" x14ac:dyDescent="0.3">
      <c r="A17" s="57">
        <v>1214</v>
      </c>
      <c r="B17" s="56" t="s">
        <v>147</v>
      </c>
      <c r="C17" s="8"/>
      <c r="D17" s="8"/>
      <c r="E17" s="104"/>
    </row>
    <row r="18" spans="1:5" x14ac:dyDescent="0.3">
      <c r="A18" s="57">
        <v>1215</v>
      </c>
      <c r="B18" s="56" t="s">
        <v>148</v>
      </c>
      <c r="C18" s="8">
        <v>74.38</v>
      </c>
      <c r="D18" s="8">
        <v>37.590000000000003</v>
      </c>
      <c r="E18" s="104"/>
    </row>
    <row r="19" spans="1:5" x14ac:dyDescent="0.3">
      <c r="A19" s="57">
        <v>1300</v>
      </c>
      <c r="B19" s="56" t="s">
        <v>149</v>
      </c>
      <c r="C19" s="8"/>
      <c r="D19" s="8"/>
      <c r="E19" s="104"/>
    </row>
    <row r="20" spans="1:5" x14ac:dyDescent="0.3">
      <c r="A20" s="57">
        <v>1410</v>
      </c>
      <c r="B20" s="56" t="s">
        <v>150</v>
      </c>
      <c r="C20" s="8"/>
      <c r="D20" s="8"/>
      <c r="E20" s="104"/>
    </row>
    <row r="21" spans="1:5" x14ac:dyDescent="0.3">
      <c r="A21" s="57">
        <v>1421</v>
      </c>
      <c r="B21" s="56" t="s">
        <v>151</v>
      </c>
      <c r="C21" s="8"/>
      <c r="D21" s="8"/>
      <c r="E21" s="104"/>
    </row>
    <row r="22" spans="1:5" x14ac:dyDescent="0.3">
      <c r="A22" s="57">
        <v>1422</v>
      </c>
      <c r="B22" s="56" t="s">
        <v>152</v>
      </c>
      <c r="C22" s="8"/>
      <c r="D22" s="8"/>
      <c r="E22" s="104"/>
    </row>
    <row r="23" spans="1:5" x14ac:dyDescent="0.3">
      <c r="A23" s="57">
        <v>1423</v>
      </c>
      <c r="B23" s="56" t="s">
        <v>153</v>
      </c>
      <c r="C23" s="8"/>
      <c r="D23" s="8"/>
      <c r="E23" s="104"/>
    </row>
    <row r="24" spans="1:5" x14ac:dyDescent="0.3">
      <c r="A24" s="57">
        <v>1431</v>
      </c>
      <c r="B24" s="56" t="s">
        <v>154</v>
      </c>
      <c r="C24" s="8"/>
      <c r="D24" s="8"/>
      <c r="E24" s="104"/>
    </row>
    <row r="25" spans="1:5" x14ac:dyDescent="0.3">
      <c r="A25" s="57">
        <v>1432</v>
      </c>
      <c r="B25" s="56" t="s">
        <v>155</v>
      </c>
      <c r="C25" s="8"/>
      <c r="D25" s="8"/>
      <c r="E25" s="104"/>
    </row>
    <row r="26" spans="1:5" x14ac:dyDescent="0.3">
      <c r="A26" s="57">
        <v>1433</v>
      </c>
      <c r="B26" s="56" t="s">
        <v>156</v>
      </c>
      <c r="C26" s="8"/>
      <c r="D26" s="8"/>
      <c r="E26" s="104"/>
    </row>
    <row r="27" spans="1:5" x14ac:dyDescent="0.3">
      <c r="A27" s="57">
        <v>1441</v>
      </c>
      <c r="B27" s="56" t="s">
        <v>157</v>
      </c>
      <c r="C27" s="8"/>
      <c r="D27" s="8"/>
      <c r="E27" s="104"/>
    </row>
    <row r="28" spans="1:5" x14ac:dyDescent="0.3">
      <c r="A28" s="57">
        <v>1442</v>
      </c>
      <c r="B28" s="56" t="s">
        <v>158</v>
      </c>
      <c r="C28" s="8"/>
      <c r="D28" s="8"/>
      <c r="E28" s="104"/>
    </row>
    <row r="29" spans="1:5" x14ac:dyDescent="0.3">
      <c r="A29" s="57">
        <v>1443</v>
      </c>
      <c r="B29" s="56" t="s">
        <v>159</v>
      </c>
      <c r="C29" s="8"/>
      <c r="D29" s="8"/>
      <c r="E29" s="104"/>
    </row>
    <row r="30" spans="1:5" x14ac:dyDescent="0.3">
      <c r="A30" s="57">
        <v>1444</v>
      </c>
      <c r="B30" s="56" t="s">
        <v>160</v>
      </c>
      <c r="C30" s="8"/>
      <c r="D30" s="8"/>
      <c r="E30" s="104"/>
    </row>
    <row r="31" spans="1:5" x14ac:dyDescent="0.3">
      <c r="A31" s="57">
        <v>1445</v>
      </c>
      <c r="B31" s="56" t="s">
        <v>161</v>
      </c>
      <c r="C31" s="8"/>
      <c r="D31" s="8"/>
      <c r="E31" s="104"/>
    </row>
    <row r="32" spans="1:5" x14ac:dyDescent="0.3">
      <c r="A32" s="57">
        <v>1446</v>
      </c>
      <c r="B32" s="56" t="s">
        <v>162</v>
      </c>
      <c r="C32" s="8"/>
      <c r="D32" s="8"/>
      <c r="E32" s="104"/>
    </row>
    <row r="33" spans="1:5" x14ac:dyDescent="0.3">
      <c r="A33" s="30"/>
      <c r="E33" s="104"/>
    </row>
    <row r="34" spans="1:5" x14ac:dyDescent="0.3">
      <c r="A34" s="58" t="s">
        <v>193</v>
      </c>
      <c r="B34" s="56"/>
      <c r="C34" s="84">
        <f>SUM(C35:C42)</f>
        <v>0</v>
      </c>
      <c r="D34" s="84">
        <f>SUM(D35:D42)</f>
        <v>0</v>
      </c>
      <c r="E34" s="104"/>
    </row>
    <row r="35" spans="1:5" x14ac:dyDescent="0.3">
      <c r="A35" s="57">
        <v>2110</v>
      </c>
      <c r="B35" s="56" t="s">
        <v>100</v>
      </c>
      <c r="C35" s="8"/>
      <c r="D35" s="8"/>
      <c r="E35" s="104"/>
    </row>
    <row r="36" spans="1:5" x14ac:dyDescent="0.3">
      <c r="A36" s="57">
        <v>2120</v>
      </c>
      <c r="B36" s="56" t="s">
        <v>163</v>
      </c>
      <c r="C36" s="8"/>
      <c r="D36" s="8"/>
      <c r="E36" s="104"/>
    </row>
    <row r="37" spans="1:5" x14ac:dyDescent="0.3">
      <c r="A37" s="57">
        <v>2130</v>
      </c>
      <c r="B37" s="56" t="s">
        <v>101</v>
      </c>
      <c r="C37" s="8"/>
      <c r="D37" s="8"/>
      <c r="E37" s="104"/>
    </row>
    <row r="38" spans="1:5" x14ac:dyDescent="0.3">
      <c r="A38" s="57">
        <v>2140</v>
      </c>
      <c r="B38" s="56" t="s">
        <v>389</v>
      </c>
      <c r="C38" s="8"/>
      <c r="D38" s="8"/>
      <c r="E38" s="104"/>
    </row>
    <row r="39" spans="1:5" x14ac:dyDescent="0.3">
      <c r="A39" s="57">
        <v>2150</v>
      </c>
      <c r="B39" s="56" t="s">
        <v>393</v>
      </c>
      <c r="C39" s="8"/>
      <c r="D39" s="8"/>
      <c r="E39" s="104"/>
    </row>
    <row r="40" spans="1:5" x14ac:dyDescent="0.3">
      <c r="A40" s="57">
        <v>2220</v>
      </c>
      <c r="B40" s="56" t="s">
        <v>102</v>
      </c>
      <c r="C40" s="8"/>
      <c r="D40" s="8"/>
      <c r="E40" s="104"/>
    </row>
    <row r="41" spans="1:5" x14ac:dyDescent="0.3">
      <c r="A41" s="57">
        <v>2300</v>
      </c>
      <c r="B41" s="56" t="s">
        <v>164</v>
      </c>
      <c r="C41" s="8"/>
      <c r="D41" s="8"/>
      <c r="E41" s="104"/>
    </row>
    <row r="42" spans="1:5" x14ac:dyDescent="0.3">
      <c r="A42" s="57">
        <v>2400</v>
      </c>
      <c r="B42" s="56" t="s">
        <v>165</v>
      </c>
      <c r="C42" s="8"/>
      <c r="D42" s="8"/>
      <c r="E42" s="104"/>
    </row>
    <row r="43" spans="1:5" x14ac:dyDescent="0.3">
      <c r="A43" s="31"/>
      <c r="E43" s="104"/>
    </row>
    <row r="44" spans="1:5" x14ac:dyDescent="0.3">
      <c r="A44" s="55" t="s">
        <v>197</v>
      </c>
      <c r="B44" s="56"/>
      <c r="C44" s="84">
        <f>SUM(C45,C64)</f>
        <v>0</v>
      </c>
      <c r="D44" s="84">
        <f>SUM(D45,D64)</f>
        <v>0</v>
      </c>
      <c r="E44" s="104"/>
    </row>
    <row r="45" spans="1:5" x14ac:dyDescent="0.3">
      <c r="A45" s="58" t="s">
        <v>194</v>
      </c>
      <c r="B45" s="56"/>
      <c r="C45" s="84">
        <f>SUM(C46:C61)</f>
        <v>0</v>
      </c>
      <c r="D45" s="84">
        <f>SUM(D46:D61)</f>
        <v>0</v>
      </c>
      <c r="E45" s="104"/>
    </row>
    <row r="46" spans="1:5" x14ac:dyDescent="0.3">
      <c r="A46" s="57">
        <v>3100</v>
      </c>
      <c r="B46" s="56" t="s">
        <v>166</v>
      </c>
      <c r="C46" s="8"/>
      <c r="D46" s="8"/>
      <c r="E46" s="104"/>
    </row>
    <row r="47" spans="1:5" x14ac:dyDescent="0.3">
      <c r="A47" s="57">
        <v>3210</v>
      </c>
      <c r="B47" s="56" t="s">
        <v>167</v>
      </c>
      <c r="C47" s="8"/>
      <c r="D47" s="8"/>
      <c r="E47" s="104"/>
    </row>
    <row r="48" spans="1:5" x14ac:dyDescent="0.3">
      <c r="A48" s="57">
        <v>3221</v>
      </c>
      <c r="B48" s="56" t="s">
        <v>168</v>
      </c>
      <c r="C48" s="8"/>
      <c r="D48" s="8"/>
      <c r="E48" s="104"/>
    </row>
    <row r="49" spans="1:5" x14ac:dyDescent="0.3">
      <c r="A49" s="57">
        <v>3222</v>
      </c>
      <c r="B49" s="56" t="s">
        <v>169</v>
      </c>
      <c r="C49" s="8"/>
      <c r="D49" s="8"/>
      <c r="E49" s="104"/>
    </row>
    <row r="50" spans="1:5" x14ac:dyDescent="0.3">
      <c r="A50" s="57">
        <v>3223</v>
      </c>
      <c r="B50" s="56" t="s">
        <v>170</v>
      </c>
      <c r="C50" s="8"/>
      <c r="D50" s="8"/>
      <c r="E50" s="104"/>
    </row>
    <row r="51" spans="1:5" x14ac:dyDescent="0.3">
      <c r="A51" s="57">
        <v>3224</v>
      </c>
      <c r="B51" s="56" t="s">
        <v>171</v>
      </c>
      <c r="C51" s="8"/>
      <c r="D51" s="8"/>
      <c r="E51" s="104"/>
    </row>
    <row r="52" spans="1:5" x14ac:dyDescent="0.3">
      <c r="A52" s="57">
        <v>3231</v>
      </c>
      <c r="B52" s="56" t="s">
        <v>172</v>
      </c>
      <c r="C52" s="8"/>
      <c r="D52" s="8"/>
      <c r="E52" s="104"/>
    </row>
    <row r="53" spans="1:5" x14ac:dyDescent="0.3">
      <c r="A53" s="57">
        <v>3232</v>
      </c>
      <c r="B53" s="56" t="s">
        <v>173</v>
      </c>
      <c r="C53" s="8"/>
      <c r="D53" s="8"/>
      <c r="E53" s="104"/>
    </row>
    <row r="54" spans="1:5" x14ac:dyDescent="0.3">
      <c r="A54" s="57">
        <v>3234</v>
      </c>
      <c r="B54" s="56" t="s">
        <v>174</v>
      </c>
      <c r="C54" s="8"/>
      <c r="D54" s="8"/>
      <c r="E54" s="104"/>
    </row>
    <row r="55" spans="1:5" ht="30" x14ac:dyDescent="0.3">
      <c r="A55" s="57">
        <v>3236</v>
      </c>
      <c r="B55" s="56" t="s">
        <v>189</v>
      </c>
      <c r="C55" s="8"/>
      <c r="D55" s="8"/>
      <c r="E55" s="104"/>
    </row>
    <row r="56" spans="1:5" ht="45" x14ac:dyDescent="0.3">
      <c r="A56" s="57">
        <v>3237</v>
      </c>
      <c r="B56" s="56" t="s">
        <v>175</v>
      </c>
      <c r="C56" s="8"/>
      <c r="D56" s="8"/>
      <c r="E56" s="104"/>
    </row>
    <row r="57" spans="1:5" x14ac:dyDescent="0.3">
      <c r="A57" s="57">
        <v>3241</v>
      </c>
      <c r="B57" s="56" t="s">
        <v>176</v>
      </c>
      <c r="C57" s="8"/>
      <c r="D57" s="8"/>
      <c r="E57" s="104"/>
    </row>
    <row r="58" spans="1:5" x14ac:dyDescent="0.3">
      <c r="A58" s="57">
        <v>3242</v>
      </c>
      <c r="B58" s="56" t="s">
        <v>177</v>
      </c>
      <c r="C58" s="8"/>
      <c r="D58" s="8"/>
      <c r="E58" s="104"/>
    </row>
    <row r="59" spans="1:5" x14ac:dyDescent="0.3">
      <c r="A59" s="57">
        <v>3243</v>
      </c>
      <c r="B59" s="56" t="s">
        <v>178</v>
      </c>
      <c r="C59" s="8"/>
      <c r="D59" s="8"/>
      <c r="E59" s="104"/>
    </row>
    <row r="60" spans="1:5" x14ac:dyDescent="0.3">
      <c r="A60" s="57">
        <v>3245</v>
      </c>
      <c r="B60" s="56" t="s">
        <v>179</v>
      </c>
      <c r="C60" s="8"/>
      <c r="D60" s="8"/>
      <c r="E60" s="104"/>
    </row>
    <row r="61" spans="1:5" x14ac:dyDescent="0.3">
      <c r="A61" s="57">
        <v>3246</v>
      </c>
      <c r="B61" s="56" t="s">
        <v>180</v>
      </c>
      <c r="C61" s="8"/>
      <c r="D61" s="8"/>
      <c r="E61" s="104"/>
    </row>
    <row r="62" spans="1:5" x14ac:dyDescent="0.3">
      <c r="A62" s="31"/>
      <c r="E62" s="104"/>
    </row>
    <row r="63" spans="1:5" x14ac:dyDescent="0.3">
      <c r="A63" s="32"/>
      <c r="E63" s="104"/>
    </row>
    <row r="64" spans="1:5" x14ac:dyDescent="0.3">
      <c r="A64" s="58" t="s">
        <v>195</v>
      </c>
      <c r="B64" s="56"/>
      <c r="C64" s="84">
        <f>SUM(C65:C67)</f>
        <v>0</v>
      </c>
      <c r="D64" s="84">
        <f>SUM(D65:D67)</f>
        <v>0</v>
      </c>
      <c r="E64" s="104"/>
    </row>
    <row r="65" spans="1:5" x14ac:dyDescent="0.3">
      <c r="A65" s="57">
        <v>5100</v>
      </c>
      <c r="B65" s="56" t="s">
        <v>250</v>
      </c>
      <c r="C65" s="8"/>
      <c r="D65" s="8"/>
      <c r="E65" s="104"/>
    </row>
    <row r="66" spans="1:5" x14ac:dyDescent="0.3">
      <c r="A66" s="57">
        <v>5220</v>
      </c>
      <c r="B66" s="56" t="s">
        <v>402</v>
      </c>
      <c r="C66" s="8"/>
      <c r="D66" s="8"/>
      <c r="E66" s="104"/>
    </row>
    <row r="67" spans="1:5" x14ac:dyDescent="0.3">
      <c r="A67" s="57">
        <v>5230</v>
      </c>
      <c r="B67" s="56" t="s">
        <v>403</v>
      </c>
      <c r="C67" s="8"/>
      <c r="D67" s="8"/>
      <c r="E67" s="104"/>
    </row>
    <row r="68" spans="1:5" x14ac:dyDescent="0.3">
      <c r="A68" s="31"/>
      <c r="E68" s="104"/>
    </row>
    <row r="69" spans="1:5" x14ac:dyDescent="0.3">
      <c r="A69" s="2"/>
      <c r="E69" s="104"/>
    </row>
    <row r="70" spans="1:5" x14ac:dyDescent="0.3">
      <c r="A70" s="55" t="s">
        <v>196</v>
      </c>
      <c r="B70" s="56"/>
      <c r="C70" s="8"/>
      <c r="D70" s="8"/>
      <c r="E70" s="104"/>
    </row>
    <row r="71" spans="1:5" ht="30" x14ac:dyDescent="0.3">
      <c r="A71" s="57">
        <v>1</v>
      </c>
      <c r="B71" s="56" t="s">
        <v>181</v>
      </c>
      <c r="C71" s="8"/>
      <c r="D71" s="8"/>
      <c r="E71" s="104"/>
    </row>
    <row r="72" spans="1:5" x14ac:dyDescent="0.3">
      <c r="A72" s="57">
        <v>2</v>
      </c>
      <c r="B72" s="56" t="s">
        <v>182</v>
      </c>
      <c r="C72" s="8"/>
      <c r="D72" s="8"/>
      <c r="E72" s="104"/>
    </row>
    <row r="73" spans="1:5" x14ac:dyDescent="0.3">
      <c r="A73" s="57">
        <v>3</v>
      </c>
      <c r="B73" s="56" t="s">
        <v>183</v>
      </c>
      <c r="C73" s="8"/>
      <c r="D73" s="8"/>
      <c r="E73" s="104"/>
    </row>
    <row r="74" spans="1:5" x14ac:dyDescent="0.3">
      <c r="A74" s="57">
        <v>4</v>
      </c>
      <c r="B74" s="56" t="s">
        <v>353</v>
      </c>
      <c r="C74" s="8"/>
      <c r="D74" s="8"/>
      <c r="E74" s="104"/>
    </row>
    <row r="75" spans="1:5" x14ac:dyDescent="0.3">
      <c r="A75" s="57">
        <v>5</v>
      </c>
      <c r="B75" s="56" t="s">
        <v>184</v>
      </c>
      <c r="C75" s="8"/>
      <c r="D75" s="8"/>
      <c r="E75" s="104"/>
    </row>
    <row r="76" spans="1:5" x14ac:dyDescent="0.3">
      <c r="A76" s="57">
        <v>6</v>
      </c>
      <c r="B76" s="56" t="s">
        <v>185</v>
      </c>
      <c r="C76" s="8"/>
      <c r="D76" s="8"/>
      <c r="E76" s="104"/>
    </row>
    <row r="77" spans="1:5" x14ac:dyDescent="0.3">
      <c r="A77" s="57">
        <v>7</v>
      </c>
      <c r="B77" s="56" t="s">
        <v>186</v>
      </c>
      <c r="C77" s="8"/>
      <c r="D77" s="8"/>
      <c r="E77" s="104"/>
    </row>
    <row r="78" spans="1:5" x14ac:dyDescent="0.3">
      <c r="A78" s="57">
        <v>8</v>
      </c>
      <c r="B78" s="56" t="s">
        <v>187</v>
      </c>
      <c r="C78" s="8"/>
      <c r="D78" s="8"/>
      <c r="E78" s="104"/>
    </row>
    <row r="79" spans="1:5" x14ac:dyDescent="0.3">
      <c r="A79" s="57">
        <v>9</v>
      </c>
      <c r="B79" s="56" t="s">
        <v>188</v>
      </c>
      <c r="C79" s="8"/>
      <c r="D79" s="8"/>
      <c r="E79" s="104"/>
    </row>
    <row r="83" spans="1:9" x14ac:dyDescent="0.3">
      <c r="A83" s="2"/>
      <c r="B83" s="2"/>
    </row>
    <row r="84" spans="1:9" x14ac:dyDescent="0.3">
      <c r="A84" s="6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5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420</v>
      </c>
      <c r="B1" s="75"/>
      <c r="C1" s="75"/>
      <c r="D1" s="75"/>
      <c r="E1" s="75"/>
      <c r="F1" s="75"/>
      <c r="G1" s="75"/>
      <c r="H1" s="75"/>
      <c r="I1" s="488" t="s">
        <v>109</v>
      </c>
      <c r="J1" s="488"/>
      <c r="K1" s="104"/>
    </row>
    <row r="2" spans="1:11" x14ac:dyDescent="0.3">
      <c r="A2" s="75" t="s">
        <v>140</v>
      </c>
      <c r="B2" s="75"/>
      <c r="C2" s="75"/>
      <c r="D2" s="75"/>
      <c r="E2" s="75"/>
      <c r="F2" s="75"/>
      <c r="G2" s="75"/>
      <c r="H2" s="75"/>
      <c r="I2" s="486" t="str">
        <f>'ფორმა N1'!L2</f>
        <v>01/01/2017-31/12/2017</v>
      </c>
      <c r="J2" s="487"/>
      <c r="K2" s="104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 x14ac:dyDescent="0.3">
      <c r="A5" s="208" t="str">
        <f>'ფორმა N1'!A5</f>
        <v>პ/პ თავისუფალი საქართველო</v>
      </c>
      <c r="B5" s="289"/>
      <c r="C5" s="289"/>
      <c r="D5" s="289"/>
      <c r="E5" s="289"/>
      <c r="F5" s="290"/>
      <c r="G5" s="289"/>
      <c r="H5" s="289"/>
      <c r="I5" s="289"/>
      <c r="J5" s="289"/>
      <c r="K5" s="104"/>
    </row>
    <row r="6" spans="1:11" x14ac:dyDescent="0.3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 x14ac:dyDescent="0.3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 x14ac:dyDescent="0.3">
      <c r="A8" s="128" t="s">
        <v>64</v>
      </c>
      <c r="B8" s="128" t="s">
        <v>111</v>
      </c>
      <c r="C8" s="129" t="s">
        <v>113</v>
      </c>
      <c r="D8" s="129" t="s">
        <v>270</v>
      </c>
      <c r="E8" s="129" t="s">
        <v>112</v>
      </c>
      <c r="F8" s="127" t="s">
        <v>251</v>
      </c>
      <c r="G8" s="127" t="s">
        <v>289</v>
      </c>
      <c r="H8" s="127" t="s">
        <v>290</v>
      </c>
      <c r="I8" s="127" t="s">
        <v>252</v>
      </c>
      <c r="J8" s="130" t="s">
        <v>114</v>
      </c>
      <c r="K8" s="104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7" customFormat="1" ht="30" x14ac:dyDescent="0.3">
      <c r="A10" s="156">
        <v>2</v>
      </c>
      <c r="B10" s="358" t="s">
        <v>547</v>
      </c>
      <c r="C10" s="359" t="s">
        <v>548</v>
      </c>
      <c r="D10" s="359" t="s">
        <v>549</v>
      </c>
      <c r="E10" s="360" t="s">
        <v>557</v>
      </c>
      <c r="F10" s="365">
        <v>541.41</v>
      </c>
      <c r="G10" s="365">
        <f>'ფორმა N2'!D9</f>
        <v>126628.2</v>
      </c>
      <c r="H10" s="365">
        <f>'ფორმა N4'!D11</f>
        <v>104447.73</v>
      </c>
      <c r="I10" s="365">
        <f>F10+G10-H10</f>
        <v>22721.880000000005</v>
      </c>
      <c r="J10" s="157"/>
      <c r="K10" s="104"/>
    </row>
    <row r="11" spans="1:11" s="27" customFormat="1" ht="30" x14ac:dyDescent="0.3">
      <c r="A11" s="156">
        <v>3</v>
      </c>
      <c r="B11" s="358" t="s">
        <v>547</v>
      </c>
      <c r="C11" s="361" t="s">
        <v>550</v>
      </c>
      <c r="D11" s="361" t="s">
        <v>549</v>
      </c>
      <c r="E11" s="361" t="s">
        <v>556</v>
      </c>
      <c r="F11" s="365">
        <v>74.38</v>
      </c>
      <c r="G11" s="365">
        <v>2603.14</v>
      </c>
      <c r="H11" s="365">
        <v>2639.93</v>
      </c>
      <c r="I11" s="365">
        <f>F11+G11-H11</f>
        <v>37.590000000000146</v>
      </c>
      <c r="J11" s="157"/>
      <c r="K11" s="104"/>
    </row>
    <row r="12" spans="1:11" s="27" customFormat="1" ht="30" x14ac:dyDescent="0.3">
      <c r="A12" s="156">
        <v>4</v>
      </c>
      <c r="B12" s="358" t="s">
        <v>547</v>
      </c>
      <c r="C12" s="157" t="s">
        <v>551</v>
      </c>
      <c r="D12" s="157" t="s">
        <v>552</v>
      </c>
      <c r="E12" s="157"/>
      <c r="F12" s="365">
        <v>3.26</v>
      </c>
      <c r="G12" s="365">
        <v>1.45</v>
      </c>
      <c r="H12" s="365">
        <v>1.52</v>
      </c>
      <c r="I12" s="365">
        <f>F12+G12-H12</f>
        <v>3.19</v>
      </c>
      <c r="J12" s="157"/>
      <c r="K12" s="104"/>
    </row>
    <row r="13" spans="1:11" s="27" customFormat="1" ht="30" x14ac:dyDescent="0.3">
      <c r="A13" s="156">
        <v>5</v>
      </c>
      <c r="B13" s="358" t="s">
        <v>547</v>
      </c>
      <c r="C13" s="157" t="s">
        <v>550</v>
      </c>
      <c r="D13" s="157" t="s">
        <v>552</v>
      </c>
      <c r="E13" s="157"/>
      <c r="F13" s="157"/>
      <c r="G13" s="157"/>
      <c r="H13" s="157"/>
      <c r="I13" s="157"/>
      <c r="J13" s="157"/>
      <c r="K13" s="104"/>
    </row>
    <row r="14" spans="1:11" s="27" customFormat="1" ht="30" x14ac:dyDescent="0.3">
      <c r="A14" s="156">
        <v>6</v>
      </c>
      <c r="B14" s="358" t="s">
        <v>547</v>
      </c>
      <c r="C14" s="157" t="s">
        <v>551</v>
      </c>
      <c r="D14" s="362" t="s">
        <v>553</v>
      </c>
      <c r="E14" s="362"/>
      <c r="F14" s="157"/>
      <c r="G14" s="157"/>
      <c r="H14" s="157"/>
      <c r="I14" s="157"/>
      <c r="J14" s="157"/>
      <c r="K14" s="104"/>
    </row>
    <row r="15" spans="1:11" s="27" customFormat="1" ht="30" x14ac:dyDescent="0.3">
      <c r="A15" s="156">
        <v>7</v>
      </c>
      <c r="B15" s="358" t="s">
        <v>547</v>
      </c>
      <c r="C15" s="157" t="s">
        <v>550</v>
      </c>
      <c r="D15" s="252" t="s">
        <v>553</v>
      </c>
      <c r="E15" s="252"/>
      <c r="F15" s="157"/>
      <c r="G15" s="157"/>
      <c r="H15" s="157"/>
      <c r="I15" s="157"/>
      <c r="J15" s="157"/>
      <c r="K15" s="104"/>
    </row>
    <row r="16" spans="1:11" s="27" customFormat="1" ht="30" x14ac:dyDescent="0.3">
      <c r="A16" s="156">
        <v>8</v>
      </c>
      <c r="B16" s="358" t="s">
        <v>554</v>
      </c>
      <c r="C16" s="157" t="s">
        <v>555</v>
      </c>
      <c r="D16" s="252"/>
      <c r="E16" s="363">
        <v>42933</v>
      </c>
      <c r="F16" s="157"/>
      <c r="G16" s="157"/>
      <c r="H16" s="157"/>
      <c r="I16" s="157"/>
      <c r="J16" s="157"/>
      <c r="K16" s="104"/>
    </row>
    <row r="17" spans="1:11" s="27" customFormat="1" ht="15.75" x14ac:dyDescent="0.3">
      <c r="A17" s="153"/>
      <c r="B17" s="63"/>
      <c r="C17" s="154"/>
      <c r="D17" s="155"/>
      <c r="E17" s="151"/>
      <c r="F17" s="366">
        <f>SUM(F10:F16)</f>
        <v>619.04999999999995</v>
      </c>
      <c r="G17" s="366">
        <f t="shared" ref="G17:I17" si="0">SUM(G10:G16)</f>
        <v>129232.79</v>
      </c>
      <c r="H17" s="366">
        <f t="shared" si="0"/>
        <v>107089.18</v>
      </c>
      <c r="I17" s="366">
        <f t="shared" si="0"/>
        <v>22762.660000000003</v>
      </c>
      <c r="J17" s="364"/>
      <c r="K17" s="104"/>
    </row>
    <row r="18" spans="1:11" x14ac:dyDescent="0.3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1" x14ac:dyDescent="0.3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1" x14ac:dyDescent="0.3">
      <c r="A20" s="103"/>
      <c r="B20" s="219" t="s">
        <v>107</v>
      </c>
      <c r="C20" s="103"/>
      <c r="D20" s="103"/>
      <c r="E20" s="103"/>
      <c r="F20" s="220"/>
      <c r="G20" s="103"/>
      <c r="H20" s="103"/>
      <c r="I20" s="103"/>
      <c r="J20" s="103"/>
    </row>
    <row r="21" spans="1:11" x14ac:dyDescent="0.3">
      <c r="A21" s="103"/>
      <c r="B21" s="103"/>
      <c r="C21" s="103"/>
      <c r="D21" s="103"/>
      <c r="E21" s="103"/>
      <c r="F21" s="100"/>
      <c r="G21" s="100"/>
      <c r="H21" s="100"/>
      <c r="I21" s="100"/>
      <c r="J21" s="100"/>
    </row>
    <row r="22" spans="1:11" x14ac:dyDescent="0.3">
      <c r="A22" s="103"/>
      <c r="B22" s="103"/>
      <c r="C22" s="261"/>
      <c r="D22" s="103"/>
      <c r="E22" s="103"/>
      <c r="F22" s="261"/>
      <c r="G22" s="262"/>
      <c r="H22" s="262"/>
      <c r="I22" s="100"/>
      <c r="J22" s="100"/>
    </row>
    <row r="23" spans="1:11" x14ac:dyDescent="0.3">
      <c r="A23" s="100"/>
      <c r="B23" s="103"/>
      <c r="C23" s="221" t="s">
        <v>263</v>
      </c>
      <c r="D23" s="221"/>
      <c r="E23" s="103"/>
      <c r="F23" s="103" t="s">
        <v>268</v>
      </c>
      <c r="G23" s="100"/>
      <c r="H23" s="100"/>
      <c r="I23" s="100"/>
      <c r="J23" s="100"/>
    </row>
    <row r="24" spans="1:11" x14ac:dyDescent="0.3">
      <c r="A24" s="100"/>
      <c r="B24" s="103"/>
      <c r="C24" s="222" t="s">
        <v>139</v>
      </c>
      <c r="D24" s="103"/>
      <c r="E24" s="103"/>
      <c r="F24" s="103" t="s">
        <v>264</v>
      </c>
      <c r="G24" s="100"/>
      <c r="H24" s="100"/>
      <c r="I24" s="100"/>
      <c r="J24" s="100"/>
    </row>
    <row r="25" spans="1:11" customFormat="1" x14ac:dyDescent="0.3">
      <c r="A25" s="100"/>
      <c r="B25" s="103"/>
      <c r="C25" s="103"/>
      <c r="D25" s="222"/>
      <c r="E25" s="100"/>
      <c r="F25" s="100"/>
      <c r="G25" s="100"/>
      <c r="H25" s="100"/>
      <c r="I25" s="100"/>
      <c r="J25" s="100"/>
    </row>
    <row r="26" spans="1:11" customFormat="1" ht="12.75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7 E10"/>
    <dataValidation allowBlank="1" showInputMessage="1" showErrorMessage="1" prompt="თვე/დღე/წელი" sqref="J17"/>
  </dataValidations>
  <printOptions gridLines="1"/>
  <pageMargins left="0.25" right="0.25" top="0.75" bottom="0.75" header="0.3" footer="0.3"/>
  <pageSetup paperSize="9"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B16" sqref="B1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296</v>
      </c>
      <c r="B1" s="75"/>
      <c r="C1" s="488" t="s">
        <v>109</v>
      </c>
      <c r="D1" s="488"/>
      <c r="E1" s="107"/>
    </row>
    <row r="2" spans="1:7" x14ac:dyDescent="0.3">
      <c r="A2" s="75" t="s">
        <v>140</v>
      </c>
      <c r="B2" s="75"/>
      <c r="C2" s="486" t="str">
        <f>'ფორმა N1'!L2</f>
        <v>01/01/2017-31/12/2017</v>
      </c>
      <c r="D2" s="487"/>
      <c r="E2" s="107"/>
    </row>
    <row r="3" spans="1:7" x14ac:dyDescent="0.3">
      <c r="A3" s="73"/>
      <c r="B3" s="75"/>
      <c r="C3" s="74"/>
      <c r="D3" s="74"/>
      <c r="E3" s="107"/>
    </row>
    <row r="4" spans="1:7" x14ac:dyDescent="0.3">
      <c r="A4" s="76" t="s">
        <v>269</v>
      </c>
      <c r="B4" s="101"/>
      <c r="C4" s="102"/>
      <c r="D4" s="75"/>
      <c r="E4" s="107"/>
    </row>
    <row r="5" spans="1:7" x14ac:dyDescent="0.3">
      <c r="A5" s="225" t="str">
        <f>'ფორმა N1'!A5</f>
        <v>პ/პ თავისუფალი საქართველო</v>
      </c>
      <c r="B5" s="12"/>
      <c r="C5" s="12"/>
      <c r="E5" s="107"/>
    </row>
    <row r="6" spans="1:7" x14ac:dyDescent="0.3">
      <c r="A6" s="103"/>
      <c r="B6" s="103"/>
      <c r="C6" s="103"/>
      <c r="D6" s="104"/>
      <c r="E6" s="107"/>
    </row>
    <row r="7" spans="1:7" x14ac:dyDescent="0.3">
      <c r="A7" s="75"/>
      <c r="B7" s="75"/>
      <c r="C7" s="75"/>
      <c r="D7" s="75"/>
      <c r="E7" s="107"/>
    </row>
    <row r="8" spans="1:7" s="6" customFormat="1" ht="39" customHeight="1" x14ac:dyDescent="0.3">
      <c r="A8" s="105" t="s">
        <v>64</v>
      </c>
      <c r="B8" s="78" t="s">
        <v>244</v>
      </c>
      <c r="C8" s="78" t="s">
        <v>66</v>
      </c>
      <c r="D8" s="78" t="s">
        <v>67</v>
      </c>
      <c r="E8" s="107"/>
    </row>
    <row r="9" spans="1:7" s="7" customFormat="1" ht="16.5" customHeight="1" x14ac:dyDescent="0.3">
      <c r="A9" s="226">
        <v>1</v>
      </c>
      <c r="B9" s="226" t="s">
        <v>65</v>
      </c>
      <c r="C9" s="84">
        <f>SUM(C10,C26)</f>
        <v>129028.2</v>
      </c>
      <c r="D9" s="84">
        <f>SUM(D10,D26)</f>
        <v>126628.2</v>
      </c>
      <c r="E9" s="107"/>
    </row>
    <row r="10" spans="1:7" s="7" customFormat="1" ht="16.5" customHeight="1" x14ac:dyDescent="0.3">
      <c r="A10" s="86">
        <v>1.1000000000000001</v>
      </c>
      <c r="B10" s="86" t="s">
        <v>80</v>
      </c>
      <c r="C10" s="84">
        <f>SUM(C11,C12,C16,C19,C25,)</f>
        <v>126628.2</v>
      </c>
      <c r="D10" s="84">
        <f>SUM(D11,D12,D16,D19,D24,D25)</f>
        <v>126628.2</v>
      </c>
      <c r="E10" s="107"/>
    </row>
    <row r="11" spans="1:7" s="9" customFormat="1" ht="16.5" customHeight="1" x14ac:dyDescent="0.3">
      <c r="A11" s="87" t="s">
        <v>30</v>
      </c>
      <c r="B11" s="87" t="s">
        <v>79</v>
      </c>
      <c r="C11" s="8"/>
      <c r="D11" s="8"/>
      <c r="E11" s="107"/>
    </row>
    <row r="12" spans="1:7" s="10" customFormat="1" ht="16.5" customHeight="1" x14ac:dyDescent="0.3">
      <c r="A12" s="87" t="s">
        <v>31</v>
      </c>
      <c r="B12" s="87" t="s">
        <v>302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 x14ac:dyDescent="0.3">
      <c r="A13" s="96" t="s">
        <v>81</v>
      </c>
      <c r="B13" s="96" t="s">
        <v>305</v>
      </c>
      <c r="C13" s="8"/>
      <c r="D13" s="8"/>
      <c r="E13" s="107"/>
    </row>
    <row r="14" spans="1:7" s="3" customFormat="1" ht="16.5" customHeight="1" x14ac:dyDescent="0.3">
      <c r="A14" s="96" t="s">
        <v>469</v>
      </c>
      <c r="B14" s="96" t="s">
        <v>468</v>
      </c>
      <c r="C14" s="8"/>
      <c r="D14" s="8"/>
      <c r="E14" s="107"/>
    </row>
    <row r="15" spans="1:7" s="3" customFormat="1" ht="16.5" customHeight="1" x14ac:dyDescent="0.3">
      <c r="A15" s="96" t="s">
        <v>470</v>
      </c>
      <c r="B15" s="96" t="s">
        <v>97</v>
      </c>
      <c r="C15" s="8"/>
      <c r="D15" s="8"/>
      <c r="E15" s="107"/>
    </row>
    <row r="16" spans="1:7" s="3" customFormat="1" ht="16.5" customHeight="1" x14ac:dyDescent="0.3">
      <c r="A16" s="87" t="s">
        <v>82</v>
      </c>
      <c r="B16" s="87" t="s">
        <v>83</v>
      </c>
      <c r="C16" s="106">
        <f>SUM(C17:C18)</f>
        <v>116341</v>
      </c>
      <c r="D16" s="106">
        <f>SUM(D17:D18)</f>
        <v>116341</v>
      </c>
      <c r="E16" s="107"/>
    </row>
    <row r="17" spans="1:5" s="3" customFormat="1" ht="16.5" customHeight="1" x14ac:dyDescent="0.3">
      <c r="A17" s="96" t="s">
        <v>84</v>
      </c>
      <c r="B17" s="96" t="s">
        <v>86</v>
      </c>
      <c r="C17" s="8">
        <v>87024</v>
      </c>
      <c r="D17" s="8">
        <v>87024</v>
      </c>
      <c r="E17" s="107"/>
    </row>
    <row r="18" spans="1:5" s="3" customFormat="1" ht="30" x14ac:dyDescent="0.3">
      <c r="A18" s="96" t="s">
        <v>85</v>
      </c>
      <c r="B18" s="96" t="s">
        <v>110</v>
      </c>
      <c r="C18" s="8">
        <v>29317</v>
      </c>
      <c r="D18" s="8">
        <v>29317</v>
      </c>
      <c r="E18" s="107"/>
    </row>
    <row r="19" spans="1:5" s="3" customFormat="1" ht="16.5" customHeight="1" x14ac:dyDescent="0.3">
      <c r="A19" s="87" t="s">
        <v>87</v>
      </c>
      <c r="B19" s="87" t="s">
        <v>395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 x14ac:dyDescent="0.3">
      <c r="A20" s="96" t="s">
        <v>88</v>
      </c>
      <c r="B20" s="96" t="s">
        <v>89</v>
      </c>
      <c r="C20" s="8"/>
      <c r="D20" s="8"/>
      <c r="E20" s="107"/>
    </row>
    <row r="21" spans="1:5" s="3" customFormat="1" ht="30" x14ac:dyDescent="0.3">
      <c r="A21" s="96" t="s">
        <v>92</v>
      </c>
      <c r="B21" s="96" t="s">
        <v>90</v>
      </c>
      <c r="C21" s="8"/>
      <c r="D21" s="8"/>
      <c r="E21" s="107"/>
    </row>
    <row r="22" spans="1:5" s="3" customFormat="1" ht="16.5" customHeight="1" x14ac:dyDescent="0.3">
      <c r="A22" s="96" t="s">
        <v>93</v>
      </c>
      <c r="B22" s="96" t="s">
        <v>91</v>
      </c>
      <c r="C22" s="8"/>
      <c r="D22" s="8"/>
      <c r="E22" s="107"/>
    </row>
    <row r="23" spans="1:5" s="3" customFormat="1" ht="16.5" customHeight="1" x14ac:dyDescent="0.3">
      <c r="A23" s="96" t="s">
        <v>94</v>
      </c>
      <c r="B23" s="96" t="s">
        <v>412</v>
      </c>
      <c r="C23" s="8"/>
      <c r="D23" s="8"/>
      <c r="E23" s="107"/>
    </row>
    <row r="24" spans="1:5" s="3" customFormat="1" ht="16.5" customHeight="1" x14ac:dyDescent="0.3">
      <c r="A24" s="87" t="s">
        <v>95</v>
      </c>
      <c r="B24" s="87" t="s">
        <v>413</v>
      </c>
      <c r="C24" s="252"/>
      <c r="D24" s="8"/>
      <c r="E24" s="107"/>
    </row>
    <row r="25" spans="1:5" s="3" customFormat="1" x14ac:dyDescent="0.3">
      <c r="A25" s="87" t="s">
        <v>246</v>
      </c>
      <c r="B25" s="87" t="s">
        <v>514</v>
      </c>
      <c r="C25" s="8">
        <v>10287.200000000001</v>
      </c>
      <c r="D25" s="8">
        <v>10287.200000000001</v>
      </c>
      <c r="E25" s="107"/>
    </row>
    <row r="26" spans="1:5" ht="16.5" customHeight="1" x14ac:dyDescent="0.3">
      <c r="A26" s="86">
        <v>1.2</v>
      </c>
      <c r="B26" s="86" t="s">
        <v>96</v>
      </c>
      <c r="C26" s="84">
        <f>SUM(C27,C35)</f>
        <v>2400</v>
      </c>
      <c r="D26" s="84">
        <f>SUM(D27,D35)</f>
        <v>0</v>
      </c>
      <c r="E26" s="107"/>
    </row>
    <row r="27" spans="1:5" ht="16.5" customHeight="1" x14ac:dyDescent="0.3">
      <c r="A27" s="87" t="s">
        <v>32</v>
      </c>
      <c r="B27" s="87" t="s">
        <v>305</v>
      </c>
      <c r="C27" s="106">
        <f>SUM(C28:C30)</f>
        <v>2400</v>
      </c>
      <c r="D27" s="106">
        <f>SUM(D28:D30)</f>
        <v>0</v>
      </c>
      <c r="E27" s="107"/>
    </row>
    <row r="28" spans="1:5" x14ac:dyDescent="0.3">
      <c r="A28" s="234" t="s">
        <v>98</v>
      </c>
      <c r="B28" s="234" t="s">
        <v>303</v>
      </c>
      <c r="C28" s="8">
        <v>2400</v>
      </c>
      <c r="D28" s="8"/>
      <c r="E28" s="107"/>
    </row>
    <row r="29" spans="1:5" x14ac:dyDescent="0.3">
      <c r="A29" s="234" t="s">
        <v>99</v>
      </c>
      <c r="B29" s="234" t="s">
        <v>306</v>
      </c>
      <c r="C29" s="8"/>
      <c r="D29" s="8"/>
      <c r="E29" s="107"/>
    </row>
    <row r="30" spans="1:5" x14ac:dyDescent="0.3">
      <c r="A30" s="234" t="s">
        <v>421</v>
      </c>
      <c r="B30" s="234" t="s">
        <v>304</v>
      </c>
      <c r="C30" s="8"/>
      <c r="D30" s="8"/>
      <c r="E30" s="107"/>
    </row>
    <row r="31" spans="1:5" x14ac:dyDescent="0.3">
      <c r="A31" s="87" t="s">
        <v>33</v>
      </c>
      <c r="B31" s="87" t="s">
        <v>468</v>
      </c>
      <c r="C31" s="106">
        <f>SUM(C32:C34)</f>
        <v>0</v>
      </c>
      <c r="D31" s="106">
        <f>SUM(D32:D34)</f>
        <v>0</v>
      </c>
      <c r="E31" s="107"/>
    </row>
    <row r="32" spans="1:5" x14ac:dyDescent="0.3">
      <c r="A32" s="234" t="s">
        <v>12</v>
      </c>
      <c r="B32" s="234" t="s">
        <v>471</v>
      </c>
      <c r="C32" s="8"/>
      <c r="D32" s="8"/>
      <c r="E32" s="107"/>
    </row>
    <row r="33" spans="1:9" x14ac:dyDescent="0.3">
      <c r="A33" s="234" t="s">
        <v>13</v>
      </c>
      <c r="B33" s="234" t="s">
        <v>472</v>
      </c>
      <c r="C33" s="8"/>
      <c r="D33" s="8"/>
      <c r="E33" s="107"/>
    </row>
    <row r="34" spans="1:9" x14ac:dyDescent="0.3">
      <c r="A34" s="234" t="s">
        <v>276</v>
      </c>
      <c r="B34" s="234" t="s">
        <v>473</v>
      </c>
      <c r="C34" s="8"/>
      <c r="D34" s="8"/>
      <c r="E34" s="107"/>
    </row>
    <row r="35" spans="1:9" x14ac:dyDescent="0.3">
      <c r="A35" s="87" t="s">
        <v>34</v>
      </c>
      <c r="B35" s="248" t="s">
        <v>418</v>
      </c>
      <c r="C35" s="8"/>
      <c r="D35" s="8"/>
      <c r="E35" s="107"/>
    </row>
    <row r="36" spans="1:9" x14ac:dyDescent="0.3">
      <c r="D36" s="27"/>
      <c r="E36" s="108"/>
      <c r="F36" s="27"/>
    </row>
    <row r="37" spans="1:9" x14ac:dyDescent="0.3">
      <c r="A37" s="1"/>
      <c r="D37" s="27"/>
      <c r="E37" s="108"/>
      <c r="F37" s="27"/>
    </row>
    <row r="38" spans="1:9" x14ac:dyDescent="0.3">
      <c r="D38" s="27"/>
      <c r="E38" s="108"/>
      <c r="F38" s="27"/>
    </row>
    <row r="39" spans="1:9" x14ac:dyDescent="0.3">
      <c r="D39" s="27"/>
      <c r="E39" s="108"/>
      <c r="F39" s="27"/>
    </row>
    <row r="40" spans="1:9" x14ac:dyDescent="0.3">
      <c r="A40" s="68" t="s">
        <v>107</v>
      </c>
      <c r="D40" s="27"/>
      <c r="E40" s="108"/>
      <c r="F40" s="27"/>
    </row>
    <row r="41" spans="1:9" x14ac:dyDescent="0.3">
      <c r="D41" s="27"/>
      <c r="E41" s="109"/>
      <c r="F41" s="109"/>
      <c r="G41"/>
      <c r="H41"/>
      <c r="I41"/>
    </row>
    <row r="42" spans="1:9" x14ac:dyDescent="0.3">
      <c r="D42" s="110"/>
      <c r="E42" s="109"/>
      <c r="F42" s="109"/>
      <c r="G42"/>
      <c r="H42"/>
      <c r="I42"/>
    </row>
    <row r="43" spans="1:9" x14ac:dyDescent="0.3">
      <c r="A43"/>
      <c r="B43" s="68" t="s">
        <v>266</v>
      </c>
      <c r="D43" s="110"/>
      <c r="E43" s="109"/>
      <c r="F43" s="109"/>
      <c r="G43"/>
      <c r="H43"/>
      <c r="I43"/>
    </row>
    <row r="44" spans="1:9" x14ac:dyDescent="0.3">
      <c r="A44"/>
      <c r="B44" s="2" t="s">
        <v>265</v>
      </c>
      <c r="D44" s="110"/>
      <c r="E44" s="109"/>
      <c r="F44" s="109"/>
      <c r="G44"/>
      <c r="H44"/>
      <c r="I44"/>
    </row>
    <row r="45" spans="1:9" customFormat="1" ht="12.75" x14ac:dyDescent="0.2">
      <c r="B45" s="65" t="s">
        <v>139</v>
      </c>
      <c r="D45" s="109"/>
      <c r="E45" s="109"/>
      <c r="F45" s="109"/>
    </row>
    <row r="46" spans="1:9" x14ac:dyDescent="0.3">
      <c r="D46" s="27"/>
      <c r="E46" s="108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D37" sqref="D37"/>
    </sheetView>
  </sheetViews>
  <sheetFormatPr defaultRowHeight="15" x14ac:dyDescent="0.3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 x14ac:dyDescent="0.3">
      <c r="A1" s="73" t="s">
        <v>356</v>
      </c>
      <c r="B1" s="75"/>
      <c r="C1" s="75"/>
      <c r="D1" s="75"/>
      <c r="E1" s="75"/>
      <c r="F1" s="75"/>
      <c r="G1" s="162" t="s">
        <v>109</v>
      </c>
      <c r="H1" s="163"/>
    </row>
    <row r="2" spans="1:8" x14ac:dyDescent="0.3">
      <c r="A2" s="75" t="s">
        <v>140</v>
      </c>
      <c r="B2" s="75"/>
      <c r="C2" s="75"/>
      <c r="D2" s="75"/>
      <c r="E2" s="75"/>
      <c r="F2" s="75"/>
      <c r="G2" s="164" t="str">
        <f>'ფორმა N1'!L2</f>
        <v>01/01/2017-31/12/2017</v>
      </c>
      <c r="H2" s="163"/>
    </row>
    <row r="3" spans="1:8" x14ac:dyDescent="0.3">
      <c r="A3" s="75"/>
      <c r="B3" s="75"/>
      <c r="C3" s="75"/>
      <c r="D3" s="75"/>
      <c r="E3" s="75"/>
      <c r="F3" s="75"/>
      <c r="G3" s="101"/>
      <c r="H3" s="163"/>
    </row>
    <row r="4" spans="1:8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x14ac:dyDescent="0.3">
      <c r="A5" s="208" t="str">
        <f>'ფორმა N1'!A5</f>
        <v>პ/პ თავისუფალი საქართველო</v>
      </c>
      <c r="B5" s="208"/>
      <c r="C5" s="208"/>
      <c r="D5" s="208"/>
      <c r="E5" s="208"/>
      <c r="F5" s="208"/>
      <c r="G5" s="208"/>
      <c r="H5" s="103"/>
    </row>
    <row r="6" spans="1:8" x14ac:dyDescent="0.3">
      <c r="A6" s="76"/>
      <c r="B6" s="75"/>
      <c r="C6" s="75"/>
      <c r="D6" s="75"/>
      <c r="E6" s="75"/>
      <c r="F6" s="75"/>
      <c r="G6" s="75"/>
      <c r="H6" s="103"/>
    </row>
    <row r="7" spans="1:8" x14ac:dyDescent="0.3">
      <c r="A7" s="75"/>
      <c r="B7" s="75"/>
      <c r="C7" s="75"/>
      <c r="D7" s="75"/>
      <c r="E7" s="75"/>
      <c r="F7" s="75"/>
      <c r="G7" s="75"/>
      <c r="H7" s="104"/>
    </row>
    <row r="8" spans="1:8" ht="45.75" customHeight="1" x14ac:dyDescent="0.3">
      <c r="A8" s="165" t="s">
        <v>307</v>
      </c>
      <c r="B8" s="165" t="s">
        <v>141</v>
      </c>
      <c r="C8" s="166" t="s">
        <v>354</v>
      </c>
      <c r="D8" s="166" t="s">
        <v>355</v>
      </c>
      <c r="E8" s="166" t="s">
        <v>270</v>
      </c>
      <c r="F8" s="165" t="s">
        <v>312</v>
      </c>
      <c r="G8" s="166" t="s">
        <v>308</v>
      </c>
      <c r="H8" s="104"/>
    </row>
    <row r="9" spans="1:8" x14ac:dyDescent="0.3">
      <c r="A9" s="167" t="s">
        <v>309</v>
      </c>
      <c r="B9" s="168"/>
      <c r="C9" s="169"/>
      <c r="D9" s="170"/>
      <c r="E9" s="170"/>
      <c r="F9" s="170"/>
      <c r="G9" s="171"/>
      <c r="H9" s="104"/>
    </row>
    <row r="10" spans="1:8" ht="15.75" x14ac:dyDescent="0.3">
      <c r="A10" s="168">
        <v>1</v>
      </c>
      <c r="B10" s="151">
        <v>42888</v>
      </c>
      <c r="C10" s="172">
        <v>3000</v>
      </c>
      <c r="D10" s="173">
        <v>3000</v>
      </c>
      <c r="E10" s="173" t="s">
        <v>221</v>
      </c>
      <c r="F10" s="173"/>
      <c r="G10" s="174">
        <f>IF(ISBLANK(B10),"",G9+C10-D10)</f>
        <v>0</v>
      </c>
      <c r="H10" s="104"/>
    </row>
    <row r="11" spans="1:8" ht="15.75" x14ac:dyDescent="0.3">
      <c r="A11" s="168">
        <v>2</v>
      </c>
      <c r="B11" s="151">
        <v>42920</v>
      </c>
      <c r="C11" s="172">
        <v>2500</v>
      </c>
      <c r="D11" s="173">
        <v>2500</v>
      </c>
      <c r="E11" s="173" t="s">
        <v>221</v>
      </c>
      <c r="F11" s="173"/>
      <c r="G11" s="174">
        <f t="shared" ref="G11:G38" si="0">IF(ISBLANK(B11),"",G10+C11-D11)</f>
        <v>0</v>
      </c>
      <c r="H11" s="104"/>
    </row>
    <row r="12" spans="1:8" ht="15.75" x14ac:dyDescent="0.3">
      <c r="A12" s="168">
        <v>3</v>
      </c>
      <c r="B12" s="151" t="s">
        <v>566</v>
      </c>
      <c r="C12" s="172">
        <v>2500</v>
      </c>
      <c r="D12" s="173">
        <v>2500</v>
      </c>
      <c r="E12" s="173" t="s">
        <v>221</v>
      </c>
      <c r="F12" s="173"/>
      <c r="G12" s="174">
        <f t="shared" si="0"/>
        <v>0</v>
      </c>
      <c r="H12" s="104"/>
    </row>
    <row r="13" spans="1:8" ht="15.75" x14ac:dyDescent="0.3">
      <c r="A13" s="168">
        <v>4</v>
      </c>
      <c r="B13" s="151" t="s">
        <v>567</v>
      </c>
      <c r="C13" s="172">
        <v>3115</v>
      </c>
      <c r="D13" s="173">
        <v>3115</v>
      </c>
      <c r="E13" s="173" t="s">
        <v>221</v>
      </c>
      <c r="F13" s="173"/>
      <c r="G13" s="174">
        <f t="shared" si="0"/>
        <v>0</v>
      </c>
      <c r="H13" s="104"/>
    </row>
    <row r="14" spans="1:8" ht="15.75" x14ac:dyDescent="0.3">
      <c r="A14" s="168">
        <v>5</v>
      </c>
      <c r="B14" s="151" t="s">
        <v>568</v>
      </c>
      <c r="C14" s="172">
        <v>3050</v>
      </c>
      <c r="D14" s="173">
        <v>3050</v>
      </c>
      <c r="E14" s="173" t="s">
        <v>221</v>
      </c>
      <c r="F14" s="173"/>
      <c r="G14" s="174">
        <f t="shared" si="0"/>
        <v>0</v>
      </c>
      <c r="H14" s="104"/>
    </row>
    <row r="15" spans="1:8" ht="15.75" x14ac:dyDescent="0.3">
      <c r="A15" s="168">
        <v>6</v>
      </c>
      <c r="B15" s="151"/>
      <c r="C15" s="172"/>
      <c r="D15" s="173"/>
      <c r="E15" s="173"/>
      <c r="F15" s="173"/>
      <c r="G15" s="174" t="str">
        <f t="shared" si="0"/>
        <v/>
      </c>
      <c r="H15" s="104"/>
    </row>
    <row r="16" spans="1:8" ht="15.75" x14ac:dyDescent="0.3">
      <c r="A16" s="168">
        <v>7</v>
      </c>
      <c r="B16" s="151"/>
      <c r="C16" s="172"/>
      <c r="D16" s="173"/>
      <c r="E16" s="173"/>
      <c r="F16" s="173"/>
      <c r="G16" s="174" t="str">
        <f t="shared" si="0"/>
        <v/>
      </c>
      <c r="H16" s="104"/>
    </row>
    <row r="17" spans="1:8" ht="15.75" x14ac:dyDescent="0.3">
      <c r="A17" s="168">
        <v>8</v>
      </c>
      <c r="B17" s="151"/>
      <c r="C17" s="172"/>
      <c r="D17" s="173"/>
      <c r="E17" s="173"/>
      <c r="F17" s="173"/>
      <c r="G17" s="174" t="str">
        <f t="shared" si="0"/>
        <v/>
      </c>
      <c r="H17" s="104"/>
    </row>
    <row r="18" spans="1:8" ht="15.75" x14ac:dyDescent="0.3">
      <c r="A18" s="168">
        <v>9</v>
      </c>
      <c r="B18" s="151"/>
      <c r="C18" s="172"/>
      <c r="D18" s="173"/>
      <c r="E18" s="173"/>
      <c r="F18" s="173"/>
      <c r="G18" s="174" t="str">
        <f t="shared" si="0"/>
        <v/>
      </c>
      <c r="H18" s="104"/>
    </row>
    <row r="19" spans="1:8" ht="15.75" x14ac:dyDescent="0.3">
      <c r="A19" s="168">
        <v>10</v>
      </c>
      <c r="B19" s="151"/>
      <c r="C19" s="172"/>
      <c r="D19" s="173"/>
      <c r="E19" s="173"/>
      <c r="F19" s="173"/>
      <c r="G19" s="174" t="str">
        <f t="shared" si="0"/>
        <v/>
      </c>
      <c r="H19" s="104"/>
    </row>
    <row r="20" spans="1:8" ht="15.75" x14ac:dyDescent="0.3">
      <c r="A20" s="168">
        <v>11</v>
      </c>
      <c r="B20" s="151"/>
      <c r="C20" s="172"/>
      <c r="D20" s="173"/>
      <c r="E20" s="173"/>
      <c r="F20" s="173"/>
      <c r="G20" s="174" t="str">
        <f t="shared" si="0"/>
        <v/>
      </c>
      <c r="H20" s="104"/>
    </row>
    <row r="21" spans="1:8" ht="15.75" x14ac:dyDescent="0.3">
      <c r="A21" s="168">
        <v>12</v>
      </c>
      <c r="B21" s="151"/>
      <c r="C21" s="172"/>
      <c r="D21" s="173"/>
      <c r="E21" s="173"/>
      <c r="F21" s="173"/>
      <c r="G21" s="174" t="str">
        <f t="shared" si="0"/>
        <v/>
      </c>
      <c r="H21" s="104"/>
    </row>
    <row r="22" spans="1:8" ht="15.75" x14ac:dyDescent="0.3">
      <c r="A22" s="168">
        <v>13</v>
      </c>
      <c r="B22" s="151"/>
      <c r="C22" s="172"/>
      <c r="D22" s="173"/>
      <c r="E22" s="173"/>
      <c r="F22" s="173"/>
      <c r="G22" s="174" t="str">
        <f t="shared" si="0"/>
        <v/>
      </c>
      <c r="H22" s="104"/>
    </row>
    <row r="23" spans="1:8" ht="15.75" x14ac:dyDescent="0.3">
      <c r="A23" s="168">
        <v>14</v>
      </c>
      <c r="B23" s="151"/>
      <c r="C23" s="172"/>
      <c r="D23" s="173"/>
      <c r="E23" s="173"/>
      <c r="F23" s="173"/>
      <c r="G23" s="174" t="str">
        <f t="shared" si="0"/>
        <v/>
      </c>
      <c r="H23" s="104"/>
    </row>
    <row r="24" spans="1:8" ht="15.75" x14ac:dyDescent="0.3">
      <c r="A24" s="168">
        <v>15</v>
      </c>
      <c r="B24" s="151"/>
      <c r="C24" s="172"/>
      <c r="D24" s="173"/>
      <c r="E24" s="173"/>
      <c r="F24" s="173"/>
      <c r="G24" s="174" t="str">
        <f t="shared" si="0"/>
        <v/>
      </c>
      <c r="H24" s="104"/>
    </row>
    <row r="25" spans="1:8" ht="15.75" x14ac:dyDescent="0.3">
      <c r="A25" s="168">
        <v>16</v>
      </c>
      <c r="B25" s="151"/>
      <c r="C25" s="172"/>
      <c r="D25" s="173"/>
      <c r="E25" s="173"/>
      <c r="F25" s="173"/>
      <c r="G25" s="174" t="str">
        <f t="shared" si="0"/>
        <v/>
      </c>
      <c r="H25" s="104"/>
    </row>
    <row r="26" spans="1:8" ht="15.75" x14ac:dyDescent="0.3">
      <c r="A26" s="168">
        <v>17</v>
      </c>
      <c r="B26" s="151"/>
      <c r="C26" s="172"/>
      <c r="D26" s="173"/>
      <c r="E26" s="173"/>
      <c r="F26" s="173"/>
      <c r="G26" s="174" t="str">
        <f t="shared" si="0"/>
        <v/>
      </c>
      <c r="H26" s="104"/>
    </row>
    <row r="27" spans="1:8" ht="15.75" x14ac:dyDescent="0.3">
      <c r="A27" s="168">
        <v>18</v>
      </c>
      <c r="B27" s="151"/>
      <c r="C27" s="172"/>
      <c r="D27" s="173"/>
      <c r="E27" s="173"/>
      <c r="F27" s="173"/>
      <c r="G27" s="174" t="str">
        <f t="shared" si="0"/>
        <v/>
      </c>
      <c r="H27" s="104"/>
    </row>
    <row r="28" spans="1:8" ht="15.75" x14ac:dyDescent="0.3">
      <c r="A28" s="168">
        <v>19</v>
      </c>
      <c r="B28" s="151"/>
      <c r="C28" s="172"/>
      <c r="D28" s="173"/>
      <c r="E28" s="173"/>
      <c r="F28" s="173"/>
      <c r="G28" s="174" t="str">
        <f t="shared" si="0"/>
        <v/>
      </c>
      <c r="H28" s="104"/>
    </row>
    <row r="29" spans="1:8" ht="15.75" x14ac:dyDescent="0.3">
      <c r="A29" s="168">
        <v>20</v>
      </c>
      <c r="B29" s="151"/>
      <c r="C29" s="172"/>
      <c r="D29" s="173"/>
      <c r="E29" s="173"/>
      <c r="F29" s="173"/>
      <c r="G29" s="174" t="str">
        <f t="shared" si="0"/>
        <v/>
      </c>
      <c r="H29" s="104"/>
    </row>
    <row r="30" spans="1:8" ht="15.75" x14ac:dyDescent="0.3">
      <c r="A30" s="168">
        <v>21</v>
      </c>
      <c r="B30" s="151"/>
      <c r="C30" s="175"/>
      <c r="D30" s="176"/>
      <c r="E30" s="176"/>
      <c r="F30" s="176"/>
      <c r="G30" s="174" t="str">
        <f t="shared" si="0"/>
        <v/>
      </c>
      <c r="H30" s="104"/>
    </row>
    <row r="31" spans="1:8" ht="15.75" x14ac:dyDescent="0.3">
      <c r="A31" s="168">
        <v>22</v>
      </c>
      <c r="B31" s="151"/>
      <c r="C31" s="175"/>
      <c r="D31" s="176"/>
      <c r="E31" s="176"/>
      <c r="F31" s="176"/>
      <c r="G31" s="174" t="str">
        <f t="shared" si="0"/>
        <v/>
      </c>
      <c r="H31" s="104"/>
    </row>
    <row r="32" spans="1:8" ht="15.75" x14ac:dyDescent="0.3">
      <c r="A32" s="168">
        <v>23</v>
      </c>
      <c r="B32" s="151"/>
      <c r="C32" s="175"/>
      <c r="D32" s="176"/>
      <c r="E32" s="176"/>
      <c r="F32" s="176"/>
      <c r="G32" s="174" t="str">
        <f t="shared" si="0"/>
        <v/>
      </c>
      <c r="H32" s="104"/>
    </row>
    <row r="33" spans="1:10" ht="15.75" x14ac:dyDescent="0.3">
      <c r="A33" s="168">
        <v>24</v>
      </c>
      <c r="B33" s="151"/>
      <c r="C33" s="175"/>
      <c r="D33" s="176"/>
      <c r="E33" s="176"/>
      <c r="F33" s="176"/>
      <c r="G33" s="174" t="str">
        <f t="shared" si="0"/>
        <v/>
      </c>
      <c r="H33" s="104"/>
    </row>
    <row r="34" spans="1:10" ht="15.75" x14ac:dyDescent="0.3">
      <c r="A34" s="168">
        <v>25</v>
      </c>
      <c r="B34" s="151"/>
      <c r="C34" s="175"/>
      <c r="D34" s="176"/>
      <c r="E34" s="176"/>
      <c r="F34" s="176"/>
      <c r="G34" s="174" t="str">
        <f t="shared" si="0"/>
        <v/>
      </c>
      <c r="H34" s="104"/>
    </row>
    <row r="35" spans="1:10" ht="15.75" x14ac:dyDescent="0.3">
      <c r="A35" s="168">
        <v>26</v>
      </c>
      <c r="B35" s="151"/>
      <c r="C35" s="175"/>
      <c r="D35" s="176"/>
      <c r="E35" s="176"/>
      <c r="F35" s="176"/>
      <c r="G35" s="174" t="str">
        <f t="shared" si="0"/>
        <v/>
      </c>
      <c r="H35" s="104"/>
    </row>
    <row r="36" spans="1:10" ht="15.75" x14ac:dyDescent="0.3">
      <c r="A36" s="168">
        <v>27</v>
      </c>
      <c r="B36" s="151"/>
      <c r="C36" s="175"/>
      <c r="D36" s="176"/>
      <c r="E36" s="176"/>
      <c r="F36" s="176"/>
      <c r="G36" s="174" t="str">
        <f t="shared" si="0"/>
        <v/>
      </c>
      <c r="H36" s="104"/>
    </row>
    <row r="37" spans="1:10" ht="15.75" x14ac:dyDescent="0.3">
      <c r="A37" s="168">
        <v>28</v>
      </c>
      <c r="B37" s="151"/>
      <c r="C37" s="175"/>
      <c r="D37" s="176"/>
      <c r="E37" s="176"/>
      <c r="F37" s="176"/>
      <c r="G37" s="174" t="str">
        <f t="shared" si="0"/>
        <v/>
      </c>
      <c r="H37" s="104"/>
    </row>
    <row r="38" spans="1:10" ht="15.75" x14ac:dyDescent="0.3">
      <c r="A38" s="168">
        <v>29</v>
      </c>
      <c r="B38" s="151"/>
      <c r="C38" s="175"/>
      <c r="D38" s="176"/>
      <c r="E38" s="176"/>
      <c r="F38" s="176"/>
      <c r="G38" s="174" t="str">
        <f t="shared" si="0"/>
        <v/>
      </c>
      <c r="H38" s="104"/>
    </row>
    <row r="39" spans="1:10" ht="15.75" x14ac:dyDescent="0.3">
      <c r="A39" s="168" t="s">
        <v>273</v>
      </c>
      <c r="B39" s="151"/>
      <c r="C39" s="175">
        <f>SUM(C10:C38)</f>
        <v>14165</v>
      </c>
      <c r="D39" s="175">
        <f>SUM(D10:D38)</f>
        <v>14165</v>
      </c>
      <c r="E39" s="176"/>
      <c r="F39" s="176"/>
      <c r="G39" s="174" t="str">
        <f>IF(ISBLANK(B39),"",#REF!+C39-D39)</f>
        <v/>
      </c>
      <c r="H39" s="104"/>
    </row>
    <row r="40" spans="1:10" x14ac:dyDescent="0.3">
      <c r="A40" s="177" t="s">
        <v>310</v>
      </c>
      <c r="B40" s="178"/>
      <c r="C40" s="179"/>
      <c r="D40" s="180"/>
      <c r="E40" s="180"/>
      <c r="F40" s="181"/>
      <c r="G40" s="182" t="str">
        <f>G39</f>
        <v/>
      </c>
      <c r="H40" s="104"/>
    </row>
    <row r="44" spans="1:10" x14ac:dyDescent="0.3">
      <c r="B44" s="185" t="s">
        <v>107</v>
      </c>
      <c r="F44" s="186"/>
    </row>
    <row r="45" spans="1:10" x14ac:dyDescent="0.3">
      <c r="F45" s="184"/>
      <c r="G45" s="184"/>
      <c r="H45" s="184"/>
      <c r="I45" s="184"/>
      <c r="J45" s="184"/>
    </row>
    <row r="46" spans="1:10" x14ac:dyDescent="0.3">
      <c r="C46" s="187"/>
      <c r="F46" s="187"/>
      <c r="G46" s="188"/>
      <c r="H46" s="184"/>
      <c r="I46" s="184"/>
      <c r="J46" s="184"/>
    </row>
    <row r="47" spans="1:10" x14ac:dyDescent="0.3">
      <c r="A47" s="184"/>
      <c r="C47" s="189" t="s">
        <v>263</v>
      </c>
      <c r="F47" s="190" t="s">
        <v>268</v>
      </c>
      <c r="G47" s="188"/>
      <c r="H47" s="184"/>
      <c r="I47" s="184"/>
      <c r="J47" s="184"/>
    </row>
    <row r="48" spans="1:10" x14ac:dyDescent="0.3">
      <c r="A48" s="184"/>
      <c r="C48" s="191" t="s">
        <v>139</v>
      </c>
      <c r="F48" s="183" t="s">
        <v>264</v>
      </c>
      <c r="G48" s="184"/>
      <c r="H48" s="184"/>
      <c r="I48" s="184"/>
      <c r="J48" s="184"/>
    </row>
    <row r="49" spans="2:2" s="184" customFormat="1" x14ac:dyDescent="0.3">
      <c r="B49" s="183"/>
    </row>
    <row r="50" spans="2:2" s="184" customFormat="1" ht="12.75" x14ac:dyDescent="0.2"/>
    <row r="51" spans="2:2" s="184" customFormat="1" ht="12.75" x14ac:dyDescent="0.2"/>
    <row r="52" spans="2:2" s="184" customFormat="1" ht="12.75" x14ac:dyDescent="0.2"/>
    <row r="53" spans="2:2" s="18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E28" sqref="E28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6" t="s">
        <v>299</v>
      </c>
      <c r="B1" s="137"/>
      <c r="C1" s="137"/>
      <c r="D1" s="137"/>
      <c r="E1" s="137"/>
      <c r="F1" s="77"/>
      <c r="G1" s="77"/>
      <c r="H1" s="77"/>
      <c r="I1" s="500" t="s">
        <v>109</v>
      </c>
      <c r="J1" s="500"/>
      <c r="K1" s="143"/>
    </row>
    <row r="2" spans="1:12" s="23" customFormat="1" ht="15" x14ac:dyDescent="0.3">
      <c r="A2" s="104" t="s">
        <v>140</v>
      </c>
      <c r="B2" s="137"/>
      <c r="C2" s="137"/>
      <c r="D2" s="137"/>
      <c r="E2" s="137"/>
      <c r="F2" s="138"/>
      <c r="G2" s="139"/>
      <c r="H2" s="139"/>
      <c r="I2" s="486" t="str">
        <f>'ფორმა N1'!L2</f>
        <v>01/01/2017-31/12/2017</v>
      </c>
      <c r="J2" s="487"/>
      <c r="K2" s="143"/>
    </row>
    <row r="3" spans="1:12" s="23" customFormat="1" ht="15" x14ac:dyDescent="0.2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 x14ac:dyDescent="0.3">
      <c r="A5" s="118" t="str">
        <f>'ფორმა N1'!A5</f>
        <v>პ/პ თავისუფალი საქართველო</v>
      </c>
      <c r="B5" s="119"/>
      <c r="C5" s="119"/>
      <c r="D5" s="119"/>
      <c r="E5" s="119"/>
      <c r="F5" s="59"/>
      <c r="G5" s="59"/>
      <c r="H5" s="59"/>
      <c r="I5" s="131"/>
      <c r="J5" s="59"/>
      <c r="K5" s="104"/>
    </row>
    <row r="6" spans="1:12" s="2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 x14ac:dyDescent="0.2">
      <c r="A7" s="132"/>
      <c r="B7" s="502" t="s">
        <v>220</v>
      </c>
      <c r="C7" s="502"/>
      <c r="D7" s="502" t="s">
        <v>287</v>
      </c>
      <c r="E7" s="502"/>
      <c r="F7" s="502" t="s">
        <v>288</v>
      </c>
      <c r="G7" s="502"/>
      <c r="H7" s="150" t="s">
        <v>274</v>
      </c>
      <c r="I7" s="502" t="s">
        <v>223</v>
      </c>
      <c r="J7" s="502"/>
      <c r="K7" s="144"/>
    </row>
    <row r="8" spans="1:12" ht="15" x14ac:dyDescent="0.2">
      <c r="A8" s="133" t="s">
        <v>115</v>
      </c>
      <c r="B8" s="134" t="s">
        <v>222</v>
      </c>
      <c r="C8" s="135" t="s">
        <v>221</v>
      </c>
      <c r="D8" s="134" t="s">
        <v>222</v>
      </c>
      <c r="E8" s="135" t="s">
        <v>221</v>
      </c>
      <c r="F8" s="134" t="s">
        <v>222</v>
      </c>
      <c r="G8" s="135" t="s">
        <v>221</v>
      </c>
      <c r="H8" s="135" t="s">
        <v>221</v>
      </c>
      <c r="I8" s="134" t="s">
        <v>222</v>
      </c>
      <c r="J8" s="135" t="s">
        <v>221</v>
      </c>
      <c r="K8" s="144"/>
    </row>
    <row r="9" spans="1:12" ht="15" x14ac:dyDescent="0.2">
      <c r="A9" s="60" t="s">
        <v>116</v>
      </c>
      <c r="B9" s="349">
        <f>SUM(B10,B14,B17)</f>
        <v>1961.8</v>
      </c>
      <c r="C9" s="81">
        <f>SUM(C10,C14,C17)</f>
        <v>0</v>
      </c>
      <c r="D9" s="81">
        <f t="shared" ref="D9:J9" si="0">SUM(D10,D14,D17)</f>
        <v>0</v>
      </c>
      <c r="E9" s="81">
        <f>SUM(E10,E14,E17)</f>
        <v>854</v>
      </c>
      <c r="F9" s="81">
        <f t="shared" si="0"/>
        <v>0</v>
      </c>
      <c r="G9" s="81">
        <f>SUM(G10,G14,G17)</f>
        <v>459.2</v>
      </c>
      <c r="H9" s="81">
        <f>SUM(H10,H14,H17)</f>
        <v>0</v>
      </c>
      <c r="I9" s="349">
        <f>SUM(I10,I14,I17)</f>
        <v>2356.6000000000004</v>
      </c>
      <c r="J9" s="81">
        <f t="shared" si="0"/>
        <v>0</v>
      </c>
      <c r="K9" s="144"/>
    </row>
    <row r="10" spans="1:12" ht="15" x14ac:dyDescent="0.2">
      <c r="A10" s="61" t="s">
        <v>117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 x14ac:dyDescent="0.2">
      <c r="A14" s="61" t="s">
        <v>121</v>
      </c>
      <c r="B14" s="132">
        <f>SUM(B15:B16)</f>
        <v>1461.8</v>
      </c>
      <c r="C14" s="132">
        <f>SUM(C15:C16)</f>
        <v>0</v>
      </c>
      <c r="D14" s="132">
        <f t="shared" ref="D14:J14" si="2">SUM(D15:D16)</f>
        <v>0</v>
      </c>
      <c r="E14" s="132">
        <f>SUM(E15:E16)</f>
        <v>854</v>
      </c>
      <c r="F14" s="132">
        <f t="shared" si="2"/>
        <v>0</v>
      </c>
      <c r="G14" s="368">
        <f>SUM(G15:G16)</f>
        <v>459.2</v>
      </c>
      <c r="H14" s="132">
        <f>SUM(H15:H16)</f>
        <v>0</v>
      </c>
      <c r="I14" s="132">
        <f>SUM(I15:I16)</f>
        <v>1856.6000000000001</v>
      </c>
      <c r="J14" s="132">
        <f t="shared" si="2"/>
        <v>0</v>
      </c>
      <c r="K14" s="144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ht="15" x14ac:dyDescent="0.2">
      <c r="A16" s="61" t="s">
        <v>123</v>
      </c>
      <c r="B16" s="367">
        <v>1461.8</v>
      </c>
      <c r="C16" s="26"/>
      <c r="D16" s="26"/>
      <c r="E16" s="367">
        <v>854</v>
      </c>
      <c r="F16" s="26"/>
      <c r="G16" s="367">
        <v>459.2</v>
      </c>
      <c r="H16" s="26"/>
      <c r="I16" s="26">
        <f>B16+E16-G16</f>
        <v>1856.6000000000001</v>
      </c>
      <c r="J16" s="26"/>
      <c r="K16" s="144"/>
    </row>
    <row r="17" spans="1:11" ht="15" x14ac:dyDescent="0.2">
      <c r="A17" s="61" t="s">
        <v>124</v>
      </c>
      <c r="B17" s="132">
        <f>SUM(B18:B19,B22,B23)</f>
        <v>500</v>
      </c>
      <c r="C17" s="132">
        <f>SUM(C18:C19,C22,C23)</f>
        <v>0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500</v>
      </c>
      <c r="J17" s="132">
        <f t="shared" si="3"/>
        <v>0</v>
      </c>
      <c r="K17" s="144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 x14ac:dyDescent="0.2">
      <c r="A19" s="61" t="s">
        <v>126</v>
      </c>
      <c r="B19" s="132">
        <f>SUM(B20:B21)</f>
        <v>0</v>
      </c>
      <c r="C19" s="132">
        <f>SUM(C20:C21)</f>
        <v>0</v>
      </c>
      <c r="D19" s="132">
        <f t="shared" ref="D19:J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4"/>
        <v>0</v>
      </c>
      <c r="K19" s="144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4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ht="15" x14ac:dyDescent="0.2">
      <c r="A23" s="61" t="s">
        <v>130</v>
      </c>
      <c r="B23" s="26">
        <v>500</v>
      </c>
      <c r="C23" s="26"/>
      <c r="D23" s="26"/>
      <c r="E23" s="26"/>
      <c r="F23" s="26"/>
      <c r="G23" s="26"/>
      <c r="H23" s="26"/>
      <c r="I23" s="26">
        <v>500</v>
      </c>
      <c r="J23" s="26"/>
      <c r="K23" s="144"/>
    </row>
    <row r="24" spans="1:11" ht="15" x14ac:dyDescent="0.2">
      <c r="A24" s="60" t="s">
        <v>131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14377</v>
      </c>
      <c r="F24" s="81">
        <f t="shared" si="5"/>
        <v>0</v>
      </c>
      <c r="G24" s="81">
        <f t="shared" si="5"/>
        <v>12561</v>
      </c>
      <c r="H24" s="81">
        <f t="shared" si="5"/>
        <v>0</v>
      </c>
      <c r="I24" s="81">
        <f t="shared" si="5"/>
        <v>0</v>
      </c>
      <c r="J24" s="81">
        <f t="shared" si="5"/>
        <v>1816</v>
      </c>
      <c r="K24" s="144"/>
    </row>
    <row r="25" spans="1:11" ht="15" x14ac:dyDescent="0.2">
      <c r="A25" s="61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 x14ac:dyDescent="0.2">
      <c r="A26" s="61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 x14ac:dyDescent="0.2">
      <c r="A27" s="61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 x14ac:dyDescent="0.2">
      <c r="A28" s="61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 x14ac:dyDescent="0.2">
      <c r="A29" s="61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 x14ac:dyDescent="0.2">
      <c r="A30" s="61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 x14ac:dyDescent="0.2">
      <c r="A31" s="61" t="s">
        <v>259</v>
      </c>
      <c r="B31" s="26"/>
      <c r="C31" s="26"/>
      <c r="D31" s="26"/>
      <c r="E31" s="26">
        <f>603+13774</f>
        <v>14377</v>
      </c>
      <c r="F31" s="26"/>
      <c r="G31" s="26">
        <f>603+11958</f>
        <v>12561</v>
      </c>
      <c r="H31" s="26"/>
      <c r="I31" s="26"/>
      <c r="J31" s="26">
        <f>E31-G31</f>
        <v>1816</v>
      </c>
      <c r="K31" s="144"/>
    </row>
    <row r="32" spans="1:11" ht="15" x14ac:dyDescent="0.2">
      <c r="A32" s="60" t="s">
        <v>132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 x14ac:dyDescent="0.2">
      <c r="A33" s="61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 x14ac:dyDescent="0.2">
      <c r="A34" s="61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 x14ac:dyDescent="0.2">
      <c r="A35" s="61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 x14ac:dyDescent="0.2">
      <c r="A36" s="60" t="s">
        <v>133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 x14ac:dyDescent="0.2">
      <c r="A39" s="61" t="s">
        <v>136</v>
      </c>
      <c r="B39" s="132">
        <f t="shared" ref="B39:J39" si="8">SUM(B40:B41)</f>
        <v>0</v>
      </c>
      <c r="C39" s="132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 x14ac:dyDescent="0.2">
      <c r="A40" s="61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263</v>
      </c>
      <c r="F49" s="12" t="s">
        <v>268</v>
      </c>
      <c r="G49" s="71"/>
      <c r="I49"/>
      <c r="J49"/>
    </row>
    <row r="50" spans="1:10" s="2" customFormat="1" ht="15" x14ac:dyDescent="0.3">
      <c r="B50" s="65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 x14ac:dyDescent="0.2"/>
  <cols>
    <col min="1" max="1" width="6" style="199" customWidth="1"/>
    <col min="2" max="2" width="21.140625" style="199" customWidth="1"/>
    <col min="3" max="3" width="25.140625" style="199" bestFit="1" customWidth="1"/>
    <col min="4" max="4" width="18.42578125" style="199" customWidth="1"/>
    <col min="5" max="5" width="19.5703125" style="199" customWidth="1"/>
    <col min="6" max="6" width="22" style="199" customWidth="1"/>
    <col min="7" max="7" width="25.28515625" style="199" customWidth="1"/>
    <col min="8" max="8" width="18.28515625" style="199" customWidth="1"/>
    <col min="9" max="9" width="17.140625" style="199" customWidth="1"/>
    <col min="10" max="16384" width="9.140625" style="199"/>
  </cols>
  <sheetData>
    <row r="1" spans="1:9" ht="15" x14ac:dyDescent="0.2">
      <c r="A1" s="192" t="s">
        <v>493</v>
      </c>
      <c r="B1" s="192"/>
      <c r="C1" s="193"/>
      <c r="D1" s="193"/>
      <c r="E1" s="193"/>
      <c r="F1" s="193"/>
      <c r="G1" s="193"/>
      <c r="H1" s="193"/>
      <c r="I1" s="296" t="s">
        <v>109</v>
      </c>
    </row>
    <row r="2" spans="1:9" ht="15" x14ac:dyDescent="0.3">
      <c r="A2" s="147" t="s">
        <v>140</v>
      </c>
      <c r="B2" s="147"/>
      <c r="C2" s="193"/>
      <c r="D2" s="193"/>
      <c r="E2" s="193"/>
      <c r="F2" s="193"/>
      <c r="G2" s="193"/>
      <c r="H2" s="193"/>
      <c r="I2" s="293" t="str">
        <f>'ფორმა N1'!L2</f>
        <v>01/01/2017-31/12/2017</v>
      </c>
    </row>
    <row r="3" spans="1:9" ht="15" x14ac:dyDescent="0.2">
      <c r="A3" s="193"/>
      <c r="B3" s="193"/>
      <c r="C3" s="193"/>
      <c r="D3" s="193"/>
      <c r="E3" s="193"/>
      <c r="F3" s="193"/>
      <c r="G3" s="193"/>
      <c r="H3" s="193"/>
      <c r="I3" s="140"/>
    </row>
    <row r="4" spans="1:9" ht="15" x14ac:dyDescent="0.3">
      <c r="A4" s="113" t="s">
        <v>269</v>
      </c>
      <c r="B4" s="113"/>
      <c r="C4" s="113"/>
      <c r="D4" s="113"/>
      <c r="E4" s="302"/>
      <c r="F4" s="194"/>
      <c r="G4" s="193"/>
      <c r="H4" s="193"/>
      <c r="I4" s="194"/>
    </row>
    <row r="5" spans="1:9" s="307" customFormat="1" ht="15" x14ac:dyDescent="0.3">
      <c r="A5" s="303" t="str">
        <f>'ფორმა N1'!A5</f>
        <v>პ/პ თავისუფალი საქართველო</v>
      </c>
      <c r="B5" s="303"/>
      <c r="C5" s="304"/>
      <c r="D5" s="304"/>
      <c r="E5" s="304"/>
      <c r="F5" s="305"/>
      <c r="G5" s="306"/>
      <c r="H5" s="306"/>
      <c r="I5" s="305"/>
    </row>
    <row r="6" spans="1:9" ht="13.5" x14ac:dyDescent="0.2">
      <c r="A6" s="141"/>
      <c r="B6" s="141"/>
      <c r="C6" s="308"/>
      <c r="D6" s="308"/>
      <c r="E6" s="308"/>
      <c r="F6" s="193"/>
      <c r="G6" s="193"/>
      <c r="H6" s="193"/>
      <c r="I6" s="193"/>
    </row>
    <row r="7" spans="1:9" ht="60" x14ac:dyDescent="0.2">
      <c r="A7" s="309" t="s">
        <v>64</v>
      </c>
      <c r="B7" s="309" t="s">
        <v>484</v>
      </c>
      <c r="C7" s="310" t="s">
        <v>485</v>
      </c>
      <c r="D7" s="310" t="s">
        <v>486</v>
      </c>
      <c r="E7" s="310" t="s">
        <v>487</v>
      </c>
      <c r="F7" s="310" t="s">
        <v>365</v>
      </c>
      <c r="G7" s="310" t="s">
        <v>488</v>
      </c>
      <c r="H7" s="310" t="s">
        <v>489</v>
      </c>
      <c r="I7" s="310" t="s">
        <v>490</v>
      </c>
    </row>
    <row r="8" spans="1:9" ht="15" x14ac:dyDescent="0.2">
      <c r="A8" s="309">
        <v>1</v>
      </c>
      <c r="B8" s="309">
        <v>2</v>
      </c>
      <c r="C8" s="309">
        <v>3</v>
      </c>
      <c r="D8" s="310">
        <v>4</v>
      </c>
      <c r="E8" s="309">
        <v>5</v>
      </c>
      <c r="F8" s="310">
        <v>6</v>
      </c>
      <c r="G8" s="309">
        <v>7</v>
      </c>
      <c r="H8" s="310">
        <v>8</v>
      </c>
      <c r="I8" s="310">
        <v>9</v>
      </c>
    </row>
    <row r="9" spans="1:9" ht="15" x14ac:dyDescent="0.2">
      <c r="A9" s="311">
        <v>1</v>
      </c>
      <c r="B9" s="311"/>
      <c r="C9" s="312"/>
      <c r="D9" s="312"/>
      <c r="E9" s="312"/>
      <c r="F9" s="312"/>
      <c r="G9" s="312"/>
      <c r="H9" s="312"/>
      <c r="I9" s="312"/>
    </row>
    <row r="10" spans="1:9" ht="15" x14ac:dyDescent="0.2">
      <c r="A10" s="311">
        <v>2</v>
      </c>
      <c r="B10" s="311"/>
      <c r="C10" s="312"/>
      <c r="D10" s="312"/>
      <c r="E10" s="312"/>
      <c r="F10" s="312"/>
      <c r="G10" s="312"/>
      <c r="H10" s="312"/>
      <c r="I10" s="312"/>
    </row>
    <row r="11" spans="1:9" ht="15" x14ac:dyDescent="0.2">
      <c r="A11" s="311">
        <v>3</v>
      </c>
      <c r="B11" s="311"/>
      <c r="C11" s="312"/>
      <c r="D11" s="312"/>
      <c r="E11" s="312"/>
      <c r="F11" s="312"/>
      <c r="G11" s="312"/>
      <c r="H11" s="312"/>
      <c r="I11" s="312"/>
    </row>
    <row r="12" spans="1:9" ht="15" x14ac:dyDescent="0.2">
      <c r="A12" s="311">
        <v>4</v>
      </c>
      <c r="B12" s="311"/>
      <c r="C12" s="312"/>
      <c r="D12" s="312"/>
      <c r="E12" s="312"/>
      <c r="F12" s="312"/>
      <c r="G12" s="312"/>
      <c r="H12" s="312"/>
      <c r="I12" s="312"/>
    </row>
    <row r="13" spans="1:9" ht="15" x14ac:dyDescent="0.2">
      <c r="A13" s="311">
        <v>5</v>
      </c>
      <c r="B13" s="311"/>
      <c r="C13" s="312"/>
      <c r="D13" s="312"/>
      <c r="E13" s="312"/>
      <c r="F13" s="312"/>
      <c r="G13" s="312"/>
      <c r="H13" s="312"/>
      <c r="I13" s="312"/>
    </row>
    <row r="14" spans="1:9" ht="15" x14ac:dyDescent="0.2">
      <c r="A14" s="311">
        <v>6</v>
      </c>
      <c r="B14" s="311"/>
      <c r="C14" s="312"/>
      <c r="D14" s="312"/>
      <c r="E14" s="312"/>
      <c r="F14" s="312"/>
      <c r="G14" s="312"/>
      <c r="H14" s="312"/>
      <c r="I14" s="312"/>
    </row>
    <row r="15" spans="1:9" ht="15" x14ac:dyDescent="0.2">
      <c r="A15" s="311">
        <v>7</v>
      </c>
      <c r="B15" s="311"/>
      <c r="C15" s="312"/>
      <c r="D15" s="312"/>
      <c r="E15" s="312"/>
      <c r="F15" s="312"/>
      <c r="G15" s="312"/>
      <c r="H15" s="312"/>
      <c r="I15" s="312"/>
    </row>
    <row r="16" spans="1:9" ht="15" x14ac:dyDescent="0.2">
      <c r="A16" s="311">
        <v>8</v>
      </c>
      <c r="B16" s="311"/>
      <c r="C16" s="312"/>
      <c r="D16" s="312"/>
      <c r="E16" s="312"/>
      <c r="F16" s="312"/>
      <c r="G16" s="312"/>
      <c r="H16" s="312"/>
      <c r="I16" s="312"/>
    </row>
    <row r="17" spans="1:9" ht="15" x14ac:dyDescent="0.2">
      <c r="A17" s="311">
        <v>9</v>
      </c>
      <c r="B17" s="311"/>
      <c r="C17" s="312"/>
      <c r="D17" s="312"/>
      <c r="E17" s="312"/>
      <c r="F17" s="312"/>
      <c r="G17" s="312"/>
      <c r="H17" s="312"/>
      <c r="I17" s="312"/>
    </row>
    <row r="18" spans="1:9" ht="15" x14ac:dyDescent="0.2">
      <c r="A18" s="311">
        <v>10</v>
      </c>
      <c r="B18" s="311"/>
      <c r="C18" s="312"/>
      <c r="D18" s="312"/>
      <c r="E18" s="312"/>
      <c r="F18" s="312"/>
      <c r="G18" s="312"/>
      <c r="H18" s="312"/>
      <c r="I18" s="312"/>
    </row>
    <row r="19" spans="1:9" ht="15" x14ac:dyDescent="0.2">
      <c r="A19" s="311">
        <v>11</v>
      </c>
      <c r="B19" s="311"/>
      <c r="C19" s="312"/>
      <c r="D19" s="312"/>
      <c r="E19" s="312"/>
      <c r="F19" s="312"/>
      <c r="G19" s="312"/>
      <c r="H19" s="312"/>
      <c r="I19" s="312"/>
    </row>
    <row r="20" spans="1:9" ht="15" x14ac:dyDescent="0.2">
      <c r="A20" s="311">
        <v>12</v>
      </c>
      <c r="B20" s="311"/>
      <c r="C20" s="312"/>
      <c r="D20" s="312"/>
      <c r="E20" s="312"/>
      <c r="F20" s="312"/>
      <c r="G20" s="312"/>
      <c r="H20" s="312"/>
      <c r="I20" s="312"/>
    </row>
    <row r="21" spans="1:9" ht="15" x14ac:dyDescent="0.2">
      <c r="A21" s="311">
        <v>13</v>
      </c>
      <c r="B21" s="311"/>
      <c r="C21" s="312"/>
      <c r="D21" s="312"/>
      <c r="E21" s="312"/>
      <c r="F21" s="312"/>
      <c r="G21" s="312"/>
      <c r="H21" s="312"/>
      <c r="I21" s="312"/>
    </row>
    <row r="22" spans="1:9" ht="15" x14ac:dyDescent="0.2">
      <c r="A22" s="311">
        <v>14</v>
      </c>
      <c r="B22" s="311"/>
      <c r="C22" s="312"/>
      <c r="D22" s="312"/>
      <c r="E22" s="312"/>
      <c r="F22" s="312"/>
      <c r="G22" s="312"/>
      <c r="H22" s="312"/>
      <c r="I22" s="312"/>
    </row>
    <row r="23" spans="1:9" ht="15" x14ac:dyDescent="0.2">
      <c r="A23" s="311">
        <v>15</v>
      </c>
      <c r="B23" s="311"/>
      <c r="C23" s="312"/>
      <c r="D23" s="312"/>
      <c r="E23" s="312"/>
      <c r="F23" s="312"/>
      <c r="G23" s="312"/>
      <c r="H23" s="312"/>
      <c r="I23" s="312"/>
    </row>
    <row r="24" spans="1:9" ht="15" x14ac:dyDescent="0.2">
      <c r="A24" s="311">
        <v>16</v>
      </c>
      <c r="B24" s="311"/>
      <c r="C24" s="312"/>
      <c r="D24" s="312"/>
      <c r="E24" s="312"/>
      <c r="F24" s="312"/>
      <c r="G24" s="312"/>
      <c r="H24" s="312"/>
      <c r="I24" s="312"/>
    </row>
    <row r="25" spans="1:9" ht="15" x14ac:dyDescent="0.2">
      <c r="A25" s="311">
        <v>17</v>
      </c>
      <c r="B25" s="311"/>
      <c r="C25" s="312"/>
      <c r="D25" s="312"/>
      <c r="E25" s="312"/>
      <c r="F25" s="312"/>
      <c r="G25" s="312"/>
      <c r="H25" s="312"/>
      <c r="I25" s="312"/>
    </row>
    <row r="26" spans="1:9" ht="15" x14ac:dyDescent="0.2">
      <c r="A26" s="311">
        <v>18</v>
      </c>
      <c r="B26" s="311"/>
      <c r="C26" s="312"/>
      <c r="D26" s="312"/>
      <c r="E26" s="312"/>
      <c r="F26" s="312"/>
      <c r="G26" s="312"/>
      <c r="H26" s="312"/>
      <c r="I26" s="312"/>
    </row>
    <row r="27" spans="1:9" ht="15" x14ac:dyDescent="0.2">
      <c r="A27" s="311" t="s">
        <v>273</v>
      </c>
      <c r="B27" s="311"/>
      <c r="C27" s="312"/>
      <c r="D27" s="312"/>
      <c r="E27" s="312"/>
      <c r="F27" s="312"/>
      <c r="G27" s="312"/>
      <c r="H27" s="312"/>
      <c r="I27" s="312"/>
    </row>
    <row r="28" spans="1:9" x14ac:dyDescent="0.2">
      <c r="A28" s="195"/>
      <c r="B28" s="195"/>
      <c r="C28" s="195"/>
      <c r="D28" s="195"/>
      <c r="E28" s="195"/>
      <c r="F28" s="195"/>
      <c r="G28" s="195"/>
      <c r="H28" s="195"/>
      <c r="I28" s="195"/>
    </row>
    <row r="29" spans="1:9" x14ac:dyDescent="0.2">
      <c r="A29" s="195"/>
      <c r="B29" s="195"/>
      <c r="C29" s="195"/>
      <c r="D29" s="195"/>
      <c r="E29" s="195"/>
      <c r="F29" s="195"/>
      <c r="G29" s="195"/>
      <c r="H29" s="195"/>
      <c r="I29" s="195"/>
    </row>
    <row r="30" spans="1:9" x14ac:dyDescent="0.2">
      <c r="A30" s="313"/>
      <c r="B30" s="313"/>
      <c r="C30" s="195"/>
      <c r="D30" s="195"/>
      <c r="E30" s="195"/>
      <c r="F30" s="195"/>
      <c r="G30" s="195"/>
      <c r="H30" s="195"/>
      <c r="I30" s="195"/>
    </row>
    <row r="31" spans="1:9" ht="15" x14ac:dyDescent="0.3">
      <c r="A31" s="21"/>
      <c r="B31" s="21"/>
      <c r="C31" s="314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03"/>
      <c r="E32" s="503"/>
      <c r="G32" s="198"/>
      <c r="H32" s="315"/>
    </row>
    <row r="33" spans="3:8" ht="15" x14ac:dyDescent="0.3">
      <c r="C33" s="21"/>
      <c r="D33" s="504" t="s">
        <v>263</v>
      </c>
      <c r="E33" s="504"/>
      <c r="G33" s="505" t="s">
        <v>491</v>
      </c>
      <c r="H33" s="505"/>
    </row>
    <row r="34" spans="3:8" ht="15" x14ac:dyDescent="0.3">
      <c r="C34" s="21"/>
      <c r="D34" s="21"/>
      <c r="E34" s="21"/>
      <c r="G34" s="506"/>
      <c r="H34" s="506"/>
    </row>
    <row r="35" spans="3:8" ht="15" x14ac:dyDescent="0.3">
      <c r="C35" s="21"/>
      <c r="D35" s="507" t="s">
        <v>139</v>
      </c>
      <c r="E35" s="507"/>
      <c r="G35" s="506"/>
      <c r="H35" s="506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07" customWidth="1"/>
    <col min="2" max="2" width="14.85546875" style="307" customWidth="1"/>
    <col min="3" max="3" width="21.140625" style="307" customWidth="1"/>
    <col min="4" max="5" width="12.7109375" style="307" customWidth="1"/>
    <col min="6" max="6" width="13.42578125" style="307" bestFit="1" customWidth="1"/>
    <col min="7" max="7" width="15.28515625" style="307" customWidth="1"/>
    <col min="8" max="8" width="23.85546875" style="307" customWidth="1"/>
    <col min="9" max="9" width="12.140625" style="307" bestFit="1" customWidth="1"/>
    <col min="10" max="10" width="19" style="307" customWidth="1"/>
    <col min="11" max="11" width="17.7109375" style="307" customWidth="1"/>
    <col min="12" max="16384" width="9.140625" style="307"/>
  </cols>
  <sheetData>
    <row r="1" spans="1:12" s="199" customFormat="1" ht="15" x14ac:dyDescent="0.2">
      <c r="A1" s="192" t="s">
        <v>300</v>
      </c>
      <c r="B1" s="192"/>
      <c r="C1" s="192"/>
      <c r="D1" s="193"/>
      <c r="E1" s="193"/>
      <c r="F1" s="193"/>
      <c r="G1" s="193"/>
      <c r="H1" s="193"/>
      <c r="I1" s="193"/>
      <c r="J1" s="193"/>
      <c r="K1" s="296" t="s">
        <v>109</v>
      </c>
    </row>
    <row r="2" spans="1:12" s="199" customFormat="1" ht="15" x14ac:dyDescent="0.3">
      <c r="A2" s="147" t="s">
        <v>140</v>
      </c>
      <c r="B2" s="147"/>
      <c r="C2" s="147"/>
      <c r="D2" s="193"/>
      <c r="E2" s="193"/>
      <c r="F2" s="193"/>
      <c r="G2" s="193"/>
      <c r="H2" s="193"/>
      <c r="I2" s="193"/>
      <c r="J2" s="193"/>
      <c r="K2" s="293" t="str">
        <f>'ფორმა N1'!L2</f>
        <v>01/01/2017-31/12/2017</v>
      </c>
    </row>
    <row r="3" spans="1:12" s="199" customFormat="1" ht="15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40"/>
      <c r="L3" s="307"/>
    </row>
    <row r="4" spans="1:12" s="199" customFormat="1" ht="15" x14ac:dyDescent="0.3">
      <c r="A4" s="113" t="s">
        <v>269</v>
      </c>
      <c r="B4" s="113"/>
      <c r="C4" s="113"/>
      <c r="D4" s="113"/>
      <c r="E4" s="113"/>
      <c r="F4" s="302"/>
      <c r="G4" s="194"/>
      <c r="H4" s="193"/>
      <c r="I4" s="193"/>
      <c r="J4" s="193"/>
      <c r="K4" s="193"/>
    </row>
    <row r="5" spans="1:12" ht="15" x14ac:dyDescent="0.3">
      <c r="A5" s="303" t="str">
        <f>'ფორმა N1'!A5</f>
        <v>პ/პ თავისუფალი საქართველო</v>
      </c>
      <c r="B5" s="303"/>
      <c r="C5" s="303"/>
      <c r="D5" s="304"/>
      <c r="E5" s="304"/>
      <c r="F5" s="304"/>
      <c r="G5" s="305"/>
      <c r="H5" s="306"/>
      <c r="I5" s="306"/>
      <c r="J5" s="306"/>
      <c r="K5" s="305"/>
    </row>
    <row r="6" spans="1:12" s="199" customFormat="1" ht="13.5" x14ac:dyDescent="0.2">
      <c r="A6" s="141"/>
      <c r="B6" s="141"/>
      <c r="C6" s="141"/>
      <c r="D6" s="308"/>
      <c r="E6" s="308"/>
      <c r="F6" s="308"/>
      <c r="G6" s="193"/>
      <c r="H6" s="193"/>
      <c r="I6" s="193"/>
      <c r="J6" s="193"/>
      <c r="K6" s="193"/>
    </row>
    <row r="7" spans="1:12" s="199" customFormat="1" ht="60" x14ac:dyDescent="0.2">
      <c r="A7" s="309" t="s">
        <v>64</v>
      </c>
      <c r="B7" s="309" t="s">
        <v>484</v>
      </c>
      <c r="C7" s="309" t="s">
        <v>243</v>
      </c>
      <c r="D7" s="310" t="s">
        <v>240</v>
      </c>
      <c r="E7" s="310" t="s">
        <v>241</v>
      </c>
      <c r="F7" s="310" t="s">
        <v>340</v>
      </c>
      <c r="G7" s="310" t="s">
        <v>242</v>
      </c>
      <c r="H7" s="310" t="s">
        <v>492</v>
      </c>
      <c r="I7" s="310" t="s">
        <v>239</v>
      </c>
      <c r="J7" s="310" t="s">
        <v>489</v>
      </c>
      <c r="K7" s="310" t="s">
        <v>490</v>
      </c>
    </row>
    <row r="8" spans="1:12" s="199" customFormat="1" ht="15" x14ac:dyDescent="0.2">
      <c r="A8" s="309">
        <v>1</v>
      </c>
      <c r="B8" s="309">
        <v>2</v>
      </c>
      <c r="C8" s="309">
        <v>3</v>
      </c>
      <c r="D8" s="310">
        <v>4</v>
      </c>
      <c r="E8" s="309">
        <v>5</v>
      </c>
      <c r="F8" s="310">
        <v>6</v>
      </c>
      <c r="G8" s="309">
        <v>7</v>
      </c>
      <c r="H8" s="310">
        <v>8</v>
      </c>
      <c r="I8" s="309">
        <v>9</v>
      </c>
      <c r="J8" s="309">
        <v>10</v>
      </c>
      <c r="K8" s="310">
        <v>11</v>
      </c>
    </row>
    <row r="9" spans="1:12" s="199" customFormat="1" ht="15" x14ac:dyDescent="0.2">
      <c r="A9" s="311">
        <v>1</v>
      </c>
      <c r="B9" s="311"/>
      <c r="C9" s="311"/>
      <c r="D9" s="312"/>
      <c r="E9" s="312"/>
      <c r="F9" s="312"/>
      <c r="G9" s="312"/>
      <c r="H9" s="312"/>
      <c r="I9" s="312"/>
      <c r="J9" s="312"/>
      <c r="K9" s="312"/>
    </row>
    <row r="10" spans="1:12" s="199" customFormat="1" ht="15" x14ac:dyDescent="0.2">
      <c r="A10" s="311">
        <v>2</v>
      </c>
      <c r="B10" s="311"/>
      <c r="C10" s="311"/>
      <c r="D10" s="312"/>
      <c r="E10" s="312"/>
      <c r="F10" s="312"/>
      <c r="G10" s="312"/>
      <c r="H10" s="312"/>
      <c r="I10" s="312"/>
      <c r="J10" s="312"/>
      <c r="K10" s="312"/>
    </row>
    <row r="11" spans="1:12" s="199" customFormat="1" ht="15" x14ac:dyDescent="0.2">
      <c r="A11" s="311">
        <v>3</v>
      </c>
      <c r="B11" s="311"/>
      <c r="C11" s="311"/>
      <c r="D11" s="312"/>
      <c r="E11" s="312"/>
      <c r="F11" s="312"/>
      <c r="G11" s="312"/>
      <c r="H11" s="312"/>
      <c r="I11" s="312"/>
      <c r="J11" s="312"/>
      <c r="K11" s="312"/>
    </row>
    <row r="12" spans="1:12" s="199" customFormat="1" ht="15" x14ac:dyDescent="0.2">
      <c r="A12" s="311">
        <v>4</v>
      </c>
      <c r="B12" s="311"/>
      <c r="C12" s="311"/>
      <c r="D12" s="312"/>
      <c r="E12" s="312"/>
      <c r="F12" s="312"/>
      <c r="G12" s="312"/>
      <c r="H12" s="312"/>
      <c r="I12" s="312"/>
      <c r="J12" s="312"/>
      <c r="K12" s="312"/>
    </row>
    <row r="13" spans="1:12" s="199" customFormat="1" ht="15" x14ac:dyDescent="0.2">
      <c r="A13" s="311">
        <v>5</v>
      </c>
      <c r="B13" s="311"/>
      <c r="C13" s="311"/>
      <c r="D13" s="312"/>
      <c r="E13" s="312"/>
      <c r="F13" s="312"/>
      <c r="G13" s="312"/>
      <c r="H13" s="312"/>
      <c r="I13" s="312"/>
      <c r="J13" s="312"/>
      <c r="K13" s="312"/>
    </row>
    <row r="14" spans="1:12" s="199" customFormat="1" ht="15" x14ac:dyDescent="0.2">
      <c r="A14" s="311">
        <v>6</v>
      </c>
      <c r="B14" s="311"/>
      <c r="C14" s="311"/>
      <c r="D14" s="312"/>
      <c r="E14" s="312"/>
      <c r="F14" s="312"/>
      <c r="G14" s="312"/>
      <c r="H14" s="312"/>
      <c r="I14" s="312"/>
      <c r="J14" s="312"/>
      <c r="K14" s="312"/>
    </row>
    <row r="15" spans="1:12" s="199" customFormat="1" ht="15" x14ac:dyDescent="0.2">
      <c r="A15" s="311">
        <v>7</v>
      </c>
      <c r="B15" s="311"/>
      <c r="C15" s="311"/>
      <c r="D15" s="312"/>
      <c r="E15" s="312"/>
      <c r="F15" s="312"/>
      <c r="G15" s="312"/>
      <c r="H15" s="312"/>
      <c r="I15" s="312"/>
      <c r="J15" s="312"/>
      <c r="K15" s="312"/>
    </row>
    <row r="16" spans="1:12" s="199" customFormat="1" ht="15" x14ac:dyDescent="0.2">
      <c r="A16" s="311">
        <v>8</v>
      </c>
      <c r="B16" s="311"/>
      <c r="C16" s="311"/>
      <c r="D16" s="312"/>
      <c r="E16" s="312"/>
      <c r="F16" s="312"/>
      <c r="G16" s="312"/>
      <c r="H16" s="312"/>
      <c r="I16" s="312"/>
      <c r="J16" s="312"/>
      <c r="K16" s="312"/>
    </row>
    <row r="17" spans="1:11" s="199" customFormat="1" ht="15" x14ac:dyDescent="0.2">
      <c r="A17" s="311">
        <v>9</v>
      </c>
      <c r="B17" s="311"/>
      <c r="C17" s="311"/>
      <c r="D17" s="312"/>
      <c r="E17" s="312"/>
      <c r="F17" s="312"/>
      <c r="G17" s="312"/>
      <c r="H17" s="312"/>
      <c r="I17" s="312"/>
      <c r="J17" s="312"/>
      <c r="K17" s="312"/>
    </row>
    <row r="18" spans="1:11" s="199" customFormat="1" ht="15" x14ac:dyDescent="0.2">
      <c r="A18" s="311">
        <v>10</v>
      </c>
      <c r="B18" s="311"/>
      <c r="C18" s="311"/>
      <c r="D18" s="312"/>
      <c r="E18" s="312"/>
      <c r="F18" s="312"/>
      <c r="G18" s="312"/>
      <c r="H18" s="312"/>
      <c r="I18" s="312"/>
      <c r="J18" s="312"/>
      <c r="K18" s="312"/>
    </row>
    <row r="19" spans="1:11" s="199" customFormat="1" ht="15" x14ac:dyDescent="0.2">
      <c r="A19" s="311">
        <v>11</v>
      </c>
      <c r="B19" s="311"/>
      <c r="C19" s="311"/>
      <c r="D19" s="312"/>
      <c r="E19" s="312"/>
      <c r="F19" s="312"/>
      <c r="G19" s="312"/>
      <c r="H19" s="312"/>
      <c r="I19" s="312"/>
      <c r="J19" s="312"/>
      <c r="K19" s="312"/>
    </row>
    <row r="20" spans="1:11" s="199" customFormat="1" ht="15" x14ac:dyDescent="0.2">
      <c r="A20" s="311">
        <v>12</v>
      </c>
      <c r="B20" s="311"/>
      <c r="C20" s="311"/>
      <c r="D20" s="312"/>
      <c r="E20" s="312"/>
      <c r="F20" s="312"/>
      <c r="G20" s="312"/>
      <c r="H20" s="312"/>
      <c r="I20" s="312"/>
      <c r="J20" s="312"/>
      <c r="K20" s="312"/>
    </row>
    <row r="21" spans="1:11" s="199" customFormat="1" ht="15" x14ac:dyDescent="0.2">
      <c r="A21" s="311">
        <v>13</v>
      </c>
      <c r="B21" s="311"/>
      <c r="C21" s="311"/>
      <c r="D21" s="312"/>
      <c r="E21" s="312"/>
      <c r="F21" s="312"/>
      <c r="G21" s="312"/>
      <c r="H21" s="312"/>
      <c r="I21" s="312"/>
      <c r="J21" s="312"/>
      <c r="K21" s="312"/>
    </row>
    <row r="22" spans="1:11" s="199" customFormat="1" ht="15" x14ac:dyDescent="0.2">
      <c r="A22" s="311">
        <v>14</v>
      </c>
      <c r="B22" s="311"/>
      <c r="C22" s="311"/>
      <c r="D22" s="312"/>
      <c r="E22" s="312"/>
      <c r="F22" s="312"/>
      <c r="G22" s="312"/>
      <c r="H22" s="312"/>
      <c r="I22" s="312"/>
      <c r="J22" s="312"/>
      <c r="K22" s="312"/>
    </row>
    <row r="23" spans="1:11" s="199" customFormat="1" ht="15" x14ac:dyDescent="0.2">
      <c r="A23" s="311">
        <v>15</v>
      </c>
      <c r="B23" s="311"/>
      <c r="C23" s="311"/>
      <c r="D23" s="312"/>
      <c r="E23" s="312"/>
      <c r="F23" s="312"/>
      <c r="G23" s="312"/>
      <c r="H23" s="312"/>
      <c r="I23" s="312"/>
      <c r="J23" s="312"/>
      <c r="K23" s="312"/>
    </row>
    <row r="24" spans="1:11" s="199" customFormat="1" ht="15" x14ac:dyDescent="0.2">
      <c r="A24" s="311">
        <v>16</v>
      </c>
      <c r="B24" s="311"/>
      <c r="C24" s="311"/>
      <c r="D24" s="312"/>
      <c r="E24" s="312"/>
      <c r="F24" s="312"/>
      <c r="G24" s="312"/>
      <c r="H24" s="312"/>
      <c r="I24" s="312"/>
      <c r="J24" s="312"/>
      <c r="K24" s="312"/>
    </row>
    <row r="25" spans="1:11" s="199" customFormat="1" ht="15" x14ac:dyDescent="0.2">
      <c r="A25" s="311">
        <v>17</v>
      </c>
      <c r="B25" s="311"/>
      <c r="C25" s="311"/>
      <c r="D25" s="312"/>
      <c r="E25" s="312"/>
      <c r="F25" s="312"/>
      <c r="G25" s="312"/>
      <c r="H25" s="312"/>
      <c r="I25" s="312"/>
      <c r="J25" s="312"/>
      <c r="K25" s="312"/>
    </row>
    <row r="26" spans="1:11" s="199" customFormat="1" ht="15" x14ac:dyDescent="0.2">
      <c r="A26" s="311">
        <v>18</v>
      </c>
      <c r="B26" s="311"/>
      <c r="C26" s="311"/>
      <c r="D26" s="312"/>
      <c r="E26" s="312"/>
      <c r="F26" s="312"/>
      <c r="G26" s="312"/>
      <c r="H26" s="312"/>
      <c r="I26" s="312"/>
      <c r="J26" s="312"/>
      <c r="K26" s="312"/>
    </row>
    <row r="27" spans="1:11" s="199" customFormat="1" ht="15" x14ac:dyDescent="0.2">
      <c r="A27" s="311" t="s">
        <v>273</v>
      </c>
      <c r="B27" s="311"/>
      <c r="C27" s="311"/>
      <c r="D27" s="312"/>
      <c r="E27" s="312"/>
      <c r="F27" s="312"/>
      <c r="G27" s="312"/>
      <c r="H27" s="312"/>
      <c r="I27" s="312"/>
      <c r="J27" s="312"/>
      <c r="K27" s="312"/>
    </row>
    <row r="28" spans="1:11" x14ac:dyDescent="0.2">
      <c r="A28" s="316"/>
      <c r="B28" s="316"/>
      <c r="C28" s="316"/>
      <c r="D28" s="316"/>
      <c r="E28" s="316"/>
      <c r="F28" s="316"/>
      <c r="G28" s="316"/>
      <c r="H28" s="316"/>
      <c r="I28" s="316"/>
      <c r="J28" s="316"/>
      <c r="K28" s="316"/>
    </row>
    <row r="29" spans="1:11" x14ac:dyDescent="0.2">
      <c r="A29" s="316"/>
      <c r="B29" s="316"/>
      <c r="C29" s="316"/>
      <c r="D29" s="316"/>
      <c r="E29" s="316"/>
      <c r="F29" s="316"/>
      <c r="G29" s="316"/>
      <c r="H29" s="316"/>
      <c r="I29" s="316"/>
      <c r="J29" s="316"/>
      <c r="K29" s="316"/>
    </row>
    <row r="30" spans="1:11" x14ac:dyDescent="0.2">
      <c r="A30" s="317"/>
      <c r="B30" s="317"/>
      <c r="C30" s="317"/>
      <c r="D30" s="316"/>
      <c r="E30" s="316"/>
      <c r="F30" s="316"/>
      <c r="G30" s="316"/>
      <c r="H30" s="316"/>
      <c r="I30" s="316"/>
      <c r="J30" s="316"/>
      <c r="K30" s="316"/>
    </row>
    <row r="31" spans="1:11" ht="15" x14ac:dyDescent="0.3">
      <c r="A31" s="318"/>
      <c r="B31" s="318"/>
      <c r="C31" s="318"/>
      <c r="D31" s="319" t="s">
        <v>107</v>
      </c>
      <c r="E31" s="318"/>
      <c r="F31" s="318"/>
      <c r="G31" s="320"/>
      <c r="H31" s="318"/>
      <c r="I31" s="318"/>
      <c r="J31" s="318"/>
      <c r="K31" s="318"/>
    </row>
    <row r="32" spans="1:11" ht="15" x14ac:dyDescent="0.3">
      <c r="A32" s="318"/>
      <c r="B32" s="318"/>
      <c r="C32" s="318"/>
      <c r="D32" s="318"/>
      <c r="E32" s="321"/>
      <c r="F32" s="318"/>
      <c r="H32" s="321"/>
      <c r="I32" s="321"/>
      <c r="J32" s="322"/>
    </row>
    <row r="33" spans="4:9" ht="15" x14ac:dyDescent="0.3">
      <c r="D33" s="318"/>
      <c r="E33" s="323" t="s">
        <v>263</v>
      </c>
      <c r="F33" s="318"/>
      <c r="H33" s="324" t="s">
        <v>268</v>
      </c>
      <c r="I33" s="324"/>
    </row>
    <row r="34" spans="4:9" ht="15" x14ac:dyDescent="0.3">
      <c r="D34" s="318"/>
      <c r="E34" s="325" t="s">
        <v>139</v>
      </c>
      <c r="F34" s="318"/>
      <c r="H34" s="318" t="s">
        <v>264</v>
      </c>
      <c r="I34" s="318"/>
    </row>
    <row r="35" spans="4:9" ht="15" x14ac:dyDescent="0.3">
      <c r="D35" s="318"/>
      <c r="E35" s="325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 x14ac:dyDescent="0.2">
      <c r="A1" s="136" t="s">
        <v>427</v>
      </c>
      <c r="B1" s="137"/>
      <c r="C1" s="137"/>
      <c r="D1" s="137"/>
      <c r="E1" s="137"/>
      <c r="F1" s="137"/>
      <c r="G1" s="137"/>
      <c r="H1" s="143"/>
      <c r="I1" s="77" t="s">
        <v>109</v>
      </c>
    </row>
    <row r="2" spans="1:13" customFormat="1" ht="15" x14ac:dyDescent="0.3">
      <c r="A2" s="104" t="s">
        <v>140</v>
      </c>
      <c r="B2" s="137"/>
      <c r="C2" s="137"/>
      <c r="D2" s="137"/>
      <c r="E2" s="137"/>
      <c r="F2" s="137"/>
      <c r="G2" s="137"/>
      <c r="H2" s="143"/>
      <c r="I2" s="206" t="str">
        <f>'ფორმა N1'!L2</f>
        <v>01/01/2017-31/12/2017</v>
      </c>
    </row>
    <row r="3" spans="1:13" customFormat="1" ht="15" x14ac:dyDescent="0.2">
      <c r="A3" s="137"/>
      <c r="B3" s="137"/>
      <c r="C3" s="137"/>
      <c r="D3" s="137"/>
      <c r="E3" s="137"/>
      <c r="F3" s="137"/>
      <c r="G3" s="137"/>
      <c r="H3" s="140"/>
      <c r="I3" s="140"/>
      <c r="M3" s="184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 x14ac:dyDescent="0.3">
      <c r="A5" s="208" t="str">
        <f>'ფორმა N1'!A5</f>
        <v>პ/პ თავისუფალი საქართველო</v>
      </c>
      <c r="B5" s="79"/>
      <c r="C5" s="79"/>
      <c r="D5" s="210"/>
      <c r="E5" s="210"/>
      <c r="F5" s="210"/>
      <c r="G5" s="210"/>
      <c r="H5" s="210"/>
      <c r="I5" s="209"/>
    </row>
    <row r="6" spans="1:1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75" x14ac:dyDescent="0.2">
      <c r="A7" s="146" t="s">
        <v>64</v>
      </c>
      <c r="B7" s="135" t="s">
        <v>366</v>
      </c>
      <c r="C7" s="135" t="s">
        <v>367</v>
      </c>
      <c r="D7" s="135" t="s">
        <v>372</v>
      </c>
      <c r="E7" s="135" t="s">
        <v>373</v>
      </c>
      <c r="F7" s="135" t="s">
        <v>368</v>
      </c>
      <c r="G7" s="135" t="s">
        <v>369</v>
      </c>
      <c r="H7" s="135" t="s">
        <v>380</v>
      </c>
      <c r="I7" s="135" t="s">
        <v>370</v>
      </c>
    </row>
    <row r="8" spans="1:13" customFormat="1" ht="15" x14ac:dyDescent="0.2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05"/>
      <c r="G9" s="205"/>
      <c r="H9" s="205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05"/>
      <c r="G10" s="205"/>
      <c r="H10" s="205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05"/>
      <c r="G11" s="205"/>
      <c r="H11" s="205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05"/>
      <c r="G12" s="205"/>
      <c r="H12" s="205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05"/>
      <c r="G13" s="205"/>
      <c r="H13" s="205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05"/>
      <c r="G14" s="205"/>
      <c r="H14" s="205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05"/>
      <c r="G15" s="205"/>
      <c r="H15" s="205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05"/>
      <c r="G16" s="205"/>
      <c r="H16" s="205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05"/>
      <c r="G17" s="205"/>
      <c r="H17" s="205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05"/>
      <c r="G18" s="205"/>
      <c r="H18" s="205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05"/>
      <c r="G19" s="205"/>
      <c r="H19" s="205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05"/>
      <c r="G20" s="205"/>
      <c r="H20" s="205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05"/>
      <c r="G21" s="205"/>
      <c r="H21" s="205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05"/>
      <c r="G22" s="205"/>
      <c r="H22" s="205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05"/>
      <c r="G23" s="205"/>
      <c r="H23" s="205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05"/>
      <c r="G24" s="205"/>
      <c r="H24" s="205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05"/>
      <c r="G25" s="205"/>
      <c r="H25" s="205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05"/>
      <c r="G26" s="205"/>
      <c r="H26" s="205"/>
      <c r="I26" s="26"/>
    </row>
    <row r="27" spans="1:9" customFormat="1" ht="15" x14ac:dyDescent="0.2">
      <c r="A27" s="66" t="s">
        <v>273</v>
      </c>
      <c r="B27" s="26"/>
      <c r="C27" s="26"/>
      <c r="D27" s="26"/>
      <c r="E27" s="26"/>
      <c r="F27" s="205"/>
      <c r="G27" s="205"/>
      <c r="H27" s="205"/>
      <c r="I27" s="26"/>
    </row>
    <row r="28" spans="1:9" x14ac:dyDescent="0.2">
      <c r="A28" s="212"/>
      <c r="B28" s="212"/>
      <c r="C28" s="212"/>
      <c r="D28" s="212"/>
      <c r="E28" s="212"/>
      <c r="F28" s="212"/>
      <c r="G28" s="212"/>
      <c r="H28" s="212"/>
      <c r="I28" s="212"/>
    </row>
    <row r="29" spans="1:9" x14ac:dyDescent="0.2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 x14ac:dyDescent="0.2">
      <c r="A30" s="213"/>
      <c r="B30" s="212"/>
      <c r="C30" s="212"/>
      <c r="D30" s="212"/>
      <c r="E30" s="212"/>
      <c r="F30" s="212"/>
      <c r="G30" s="212"/>
      <c r="H30" s="212"/>
      <c r="I30" s="212"/>
    </row>
    <row r="31" spans="1:9" ht="15" x14ac:dyDescent="0.3">
      <c r="A31" s="183"/>
      <c r="B31" s="185" t="s">
        <v>107</v>
      </c>
      <c r="C31" s="183"/>
      <c r="D31" s="183"/>
      <c r="E31" s="186"/>
      <c r="F31" s="183"/>
      <c r="G31" s="183"/>
      <c r="H31" s="183"/>
      <c r="I31" s="183"/>
    </row>
    <row r="32" spans="1:9" ht="15" x14ac:dyDescent="0.3">
      <c r="A32" s="183"/>
      <c r="B32" s="183"/>
      <c r="C32" s="187"/>
      <c r="D32" s="183"/>
      <c r="F32" s="187"/>
      <c r="G32" s="218"/>
    </row>
    <row r="33" spans="2:6" ht="15" x14ac:dyDescent="0.3">
      <c r="B33" s="183"/>
      <c r="C33" s="189" t="s">
        <v>263</v>
      </c>
      <c r="D33" s="183"/>
      <c r="F33" s="190" t="s">
        <v>268</v>
      </c>
    </row>
    <row r="34" spans="2:6" ht="15" x14ac:dyDescent="0.3">
      <c r="B34" s="183"/>
      <c r="C34" s="191" t="s">
        <v>139</v>
      </c>
      <c r="D34" s="183"/>
      <c r="F34" s="183" t="s">
        <v>264</v>
      </c>
    </row>
    <row r="35" spans="2:6" ht="15" x14ac:dyDescent="0.3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 x14ac:dyDescent="0.3">
      <c r="A1" s="73" t="s">
        <v>385</v>
      </c>
      <c r="B1" s="75"/>
      <c r="C1" s="75"/>
      <c r="D1" s="75"/>
      <c r="E1" s="75"/>
      <c r="F1" s="75"/>
      <c r="G1" s="75"/>
      <c r="H1" s="75"/>
      <c r="I1" s="162" t="s">
        <v>198</v>
      </c>
      <c r="J1" s="163"/>
    </row>
    <row r="2" spans="1:10" x14ac:dyDescent="0.3">
      <c r="A2" s="75" t="s">
        <v>140</v>
      </c>
      <c r="B2" s="75"/>
      <c r="C2" s="75"/>
      <c r="D2" s="75"/>
      <c r="E2" s="75"/>
      <c r="F2" s="75"/>
      <c r="G2" s="75"/>
      <c r="H2" s="75"/>
      <c r="I2" s="164" t="str">
        <f>'ფორმა N1'!L2</f>
        <v>01/01/2017-31/12/2017</v>
      </c>
      <c r="J2" s="163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1"/>
      <c r="J3" s="163"/>
    </row>
    <row r="4" spans="1:10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x14ac:dyDescent="0.3">
      <c r="A5" s="208" t="str">
        <f>'ფორმა N1'!A5</f>
        <v>პ/პ თავისუფალი საქართველო</v>
      </c>
      <c r="B5" s="208"/>
      <c r="C5" s="208"/>
      <c r="D5" s="208"/>
      <c r="E5" s="208"/>
      <c r="F5" s="208"/>
      <c r="G5" s="208"/>
      <c r="H5" s="208"/>
      <c r="I5" s="208"/>
      <c r="J5" s="190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 x14ac:dyDescent="0.3">
      <c r="A8" s="165" t="s">
        <v>64</v>
      </c>
      <c r="B8" s="287" t="s">
        <v>363</v>
      </c>
      <c r="C8" s="288" t="s">
        <v>405</v>
      </c>
      <c r="D8" s="288" t="s">
        <v>406</v>
      </c>
      <c r="E8" s="288" t="s">
        <v>364</v>
      </c>
      <c r="F8" s="288" t="s">
        <v>377</v>
      </c>
      <c r="G8" s="288" t="s">
        <v>378</v>
      </c>
      <c r="H8" s="288" t="s">
        <v>410</v>
      </c>
      <c r="I8" s="166" t="s">
        <v>379</v>
      </c>
      <c r="J8" s="104"/>
    </row>
    <row r="9" spans="1:10" x14ac:dyDescent="0.3">
      <c r="A9" s="168">
        <v>1</v>
      </c>
      <c r="B9" s="196"/>
      <c r="C9" s="173"/>
      <c r="D9" s="173"/>
      <c r="E9" s="172"/>
      <c r="F9" s="172"/>
      <c r="G9" s="172"/>
      <c r="H9" s="172"/>
      <c r="I9" s="172"/>
      <c r="J9" s="104"/>
    </row>
    <row r="10" spans="1:10" x14ac:dyDescent="0.3">
      <c r="A10" s="168">
        <v>2</v>
      </c>
      <c r="B10" s="196"/>
      <c r="C10" s="173"/>
      <c r="D10" s="173"/>
      <c r="E10" s="172"/>
      <c r="F10" s="172"/>
      <c r="G10" s="172"/>
      <c r="H10" s="172"/>
      <c r="I10" s="172"/>
      <c r="J10" s="104"/>
    </row>
    <row r="11" spans="1:10" x14ac:dyDescent="0.3">
      <c r="A11" s="168">
        <v>3</v>
      </c>
      <c r="B11" s="196"/>
      <c r="C11" s="173"/>
      <c r="D11" s="173"/>
      <c r="E11" s="172"/>
      <c r="F11" s="172"/>
      <c r="G11" s="172"/>
      <c r="H11" s="172"/>
      <c r="I11" s="172"/>
      <c r="J11" s="104"/>
    </row>
    <row r="12" spans="1:10" x14ac:dyDescent="0.3">
      <c r="A12" s="168">
        <v>4</v>
      </c>
      <c r="B12" s="196"/>
      <c r="C12" s="173"/>
      <c r="D12" s="173"/>
      <c r="E12" s="172"/>
      <c r="F12" s="172"/>
      <c r="G12" s="172"/>
      <c r="H12" s="172"/>
      <c r="I12" s="172"/>
      <c r="J12" s="104"/>
    </row>
    <row r="13" spans="1:10" x14ac:dyDescent="0.3">
      <c r="A13" s="168">
        <v>5</v>
      </c>
      <c r="B13" s="196"/>
      <c r="C13" s="173"/>
      <c r="D13" s="173"/>
      <c r="E13" s="172"/>
      <c r="F13" s="172"/>
      <c r="G13" s="172"/>
      <c r="H13" s="172"/>
      <c r="I13" s="172"/>
      <c r="J13" s="104"/>
    </row>
    <row r="14" spans="1:10" x14ac:dyDescent="0.3">
      <c r="A14" s="168">
        <v>6</v>
      </c>
      <c r="B14" s="196"/>
      <c r="C14" s="173"/>
      <c r="D14" s="173"/>
      <c r="E14" s="172"/>
      <c r="F14" s="172"/>
      <c r="G14" s="172"/>
      <c r="H14" s="172"/>
      <c r="I14" s="172"/>
      <c r="J14" s="104"/>
    </row>
    <row r="15" spans="1:10" x14ac:dyDescent="0.3">
      <c r="A15" s="168">
        <v>7</v>
      </c>
      <c r="B15" s="196"/>
      <c r="C15" s="173"/>
      <c r="D15" s="173"/>
      <c r="E15" s="172"/>
      <c r="F15" s="172"/>
      <c r="G15" s="172"/>
      <c r="H15" s="172"/>
      <c r="I15" s="172"/>
      <c r="J15" s="104"/>
    </row>
    <row r="16" spans="1:10" x14ac:dyDescent="0.3">
      <c r="A16" s="168">
        <v>8</v>
      </c>
      <c r="B16" s="196"/>
      <c r="C16" s="173"/>
      <c r="D16" s="173"/>
      <c r="E16" s="172"/>
      <c r="F16" s="172"/>
      <c r="G16" s="172"/>
      <c r="H16" s="172"/>
      <c r="I16" s="172"/>
      <c r="J16" s="104"/>
    </row>
    <row r="17" spans="1:10" x14ac:dyDescent="0.3">
      <c r="A17" s="168">
        <v>9</v>
      </c>
      <c r="B17" s="196"/>
      <c r="C17" s="173"/>
      <c r="D17" s="173"/>
      <c r="E17" s="172"/>
      <c r="F17" s="172"/>
      <c r="G17" s="172"/>
      <c r="H17" s="172"/>
      <c r="I17" s="172"/>
      <c r="J17" s="104"/>
    </row>
    <row r="18" spans="1:10" x14ac:dyDescent="0.3">
      <c r="A18" s="168">
        <v>10</v>
      </c>
      <c r="B18" s="196"/>
      <c r="C18" s="173"/>
      <c r="D18" s="173"/>
      <c r="E18" s="172"/>
      <c r="F18" s="172"/>
      <c r="G18" s="172"/>
      <c r="H18" s="172"/>
      <c r="I18" s="172"/>
      <c r="J18" s="104"/>
    </row>
    <row r="19" spans="1:10" x14ac:dyDescent="0.3">
      <c r="A19" s="168">
        <v>11</v>
      </c>
      <c r="B19" s="196"/>
      <c r="C19" s="173"/>
      <c r="D19" s="173"/>
      <c r="E19" s="172"/>
      <c r="F19" s="172"/>
      <c r="G19" s="172"/>
      <c r="H19" s="172"/>
      <c r="I19" s="172"/>
      <c r="J19" s="104"/>
    </row>
    <row r="20" spans="1:10" x14ac:dyDescent="0.3">
      <c r="A20" s="168">
        <v>12</v>
      </c>
      <c r="B20" s="196"/>
      <c r="C20" s="173"/>
      <c r="D20" s="173"/>
      <c r="E20" s="172"/>
      <c r="F20" s="172"/>
      <c r="G20" s="172"/>
      <c r="H20" s="172"/>
      <c r="I20" s="172"/>
      <c r="J20" s="104"/>
    </row>
    <row r="21" spans="1:10" x14ac:dyDescent="0.3">
      <c r="A21" s="168">
        <v>13</v>
      </c>
      <c r="B21" s="196"/>
      <c r="C21" s="173"/>
      <c r="D21" s="173"/>
      <c r="E21" s="172"/>
      <c r="F21" s="172"/>
      <c r="G21" s="172"/>
      <c r="H21" s="172"/>
      <c r="I21" s="172"/>
      <c r="J21" s="104"/>
    </row>
    <row r="22" spans="1:10" x14ac:dyDescent="0.3">
      <c r="A22" s="168">
        <v>14</v>
      </c>
      <c r="B22" s="196"/>
      <c r="C22" s="173"/>
      <c r="D22" s="173"/>
      <c r="E22" s="172"/>
      <c r="F22" s="172"/>
      <c r="G22" s="172"/>
      <c r="H22" s="172"/>
      <c r="I22" s="172"/>
      <c r="J22" s="104"/>
    </row>
    <row r="23" spans="1:10" x14ac:dyDescent="0.3">
      <c r="A23" s="168">
        <v>15</v>
      </c>
      <c r="B23" s="196"/>
      <c r="C23" s="173"/>
      <c r="D23" s="173"/>
      <c r="E23" s="172"/>
      <c r="F23" s="172"/>
      <c r="G23" s="172"/>
      <c r="H23" s="172"/>
      <c r="I23" s="172"/>
      <c r="J23" s="104"/>
    </row>
    <row r="24" spans="1:10" x14ac:dyDescent="0.3">
      <c r="A24" s="168">
        <v>16</v>
      </c>
      <c r="B24" s="196"/>
      <c r="C24" s="173"/>
      <c r="D24" s="173"/>
      <c r="E24" s="172"/>
      <c r="F24" s="172"/>
      <c r="G24" s="172"/>
      <c r="H24" s="172"/>
      <c r="I24" s="172"/>
      <c r="J24" s="104"/>
    </row>
    <row r="25" spans="1:10" x14ac:dyDescent="0.3">
      <c r="A25" s="168">
        <v>17</v>
      </c>
      <c r="B25" s="196"/>
      <c r="C25" s="173"/>
      <c r="D25" s="173"/>
      <c r="E25" s="172"/>
      <c r="F25" s="172"/>
      <c r="G25" s="172"/>
      <c r="H25" s="172"/>
      <c r="I25" s="172"/>
      <c r="J25" s="104"/>
    </row>
    <row r="26" spans="1:10" x14ac:dyDescent="0.3">
      <c r="A26" s="168">
        <v>18</v>
      </c>
      <c r="B26" s="196"/>
      <c r="C26" s="173"/>
      <c r="D26" s="173"/>
      <c r="E26" s="172"/>
      <c r="F26" s="172"/>
      <c r="G26" s="172"/>
      <c r="H26" s="172"/>
      <c r="I26" s="172"/>
      <c r="J26" s="104"/>
    </row>
    <row r="27" spans="1:10" x14ac:dyDescent="0.3">
      <c r="A27" s="168">
        <v>19</v>
      </c>
      <c r="B27" s="196"/>
      <c r="C27" s="173"/>
      <c r="D27" s="173"/>
      <c r="E27" s="172"/>
      <c r="F27" s="172"/>
      <c r="G27" s="172"/>
      <c r="H27" s="172"/>
      <c r="I27" s="172"/>
      <c r="J27" s="104"/>
    </row>
    <row r="28" spans="1:10" x14ac:dyDescent="0.3">
      <c r="A28" s="168">
        <v>20</v>
      </c>
      <c r="B28" s="196"/>
      <c r="C28" s="173"/>
      <c r="D28" s="173"/>
      <c r="E28" s="172"/>
      <c r="F28" s="172"/>
      <c r="G28" s="172"/>
      <c r="H28" s="172"/>
      <c r="I28" s="172"/>
      <c r="J28" s="104"/>
    </row>
    <row r="29" spans="1:10" x14ac:dyDescent="0.3">
      <c r="A29" s="168">
        <v>21</v>
      </c>
      <c r="B29" s="196"/>
      <c r="C29" s="176"/>
      <c r="D29" s="176"/>
      <c r="E29" s="175"/>
      <c r="F29" s="175"/>
      <c r="G29" s="175"/>
      <c r="H29" s="250"/>
      <c r="I29" s="172"/>
      <c r="J29" s="104"/>
    </row>
    <row r="30" spans="1:10" x14ac:dyDescent="0.3">
      <c r="A30" s="168">
        <v>22</v>
      </c>
      <c r="B30" s="196"/>
      <c r="C30" s="176"/>
      <c r="D30" s="176"/>
      <c r="E30" s="175"/>
      <c r="F30" s="175"/>
      <c r="G30" s="175"/>
      <c r="H30" s="250"/>
      <c r="I30" s="172"/>
      <c r="J30" s="104"/>
    </row>
    <row r="31" spans="1:10" x14ac:dyDescent="0.3">
      <c r="A31" s="168">
        <v>23</v>
      </c>
      <c r="B31" s="196"/>
      <c r="C31" s="176"/>
      <c r="D31" s="176"/>
      <c r="E31" s="175"/>
      <c r="F31" s="175"/>
      <c r="G31" s="175"/>
      <c r="H31" s="250"/>
      <c r="I31" s="172"/>
      <c r="J31" s="104"/>
    </row>
    <row r="32" spans="1:10" x14ac:dyDescent="0.3">
      <c r="A32" s="168">
        <v>24</v>
      </c>
      <c r="B32" s="196"/>
      <c r="C32" s="176"/>
      <c r="D32" s="176"/>
      <c r="E32" s="175"/>
      <c r="F32" s="175"/>
      <c r="G32" s="175"/>
      <c r="H32" s="250"/>
      <c r="I32" s="172"/>
      <c r="J32" s="104"/>
    </row>
    <row r="33" spans="1:12" x14ac:dyDescent="0.3">
      <c r="A33" s="168">
        <v>25</v>
      </c>
      <c r="B33" s="196"/>
      <c r="C33" s="176"/>
      <c r="D33" s="176"/>
      <c r="E33" s="175"/>
      <c r="F33" s="175"/>
      <c r="G33" s="175"/>
      <c r="H33" s="250"/>
      <c r="I33" s="172"/>
      <c r="J33" s="104"/>
    </row>
    <row r="34" spans="1:12" x14ac:dyDescent="0.3">
      <c r="A34" s="168">
        <v>26</v>
      </c>
      <c r="B34" s="196"/>
      <c r="C34" s="176"/>
      <c r="D34" s="176"/>
      <c r="E34" s="175"/>
      <c r="F34" s="175"/>
      <c r="G34" s="175"/>
      <c r="H34" s="250"/>
      <c r="I34" s="172"/>
      <c r="J34" s="104"/>
    </row>
    <row r="35" spans="1:12" x14ac:dyDescent="0.3">
      <c r="A35" s="168">
        <v>27</v>
      </c>
      <c r="B35" s="196"/>
      <c r="C35" s="176"/>
      <c r="D35" s="176"/>
      <c r="E35" s="175"/>
      <c r="F35" s="175"/>
      <c r="G35" s="175"/>
      <c r="H35" s="250"/>
      <c r="I35" s="172"/>
      <c r="J35" s="104"/>
    </row>
    <row r="36" spans="1:12" x14ac:dyDescent="0.3">
      <c r="A36" s="168">
        <v>28</v>
      </c>
      <c r="B36" s="196"/>
      <c r="C36" s="176"/>
      <c r="D36" s="176"/>
      <c r="E36" s="175"/>
      <c r="F36" s="175"/>
      <c r="G36" s="175"/>
      <c r="H36" s="250"/>
      <c r="I36" s="172"/>
      <c r="J36" s="104"/>
    </row>
    <row r="37" spans="1:12" x14ac:dyDescent="0.3">
      <c r="A37" s="168">
        <v>29</v>
      </c>
      <c r="B37" s="196"/>
      <c r="C37" s="176"/>
      <c r="D37" s="176"/>
      <c r="E37" s="175"/>
      <c r="F37" s="175"/>
      <c r="G37" s="175"/>
      <c r="H37" s="250"/>
      <c r="I37" s="172"/>
      <c r="J37" s="104"/>
    </row>
    <row r="38" spans="1:12" x14ac:dyDescent="0.3">
      <c r="A38" s="168" t="s">
        <v>273</v>
      </c>
      <c r="B38" s="196"/>
      <c r="C38" s="176"/>
      <c r="D38" s="176"/>
      <c r="E38" s="175"/>
      <c r="F38" s="175"/>
      <c r="G38" s="251"/>
      <c r="H38" s="260" t="s">
        <v>398</v>
      </c>
      <c r="I38" s="291">
        <f>SUM(I9:I37)</f>
        <v>0</v>
      </c>
      <c r="J38" s="104"/>
    </row>
    <row r="40" spans="1:12" x14ac:dyDescent="0.3">
      <c r="A40" s="183" t="s">
        <v>428</v>
      </c>
    </row>
    <row r="42" spans="1:12" x14ac:dyDescent="0.3">
      <c r="B42" s="185" t="s">
        <v>107</v>
      </c>
      <c r="F42" s="186"/>
    </row>
    <row r="43" spans="1:12" x14ac:dyDescent="0.3">
      <c r="F43" s="184"/>
      <c r="I43" s="184"/>
      <c r="J43" s="184"/>
      <c r="K43" s="184"/>
      <c r="L43" s="184"/>
    </row>
    <row r="44" spans="1:12" x14ac:dyDescent="0.3">
      <c r="C44" s="187"/>
      <c r="F44" s="187"/>
      <c r="G44" s="187"/>
      <c r="H44" s="190"/>
      <c r="I44" s="188"/>
      <c r="J44" s="184"/>
      <c r="K44" s="184"/>
      <c r="L44" s="184"/>
    </row>
    <row r="45" spans="1:12" x14ac:dyDescent="0.3">
      <c r="A45" s="184"/>
      <c r="C45" s="189" t="s">
        <v>263</v>
      </c>
      <c r="F45" s="190" t="s">
        <v>268</v>
      </c>
      <c r="G45" s="189"/>
      <c r="H45" s="189"/>
      <c r="I45" s="188"/>
      <c r="J45" s="184"/>
      <c r="K45" s="184"/>
      <c r="L45" s="184"/>
    </row>
    <row r="46" spans="1:12" x14ac:dyDescent="0.3">
      <c r="A46" s="184"/>
      <c r="C46" s="191" t="s">
        <v>139</v>
      </c>
      <c r="F46" s="183" t="s">
        <v>264</v>
      </c>
      <c r="I46" s="184"/>
      <c r="J46" s="184"/>
      <c r="K46" s="184"/>
      <c r="L46" s="184"/>
    </row>
    <row r="47" spans="1:12" s="184" customFormat="1" x14ac:dyDescent="0.3">
      <c r="B47" s="183"/>
      <c r="C47" s="191"/>
      <c r="G47" s="191"/>
      <c r="H47" s="191"/>
    </row>
    <row r="48" spans="1:12" s="184" customFormat="1" ht="12.75" x14ac:dyDescent="0.2"/>
    <row r="49" s="184" customFormat="1" ht="12.75" x14ac:dyDescent="0.2"/>
    <row r="50" s="184" customFormat="1" ht="12.75" x14ac:dyDescent="0.2"/>
    <row r="51" s="18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12" sqref="H12"/>
    </sheetView>
  </sheetViews>
  <sheetFormatPr defaultRowHeight="12.75" x14ac:dyDescent="0.2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 x14ac:dyDescent="0.2">
      <c r="A1" s="192" t="s">
        <v>570</v>
      </c>
      <c r="B1" s="193"/>
      <c r="C1" s="193"/>
      <c r="D1" s="193"/>
      <c r="E1" s="193"/>
      <c r="F1" s="193"/>
      <c r="G1" s="193"/>
      <c r="H1" s="193"/>
      <c r="I1" s="370"/>
      <c r="J1" s="371"/>
      <c r="K1" s="371"/>
      <c r="L1" s="371"/>
      <c r="M1" s="371" t="s">
        <v>571</v>
      </c>
      <c r="N1" s="370"/>
    </row>
    <row r="2" spans="1:14" ht="15" x14ac:dyDescent="0.2">
      <c r="A2" s="370" t="s">
        <v>572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489" t="s">
        <v>513</v>
      </c>
      <c r="N2" s="490"/>
    </row>
    <row r="3" spans="1:14" x14ac:dyDescent="0.2">
      <c r="A3" s="370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370"/>
    </row>
    <row r="4" spans="1:14" ht="15" x14ac:dyDescent="0.3">
      <c r="A4" s="113" t="s">
        <v>269</v>
      </c>
      <c r="B4" s="193"/>
      <c r="C4" s="193"/>
      <c r="D4" s="372"/>
      <c r="E4" s="373"/>
      <c r="F4" s="372"/>
      <c r="G4" s="194"/>
      <c r="H4" s="194"/>
      <c r="I4" s="194"/>
      <c r="J4" s="194"/>
      <c r="K4" s="194"/>
      <c r="L4" s="193"/>
      <c r="M4" s="194"/>
      <c r="N4" s="370"/>
    </row>
    <row r="5" spans="1:14" x14ac:dyDescent="0.2">
      <c r="A5" s="374" t="str">
        <f>'[3]ფორმა N1'!D4</f>
        <v>პ/პ თავისუფალი საქართველო</v>
      </c>
      <c r="B5" s="374"/>
      <c r="C5" s="374"/>
      <c r="D5" s="374"/>
      <c r="E5" s="375"/>
      <c r="F5" s="375"/>
      <c r="G5" s="375"/>
      <c r="H5" s="375"/>
      <c r="I5" s="375"/>
      <c r="J5" s="375"/>
      <c r="K5" s="375"/>
      <c r="L5" s="375"/>
      <c r="M5" s="375"/>
      <c r="N5" s="370"/>
    </row>
    <row r="6" spans="1:14" ht="13.5" thickBot="1" x14ac:dyDescent="0.25">
      <c r="A6" s="376"/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0"/>
    </row>
    <row r="7" spans="1:14" ht="51" x14ac:dyDescent="0.2">
      <c r="A7" s="377" t="s">
        <v>64</v>
      </c>
      <c r="B7" s="378" t="s">
        <v>573</v>
      </c>
      <c r="C7" s="378" t="s">
        <v>574</v>
      </c>
      <c r="D7" s="379" t="s">
        <v>575</v>
      </c>
      <c r="E7" s="379" t="s">
        <v>270</v>
      </c>
      <c r="F7" s="379" t="s">
        <v>576</v>
      </c>
      <c r="G7" s="379" t="s">
        <v>577</v>
      </c>
      <c r="H7" s="378" t="s">
        <v>578</v>
      </c>
      <c r="I7" s="380" t="s">
        <v>579</v>
      </c>
      <c r="J7" s="380" t="s">
        <v>580</v>
      </c>
      <c r="K7" s="381" t="s">
        <v>581</v>
      </c>
      <c r="L7" s="381" t="s">
        <v>582</v>
      </c>
      <c r="M7" s="379" t="s">
        <v>571</v>
      </c>
      <c r="N7" s="370"/>
    </row>
    <row r="8" spans="1:14" x14ac:dyDescent="0.2">
      <c r="A8" s="382">
        <v>1</v>
      </c>
      <c r="B8" s="383">
        <v>2</v>
      </c>
      <c r="C8" s="383">
        <v>3</v>
      </c>
      <c r="D8" s="384">
        <v>4</v>
      </c>
      <c r="E8" s="384">
        <v>5</v>
      </c>
      <c r="F8" s="384">
        <v>6</v>
      </c>
      <c r="G8" s="384">
        <v>7</v>
      </c>
      <c r="H8" s="384">
        <v>8</v>
      </c>
      <c r="I8" s="384">
        <v>9</v>
      </c>
      <c r="J8" s="384">
        <v>10</v>
      </c>
      <c r="K8" s="384">
        <v>11</v>
      </c>
      <c r="L8" s="384">
        <v>12</v>
      </c>
      <c r="M8" s="384">
        <v>13</v>
      </c>
      <c r="N8" s="370"/>
    </row>
    <row r="9" spans="1:14" ht="15" x14ac:dyDescent="0.25">
      <c r="A9" s="385">
        <v>1</v>
      </c>
      <c r="B9" s="196"/>
      <c r="C9" s="386"/>
      <c r="D9" s="385"/>
      <c r="E9" s="385"/>
      <c r="F9" s="385"/>
      <c r="G9" s="385"/>
      <c r="H9" s="385"/>
      <c r="I9" s="385"/>
      <c r="J9" s="385"/>
      <c r="K9" s="385"/>
      <c r="L9" s="385"/>
      <c r="M9" s="387" t="str">
        <f t="shared" ref="M9:M33" si="0">IF(ISBLANK(B9),"",$M$2)</f>
        <v/>
      </c>
      <c r="N9" s="370"/>
    </row>
    <row r="10" spans="1:14" ht="15" x14ac:dyDescent="0.25">
      <c r="A10" s="385">
        <v>2</v>
      </c>
      <c r="B10" s="196"/>
      <c r="C10" s="386"/>
      <c r="D10" s="385"/>
      <c r="E10" s="385"/>
      <c r="F10" s="385"/>
      <c r="G10" s="385"/>
      <c r="H10" s="385"/>
      <c r="I10" s="385"/>
      <c r="J10" s="385"/>
      <c r="K10" s="385"/>
      <c r="L10" s="385"/>
      <c r="M10" s="387" t="str">
        <f t="shared" si="0"/>
        <v/>
      </c>
      <c r="N10" s="370"/>
    </row>
    <row r="11" spans="1:14" ht="15" x14ac:dyDescent="0.25">
      <c r="A11" s="385">
        <v>3</v>
      </c>
      <c r="B11" s="196"/>
      <c r="C11" s="386"/>
      <c r="D11" s="385"/>
      <c r="E11" s="385"/>
      <c r="F11" s="385"/>
      <c r="G11" s="385"/>
      <c r="H11" s="385"/>
      <c r="I11" s="385"/>
      <c r="J11" s="385"/>
      <c r="K11" s="385"/>
      <c r="L11" s="385"/>
      <c r="M11" s="387" t="str">
        <f t="shared" si="0"/>
        <v/>
      </c>
      <c r="N11" s="370"/>
    </row>
    <row r="12" spans="1:14" ht="15" x14ac:dyDescent="0.25">
      <c r="A12" s="385">
        <v>4</v>
      </c>
      <c r="B12" s="196"/>
      <c r="C12" s="386"/>
      <c r="D12" s="385"/>
      <c r="E12" s="385"/>
      <c r="F12" s="385"/>
      <c r="G12" s="385"/>
      <c r="H12" s="385"/>
      <c r="I12" s="385"/>
      <c r="J12" s="385"/>
      <c r="K12" s="385"/>
      <c r="L12" s="385"/>
      <c r="M12" s="387" t="str">
        <f t="shared" si="0"/>
        <v/>
      </c>
      <c r="N12" s="370"/>
    </row>
    <row r="13" spans="1:14" ht="15" x14ac:dyDescent="0.25">
      <c r="A13" s="385">
        <v>5</v>
      </c>
      <c r="B13" s="196"/>
      <c r="C13" s="386"/>
      <c r="D13" s="385"/>
      <c r="E13" s="385"/>
      <c r="F13" s="385"/>
      <c r="G13" s="385"/>
      <c r="H13" s="385"/>
      <c r="I13" s="385"/>
      <c r="J13" s="385"/>
      <c r="K13" s="385"/>
      <c r="L13" s="385"/>
      <c r="M13" s="387" t="str">
        <f t="shared" si="0"/>
        <v/>
      </c>
      <c r="N13" s="370"/>
    </row>
    <row r="14" spans="1:14" ht="15" x14ac:dyDescent="0.25">
      <c r="A14" s="385">
        <v>6</v>
      </c>
      <c r="B14" s="196"/>
      <c r="C14" s="386"/>
      <c r="D14" s="385"/>
      <c r="E14" s="385"/>
      <c r="F14" s="385"/>
      <c r="G14" s="385"/>
      <c r="H14" s="385"/>
      <c r="I14" s="385"/>
      <c r="J14" s="385"/>
      <c r="K14" s="385"/>
      <c r="L14" s="385"/>
      <c r="M14" s="387" t="str">
        <f t="shared" si="0"/>
        <v/>
      </c>
      <c r="N14" s="370"/>
    </row>
    <row r="15" spans="1:14" ht="15" x14ac:dyDescent="0.25">
      <c r="A15" s="385">
        <v>7</v>
      </c>
      <c r="B15" s="196"/>
      <c r="C15" s="386"/>
      <c r="D15" s="385"/>
      <c r="E15" s="385"/>
      <c r="F15" s="385"/>
      <c r="G15" s="385"/>
      <c r="H15" s="385"/>
      <c r="I15" s="385"/>
      <c r="J15" s="385"/>
      <c r="K15" s="385"/>
      <c r="L15" s="385"/>
      <c r="M15" s="387" t="str">
        <f t="shared" si="0"/>
        <v/>
      </c>
      <c r="N15" s="370"/>
    </row>
    <row r="16" spans="1:14" ht="15" x14ac:dyDescent="0.25">
      <c r="A16" s="385">
        <v>8</v>
      </c>
      <c r="B16" s="196"/>
      <c r="C16" s="386"/>
      <c r="D16" s="385"/>
      <c r="E16" s="385"/>
      <c r="F16" s="385"/>
      <c r="G16" s="385"/>
      <c r="H16" s="385"/>
      <c r="I16" s="385"/>
      <c r="J16" s="385"/>
      <c r="K16" s="385"/>
      <c r="L16" s="385"/>
      <c r="M16" s="387" t="str">
        <f t="shared" si="0"/>
        <v/>
      </c>
      <c r="N16" s="370"/>
    </row>
    <row r="17" spans="1:14" ht="15" x14ac:dyDescent="0.25">
      <c r="A17" s="385">
        <v>9</v>
      </c>
      <c r="B17" s="196"/>
      <c r="C17" s="386"/>
      <c r="D17" s="385"/>
      <c r="E17" s="385"/>
      <c r="F17" s="385"/>
      <c r="G17" s="385"/>
      <c r="H17" s="385"/>
      <c r="I17" s="385"/>
      <c r="J17" s="385"/>
      <c r="K17" s="385"/>
      <c r="L17" s="385"/>
      <c r="M17" s="387" t="str">
        <f t="shared" si="0"/>
        <v/>
      </c>
      <c r="N17" s="370"/>
    </row>
    <row r="18" spans="1:14" ht="15" x14ac:dyDescent="0.25">
      <c r="A18" s="385">
        <v>10</v>
      </c>
      <c r="B18" s="196"/>
      <c r="C18" s="386"/>
      <c r="D18" s="385"/>
      <c r="E18" s="385"/>
      <c r="F18" s="385"/>
      <c r="G18" s="385"/>
      <c r="H18" s="385"/>
      <c r="I18" s="385"/>
      <c r="J18" s="385"/>
      <c r="K18" s="385"/>
      <c r="L18" s="385"/>
      <c r="M18" s="387" t="str">
        <f t="shared" si="0"/>
        <v/>
      </c>
      <c r="N18" s="370"/>
    </row>
    <row r="19" spans="1:14" ht="15" x14ac:dyDescent="0.25">
      <c r="A19" s="385">
        <v>11</v>
      </c>
      <c r="B19" s="196"/>
      <c r="C19" s="386"/>
      <c r="D19" s="385"/>
      <c r="E19" s="385"/>
      <c r="F19" s="385"/>
      <c r="G19" s="385"/>
      <c r="H19" s="385"/>
      <c r="I19" s="385"/>
      <c r="J19" s="385"/>
      <c r="K19" s="385"/>
      <c r="L19" s="385"/>
      <c r="M19" s="387" t="str">
        <f t="shared" si="0"/>
        <v/>
      </c>
      <c r="N19" s="370"/>
    </row>
    <row r="20" spans="1:14" ht="15" x14ac:dyDescent="0.25">
      <c r="A20" s="385">
        <v>12</v>
      </c>
      <c r="B20" s="196"/>
      <c r="C20" s="386"/>
      <c r="D20" s="385"/>
      <c r="E20" s="385"/>
      <c r="F20" s="385"/>
      <c r="G20" s="385"/>
      <c r="H20" s="385"/>
      <c r="I20" s="385"/>
      <c r="J20" s="385"/>
      <c r="K20" s="385"/>
      <c r="L20" s="385"/>
      <c r="M20" s="387" t="str">
        <f t="shared" si="0"/>
        <v/>
      </c>
      <c r="N20" s="370"/>
    </row>
    <row r="21" spans="1:14" ht="15" x14ac:dyDescent="0.25">
      <c r="A21" s="385">
        <v>13</v>
      </c>
      <c r="B21" s="196"/>
      <c r="C21" s="386"/>
      <c r="D21" s="385"/>
      <c r="E21" s="385"/>
      <c r="F21" s="385"/>
      <c r="G21" s="385"/>
      <c r="H21" s="385"/>
      <c r="I21" s="385"/>
      <c r="J21" s="385"/>
      <c r="K21" s="385"/>
      <c r="L21" s="385"/>
      <c r="M21" s="387" t="str">
        <f t="shared" si="0"/>
        <v/>
      </c>
      <c r="N21" s="370"/>
    </row>
    <row r="22" spans="1:14" ht="15" x14ac:dyDescent="0.25">
      <c r="A22" s="385">
        <v>14</v>
      </c>
      <c r="B22" s="196"/>
      <c r="C22" s="386"/>
      <c r="D22" s="385"/>
      <c r="E22" s="385"/>
      <c r="F22" s="385"/>
      <c r="G22" s="385"/>
      <c r="H22" s="385"/>
      <c r="I22" s="385"/>
      <c r="J22" s="385"/>
      <c r="K22" s="385"/>
      <c r="L22" s="385"/>
      <c r="M22" s="387" t="str">
        <f t="shared" si="0"/>
        <v/>
      </c>
      <c r="N22" s="370"/>
    </row>
    <row r="23" spans="1:14" ht="15" x14ac:dyDescent="0.25">
      <c r="A23" s="385">
        <v>15</v>
      </c>
      <c r="B23" s="196"/>
      <c r="C23" s="386"/>
      <c r="D23" s="385"/>
      <c r="E23" s="385"/>
      <c r="F23" s="385"/>
      <c r="G23" s="385"/>
      <c r="H23" s="385"/>
      <c r="I23" s="385"/>
      <c r="J23" s="385"/>
      <c r="K23" s="385"/>
      <c r="L23" s="385"/>
      <c r="M23" s="387" t="str">
        <f t="shared" si="0"/>
        <v/>
      </c>
      <c r="N23" s="370"/>
    </row>
    <row r="24" spans="1:14" ht="15" x14ac:dyDescent="0.25">
      <c r="A24" s="385">
        <v>16</v>
      </c>
      <c r="B24" s="196"/>
      <c r="C24" s="386"/>
      <c r="D24" s="385"/>
      <c r="E24" s="385"/>
      <c r="F24" s="385"/>
      <c r="G24" s="385"/>
      <c r="H24" s="385"/>
      <c r="I24" s="385"/>
      <c r="J24" s="385"/>
      <c r="K24" s="385"/>
      <c r="L24" s="385"/>
      <c r="M24" s="387" t="str">
        <f t="shared" si="0"/>
        <v/>
      </c>
      <c r="N24" s="370"/>
    </row>
    <row r="25" spans="1:14" ht="15" x14ac:dyDescent="0.25">
      <c r="A25" s="385">
        <v>17</v>
      </c>
      <c r="B25" s="196"/>
      <c r="C25" s="386"/>
      <c r="D25" s="385"/>
      <c r="E25" s="385"/>
      <c r="F25" s="385"/>
      <c r="G25" s="385"/>
      <c r="H25" s="385"/>
      <c r="I25" s="385"/>
      <c r="J25" s="385"/>
      <c r="K25" s="385"/>
      <c r="L25" s="385"/>
      <c r="M25" s="387" t="str">
        <f t="shared" si="0"/>
        <v/>
      </c>
      <c r="N25" s="370"/>
    </row>
    <row r="26" spans="1:14" ht="15" x14ac:dyDescent="0.25">
      <c r="A26" s="385">
        <v>18</v>
      </c>
      <c r="B26" s="196"/>
      <c r="C26" s="386"/>
      <c r="D26" s="385"/>
      <c r="E26" s="385"/>
      <c r="F26" s="385"/>
      <c r="G26" s="385"/>
      <c r="H26" s="385"/>
      <c r="I26" s="385"/>
      <c r="J26" s="385"/>
      <c r="K26" s="385"/>
      <c r="L26" s="385"/>
      <c r="M26" s="387" t="str">
        <f t="shared" si="0"/>
        <v/>
      </c>
      <c r="N26" s="370"/>
    </row>
    <row r="27" spans="1:14" ht="15" x14ac:dyDescent="0.25">
      <c r="A27" s="385">
        <v>19</v>
      </c>
      <c r="B27" s="196"/>
      <c r="C27" s="386"/>
      <c r="D27" s="385"/>
      <c r="E27" s="385"/>
      <c r="F27" s="385"/>
      <c r="G27" s="385"/>
      <c r="H27" s="385"/>
      <c r="I27" s="385"/>
      <c r="J27" s="385"/>
      <c r="K27" s="385"/>
      <c r="L27" s="385"/>
      <c r="M27" s="387" t="str">
        <f t="shared" si="0"/>
        <v/>
      </c>
      <c r="N27" s="370"/>
    </row>
    <row r="28" spans="1:14" ht="15" x14ac:dyDescent="0.25">
      <c r="A28" s="385">
        <v>20</v>
      </c>
      <c r="B28" s="196"/>
      <c r="C28" s="386"/>
      <c r="D28" s="385"/>
      <c r="E28" s="385"/>
      <c r="F28" s="385"/>
      <c r="G28" s="385"/>
      <c r="H28" s="385"/>
      <c r="I28" s="385"/>
      <c r="J28" s="385"/>
      <c r="K28" s="385"/>
      <c r="L28" s="385"/>
      <c r="M28" s="387" t="str">
        <f t="shared" si="0"/>
        <v/>
      </c>
      <c r="N28" s="370"/>
    </row>
    <row r="29" spans="1:14" ht="15" x14ac:dyDescent="0.25">
      <c r="A29" s="385">
        <v>21</v>
      </c>
      <c r="B29" s="196"/>
      <c r="C29" s="386"/>
      <c r="D29" s="385"/>
      <c r="E29" s="385"/>
      <c r="F29" s="385"/>
      <c r="G29" s="385"/>
      <c r="H29" s="385"/>
      <c r="I29" s="385"/>
      <c r="J29" s="385"/>
      <c r="K29" s="385"/>
      <c r="L29" s="385"/>
      <c r="M29" s="387" t="str">
        <f t="shared" si="0"/>
        <v/>
      </c>
      <c r="N29" s="370"/>
    </row>
    <row r="30" spans="1:14" ht="15" x14ac:dyDescent="0.25">
      <c r="A30" s="385">
        <v>22</v>
      </c>
      <c r="B30" s="196"/>
      <c r="C30" s="386"/>
      <c r="D30" s="385"/>
      <c r="E30" s="385"/>
      <c r="F30" s="385"/>
      <c r="G30" s="385"/>
      <c r="H30" s="385"/>
      <c r="I30" s="385"/>
      <c r="J30" s="385"/>
      <c r="K30" s="385"/>
      <c r="L30" s="385"/>
      <c r="M30" s="387" t="str">
        <f t="shared" si="0"/>
        <v/>
      </c>
      <c r="N30" s="370"/>
    </row>
    <row r="31" spans="1:14" ht="15" x14ac:dyDescent="0.25">
      <c r="A31" s="385">
        <v>23</v>
      </c>
      <c r="B31" s="196"/>
      <c r="C31" s="386"/>
      <c r="D31" s="385"/>
      <c r="E31" s="385"/>
      <c r="F31" s="385"/>
      <c r="G31" s="385"/>
      <c r="H31" s="385"/>
      <c r="I31" s="385"/>
      <c r="J31" s="385"/>
      <c r="K31" s="385"/>
      <c r="L31" s="385"/>
      <c r="M31" s="387" t="str">
        <f t="shared" si="0"/>
        <v/>
      </c>
      <c r="N31" s="370"/>
    </row>
    <row r="32" spans="1:14" ht="15" x14ac:dyDescent="0.25">
      <c r="A32" s="385">
        <v>24</v>
      </c>
      <c r="B32" s="196"/>
      <c r="C32" s="386"/>
      <c r="D32" s="385"/>
      <c r="E32" s="385"/>
      <c r="F32" s="385"/>
      <c r="G32" s="385"/>
      <c r="H32" s="385"/>
      <c r="I32" s="385"/>
      <c r="J32" s="385"/>
      <c r="K32" s="385"/>
      <c r="L32" s="385"/>
      <c r="M32" s="387" t="str">
        <f t="shared" si="0"/>
        <v/>
      </c>
      <c r="N32" s="370"/>
    </row>
    <row r="33" spans="1:14" ht="15" x14ac:dyDescent="0.25">
      <c r="A33" s="388" t="s">
        <v>273</v>
      </c>
      <c r="B33" s="196"/>
      <c r="C33" s="386"/>
      <c r="D33" s="385"/>
      <c r="E33" s="385"/>
      <c r="F33" s="385"/>
      <c r="G33" s="385"/>
      <c r="H33" s="385"/>
      <c r="I33" s="385"/>
      <c r="J33" s="385"/>
      <c r="K33" s="385"/>
      <c r="L33" s="385"/>
      <c r="M33" s="387" t="str">
        <f t="shared" si="0"/>
        <v/>
      </c>
      <c r="N33" s="370"/>
    </row>
    <row r="34" spans="1:14" s="199" customFormat="1" x14ac:dyDescent="0.2"/>
    <row r="37" spans="1:14" s="21" customFormat="1" ht="15" x14ac:dyDescent="0.3">
      <c r="B37" s="197" t="s">
        <v>107</v>
      </c>
    </row>
    <row r="38" spans="1:14" s="21" customFormat="1" ht="15" x14ac:dyDescent="0.3">
      <c r="B38" s="197"/>
    </row>
    <row r="39" spans="1:14" s="21" customFormat="1" ht="15" x14ac:dyDescent="0.3">
      <c r="C39" s="198"/>
      <c r="D39" s="389"/>
      <c r="E39" s="389"/>
      <c r="H39" s="198"/>
      <c r="I39" s="198"/>
      <c r="J39" s="389"/>
      <c r="K39" s="389"/>
      <c r="L39" s="389"/>
    </row>
    <row r="40" spans="1:14" s="21" customFormat="1" ht="15" x14ac:dyDescent="0.3">
      <c r="C40" s="390" t="s">
        <v>263</v>
      </c>
      <c r="D40" s="389"/>
      <c r="E40" s="389"/>
      <c r="H40" s="197" t="s">
        <v>583</v>
      </c>
      <c r="M40" s="389"/>
    </row>
    <row r="41" spans="1:14" s="21" customFormat="1" ht="15" x14ac:dyDescent="0.3">
      <c r="C41" s="390" t="s">
        <v>139</v>
      </c>
      <c r="D41" s="389"/>
      <c r="E41" s="389"/>
      <c r="H41" s="391" t="s">
        <v>264</v>
      </c>
      <c r="M41" s="389"/>
    </row>
    <row r="42" spans="1:14" ht="15" x14ac:dyDescent="0.3">
      <c r="C42" s="390"/>
      <c r="F42" s="391"/>
      <c r="J42" s="392"/>
      <c r="K42" s="392"/>
      <c r="L42" s="392"/>
      <c r="M42" s="392"/>
    </row>
    <row r="43" spans="1:14" ht="15" x14ac:dyDescent="0.3">
      <c r="C43" s="390"/>
    </row>
  </sheetData>
  <mergeCells count="1">
    <mergeCell ref="M2:N2"/>
  </mergeCells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B27" sqref="B27"/>
    </sheetView>
  </sheetViews>
  <sheetFormatPr defaultRowHeight="12.75" x14ac:dyDescent="0.2"/>
  <cols>
    <col min="1" max="1" width="7.28515625" style="199" customWidth="1"/>
    <col min="2" max="2" width="57.28515625" style="199" customWidth="1"/>
    <col min="3" max="3" width="24.140625" style="199" customWidth="1"/>
    <col min="4" max="16384" width="9.140625" style="199"/>
  </cols>
  <sheetData>
    <row r="1" spans="1:3" s="6" customFormat="1" ht="18.75" customHeight="1" x14ac:dyDescent="0.3">
      <c r="A1" s="509" t="s">
        <v>494</v>
      </c>
      <c r="B1" s="509"/>
      <c r="C1" s="296" t="s">
        <v>109</v>
      </c>
    </row>
    <row r="2" spans="1:3" s="6" customFormat="1" ht="15" x14ac:dyDescent="0.3">
      <c r="A2" s="509"/>
      <c r="B2" s="509"/>
      <c r="C2" s="293" t="str">
        <f>'ფორმა N1'!L2</f>
        <v>01/01/2017-31/12/2017</v>
      </c>
    </row>
    <row r="3" spans="1:3" s="6" customFormat="1" ht="15" x14ac:dyDescent="0.3">
      <c r="A3" s="326" t="s">
        <v>140</v>
      </c>
      <c r="B3" s="294"/>
      <c r="C3" s="295"/>
    </row>
    <row r="4" spans="1:3" s="6" customFormat="1" ht="15" x14ac:dyDescent="0.3">
      <c r="A4" s="113"/>
      <c r="B4" s="294"/>
      <c r="C4" s="295"/>
    </row>
    <row r="5" spans="1:3" s="21" customFormat="1" ht="15" x14ac:dyDescent="0.3">
      <c r="A5" s="510" t="s">
        <v>269</v>
      </c>
      <c r="B5" s="510"/>
      <c r="C5" s="113"/>
    </row>
    <row r="6" spans="1:3" s="21" customFormat="1" ht="15" x14ac:dyDescent="0.3">
      <c r="A6" s="511" t="str">
        <f>'ფორმა N1'!A5</f>
        <v>პ/პ თავისუფალი საქართველო</v>
      </c>
      <c r="B6" s="511"/>
      <c r="C6" s="113"/>
    </row>
    <row r="7" spans="1:3" x14ac:dyDescent="0.2">
      <c r="A7" s="327"/>
      <c r="B7" s="327"/>
      <c r="C7" s="327"/>
    </row>
    <row r="8" spans="1:3" x14ac:dyDescent="0.2">
      <c r="A8" s="327"/>
      <c r="B8" s="327"/>
      <c r="C8" s="327"/>
    </row>
    <row r="9" spans="1:3" ht="30" customHeight="1" x14ac:dyDescent="0.2">
      <c r="A9" s="328" t="s">
        <v>64</v>
      </c>
      <c r="B9" s="328" t="s">
        <v>11</v>
      </c>
      <c r="C9" s="329" t="s">
        <v>9</v>
      </c>
    </row>
    <row r="10" spans="1:3" ht="15" x14ac:dyDescent="0.3">
      <c r="A10" s="330">
        <v>1</v>
      </c>
      <c r="B10" s="331" t="s">
        <v>57</v>
      </c>
      <c r="C10" s="346">
        <f>'ფორმა N4'!D11+'ფორმა N5'!D9+'ფორმა N6'!D10</f>
        <v>118612.73</v>
      </c>
    </row>
    <row r="11" spans="1:3" ht="15" x14ac:dyDescent="0.3">
      <c r="A11" s="333">
        <v>1.1000000000000001</v>
      </c>
      <c r="B11" s="331" t="s">
        <v>495</v>
      </c>
      <c r="C11" s="347">
        <f>'ფორმა N4'!D39+'ფორმა N5'!D37</f>
        <v>376.68</v>
      </c>
    </row>
    <row r="12" spans="1:3" ht="15" x14ac:dyDescent="0.3">
      <c r="A12" s="334" t="s">
        <v>30</v>
      </c>
      <c r="B12" s="331" t="s">
        <v>496</v>
      </c>
      <c r="C12" s="347">
        <f>'ფორმა N4'!D40+'ფორმა N5'!D38</f>
        <v>0</v>
      </c>
    </row>
    <row r="13" spans="1:3" ht="15" x14ac:dyDescent="0.3">
      <c r="A13" s="333">
        <v>1.2</v>
      </c>
      <c r="B13" s="331" t="s">
        <v>58</v>
      </c>
      <c r="C13" s="347">
        <f>'ფორმა N4'!D12+'ფორმა N5'!D10</f>
        <v>29327.5</v>
      </c>
    </row>
    <row r="14" spans="1:3" ht="15" x14ac:dyDescent="0.3">
      <c r="A14" s="333">
        <v>1.3</v>
      </c>
      <c r="B14" s="331" t="s">
        <v>497</v>
      </c>
      <c r="C14" s="347">
        <f>'ფორმა N4'!D17+'ფორმა N5'!D15+'ფორმა N6'!D17</f>
        <v>14165</v>
      </c>
    </row>
    <row r="15" spans="1:3" ht="15" x14ac:dyDescent="0.2">
      <c r="A15" s="508"/>
      <c r="B15" s="508"/>
      <c r="C15" s="508"/>
    </row>
    <row r="16" spans="1:3" ht="30" customHeight="1" x14ac:dyDescent="0.2">
      <c r="A16" s="328" t="s">
        <v>64</v>
      </c>
      <c r="B16" s="328" t="s">
        <v>244</v>
      </c>
      <c r="C16" s="329" t="s">
        <v>67</v>
      </c>
    </row>
    <row r="17" spans="1:4" ht="15" x14ac:dyDescent="0.3">
      <c r="A17" s="330">
        <v>2</v>
      </c>
      <c r="B17" s="331" t="s">
        <v>498</v>
      </c>
      <c r="C17" s="332">
        <f>'ფორმა N2'!D9+'ფორმა N2'!C26+'ფორმა N3'!D9+'ფორმა N3'!C26</f>
        <v>129028.2</v>
      </c>
    </row>
    <row r="18" spans="1:4" ht="15" x14ac:dyDescent="0.3">
      <c r="A18" s="335">
        <v>2.1</v>
      </c>
      <c r="B18" s="331" t="s">
        <v>499</v>
      </c>
      <c r="C18" s="331">
        <f>'ფორმა N2'!D17+'ფორმა N3'!D17</f>
        <v>87024</v>
      </c>
    </row>
    <row r="19" spans="1:4" ht="15" x14ac:dyDescent="0.3">
      <c r="A19" s="335">
        <v>2.2000000000000002</v>
      </c>
      <c r="B19" s="331" t="s">
        <v>500</v>
      </c>
      <c r="C19" s="331">
        <f>'ფორმა N2'!D18+'ფორმა N3'!D18</f>
        <v>29317</v>
      </c>
    </row>
    <row r="20" spans="1:4" ht="15" x14ac:dyDescent="0.3">
      <c r="A20" s="335">
        <v>2.2999999999999998</v>
      </c>
      <c r="B20" s="331" t="s">
        <v>501</v>
      </c>
      <c r="C20" s="336">
        <f>SUM(C21:C25)</f>
        <v>2400</v>
      </c>
    </row>
    <row r="21" spans="1:4" ht="15" x14ac:dyDescent="0.3">
      <c r="A21" s="334" t="s">
        <v>502</v>
      </c>
      <c r="B21" s="337" t="s">
        <v>503</v>
      </c>
      <c r="C21" s="331">
        <f>'ფორმა N2'!D13+'ფორმა N3'!D13</f>
        <v>0</v>
      </c>
    </row>
    <row r="22" spans="1:4" ht="15" x14ac:dyDescent="0.3">
      <c r="A22" s="334" t="s">
        <v>504</v>
      </c>
      <c r="B22" s="337" t="s">
        <v>505</v>
      </c>
      <c r="C22" s="331">
        <f>'ფორმა N2'!C27+'ფორმა N3'!C27</f>
        <v>2400</v>
      </c>
    </row>
    <row r="23" spans="1:4" ht="15" x14ac:dyDescent="0.3">
      <c r="A23" s="334" t="s">
        <v>506</v>
      </c>
      <c r="B23" s="337" t="s">
        <v>507</v>
      </c>
      <c r="C23" s="331">
        <f>'ფორმა N2'!D14+'ფორმა N3'!D14</f>
        <v>0</v>
      </c>
    </row>
    <row r="24" spans="1:4" ht="15" x14ac:dyDescent="0.3">
      <c r="A24" s="334" t="s">
        <v>508</v>
      </c>
      <c r="B24" s="337" t="s">
        <v>509</v>
      </c>
      <c r="C24" s="331">
        <f>'ფორმა N2'!C31+'ფორმა N3'!C31</f>
        <v>0</v>
      </c>
    </row>
    <row r="25" spans="1:4" ht="15" x14ac:dyDescent="0.3">
      <c r="A25" s="334" t="s">
        <v>510</v>
      </c>
      <c r="B25" s="337" t="s">
        <v>511</v>
      </c>
      <c r="C25" s="331">
        <f>'ფორმა N2'!D11+'ფორმა N3'!D11</f>
        <v>0</v>
      </c>
    </row>
    <row r="26" spans="1:4" ht="15" x14ac:dyDescent="0.3">
      <c r="A26" s="344"/>
      <c r="B26" s="343"/>
      <c r="C26" s="342"/>
    </row>
    <row r="27" spans="1:4" ht="15" x14ac:dyDescent="0.3">
      <c r="A27" s="344"/>
      <c r="B27" s="343"/>
      <c r="C27" s="342"/>
    </row>
    <row r="28" spans="1:4" ht="15" x14ac:dyDescent="0.3">
      <c r="A28" s="21"/>
      <c r="B28" s="21"/>
      <c r="C28" s="21"/>
      <c r="D28" s="341"/>
    </row>
    <row r="29" spans="1:4" ht="15" x14ac:dyDescent="0.3">
      <c r="A29" s="197" t="s">
        <v>107</v>
      </c>
      <c r="B29" s="21"/>
      <c r="C29" s="21"/>
      <c r="D29" s="341"/>
    </row>
    <row r="30" spans="1:4" ht="15" x14ac:dyDescent="0.3">
      <c r="A30" s="21"/>
      <c r="B30" s="21"/>
      <c r="C30" s="21"/>
      <c r="D30" s="341"/>
    </row>
    <row r="31" spans="1:4" ht="15" x14ac:dyDescent="0.3">
      <c r="A31" s="21"/>
      <c r="B31" s="21"/>
      <c r="C31" s="21"/>
      <c r="D31" s="340"/>
    </row>
    <row r="32" spans="1:4" ht="15" x14ac:dyDescent="0.3">
      <c r="B32" s="197" t="s">
        <v>266</v>
      </c>
      <c r="C32" s="21"/>
      <c r="D32" s="340"/>
    </row>
    <row r="33" spans="2:4" ht="15" x14ac:dyDescent="0.3">
      <c r="B33" s="21" t="s">
        <v>265</v>
      </c>
      <c r="C33" s="21"/>
      <c r="D33" s="340"/>
    </row>
    <row r="34" spans="2:4" x14ac:dyDescent="0.2">
      <c r="B34" s="339" t="s">
        <v>139</v>
      </c>
      <c r="D34" s="338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236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237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238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32" sqref="C32"/>
    </sheetView>
  </sheetViews>
  <sheetFormatPr defaultRowHeight="15" x14ac:dyDescent="0.3"/>
  <cols>
    <col min="1" max="1" width="14.28515625" style="21" bestFit="1" customWidth="1"/>
    <col min="2" max="2" width="80" style="2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267</v>
      </c>
      <c r="B1" s="239"/>
      <c r="C1" s="488" t="s">
        <v>109</v>
      </c>
      <c r="D1" s="488"/>
      <c r="E1" s="112"/>
    </row>
    <row r="2" spans="1:12" s="6" customFormat="1" x14ac:dyDescent="0.3">
      <c r="A2" s="75" t="s">
        <v>140</v>
      </c>
      <c r="B2" s="239"/>
      <c r="C2" s="489" t="str">
        <f>'ფორმა N1'!L2</f>
        <v>01/01/2017-31/12/2017</v>
      </c>
      <c r="D2" s="490"/>
      <c r="E2" s="112"/>
    </row>
    <row r="3" spans="1:12" s="6" customFormat="1" x14ac:dyDescent="0.3">
      <c r="A3" s="75"/>
      <c r="B3" s="239"/>
      <c r="C3" s="74"/>
      <c r="D3" s="74"/>
      <c r="E3" s="112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40"/>
      <c r="C4" s="75"/>
      <c r="D4" s="75"/>
      <c r="E4" s="107"/>
      <c r="L4" s="6"/>
    </row>
    <row r="5" spans="1:12" s="2" customFormat="1" x14ac:dyDescent="0.3">
      <c r="A5" s="118" t="str">
        <f>'ფორმა N1'!A5</f>
        <v>პ/პ თავისუფალი საქართველო</v>
      </c>
      <c r="B5" s="241"/>
      <c r="C5" s="59"/>
      <c r="D5" s="59"/>
      <c r="E5" s="107"/>
    </row>
    <row r="6" spans="1:12" s="2" customFormat="1" x14ac:dyDescent="0.3">
      <c r="A6" s="76"/>
      <c r="B6" s="240"/>
      <c r="C6" s="75"/>
      <c r="D6" s="75"/>
      <c r="E6" s="107"/>
    </row>
    <row r="7" spans="1:12" s="6" customFormat="1" ht="18" x14ac:dyDescent="0.3">
      <c r="A7" s="99"/>
      <c r="B7" s="111"/>
      <c r="C7" s="77"/>
      <c r="D7" s="77"/>
      <c r="E7" s="112"/>
    </row>
    <row r="8" spans="1:12" s="6" customFormat="1" ht="30" x14ac:dyDescent="0.3">
      <c r="A8" s="105" t="s">
        <v>64</v>
      </c>
      <c r="B8" s="78" t="s">
        <v>244</v>
      </c>
      <c r="C8" s="78" t="s">
        <v>66</v>
      </c>
      <c r="D8" s="78" t="s">
        <v>67</v>
      </c>
      <c r="E8" s="112"/>
      <c r="F8" s="20"/>
    </row>
    <row r="9" spans="1:12" s="7" customFormat="1" x14ac:dyDescent="0.3">
      <c r="A9" s="226">
        <v>1</v>
      </c>
      <c r="B9" s="226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 x14ac:dyDescent="0.3">
      <c r="A10" s="86">
        <v>1.1000000000000001</v>
      </c>
      <c r="B10" s="86" t="s">
        <v>80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8" x14ac:dyDescent="0.3">
      <c r="A11" s="87" t="s">
        <v>30</v>
      </c>
      <c r="B11" s="87" t="s">
        <v>79</v>
      </c>
      <c r="C11" s="8"/>
      <c r="D11" s="8"/>
      <c r="E11" s="112"/>
    </row>
    <row r="12" spans="1:12" s="10" customFormat="1" x14ac:dyDescent="0.3">
      <c r="A12" s="87" t="s">
        <v>31</v>
      </c>
      <c r="B12" s="87" t="s">
        <v>302</v>
      </c>
      <c r="C12" s="106">
        <f>SUM(C14:C15)</f>
        <v>0</v>
      </c>
      <c r="D12" s="106">
        <f>SUM(D14:D15)</f>
        <v>0</v>
      </c>
      <c r="E12" s="112"/>
    </row>
    <row r="13" spans="1:12" s="3" customFormat="1" x14ac:dyDescent="0.3">
      <c r="A13" s="96" t="s">
        <v>81</v>
      </c>
      <c r="B13" s="96" t="s">
        <v>305</v>
      </c>
      <c r="C13" s="8"/>
      <c r="D13" s="8"/>
      <c r="E13" s="112"/>
    </row>
    <row r="14" spans="1:12" s="3" customFormat="1" x14ac:dyDescent="0.3">
      <c r="A14" s="96" t="s">
        <v>469</v>
      </c>
      <c r="B14" s="96" t="s">
        <v>468</v>
      </c>
      <c r="C14" s="8"/>
      <c r="D14" s="8"/>
      <c r="E14" s="112"/>
    </row>
    <row r="15" spans="1:12" s="3" customFormat="1" x14ac:dyDescent="0.3">
      <c r="A15" s="96" t="s">
        <v>470</v>
      </c>
      <c r="B15" s="96" t="s">
        <v>97</v>
      </c>
      <c r="C15" s="8"/>
      <c r="D15" s="8"/>
      <c r="E15" s="112"/>
    </row>
    <row r="16" spans="1:12" s="3" customFormat="1" x14ac:dyDescent="0.3">
      <c r="A16" s="87" t="s">
        <v>82</v>
      </c>
      <c r="B16" s="87" t="s">
        <v>83</v>
      </c>
      <c r="C16" s="106">
        <f>SUM(C17:C18)</f>
        <v>0</v>
      </c>
      <c r="D16" s="106">
        <f>SUM(D17:D18)</f>
        <v>0</v>
      </c>
      <c r="E16" s="112"/>
    </row>
    <row r="17" spans="1:5" s="3" customFormat="1" x14ac:dyDescent="0.3">
      <c r="A17" s="96" t="s">
        <v>84</v>
      </c>
      <c r="B17" s="96" t="s">
        <v>86</v>
      </c>
      <c r="C17" s="8"/>
      <c r="D17" s="8"/>
      <c r="E17" s="112"/>
    </row>
    <row r="18" spans="1:5" s="3" customFormat="1" ht="30" x14ac:dyDescent="0.3">
      <c r="A18" s="96" t="s">
        <v>85</v>
      </c>
      <c r="B18" s="96" t="s">
        <v>110</v>
      </c>
      <c r="C18" s="8"/>
      <c r="D18" s="8"/>
      <c r="E18" s="112"/>
    </row>
    <row r="19" spans="1:5" s="3" customFormat="1" x14ac:dyDescent="0.3">
      <c r="A19" s="87" t="s">
        <v>87</v>
      </c>
      <c r="B19" s="87" t="s">
        <v>395</v>
      </c>
      <c r="C19" s="106">
        <f>SUM(C20:C23)</f>
        <v>0</v>
      </c>
      <c r="D19" s="106">
        <f>SUM(D20:D23)</f>
        <v>0</v>
      </c>
      <c r="E19" s="112"/>
    </row>
    <row r="20" spans="1:5" s="3" customFormat="1" x14ac:dyDescent="0.3">
      <c r="A20" s="96" t="s">
        <v>88</v>
      </c>
      <c r="B20" s="96" t="s">
        <v>89</v>
      </c>
      <c r="C20" s="8"/>
      <c r="D20" s="8"/>
      <c r="E20" s="112"/>
    </row>
    <row r="21" spans="1:5" s="3" customFormat="1" ht="30" x14ac:dyDescent="0.3">
      <c r="A21" s="96" t="s">
        <v>92</v>
      </c>
      <c r="B21" s="96" t="s">
        <v>90</v>
      </c>
      <c r="C21" s="8"/>
      <c r="D21" s="8"/>
      <c r="E21" s="112"/>
    </row>
    <row r="22" spans="1:5" s="3" customFormat="1" x14ac:dyDescent="0.3">
      <c r="A22" s="96" t="s">
        <v>93</v>
      </c>
      <c r="B22" s="96" t="s">
        <v>91</v>
      </c>
      <c r="C22" s="8"/>
      <c r="D22" s="8"/>
      <c r="E22" s="112"/>
    </row>
    <row r="23" spans="1:5" s="3" customFormat="1" x14ac:dyDescent="0.3">
      <c r="A23" s="96" t="s">
        <v>94</v>
      </c>
      <c r="B23" s="96" t="s">
        <v>412</v>
      </c>
      <c r="C23" s="8"/>
      <c r="D23" s="8"/>
      <c r="E23" s="112"/>
    </row>
    <row r="24" spans="1:5" s="3" customFormat="1" x14ac:dyDescent="0.3">
      <c r="A24" s="87" t="s">
        <v>95</v>
      </c>
      <c r="B24" s="87" t="s">
        <v>413</v>
      </c>
      <c r="C24" s="252"/>
      <c r="D24" s="8"/>
      <c r="E24" s="112"/>
    </row>
    <row r="25" spans="1:5" s="3" customFormat="1" x14ac:dyDescent="0.3">
      <c r="A25" s="87" t="s">
        <v>246</v>
      </c>
      <c r="B25" s="87" t="s">
        <v>419</v>
      </c>
      <c r="C25" s="8"/>
      <c r="D25" s="8"/>
      <c r="E25" s="112"/>
    </row>
    <row r="26" spans="1:5" x14ac:dyDescent="0.3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12"/>
    </row>
    <row r="27" spans="1:5" x14ac:dyDescent="0.3">
      <c r="A27" s="87" t="s">
        <v>32</v>
      </c>
      <c r="B27" s="87" t="s">
        <v>305</v>
      </c>
      <c r="C27" s="106">
        <f>SUM(C28:C30)</f>
        <v>0</v>
      </c>
      <c r="D27" s="106">
        <f>SUM(D28:D30)</f>
        <v>0</v>
      </c>
      <c r="E27" s="112"/>
    </row>
    <row r="28" spans="1:5" x14ac:dyDescent="0.3">
      <c r="A28" s="234" t="s">
        <v>98</v>
      </c>
      <c r="B28" s="234" t="s">
        <v>303</v>
      </c>
      <c r="C28" s="8"/>
      <c r="D28" s="8"/>
      <c r="E28" s="112"/>
    </row>
    <row r="29" spans="1:5" x14ac:dyDescent="0.3">
      <c r="A29" s="234" t="s">
        <v>99</v>
      </c>
      <c r="B29" s="234" t="s">
        <v>306</v>
      </c>
      <c r="C29" s="8"/>
      <c r="D29" s="8"/>
      <c r="E29" s="112"/>
    </row>
    <row r="30" spans="1:5" x14ac:dyDescent="0.3">
      <c r="A30" s="234" t="s">
        <v>421</v>
      </c>
      <c r="B30" s="234" t="s">
        <v>304</v>
      </c>
      <c r="C30" s="8"/>
      <c r="D30" s="8"/>
      <c r="E30" s="112"/>
    </row>
    <row r="31" spans="1:5" x14ac:dyDescent="0.3">
      <c r="A31" s="87" t="s">
        <v>33</v>
      </c>
      <c r="B31" s="87" t="s">
        <v>468</v>
      </c>
      <c r="C31" s="106">
        <f>SUM(C32:C34)</f>
        <v>0</v>
      </c>
      <c r="D31" s="106">
        <f>SUM(D32:D34)</f>
        <v>0</v>
      </c>
      <c r="E31" s="112"/>
    </row>
    <row r="32" spans="1:5" x14ac:dyDescent="0.3">
      <c r="A32" s="234" t="s">
        <v>12</v>
      </c>
      <c r="B32" s="234" t="s">
        <v>471</v>
      </c>
      <c r="C32" s="8"/>
      <c r="D32" s="8"/>
      <c r="E32" s="112"/>
    </row>
    <row r="33" spans="1:9" x14ac:dyDescent="0.3">
      <c r="A33" s="234" t="s">
        <v>13</v>
      </c>
      <c r="B33" s="234" t="s">
        <v>472</v>
      </c>
      <c r="C33" s="8"/>
      <c r="D33" s="8"/>
      <c r="E33" s="112"/>
    </row>
    <row r="34" spans="1:9" x14ac:dyDescent="0.3">
      <c r="A34" s="234" t="s">
        <v>276</v>
      </c>
      <c r="B34" s="234" t="s">
        <v>473</v>
      </c>
      <c r="C34" s="8"/>
      <c r="D34" s="8"/>
      <c r="E34" s="112"/>
    </row>
    <row r="35" spans="1:9" s="23" customFormat="1" x14ac:dyDescent="0.3">
      <c r="A35" s="87" t="s">
        <v>34</v>
      </c>
      <c r="B35" s="248" t="s">
        <v>418</v>
      </c>
      <c r="C35" s="8"/>
      <c r="D35" s="8"/>
    </row>
    <row r="36" spans="1:9" s="2" customFormat="1" x14ac:dyDescent="0.3">
      <c r="A36" s="1"/>
      <c r="B36" s="242"/>
      <c r="E36" s="5"/>
    </row>
    <row r="37" spans="1:9" s="2" customFormat="1" x14ac:dyDescent="0.3">
      <c r="B37" s="24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107</v>
      </c>
      <c r="B40" s="242"/>
      <c r="E40" s="5"/>
    </row>
    <row r="41" spans="1:9" s="2" customFormat="1" x14ac:dyDescent="0.3">
      <c r="B41" s="242"/>
      <c r="E41"/>
      <c r="F41"/>
      <c r="G41"/>
      <c r="H41"/>
      <c r="I41"/>
    </row>
    <row r="42" spans="1:9" s="2" customFormat="1" x14ac:dyDescent="0.3">
      <c r="B42" s="242"/>
      <c r="D42" s="12"/>
      <c r="E42"/>
      <c r="F42"/>
      <c r="G42"/>
      <c r="H42"/>
      <c r="I42"/>
    </row>
    <row r="43" spans="1:9" s="2" customFormat="1" x14ac:dyDescent="0.3">
      <c r="A43"/>
      <c r="B43" s="244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42" t="s">
        <v>265</v>
      </c>
      <c r="D44" s="12"/>
      <c r="E44"/>
      <c r="F44"/>
      <c r="G44"/>
      <c r="H44"/>
      <c r="I44"/>
    </row>
    <row r="45" spans="1:9" customFormat="1" ht="12.75" x14ac:dyDescent="0.2">
      <c r="B45" s="245" t="s">
        <v>139</v>
      </c>
    </row>
    <row r="46" spans="1:9" customFormat="1" ht="12.75" x14ac:dyDescent="0.2">
      <c r="B46" s="2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37" zoomScale="80" zoomScaleNormal="100" zoomScaleSheetLayoutView="80" workbookViewId="0">
      <selection activeCell="D64" sqref="D6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477</v>
      </c>
      <c r="B1" s="223"/>
      <c r="C1" s="488" t="s">
        <v>109</v>
      </c>
      <c r="D1" s="488"/>
      <c r="E1" s="90"/>
    </row>
    <row r="2" spans="1:5" s="6" customFormat="1" x14ac:dyDescent="0.3">
      <c r="A2" s="297" t="s">
        <v>479</v>
      </c>
      <c r="B2" s="223"/>
      <c r="C2" s="486" t="str">
        <f>'ფორმა N1'!L2</f>
        <v>01/01/2017-31/12/2017</v>
      </c>
      <c r="D2" s="487"/>
      <c r="E2" s="90"/>
    </row>
    <row r="3" spans="1:5" s="6" customFormat="1" x14ac:dyDescent="0.3">
      <c r="A3" s="297" t="s">
        <v>478</v>
      </c>
      <c r="B3" s="223"/>
      <c r="C3" s="224"/>
      <c r="D3" s="224"/>
      <c r="E3" s="90"/>
    </row>
    <row r="4" spans="1:5" s="6" customFormat="1" x14ac:dyDescent="0.3">
      <c r="A4" s="75" t="s">
        <v>140</v>
      </c>
      <c r="B4" s="223"/>
      <c r="C4" s="224"/>
      <c r="D4" s="224"/>
      <c r="E4" s="90"/>
    </row>
    <row r="5" spans="1:5" s="6" customFormat="1" x14ac:dyDescent="0.3">
      <c r="A5" s="75"/>
      <c r="B5" s="223"/>
      <c r="C5" s="224"/>
      <c r="D5" s="224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25" t="str">
        <f>'ფორმა N1'!A5</f>
        <v>პ/პ თავისუფალი საქართველო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23"/>
      <c r="B9" s="223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26">
        <v>1</v>
      </c>
      <c r="B11" s="226" t="s">
        <v>57</v>
      </c>
      <c r="C11" s="349">
        <f>SUM(C12,C16,C56,C59,C60,C61,C79)</f>
        <v>93836.209999999992</v>
      </c>
      <c r="D11" s="349">
        <f>SUM(D12,D16,D56,D59,D60,D61,D67,D75,D76)</f>
        <v>104447.73</v>
      </c>
      <c r="E11" s="227"/>
    </row>
    <row r="12" spans="1:5" s="9" customFormat="1" ht="18" x14ac:dyDescent="0.2">
      <c r="A12" s="86">
        <v>1.1000000000000001</v>
      </c>
      <c r="B12" s="86" t="s">
        <v>58</v>
      </c>
      <c r="C12" s="350">
        <f>SUM(C13:C15)</f>
        <v>29327.5</v>
      </c>
      <c r="D12" s="350">
        <f>SUM(D13:D15)</f>
        <v>29327.5</v>
      </c>
      <c r="E12" s="92"/>
    </row>
    <row r="13" spans="1:5" s="10" customFormat="1" x14ac:dyDescent="0.2">
      <c r="A13" s="87" t="s">
        <v>30</v>
      </c>
      <c r="B13" s="87" t="s">
        <v>59</v>
      </c>
      <c r="C13" s="348">
        <v>29327.5</v>
      </c>
      <c r="D13" s="348">
        <v>29327.5</v>
      </c>
      <c r="E13" s="93"/>
    </row>
    <row r="14" spans="1:5" s="3" customFormat="1" x14ac:dyDescent="0.2">
      <c r="A14" s="87" t="s">
        <v>31</v>
      </c>
      <c r="B14" s="87" t="s">
        <v>0</v>
      </c>
      <c r="C14" s="348"/>
      <c r="D14" s="348"/>
      <c r="E14" s="94"/>
    </row>
    <row r="15" spans="1:5" s="3" customFormat="1" x14ac:dyDescent="0.3">
      <c r="A15" s="300" t="s">
        <v>481</v>
      </c>
      <c r="B15" s="301" t="s">
        <v>482</v>
      </c>
      <c r="C15" s="351"/>
      <c r="D15" s="351"/>
      <c r="E15" s="94"/>
    </row>
    <row r="16" spans="1:5" s="7" customFormat="1" x14ac:dyDescent="0.2">
      <c r="A16" s="86">
        <v>1.2</v>
      </c>
      <c r="B16" s="86" t="s">
        <v>60</v>
      </c>
      <c r="C16" s="352">
        <f>SUM(C17,C20,C32,C33,C34,C35,C38,C39,C46:C50,C54,C55)</f>
        <v>64019.509999999995</v>
      </c>
      <c r="D16" s="352">
        <f>SUM(D17,D20,D32,D33,D34,D35,D38,D39,D46:D50,D54,D55)</f>
        <v>72484.84</v>
      </c>
      <c r="E16" s="227"/>
    </row>
    <row r="17" spans="1:6" s="3" customFormat="1" x14ac:dyDescent="0.2">
      <c r="A17" s="87" t="s">
        <v>32</v>
      </c>
      <c r="B17" s="87" t="s">
        <v>1</v>
      </c>
      <c r="C17" s="350">
        <f>SUM(C18:C19)</f>
        <v>14165</v>
      </c>
      <c r="D17" s="350">
        <f>SUM(D18:D19)</f>
        <v>14165</v>
      </c>
      <c r="E17" s="94"/>
    </row>
    <row r="18" spans="1:6" s="3" customFormat="1" x14ac:dyDescent="0.2">
      <c r="A18" s="96" t="s">
        <v>98</v>
      </c>
      <c r="B18" s="96" t="s">
        <v>61</v>
      </c>
      <c r="C18" s="348">
        <v>14165</v>
      </c>
      <c r="D18" s="354">
        <v>14165</v>
      </c>
      <c r="E18" s="94"/>
    </row>
    <row r="19" spans="1:6" s="3" customFormat="1" x14ac:dyDescent="0.2">
      <c r="A19" s="96" t="s">
        <v>99</v>
      </c>
      <c r="B19" s="96" t="s">
        <v>62</v>
      </c>
      <c r="C19" s="348"/>
      <c r="D19" s="354"/>
      <c r="E19" s="94"/>
    </row>
    <row r="20" spans="1:6" s="3" customFormat="1" x14ac:dyDescent="0.2">
      <c r="A20" s="87" t="s">
        <v>33</v>
      </c>
      <c r="B20" s="87" t="s">
        <v>2</v>
      </c>
      <c r="C20" s="350">
        <f>SUM(C21:C26,C31)</f>
        <v>20894.68</v>
      </c>
      <c r="D20" s="350">
        <f>SUM(D21:D26,D31)</f>
        <v>20894.68</v>
      </c>
      <c r="E20" s="229"/>
      <c r="F20" s="230"/>
    </row>
    <row r="21" spans="1:6" s="233" customFormat="1" ht="30" x14ac:dyDescent="0.2">
      <c r="A21" s="96" t="s">
        <v>12</v>
      </c>
      <c r="B21" s="96" t="s">
        <v>245</v>
      </c>
      <c r="C21" s="353">
        <v>9648.3700000000008</v>
      </c>
      <c r="D21" s="40">
        <v>9648.3700000000008</v>
      </c>
      <c r="E21" s="232"/>
    </row>
    <row r="22" spans="1:6" s="233" customFormat="1" x14ac:dyDescent="0.2">
      <c r="A22" s="96" t="s">
        <v>13</v>
      </c>
      <c r="B22" s="96" t="s">
        <v>14</v>
      </c>
      <c r="C22" s="353"/>
      <c r="D22" s="40"/>
      <c r="E22" s="232"/>
    </row>
    <row r="23" spans="1:6" s="233" customFormat="1" ht="30" x14ac:dyDescent="0.2">
      <c r="A23" s="96" t="s">
        <v>276</v>
      </c>
      <c r="B23" s="96" t="s">
        <v>22</v>
      </c>
      <c r="C23" s="353"/>
      <c r="D23" s="40"/>
      <c r="E23" s="232"/>
    </row>
    <row r="24" spans="1:6" s="233" customFormat="1" ht="16.5" customHeight="1" x14ac:dyDescent="0.2">
      <c r="A24" s="96" t="s">
        <v>277</v>
      </c>
      <c r="B24" s="96" t="s">
        <v>15</v>
      </c>
      <c r="C24" s="353">
        <v>4258.3999999999996</v>
      </c>
      <c r="D24" s="40">
        <v>4258.3999999999996</v>
      </c>
      <c r="E24" s="232"/>
    </row>
    <row r="25" spans="1:6" s="233" customFormat="1" ht="16.5" customHeight="1" x14ac:dyDescent="0.2">
      <c r="A25" s="96" t="s">
        <v>278</v>
      </c>
      <c r="B25" s="96" t="s">
        <v>16</v>
      </c>
      <c r="C25" s="353"/>
      <c r="D25" s="40"/>
      <c r="E25" s="232"/>
    </row>
    <row r="26" spans="1:6" s="233" customFormat="1" ht="16.5" customHeight="1" x14ac:dyDescent="0.2">
      <c r="A26" s="96" t="s">
        <v>279</v>
      </c>
      <c r="B26" s="96" t="s">
        <v>17</v>
      </c>
      <c r="C26" s="350">
        <f>SUM(C27:C30)</f>
        <v>6987.91</v>
      </c>
      <c r="D26" s="350">
        <f>SUM(D27:D30)</f>
        <v>6987.91</v>
      </c>
      <c r="E26" s="232"/>
    </row>
    <row r="27" spans="1:6" s="233" customFormat="1" ht="16.5" customHeight="1" x14ac:dyDescent="0.2">
      <c r="A27" s="234" t="s">
        <v>280</v>
      </c>
      <c r="B27" s="234" t="s">
        <v>18</v>
      </c>
      <c r="C27" s="353">
        <v>3117.01</v>
      </c>
      <c r="D27" s="40">
        <v>3117.01</v>
      </c>
      <c r="E27" s="232"/>
    </row>
    <row r="28" spans="1:6" s="233" customFormat="1" ht="16.5" customHeight="1" x14ac:dyDescent="0.2">
      <c r="A28" s="234" t="s">
        <v>281</v>
      </c>
      <c r="B28" s="234" t="s">
        <v>19</v>
      </c>
      <c r="C28" s="353">
        <v>708.21</v>
      </c>
      <c r="D28" s="40">
        <v>708.21</v>
      </c>
      <c r="E28" s="232"/>
    </row>
    <row r="29" spans="1:6" s="233" customFormat="1" ht="16.5" customHeight="1" x14ac:dyDescent="0.2">
      <c r="A29" s="234" t="s">
        <v>282</v>
      </c>
      <c r="B29" s="234" t="s">
        <v>20</v>
      </c>
      <c r="C29" s="353">
        <v>2746.29</v>
      </c>
      <c r="D29" s="40">
        <f>C29</f>
        <v>2746.29</v>
      </c>
      <c r="E29" s="232"/>
    </row>
    <row r="30" spans="1:6" s="233" customFormat="1" ht="16.5" customHeight="1" x14ac:dyDescent="0.2">
      <c r="A30" s="234" t="s">
        <v>283</v>
      </c>
      <c r="B30" s="234" t="s">
        <v>523</v>
      </c>
      <c r="C30" s="353">
        <v>416.4</v>
      </c>
      <c r="D30" s="40">
        <f>C30</f>
        <v>416.4</v>
      </c>
      <c r="E30" s="232"/>
    </row>
    <row r="31" spans="1:6" s="233" customFormat="1" ht="16.5" customHeight="1" x14ac:dyDescent="0.2">
      <c r="A31" s="96" t="s">
        <v>284</v>
      </c>
      <c r="B31" s="96" t="s">
        <v>21</v>
      </c>
      <c r="C31" s="353"/>
      <c r="D31" s="40"/>
      <c r="E31" s="232"/>
    </row>
    <row r="32" spans="1:6" s="3" customFormat="1" ht="16.5" customHeight="1" x14ac:dyDescent="0.2">
      <c r="A32" s="87" t="s">
        <v>34</v>
      </c>
      <c r="B32" s="87" t="s">
        <v>3</v>
      </c>
      <c r="C32" s="348"/>
      <c r="D32" s="354"/>
      <c r="E32" s="229"/>
    </row>
    <row r="33" spans="1:5" s="3" customFormat="1" ht="16.5" customHeight="1" x14ac:dyDescent="0.2">
      <c r="A33" s="87" t="s">
        <v>35</v>
      </c>
      <c r="B33" s="87" t="s">
        <v>4</v>
      </c>
      <c r="C33" s="348"/>
      <c r="D33" s="354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348"/>
      <c r="D34" s="354"/>
      <c r="E34" s="94"/>
    </row>
    <row r="35" spans="1:5" s="3" customFormat="1" x14ac:dyDescent="0.2">
      <c r="A35" s="87" t="s">
        <v>37</v>
      </c>
      <c r="B35" s="87" t="s">
        <v>63</v>
      </c>
      <c r="C35" s="350">
        <f>SUM(C36:C37)</f>
        <v>13975.8</v>
      </c>
      <c r="D35" s="350">
        <f>SUM(D36:D37)</f>
        <v>13975.8</v>
      </c>
      <c r="E35" s="94"/>
    </row>
    <row r="36" spans="1:5" s="3" customFormat="1" ht="16.5" customHeight="1" x14ac:dyDescent="0.2">
      <c r="A36" s="96" t="s">
        <v>285</v>
      </c>
      <c r="B36" s="96" t="s">
        <v>56</v>
      </c>
      <c r="C36" s="348">
        <v>13975.8</v>
      </c>
      <c r="D36" s="354">
        <v>13975.8</v>
      </c>
      <c r="E36" s="94"/>
    </row>
    <row r="37" spans="1:5" s="3" customFormat="1" ht="16.5" customHeight="1" x14ac:dyDescent="0.2">
      <c r="A37" s="96" t="s">
        <v>286</v>
      </c>
      <c r="B37" s="96" t="s">
        <v>55</v>
      </c>
      <c r="C37" s="348"/>
      <c r="D37" s="354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348">
        <v>322.67</v>
      </c>
      <c r="D38" s="354">
        <f>C38</f>
        <v>322.67</v>
      </c>
      <c r="E38" s="94"/>
    </row>
    <row r="39" spans="1:5" s="3" customFormat="1" ht="16.5" customHeight="1" x14ac:dyDescent="0.2">
      <c r="A39" s="87" t="s">
        <v>39</v>
      </c>
      <c r="B39" s="87" t="s">
        <v>386</v>
      </c>
      <c r="C39" s="350">
        <f>SUM(C40:C45)</f>
        <v>376.68</v>
      </c>
      <c r="D39" s="350">
        <f>SUM(D40:D45)</f>
        <v>376.68</v>
      </c>
      <c r="E39" s="94"/>
    </row>
    <row r="40" spans="1:5" s="3" customFormat="1" ht="16.5" customHeight="1" x14ac:dyDescent="0.2">
      <c r="A40" s="17" t="s">
        <v>341</v>
      </c>
      <c r="B40" s="17" t="s">
        <v>345</v>
      </c>
      <c r="C40" s="348"/>
      <c r="D40" s="354"/>
      <c r="E40" s="94"/>
    </row>
    <row r="41" spans="1:5" s="3" customFormat="1" ht="16.5" customHeight="1" x14ac:dyDescent="0.2">
      <c r="A41" s="17" t="s">
        <v>342</v>
      </c>
      <c r="B41" s="17" t="s">
        <v>346</v>
      </c>
      <c r="C41" s="348">
        <v>355</v>
      </c>
      <c r="D41" s="354">
        <v>355</v>
      </c>
      <c r="E41" s="94"/>
    </row>
    <row r="42" spans="1:5" s="3" customFormat="1" ht="16.5" customHeight="1" x14ac:dyDescent="0.2">
      <c r="A42" s="17" t="s">
        <v>343</v>
      </c>
      <c r="B42" s="17" t="s">
        <v>349</v>
      </c>
      <c r="C42" s="348">
        <v>21.68</v>
      </c>
      <c r="D42" s="354">
        <v>21.68</v>
      </c>
      <c r="E42" s="94"/>
    </row>
    <row r="43" spans="1:5" s="3" customFormat="1" ht="16.5" customHeight="1" x14ac:dyDescent="0.2">
      <c r="A43" s="17" t="s">
        <v>348</v>
      </c>
      <c r="B43" s="17" t="s">
        <v>350</v>
      </c>
      <c r="C43" s="348"/>
      <c r="D43" s="354"/>
      <c r="E43" s="94"/>
    </row>
    <row r="44" spans="1:5" s="3" customFormat="1" ht="16.5" customHeight="1" x14ac:dyDescent="0.2">
      <c r="A44" s="17" t="s">
        <v>351</v>
      </c>
      <c r="B44" s="17" t="s">
        <v>461</v>
      </c>
      <c r="C44" s="348"/>
      <c r="D44" s="354"/>
      <c r="E44" s="94"/>
    </row>
    <row r="45" spans="1:5" s="3" customFormat="1" ht="16.5" customHeight="1" x14ac:dyDescent="0.2">
      <c r="A45" s="17" t="s">
        <v>462</v>
      </c>
      <c r="B45" s="17" t="s">
        <v>347</v>
      </c>
      <c r="C45" s="355"/>
      <c r="D45" s="354"/>
      <c r="E45" s="94"/>
    </row>
    <row r="46" spans="1:5" s="3" customFormat="1" ht="30" x14ac:dyDescent="0.2">
      <c r="A46" s="87" t="s">
        <v>40</v>
      </c>
      <c r="B46" s="87" t="s">
        <v>28</v>
      </c>
      <c r="C46" s="348"/>
      <c r="D46" s="354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348">
        <v>250</v>
      </c>
      <c r="D47" s="354">
        <v>250</v>
      </c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348">
        <v>200</v>
      </c>
      <c r="D48" s="354">
        <v>200</v>
      </c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355"/>
      <c r="D49" s="354"/>
      <c r="E49" s="94"/>
    </row>
    <row r="50" spans="1:6" s="3" customFormat="1" ht="16.5" customHeight="1" x14ac:dyDescent="0.2">
      <c r="A50" s="87" t="s">
        <v>44</v>
      </c>
      <c r="B50" s="87" t="s">
        <v>387</v>
      </c>
      <c r="C50" s="350">
        <f>SUM(C51:C53)</f>
        <v>13834.68</v>
      </c>
      <c r="D50" s="350">
        <f>SUM(D51:D53)</f>
        <v>13834.68</v>
      </c>
      <c r="E50" s="94"/>
    </row>
    <row r="51" spans="1:6" s="3" customFormat="1" ht="16.5" customHeight="1" x14ac:dyDescent="0.2">
      <c r="A51" s="96" t="s">
        <v>357</v>
      </c>
      <c r="B51" s="96" t="s">
        <v>360</v>
      </c>
      <c r="C51" s="348">
        <v>13834.68</v>
      </c>
      <c r="D51" s="354">
        <f>C51</f>
        <v>13834.68</v>
      </c>
      <c r="E51" s="94"/>
    </row>
    <row r="52" spans="1:6" s="3" customFormat="1" ht="16.5" customHeight="1" x14ac:dyDescent="0.2">
      <c r="A52" s="96" t="s">
        <v>358</v>
      </c>
      <c r="B52" s="96" t="s">
        <v>359</v>
      </c>
      <c r="C52" s="348"/>
      <c r="D52" s="228"/>
      <c r="E52" s="94"/>
    </row>
    <row r="53" spans="1:6" s="3" customFormat="1" ht="16.5" customHeight="1" x14ac:dyDescent="0.2">
      <c r="A53" s="96" t="s">
        <v>361</v>
      </c>
      <c r="B53" s="96" t="s">
        <v>362</v>
      </c>
      <c r="C53" s="4"/>
      <c r="D53" s="228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28"/>
      <c r="E54" s="94"/>
    </row>
    <row r="55" spans="1:6" s="3" customFormat="1" ht="16.5" customHeight="1" x14ac:dyDescent="0.2">
      <c r="A55" s="87" t="s">
        <v>46</v>
      </c>
      <c r="B55" s="87" t="s">
        <v>564</v>
      </c>
      <c r="C55" s="4"/>
      <c r="D55" s="354">
        <v>8465.33</v>
      </c>
      <c r="E55" s="229"/>
      <c r="F55" s="230"/>
    </row>
    <row r="56" spans="1:6" s="3" customFormat="1" ht="30" x14ac:dyDescent="0.2">
      <c r="A56" s="86">
        <v>1.3</v>
      </c>
      <c r="B56" s="86" t="s">
        <v>392</v>
      </c>
      <c r="C56" s="83">
        <f>SUM(C57:C58)</f>
        <v>0</v>
      </c>
      <c r="D56" s="83">
        <f>SUM(D57:D58)</f>
        <v>0</v>
      </c>
      <c r="E56" s="229"/>
      <c r="F56" s="230"/>
    </row>
    <row r="57" spans="1:6" s="3" customFormat="1" ht="30" x14ac:dyDescent="0.2">
      <c r="A57" s="87" t="s">
        <v>50</v>
      </c>
      <c r="B57" s="87" t="s">
        <v>48</v>
      </c>
      <c r="C57" s="4"/>
      <c r="D57" s="228"/>
      <c r="E57" s="229"/>
      <c r="F57" s="230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28"/>
      <c r="E58" s="229"/>
      <c r="F58" s="230"/>
    </row>
    <row r="59" spans="1:6" s="3" customFormat="1" x14ac:dyDescent="0.2">
      <c r="A59" s="86">
        <v>1.4</v>
      </c>
      <c r="B59" s="86" t="s">
        <v>394</v>
      </c>
      <c r="C59" s="4">
        <v>30</v>
      </c>
      <c r="D59" s="228">
        <v>30</v>
      </c>
      <c r="E59" s="229"/>
      <c r="F59" s="230"/>
    </row>
    <row r="60" spans="1:6" s="233" customFormat="1" x14ac:dyDescent="0.2">
      <c r="A60" s="86">
        <v>1.5</v>
      </c>
      <c r="B60" s="86" t="s">
        <v>7</v>
      </c>
      <c r="C60" s="231"/>
      <c r="D60" s="40"/>
      <c r="E60" s="232"/>
    </row>
    <row r="61" spans="1:6" s="233" customFormat="1" x14ac:dyDescent="0.3">
      <c r="A61" s="86">
        <v>1.6</v>
      </c>
      <c r="B61" s="45" t="s">
        <v>8</v>
      </c>
      <c r="C61" s="84">
        <f>SUM(C62:C66)</f>
        <v>0</v>
      </c>
      <c r="D61" s="357">
        <f>SUM(D62:D66)</f>
        <v>119.39</v>
      </c>
      <c r="E61" s="232"/>
    </row>
    <row r="62" spans="1:6" s="233" customFormat="1" x14ac:dyDescent="0.2">
      <c r="A62" s="87" t="s">
        <v>292</v>
      </c>
      <c r="B62" s="46" t="s">
        <v>52</v>
      </c>
      <c r="C62" s="231"/>
      <c r="D62" s="40"/>
      <c r="E62" s="232"/>
    </row>
    <row r="63" spans="1:6" s="233" customFormat="1" ht="30" x14ac:dyDescent="0.2">
      <c r="A63" s="87" t="s">
        <v>293</v>
      </c>
      <c r="B63" s="46" t="s">
        <v>54</v>
      </c>
      <c r="C63" s="231"/>
      <c r="D63" s="40"/>
      <c r="E63" s="232"/>
    </row>
    <row r="64" spans="1:6" s="233" customFormat="1" x14ac:dyDescent="0.2">
      <c r="A64" s="87" t="s">
        <v>294</v>
      </c>
      <c r="B64" s="46" t="s">
        <v>53</v>
      </c>
      <c r="C64" s="40"/>
      <c r="D64" s="40"/>
      <c r="E64" s="232"/>
    </row>
    <row r="65" spans="1:5" s="233" customFormat="1" x14ac:dyDescent="0.2">
      <c r="A65" s="87" t="s">
        <v>295</v>
      </c>
      <c r="B65" s="46" t="s">
        <v>27</v>
      </c>
      <c r="C65" s="231"/>
      <c r="D65" s="40"/>
      <c r="E65" s="232"/>
    </row>
    <row r="66" spans="1:5" s="233" customFormat="1" x14ac:dyDescent="0.2">
      <c r="A66" s="87" t="s">
        <v>323</v>
      </c>
      <c r="B66" s="46" t="s">
        <v>324</v>
      </c>
      <c r="C66" s="231"/>
      <c r="D66" s="40">
        <v>119.39</v>
      </c>
      <c r="E66" s="232"/>
    </row>
    <row r="67" spans="1:5" x14ac:dyDescent="0.3">
      <c r="A67" s="226">
        <v>2</v>
      </c>
      <c r="B67" s="226" t="s">
        <v>388</v>
      </c>
      <c r="C67" s="235"/>
      <c r="D67" s="84">
        <f>SUM(D68:D74)</f>
        <v>2486</v>
      </c>
      <c r="E67" s="95"/>
    </row>
    <row r="68" spans="1:5" x14ac:dyDescent="0.3">
      <c r="A68" s="97">
        <v>2.1</v>
      </c>
      <c r="B68" s="236" t="s">
        <v>100</v>
      </c>
      <c r="C68" s="237"/>
      <c r="D68" s="22"/>
      <c r="E68" s="95"/>
    </row>
    <row r="69" spans="1:5" x14ac:dyDescent="0.3">
      <c r="A69" s="97">
        <v>2.2000000000000002</v>
      </c>
      <c r="B69" s="236" t="s">
        <v>389</v>
      </c>
      <c r="C69" s="237"/>
      <c r="D69" s="22"/>
      <c r="E69" s="95"/>
    </row>
    <row r="70" spans="1:5" x14ac:dyDescent="0.3">
      <c r="A70" s="97">
        <v>2.2999999999999998</v>
      </c>
      <c r="B70" s="236" t="s">
        <v>104</v>
      </c>
      <c r="C70" s="237"/>
      <c r="D70" s="22"/>
      <c r="E70" s="95"/>
    </row>
    <row r="71" spans="1:5" x14ac:dyDescent="0.3">
      <c r="A71" s="97">
        <v>2.4</v>
      </c>
      <c r="B71" s="236" t="s">
        <v>103</v>
      </c>
      <c r="C71" s="237"/>
      <c r="D71" s="22"/>
      <c r="E71" s="95"/>
    </row>
    <row r="72" spans="1:5" x14ac:dyDescent="0.3">
      <c r="A72" s="97">
        <v>2.5</v>
      </c>
      <c r="B72" s="236" t="s">
        <v>390</v>
      </c>
      <c r="C72" s="237"/>
      <c r="D72" s="369">
        <v>670</v>
      </c>
      <c r="E72" s="95"/>
    </row>
    <row r="73" spans="1:5" x14ac:dyDescent="0.3">
      <c r="A73" s="97">
        <v>2.6</v>
      </c>
      <c r="B73" s="236" t="s">
        <v>101</v>
      </c>
      <c r="C73" s="237"/>
      <c r="D73" s="22"/>
      <c r="E73" s="95"/>
    </row>
    <row r="74" spans="1:5" x14ac:dyDescent="0.3">
      <c r="A74" s="97">
        <v>2.7</v>
      </c>
      <c r="B74" s="236" t="s">
        <v>102</v>
      </c>
      <c r="C74" s="238"/>
      <c r="D74" s="22">
        <v>1816</v>
      </c>
      <c r="E74" s="95"/>
    </row>
    <row r="75" spans="1:5" x14ac:dyDescent="0.3">
      <c r="A75" s="226">
        <v>3</v>
      </c>
      <c r="B75" s="226" t="s">
        <v>417</v>
      </c>
      <c r="C75" s="84"/>
      <c r="D75" s="22"/>
      <c r="E75" s="95"/>
    </row>
    <row r="76" spans="1:5" x14ac:dyDescent="0.3">
      <c r="A76" s="226">
        <v>4</v>
      </c>
      <c r="B76" s="226" t="s">
        <v>247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248</v>
      </c>
      <c r="C77" s="237"/>
      <c r="D77" s="8"/>
      <c r="E77" s="95"/>
    </row>
    <row r="78" spans="1:5" x14ac:dyDescent="0.3">
      <c r="A78" s="97">
        <v>4.2</v>
      </c>
      <c r="B78" s="97" t="s">
        <v>249</v>
      </c>
      <c r="C78" s="238"/>
      <c r="D78" s="8"/>
      <c r="E78" s="95"/>
    </row>
    <row r="79" spans="1:5" x14ac:dyDescent="0.3">
      <c r="A79" s="226">
        <v>5</v>
      </c>
      <c r="B79" s="226" t="s">
        <v>274</v>
      </c>
      <c r="C79" s="254">
        <v>459.2</v>
      </c>
      <c r="D79" s="238"/>
      <c r="E79" s="95"/>
    </row>
    <row r="80" spans="1:5" x14ac:dyDescent="0.3">
      <c r="B80" s="44"/>
    </row>
    <row r="81" spans="1:9" x14ac:dyDescent="0.3">
      <c r="A81" s="491" t="s">
        <v>463</v>
      </c>
      <c r="B81" s="491"/>
      <c r="C81" s="491"/>
      <c r="D81" s="491"/>
      <c r="E81" s="5"/>
    </row>
    <row r="82" spans="1:9" x14ac:dyDescent="0.3">
      <c r="B82" s="44"/>
    </row>
    <row r="83" spans="1:9" s="23" customFormat="1" ht="12.75" x14ac:dyDescent="0.2"/>
    <row r="84" spans="1:9" x14ac:dyDescent="0.3">
      <c r="A84" s="68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5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D24" sqref="D2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313</v>
      </c>
      <c r="B1" s="76"/>
      <c r="C1" s="488" t="s">
        <v>109</v>
      </c>
      <c r="D1" s="488"/>
      <c r="E1" s="90"/>
    </row>
    <row r="2" spans="1:5" s="6" customFormat="1" x14ac:dyDescent="0.3">
      <c r="A2" s="73" t="s">
        <v>314</v>
      </c>
      <c r="B2" s="76"/>
      <c r="C2" s="486" t="str">
        <f>'ფორმა N1'!L2</f>
        <v>01/01/2017-31/12/2017</v>
      </c>
      <c r="D2" s="486"/>
      <c r="E2" s="90"/>
    </row>
    <row r="3" spans="1:5" s="6" customFormat="1" x14ac:dyDescent="0.3">
      <c r="A3" s="75" t="s">
        <v>140</v>
      </c>
      <c r="B3" s="73"/>
      <c r="C3" s="159"/>
      <c r="D3" s="159"/>
      <c r="E3" s="90"/>
    </row>
    <row r="4" spans="1:5" s="6" customFormat="1" x14ac:dyDescent="0.3">
      <c r="A4" s="75"/>
      <c r="B4" s="75"/>
      <c r="C4" s="159"/>
      <c r="D4" s="159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345" t="str">
        <f>'ფორმა N1'!A5</f>
        <v>პ/პ თავისუფალი საქართველო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315</v>
      </c>
      <c r="B10" s="97"/>
      <c r="C10" s="4"/>
      <c r="D10" s="4"/>
      <c r="E10" s="92"/>
    </row>
    <row r="11" spans="1:5" s="10" customFormat="1" x14ac:dyDescent="0.2">
      <c r="A11" s="97" t="s">
        <v>316</v>
      </c>
      <c r="B11" s="97"/>
      <c r="C11" s="4"/>
      <c r="D11" s="4"/>
      <c r="E11" s="93"/>
    </row>
    <row r="12" spans="1:5" s="10" customFormat="1" x14ac:dyDescent="0.2">
      <c r="A12" s="86" t="s">
        <v>273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s="10" customFormat="1" x14ac:dyDescent="0.2">
      <c r="A16" s="86" t="s">
        <v>273</v>
      </c>
      <c r="B16" s="86"/>
      <c r="C16" s="4"/>
      <c r="D16" s="4"/>
      <c r="E16" s="93"/>
    </row>
    <row r="17" spans="1:5" s="10" customFormat="1" ht="17.25" customHeight="1" x14ac:dyDescent="0.2">
      <c r="A17" s="97" t="s">
        <v>317</v>
      </c>
      <c r="B17" s="86" t="s">
        <v>565</v>
      </c>
      <c r="C17" s="4"/>
      <c r="D17" s="348">
        <f>'ფორმა N4'!D55</f>
        <v>8465.33</v>
      </c>
      <c r="E17" s="93"/>
    </row>
    <row r="18" spans="1:5" s="10" customFormat="1" ht="18" customHeight="1" x14ac:dyDescent="0.2">
      <c r="A18" s="97" t="s">
        <v>318</v>
      </c>
      <c r="B18" s="86"/>
      <c r="C18" s="4"/>
      <c r="D18" s="4"/>
      <c r="E18" s="93"/>
    </row>
    <row r="19" spans="1:5" s="10" customFormat="1" x14ac:dyDescent="0.2">
      <c r="A19" s="86" t="s">
        <v>273</v>
      </c>
      <c r="B19" s="86"/>
      <c r="C19" s="4"/>
      <c r="D19" s="4"/>
      <c r="E19" s="93"/>
    </row>
    <row r="20" spans="1:5" s="10" customFormat="1" x14ac:dyDescent="0.2">
      <c r="A20" s="86" t="s">
        <v>273</v>
      </c>
      <c r="B20" s="86"/>
      <c r="C20" s="4"/>
      <c r="D20" s="4"/>
      <c r="E20" s="93"/>
    </row>
    <row r="21" spans="1:5" s="10" customFormat="1" x14ac:dyDescent="0.2">
      <c r="A21" s="86" t="s">
        <v>273</v>
      </c>
      <c r="B21" s="86"/>
      <c r="C21" s="4"/>
      <c r="D21" s="4"/>
      <c r="E21" s="93"/>
    </row>
    <row r="22" spans="1:5" s="10" customFormat="1" x14ac:dyDescent="0.2">
      <c r="A22" s="86" t="s">
        <v>273</v>
      </c>
      <c r="B22" s="86"/>
      <c r="C22" s="4"/>
      <c r="D22" s="4"/>
      <c r="E22" s="93"/>
    </row>
    <row r="23" spans="1:5" s="10" customFormat="1" x14ac:dyDescent="0.2">
      <c r="A23" s="86" t="s">
        <v>273</v>
      </c>
      <c r="B23" s="86"/>
      <c r="C23" s="4"/>
      <c r="D23" s="4"/>
      <c r="E23" s="93"/>
    </row>
    <row r="24" spans="1:5" x14ac:dyDescent="0.3">
      <c r="A24" s="98"/>
      <c r="B24" s="98" t="s">
        <v>322</v>
      </c>
      <c r="C24" s="85">
        <f>SUM(C10:C23)</f>
        <v>0</v>
      </c>
      <c r="D24" s="357">
        <f>SUM(D10:D23)</f>
        <v>8465.33</v>
      </c>
      <c r="E24" s="95"/>
    </row>
    <row r="25" spans="1:5" x14ac:dyDescent="0.3">
      <c r="A25" s="44"/>
      <c r="B25" s="44"/>
    </row>
    <row r="26" spans="1:5" x14ac:dyDescent="0.3">
      <c r="A26" s="247" t="s">
        <v>407</v>
      </c>
      <c r="E26" s="5"/>
    </row>
    <row r="27" spans="1:5" x14ac:dyDescent="0.3">
      <c r="A27" s="2" t="s">
        <v>408</v>
      </c>
    </row>
    <row r="28" spans="1:5" x14ac:dyDescent="0.3">
      <c r="A28" s="200" t="s">
        <v>409</v>
      </c>
    </row>
    <row r="29" spans="1:5" x14ac:dyDescent="0.3">
      <c r="A29" s="200"/>
    </row>
    <row r="30" spans="1:5" x14ac:dyDescent="0.3">
      <c r="A30" s="200" t="s">
        <v>337</v>
      </c>
    </row>
    <row r="31" spans="1:5" s="23" customFormat="1" ht="12.75" x14ac:dyDescent="0.2"/>
    <row r="32" spans="1:5" x14ac:dyDescent="0.3">
      <c r="A32" s="6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8"/>
      <c r="B35" s="68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5"/>
      <c r="B37" s="65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H30" sqref="H30"/>
    </sheetView>
  </sheetViews>
  <sheetFormatPr defaultRowHeight="12.75" x14ac:dyDescent="0.2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 x14ac:dyDescent="0.3">
      <c r="A1" s="73" t="s">
        <v>391</v>
      </c>
      <c r="B1" s="73"/>
      <c r="C1" s="76"/>
      <c r="D1" s="76"/>
      <c r="E1" s="76"/>
      <c r="F1" s="76"/>
      <c r="G1" s="214"/>
      <c r="H1" s="214"/>
      <c r="I1" s="488" t="s">
        <v>109</v>
      </c>
      <c r="J1" s="488"/>
    </row>
    <row r="2" spans="1:10" ht="15" x14ac:dyDescent="0.3">
      <c r="A2" s="75" t="s">
        <v>140</v>
      </c>
      <c r="B2" s="73"/>
      <c r="C2" s="76"/>
      <c r="D2" s="76"/>
      <c r="E2" s="76"/>
      <c r="F2" s="76"/>
      <c r="G2" s="214"/>
      <c r="H2" s="214"/>
      <c r="I2" s="486" t="str">
        <f>'ფორმა N1'!L2</f>
        <v>01/01/2017-31/12/2017</v>
      </c>
      <c r="J2" s="486"/>
    </row>
    <row r="3" spans="1:10" ht="15" x14ac:dyDescent="0.3">
      <c r="A3" s="75"/>
      <c r="B3" s="75"/>
      <c r="C3" s="73"/>
      <c r="D3" s="73"/>
      <c r="E3" s="73"/>
      <c r="F3" s="73"/>
      <c r="G3" s="161"/>
      <c r="H3" s="161"/>
      <c r="I3" s="214"/>
    </row>
    <row r="4" spans="1:10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160"/>
      <c r="B7" s="160"/>
      <c r="C7" s="160"/>
      <c r="D7" s="207"/>
      <c r="E7" s="160"/>
      <c r="F7" s="160"/>
      <c r="G7" s="77"/>
      <c r="H7" s="77"/>
      <c r="I7" s="77"/>
    </row>
    <row r="8" spans="1:10" ht="45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331</v>
      </c>
      <c r="F8" s="89" t="s">
        <v>335</v>
      </c>
      <c r="G8" s="78" t="s">
        <v>10</v>
      </c>
      <c r="H8" s="78" t="s">
        <v>9</v>
      </c>
      <c r="I8" s="78" t="s">
        <v>376</v>
      </c>
      <c r="J8" s="217" t="s">
        <v>334</v>
      </c>
    </row>
    <row r="9" spans="1:10" ht="15" x14ac:dyDescent="0.2">
      <c r="A9" s="97">
        <v>1</v>
      </c>
      <c r="B9" s="97" t="s">
        <v>524</v>
      </c>
      <c r="C9" s="97" t="s">
        <v>525</v>
      </c>
      <c r="D9" s="356" t="s">
        <v>526</v>
      </c>
      <c r="E9" s="97" t="s">
        <v>527</v>
      </c>
      <c r="F9" s="97" t="s">
        <v>334</v>
      </c>
      <c r="G9" s="4">
        <v>7700</v>
      </c>
      <c r="H9" s="4">
        <v>7700</v>
      </c>
      <c r="I9" s="4">
        <v>1540</v>
      </c>
      <c r="J9" s="217" t="s">
        <v>0</v>
      </c>
    </row>
    <row r="10" spans="1:10" ht="15" x14ac:dyDescent="0.2">
      <c r="A10" s="97">
        <v>2</v>
      </c>
      <c r="B10" s="97" t="s">
        <v>528</v>
      </c>
      <c r="C10" s="97" t="s">
        <v>529</v>
      </c>
      <c r="D10" s="97">
        <v>36001002966</v>
      </c>
      <c r="E10" s="97" t="s">
        <v>530</v>
      </c>
      <c r="F10" s="97" t="s">
        <v>334</v>
      </c>
      <c r="G10" s="4">
        <v>6125</v>
      </c>
      <c r="H10" s="4">
        <v>6125</v>
      </c>
      <c r="I10" s="4">
        <v>1225</v>
      </c>
    </row>
    <row r="11" spans="1:10" ht="27" customHeight="1" x14ac:dyDescent="0.2">
      <c r="A11" s="97">
        <v>3</v>
      </c>
      <c r="B11" s="97" t="s">
        <v>532</v>
      </c>
      <c r="C11" s="97" t="s">
        <v>531</v>
      </c>
      <c r="D11" s="356" t="s">
        <v>541</v>
      </c>
      <c r="E11" s="97" t="s">
        <v>533</v>
      </c>
      <c r="F11" s="97" t="s">
        <v>334</v>
      </c>
      <c r="G11" s="4">
        <v>3650</v>
      </c>
      <c r="H11" s="4">
        <v>3650</v>
      </c>
      <c r="I11" s="4">
        <v>730</v>
      </c>
    </row>
    <row r="12" spans="1:10" ht="15" x14ac:dyDescent="0.2">
      <c r="A12" s="97">
        <v>4</v>
      </c>
      <c r="B12" s="97" t="s">
        <v>534</v>
      </c>
      <c r="C12" s="97" t="s">
        <v>535</v>
      </c>
      <c r="D12" s="356" t="s">
        <v>539</v>
      </c>
      <c r="E12" s="97" t="s">
        <v>536</v>
      </c>
      <c r="F12" s="97" t="s">
        <v>334</v>
      </c>
      <c r="G12" s="4">
        <v>6875</v>
      </c>
      <c r="H12" s="4">
        <v>6875</v>
      </c>
      <c r="I12" s="4">
        <v>1375</v>
      </c>
    </row>
    <row r="13" spans="1:10" ht="30" x14ac:dyDescent="0.2">
      <c r="A13" s="97">
        <v>5</v>
      </c>
      <c r="B13" s="97" t="s">
        <v>537</v>
      </c>
      <c r="C13" s="97" t="s">
        <v>538</v>
      </c>
      <c r="D13" s="356" t="s">
        <v>540</v>
      </c>
      <c r="E13" s="97" t="s">
        <v>542</v>
      </c>
      <c r="F13" s="97" t="s">
        <v>334</v>
      </c>
      <c r="G13" s="4">
        <v>4750</v>
      </c>
      <c r="H13" s="4">
        <v>4750</v>
      </c>
      <c r="I13" s="4">
        <v>950</v>
      </c>
    </row>
    <row r="14" spans="1:10" ht="15" x14ac:dyDescent="0.2">
      <c r="A14" s="97">
        <v>6</v>
      </c>
      <c r="B14" s="97" t="s">
        <v>543</v>
      </c>
      <c r="C14" s="97" t="s">
        <v>544</v>
      </c>
      <c r="D14" s="86"/>
      <c r="E14" s="97"/>
      <c r="F14" s="97" t="s">
        <v>334</v>
      </c>
      <c r="G14" s="4">
        <v>200</v>
      </c>
      <c r="H14" s="4">
        <v>200</v>
      </c>
      <c r="I14" s="4">
        <v>40</v>
      </c>
    </row>
    <row r="15" spans="1:10" ht="15" x14ac:dyDescent="0.2">
      <c r="A15" s="97">
        <v>7</v>
      </c>
      <c r="B15" s="97" t="s">
        <v>545</v>
      </c>
      <c r="C15" s="97" t="s">
        <v>546</v>
      </c>
      <c r="D15" s="86"/>
      <c r="E15" s="97"/>
      <c r="F15" s="97" t="s">
        <v>334</v>
      </c>
      <c r="G15" s="348">
        <v>27.5</v>
      </c>
      <c r="H15" s="348">
        <v>27.5</v>
      </c>
      <c r="I15" s="348">
        <v>5.5</v>
      </c>
    </row>
    <row r="16" spans="1:10" ht="15" x14ac:dyDescent="0.2">
      <c r="A16" s="97">
        <v>8</v>
      </c>
      <c r="B16" s="97"/>
      <c r="C16" s="97"/>
      <c r="D16" s="86"/>
      <c r="E16" s="97"/>
      <c r="F16" s="97"/>
      <c r="G16" s="4"/>
      <c r="H16" s="4"/>
      <c r="I16" s="4"/>
    </row>
    <row r="17" spans="1:9" ht="15" x14ac:dyDescent="0.2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 x14ac:dyDescent="0.2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 x14ac:dyDescent="0.2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 x14ac:dyDescent="0.2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 x14ac:dyDescent="0.2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 x14ac:dyDescent="0.2">
      <c r="A24" s="86" t="s">
        <v>271</v>
      </c>
      <c r="B24" s="86"/>
      <c r="C24" s="86"/>
      <c r="D24" s="86"/>
      <c r="E24" s="86"/>
      <c r="F24" s="97"/>
      <c r="G24" s="4"/>
      <c r="H24" s="4"/>
      <c r="I24" s="4"/>
    </row>
    <row r="25" spans="1:9" ht="15" x14ac:dyDescent="0.3">
      <c r="A25" s="86"/>
      <c r="B25" s="98"/>
      <c r="C25" s="98"/>
      <c r="D25" s="98"/>
      <c r="E25" s="98"/>
      <c r="F25" s="86" t="s">
        <v>422</v>
      </c>
      <c r="G25" s="357">
        <f>SUM(G9:G24)</f>
        <v>29327.5</v>
      </c>
      <c r="H25" s="357">
        <f>SUM(H9:H24)</f>
        <v>29327.5</v>
      </c>
      <c r="I25" s="357">
        <f>SUM(I9:I24)</f>
        <v>5865.5</v>
      </c>
    </row>
    <row r="26" spans="1:9" ht="15" x14ac:dyDescent="0.3">
      <c r="A26" s="215"/>
      <c r="B26" s="215"/>
      <c r="C26" s="215"/>
      <c r="D26" s="215"/>
      <c r="E26" s="215"/>
      <c r="F26" s="215"/>
      <c r="G26" s="215"/>
      <c r="H26" s="183"/>
      <c r="I26" s="183"/>
    </row>
    <row r="27" spans="1:9" ht="15" x14ac:dyDescent="0.3">
      <c r="A27" s="216" t="s">
        <v>411</v>
      </c>
      <c r="B27" s="216"/>
      <c r="C27" s="215"/>
      <c r="D27" s="215"/>
      <c r="E27" s="215"/>
      <c r="F27" s="215"/>
      <c r="G27" s="215"/>
      <c r="H27" s="183"/>
      <c r="I27" s="183"/>
    </row>
    <row r="28" spans="1:9" ht="15" x14ac:dyDescent="0.3">
      <c r="A28" s="216"/>
      <c r="B28" s="216"/>
      <c r="C28" s="215"/>
      <c r="D28" s="215"/>
      <c r="E28" s="215"/>
      <c r="F28" s="215"/>
      <c r="G28" s="215"/>
      <c r="H28" s="183"/>
      <c r="I28" s="183"/>
    </row>
    <row r="29" spans="1:9" x14ac:dyDescent="0.2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 ht="15" x14ac:dyDescent="0.3">
      <c r="A30" s="189" t="s">
        <v>107</v>
      </c>
      <c r="B30" s="189"/>
      <c r="C30" s="183"/>
      <c r="D30" s="183"/>
      <c r="E30" s="183"/>
      <c r="F30" s="183"/>
      <c r="G30" s="183"/>
      <c r="H30" s="183"/>
      <c r="I30" s="183"/>
    </row>
    <row r="31" spans="1:9" ht="15" x14ac:dyDescent="0.3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ht="15" x14ac:dyDescent="0.3">
      <c r="A32" s="183"/>
      <c r="B32" s="183"/>
      <c r="C32" s="183"/>
      <c r="D32" s="183"/>
      <c r="E32" s="187"/>
      <c r="F32" s="187"/>
      <c r="G32" s="187"/>
      <c r="H32" s="183"/>
      <c r="I32" s="183"/>
    </row>
    <row r="33" spans="1:9" ht="15" x14ac:dyDescent="0.3">
      <c r="A33" s="189"/>
      <c r="B33" s="189"/>
      <c r="C33" s="189" t="s">
        <v>375</v>
      </c>
      <c r="D33" s="189"/>
      <c r="E33" s="189"/>
      <c r="F33" s="189"/>
      <c r="G33" s="189"/>
      <c r="H33" s="183"/>
      <c r="I33" s="183"/>
    </row>
    <row r="34" spans="1:9" ht="15" x14ac:dyDescent="0.3">
      <c r="A34" s="183"/>
      <c r="B34" s="183"/>
      <c r="C34" s="183" t="s">
        <v>374</v>
      </c>
      <c r="D34" s="183"/>
      <c r="E34" s="183"/>
      <c r="F34" s="183"/>
      <c r="G34" s="183"/>
      <c r="H34" s="183"/>
      <c r="I34" s="183"/>
    </row>
    <row r="35" spans="1:9" x14ac:dyDescent="0.2">
      <c r="A35" s="191"/>
      <c r="B35" s="191"/>
      <c r="C35" s="191" t="s">
        <v>139</v>
      </c>
      <c r="D35" s="191"/>
      <c r="E35" s="191"/>
      <c r="F35" s="191"/>
      <c r="G35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F20" sqref="F20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352</v>
      </c>
      <c r="B1" s="76"/>
      <c r="C1" s="76"/>
      <c r="D1" s="76"/>
      <c r="E1" s="76"/>
      <c r="F1" s="76"/>
      <c r="G1" s="488" t="s">
        <v>109</v>
      </c>
      <c r="H1" s="488"/>
      <c r="I1" s="281"/>
    </row>
    <row r="2" spans="1:9" ht="15" x14ac:dyDescent="0.3">
      <c r="A2" s="75" t="s">
        <v>140</v>
      </c>
      <c r="B2" s="76"/>
      <c r="C2" s="76"/>
      <c r="D2" s="76"/>
      <c r="E2" s="76"/>
      <c r="F2" s="76"/>
      <c r="G2" s="486" t="str">
        <f>'ფორმა N1'!L2</f>
        <v>01/01/2017-31/12/2017</v>
      </c>
      <c r="H2" s="486"/>
      <c r="I2" s="75"/>
    </row>
    <row r="3" spans="1:9" ht="15" x14ac:dyDescent="0.3">
      <c r="A3" s="75"/>
      <c r="B3" s="75"/>
      <c r="C3" s="75"/>
      <c r="D3" s="75"/>
      <c r="E3" s="75"/>
      <c r="F3" s="75"/>
      <c r="G3" s="161"/>
      <c r="H3" s="161"/>
      <c r="I3" s="281"/>
    </row>
    <row r="4" spans="1:9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  <c r="I5" s="281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3">
      <c r="A7" s="160"/>
      <c r="B7" s="160"/>
      <c r="C7" s="249"/>
      <c r="D7" s="160"/>
      <c r="E7" s="160"/>
      <c r="F7" s="160"/>
      <c r="G7" s="77"/>
      <c r="H7" s="77"/>
      <c r="I7" s="75"/>
    </row>
    <row r="8" spans="1:9" ht="45" x14ac:dyDescent="0.2">
      <c r="A8" s="277" t="s">
        <v>64</v>
      </c>
      <c r="B8" s="78" t="s">
        <v>326</v>
      </c>
      <c r="C8" s="89" t="s">
        <v>327</v>
      </c>
      <c r="D8" s="89" t="s">
        <v>227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15" x14ac:dyDescent="0.2">
      <c r="A9" s="278"/>
      <c r="B9" s="279"/>
      <c r="C9" s="97"/>
      <c r="D9" s="97"/>
      <c r="E9" s="97"/>
      <c r="F9" s="97"/>
      <c r="G9" s="97"/>
      <c r="H9" s="4"/>
      <c r="I9" s="4"/>
    </row>
    <row r="10" spans="1:9" ht="15" x14ac:dyDescent="0.2">
      <c r="A10" s="278"/>
      <c r="B10" s="279"/>
      <c r="C10" s="97"/>
      <c r="D10" s="97"/>
      <c r="E10" s="97"/>
      <c r="F10" s="97"/>
      <c r="G10" s="97"/>
      <c r="H10" s="4"/>
      <c r="I10" s="4"/>
    </row>
    <row r="11" spans="1:9" ht="15" x14ac:dyDescent="0.2">
      <c r="A11" s="278"/>
      <c r="B11" s="279"/>
      <c r="C11" s="86"/>
      <c r="D11" s="86"/>
      <c r="E11" s="86"/>
      <c r="F11" s="86"/>
      <c r="G11" s="86"/>
      <c r="H11" s="4"/>
      <c r="I11" s="4"/>
    </row>
    <row r="12" spans="1:9" ht="15" x14ac:dyDescent="0.2">
      <c r="A12" s="278"/>
      <c r="B12" s="279"/>
      <c r="C12" s="86"/>
      <c r="D12" s="86"/>
      <c r="E12" s="86"/>
      <c r="F12" s="86"/>
      <c r="G12" s="86"/>
      <c r="H12" s="4"/>
      <c r="I12" s="4"/>
    </row>
    <row r="13" spans="1:9" ht="15" x14ac:dyDescent="0.2">
      <c r="A13" s="278"/>
      <c r="B13" s="279"/>
      <c r="C13" s="86"/>
      <c r="D13" s="86"/>
      <c r="E13" s="86"/>
      <c r="F13" s="86"/>
      <c r="G13" s="86"/>
      <c r="H13" s="4"/>
      <c r="I13" s="4"/>
    </row>
    <row r="14" spans="1:9" ht="15" x14ac:dyDescent="0.2">
      <c r="A14" s="278"/>
      <c r="B14" s="279"/>
      <c r="C14" s="86"/>
      <c r="D14" s="86"/>
      <c r="E14" s="86"/>
      <c r="F14" s="86"/>
      <c r="G14" s="86"/>
      <c r="H14" s="4"/>
      <c r="I14" s="4"/>
    </row>
    <row r="15" spans="1:9" ht="15" x14ac:dyDescent="0.2">
      <c r="A15" s="278"/>
      <c r="B15" s="279"/>
      <c r="C15" s="86"/>
      <c r="D15" s="86"/>
      <c r="E15" s="86"/>
      <c r="F15" s="86"/>
      <c r="G15" s="86"/>
      <c r="H15" s="4"/>
      <c r="I15" s="4"/>
    </row>
    <row r="16" spans="1:9" ht="15" x14ac:dyDescent="0.2">
      <c r="A16" s="278"/>
      <c r="B16" s="279"/>
      <c r="C16" s="86"/>
      <c r="D16" s="86"/>
      <c r="E16" s="86"/>
      <c r="F16" s="86"/>
      <c r="G16" s="86"/>
      <c r="H16" s="4"/>
      <c r="I16" s="4"/>
    </row>
    <row r="17" spans="1:9" ht="15" x14ac:dyDescent="0.2">
      <c r="A17" s="278"/>
      <c r="B17" s="279"/>
      <c r="C17" s="86"/>
      <c r="D17" s="86"/>
      <c r="E17" s="86"/>
      <c r="F17" s="86"/>
      <c r="G17" s="86"/>
      <c r="H17" s="4"/>
      <c r="I17" s="4"/>
    </row>
    <row r="18" spans="1:9" ht="15" x14ac:dyDescent="0.2">
      <c r="A18" s="278"/>
      <c r="B18" s="279"/>
      <c r="C18" s="86"/>
      <c r="D18" s="86"/>
      <c r="E18" s="86"/>
      <c r="F18" s="86"/>
      <c r="G18" s="86"/>
      <c r="H18" s="4"/>
      <c r="I18" s="4"/>
    </row>
    <row r="19" spans="1:9" ht="15" x14ac:dyDescent="0.2">
      <c r="A19" s="278"/>
      <c r="B19" s="279"/>
      <c r="C19" s="86"/>
      <c r="D19" s="86"/>
      <c r="E19" s="86"/>
      <c r="F19" s="86"/>
      <c r="G19" s="86"/>
      <c r="H19" s="4"/>
      <c r="I19" s="4"/>
    </row>
    <row r="20" spans="1:9" ht="15" x14ac:dyDescent="0.2">
      <c r="A20" s="278"/>
      <c r="B20" s="279"/>
      <c r="C20" s="86"/>
      <c r="D20" s="86"/>
      <c r="E20" s="86"/>
      <c r="F20" s="86"/>
      <c r="G20" s="86"/>
      <c r="H20" s="4"/>
      <c r="I20" s="4"/>
    </row>
    <row r="21" spans="1:9" ht="15" x14ac:dyDescent="0.2">
      <c r="A21" s="278"/>
      <c r="B21" s="279"/>
      <c r="C21" s="86"/>
      <c r="D21" s="86"/>
      <c r="E21" s="86"/>
      <c r="F21" s="86"/>
      <c r="G21" s="86"/>
      <c r="H21" s="4"/>
      <c r="I21" s="4"/>
    </row>
    <row r="22" spans="1:9" ht="15" x14ac:dyDescent="0.2">
      <c r="A22" s="278"/>
      <c r="B22" s="279"/>
      <c r="C22" s="86"/>
      <c r="D22" s="86"/>
      <c r="E22" s="86"/>
      <c r="F22" s="86"/>
      <c r="G22" s="86"/>
      <c r="H22" s="4"/>
      <c r="I22" s="4"/>
    </row>
    <row r="23" spans="1:9" ht="15" x14ac:dyDescent="0.2">
      <c r="A23" s="278"/>
      <c r="B23" s="279"/>
      <c r="C23" s="86"/>
      <c r="D23" s="86"/>
      <c r="E23" s="86"/>
      <c r="F23" s="86"/>
      <c r="G23" s="86"/>
      <c r="H23" s="4"/>
      <c r="I23" s="4"/>
    </row>
    <row r="24" spans="1:9" ht="15" x14ac:dyDescent="0.2">
      <c r="A24" s="278"/>
      <c r="B24" s="279"/>
      <c r="C24" s="86"/>
      <c r="D24" s="86"/>
      <c r="E24" s="86"/>
      <c r="F24" s="86"/>
      <c r="G24" s="86"/>
      <c r="H24" s="4"/>
      <c r="I24" s="4"/>
    </row>
    <row r="25" spans="1:9" ht="15" x14ac:dyDescent="0.2">
      <c r="A25" s="278"/>
      <c r="B25" s="279"/>
      <c r="C25" s="86"/>
      <c r="D25" s="86"/>
      <c r="E25" s="86"/>
      <c r="F25" s="86"/>
      <c r="G25" s="86"/>
      <c r="H25" s="4"/>
      <c r="I25" s="4"/>
    </row>
    <row r="26" spans="1:9" ht="15" x14ac:dyDescent="0.2">
      <c r="A26" s="278"/>
      <c r="B26" s="279"/>
      <c r="C26" s="86"/>
      <c r="D26" s="86"/>
      <c r="E26" s="86"/>
      <c r="F26" s="86"/>
      <c r="G26" s="86"/>
      <c r="H26" s="4"/>
      <c r="I26" s="4"/>
    </row>
    <row r="27" spans="1:9" ht="15" x14ac:dyDescent="0.2">
      <c r="A27" s="278"/>
      <c r="B27" s="279"/>
      <c r="C27" s="86"/>
      <c r="D27" s="86"/>
      <c r="E27" s="86"/>
      <c r="F27" s="86"/>
      <c r="G27" s="86"/>
      <c r="H27" s="4"/>
      <c r="I27" s="4"/>
    </row>
    <row r="28" spans="1:9" ht="15" x14ac:dyDescent="0.2">
      <c r="A28" s="278"/>
      <c r="B28" s="279"/>
      <c r="C28" s="86"/>
      <c r="D28" s="86"/>
      <c r="E28" s="86"/>
      <c r="F28" s="86"/>
      <c r="G28" s="86"/>
      <c r="H28" s="4"/>
      <c r="I28" s="4"/>
    </row>
    <row r="29" spans="1:9" ht="15" x14ac:dyDescent="0.2">
      <c r="A29" s="278"/>
      <c r="B29" s="279"/>
      <c r="C29" s="86"/>
      <c r="D29" s="86"/>
      <c r="E29" s="86"/>
      <c r="F29" s="86"/>
      <c r="G29" s="86"/>
      <c r="H29" s="4"/>
      <c r="I29" s="4"/>
    </row>
    <row r="30" spans="1:9" ht="15" x14ac:dyDescent="0.2">
      <c r="A30" s="278"/>
      <c r="B30" s="279"/>
      <c r="C30" s="86"/>
      <c r="D30" s="86"/>
      <c r="E30" s="86"/>
      <c r="F30" s="86"/>
      <c r="G30" s="86"/>
      <c r="H30" s="4"/>
      <c r="I30" s="4"/>
    </row>
    <row r="31" spans="1:9" ht="15" x14ac:dyDescent="0.2">
      <c r="A31" s="278"/>
      <c r="B31" s="279"/>
      <c r="C31" s="86"/>
      <c r="D31" s="86"/>
      <c r="E31" s="86"/>
      <c r="F31" s="86"/>
      <c r="G31" s="86"/>
      <c r="H31" s="4"/>
      <c r="I31" s="4"/>
    </row>
    <row r="32" spans="1:9" ht="15" x14ac:dyDescent="0.2">
      <c r="A32" s="278"/>
      <c r="B32" s="279"/>
      <c r="C32" s="86"/>
      <c r="D32" s="86"/>
      <c r="E32" s="86"/>
      <c r="F32" s="86"/>
      <c r="G32" s="86"/>
      <c r="H32" s="4"/>
      <c r="I32" s="4"/>
    </row>
    <row r="33" spans="1:9" ht="15" x14ac:dyDescent="0.2">
      <c r="A33" s="278"/>
      <c r="B33" s="279"/>
      <c r="C33" s="86"/>
      <c r="D33" s="86"/>
      <c r="E33" s="86"/>
      <c r="F33" s="86"/>
      <c r="G33" s="86"/>
      <c r="H33" s="4"/>
      <c r="I33" s="4"/>
    </row>
    <row r="34" spans="1:9" ht="15" x14ac:dyDescent="0.3">
      <c r="A34" s="278"/>
      <c r="B34" s="280"/>
      <c r="C34" s="98"/>
      <c r="D34" s="98"/>
      <c r="E34" s="98"/>
      <c r="F34" s="98"/>
      <c r="G34" s="98" t="s">
        <v>325</v>
      </c>
      <c r="H34" s="85">
        <f>SUM(H9:H33)</f>
        <v>0</v>
      </c>
      <c r="I34" s="85">
        <f>SUM(I9:I33)</f>
        <v>0</v>
      </c>
    </row>
    <row r="35" spans="1:9" ht="15" x14ac:dyDescent="0.3">
      <c r="A35" s="215"/>
      <c r="B35" s="215"/>
      <c r="C35" s="215"/>
      <c r="D35" s="215"/>
      <c r="E35" s="215"/>
      <c r="F35" s="215"/>
      <c r="G35" s="183"/>
      <c r="H35" s="183"/>
      <c r="I35" s="188"/>
    </row>
    <row r="36" spans="1:9" ht="15" x14ac:dyDescent="0.3">
      <c r="A36" s="216" t="s">
        <v>336</v>
      </c>
      <c r="B36" s="215"/>
      <c r="C36" s="215"/>
      <c r="D36" s="215"/>
      <c r="E36" s="215"/>
      <c r="F36" s="215"/>
      <c r="G36" s="183"/>
      <c r="H36" s="183"/>
      <c r="I36" s="188"/>
    </row>
    <row r="37" spans="1:9" ht="15" x14ac:dyDescent="0.3">
      <c r="A37" s="216" t="s">
        <v>339</v>
      </c>
      <c r="B37" s="215"/>
      <c r="C37" s="215"/>
      <c r="D37" s="215"/>
      <c r="E37" s="215"/>
      <c r="F37" s="215"/>
      <c r="G37" s="183"/>
      <c r="H37" s="183"/>
      <c r="I37" s="188"/>
    </row>
    <row r="38" spans="1:9" ht="15" x14ac:dyDescent="0.3">
      <c r="A38" s="216"/>
      <c r="B38" s="183"/>
      <c r="C38" s="183"/>
      <c r="D38" s="183"/>
      <c r="E38" s="183"/>
      <c r="F38" s="183"/>
      <c r="G38" s="183"/>
      <c r="H38" s="183"/>
      <c r="I38" s="188"/>
    </row>
    <row r="39" spans="1:9" ht="15" x14ac:dyDescent="0.3">
      <c r="A39" s="216"/>
      <c r="B39" s="183"/>
      <c r="C39" s="183"/>
      <c r="D39" s="183"/>
      <c r="E39" s="183"/>
      <c r="G39" s="183"/>
      <c r="H39" s="183"/>
      <c r="I39" s="188"/>
    </row>
    <row r="40" spans="1:9" x14ac:dyDescent="0.2">
      <c r="A40" s="212"/>
      <c r="B40" s="212"/>
      <c r="C40" s="212"/>
      <c r="D40" s="212"/>
      <c r="E40" s="212"/>
      <c r="F40" s="212"/>
      <c r="G40" s="212"/>
      <c r="H40" s="212"/>
      <c r="I40" s="188"/>
    </row>
    <row r="41" spans="1:9" ht="15" x14ac:dyDescent="0.3">
      <c r="A41" s="189" t="s">
        <v>107</v>
      </c>
      <c r="B41" s="183"/>
      <c r="C41" s="183"/>
      <c r="D41" s="183"/>
      <c r="E41" s="183"/>
      <c r="F41" s="183"/>
      <c r="G41" s="183"/>
      <c r="H41" s="183"/>
      <c r="I41" s="188"/>
    </row>
    <row r="42" spans="1:9" ht="15" x14ac:dyDescent="0.3">
      <c r="A42" s="183"/>
      <c r="B42" s="183"/>
      <c r="C42" s="183"/>
      <c r="D42" s="183"/>
      <c r="E42" s="183"/>
      <c r="F42" s="183"/>
      <c r="G42" s="183"/>
      <c r="H42" s="183"/>
      <c r="I42" s="188"/>
    </row>
    <row r="43" spans="1:9" ht="15" x14ac:dyDescent="0.3">
      <c r="A43" s="183"/>
      <c r="B43" s="183"/>
      <c r="C43" s="183"/>
      <c r="D43" s="183"/>
      <c r="E43" s="183"/>
      <c r="F43" s="183"/>
      <c r="G43" s="183"/>
      <c r="H43" s="190"/>
      <c r="I43" s="188"/>
    </row>
    <row r="44" spans="1:9" ht="15" x14ac:dyDescent="0.3">
      <c r="A44" s="189"/>
      <c r="B44" s="189" t="s">
        <v>266</v>
      </c>
      <c r="C44" s="189"/>
      <c r="D44" s="189"/>
      <c r="E44" s="189"/>
      <c r="F44" s="189"/>
      <c r="G44" s="183"/>
      <c r="H44" s="190"/>
      <c r="I44" s="188"/>
    </row>
    <row r="45" spans="1:9" ht="15" x14ac:dyDescent="0.3">
      <c r="A45" s="183"/>
      <c r="B45" s="183" t="s">
        <v>265</v>
      </c>
      <c r="C45" s="183"/>
      <c r="D45" s="183"/>
      <c r="E45" s="183"/>
      <c r="F45" s="183"/>
      <c r="G45" s="183"/>
      <c r="H45" s="190"/>
      <c r="I45" s="188"/>
    </row>
    <row r="46" spans="1:9" x14ac:dyDescent="0.2">
      <c r="A46" s="191"/>
      <c r="B46" s="191" t="s">
        <v>139</v>
      </c>
      <c r="C46" s="191"/>
      <c r="D46" s="191"/>
      <c r="E46" s="191"/>
      <c r="F46" s="191"/>
      <c r="G46" s="184"/>
      <c r="H46" s="184"/>
      <c r="I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F22" sqref="F22"/>
    </sheetView>
  </sheetViews>
  <sheetFormatPr defaultRowHeight="12.75" x14ac:dyDescent="0.2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 x14ac:dyDescent="0.3">
      <c r="A1" s="73" t="s">
        <v>429</v>
      </c>
      <c r="B1" s="73"/>
      <c r="C1" s="76"/>
      <c r="D1" s="76"/>
      <c r="E1" s="76"/>
      <c r="F1" s="76"/>
      <c r="G1" s="488" t="s">
        <v>109</v>
      </c>
      <c r="H1" s="488"/>
    </row>
    <row r="2" spans="1:10" ht="15" x14ac:dyDescent="0.3">
      <c r="A2" s="75" t="s">
        <v>140</v>
      </c>
      <c r="B2" s="73"/>
      <c r="C2" s="76"/>
      <c r="D2" s="76"/>
      <c r="E2" s="76"/>
      <c r="F2" s="76"/>
      <c r="G2" s="486" t="str">
        <f>'ფორმა N1'!L2</f>
        <v>01/01/2017-31/12/2017</v>
      </c>
      <c r="H2" s="486"/>
    </row>
    <row r="3" spans="1:10" ht="15" x14ac:dyDescent="0.3">
      <c r="A3" s="75"/>
      <c r="B3" s="75"/>
      <c r="C3" s="75"/>
      <c r="D3" s="75"/>
      <c r="E3" s="75"/>
      <c r="F3" s="75"/>
      <c r="G3" s="204"/>
      <c r="H3" s="204"/>
    </row>
    <row r="4" spans="1:10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345" t="str">
        <f>'ფორმა N1'!A5</f>
        <v>პ/პ თავისუფალი საქართველო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03"/>
      <c r="B7" s="203"/>
      <c r="C7" s="203"/>
      <c r="D7" s="207"/>
      <c r="E7" s="203"/>
      <c r="F7" s="203"/>
      <c r="G7" s="77"/>
      <c r="H7" s="77"/>
    </row>
    <row r="8" spans="1:10" ht="30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335</v>
      </c>
      <c r="F8" s="89" t="s">
        <v>328</v>
      </c>
      <c r="G8" s="78" t="s">
        <v>10</v>
      </c>
      <c r="H8" s="78" t="s">
        <v>9</v>
      </c>
      <c r="J8" s="217" t="s">
        <v>334</v>
      </c>
    </row>
    <row r="9" spans="1:10" ht="15" x14ac:dyDescent="0.2">
      <c r="A9" s="97"/>
      <c r="B9" s="97" t="s">
        <v>558</v>
      </c>
      <c r="C9" s="97" t="s">
        <v>535</v>
      </c>
      <c r="D9" s="97"/>
      <c r="E9" s="97" t="s">
        <v>559</v>
      </c>
      <c r="F9" s="97" t="s">
        <v>560</v>
      </c>
      <c r="G9" s="4"/>
      <c r="H9" s="4">
        <v>500</v>
      </c>
      <c r="J9" s="217" t="s">
        <v>0</v>
      </c>
    </row>
    <row r="10" spans="1:10" ht="15" x14ac:dyDescent="0.2">
      <c r="A10" s="97"/>
      <c r="B10" s="97" t="s">
        <v>562</v>
      </c>
      <c r="C10" s="97" t="s">
        <v>561</v>
      </c>
      <c r="D10" s="97"/>
      <c r="E10" s="97" t="s">
        <v>559</v>
      </c>
      <c r="F10" s="97" t="s">
        <v>563</v>
      </c>
      <c r="G10" s="4"/>
      <c r="H10" s="4">
        <v>500</v>
      </c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333</v>
      </c>
      <c r="G34" s="85">
        <f>SUM(G9:G33)</f>
        <v>0</v>
      </c>
      <c r="H34" s="85">
        <f>SUM(H9:H33)</f>
        <v>1000</v>
      </c>
    </row>
    <row r="35" spans="1:9" ht="15" x14ac:dyDescent="0.3">
      <c r="A35" s="215"/>
      <c r="B35" s="215"/>
      <c r="C35" s="215"/>
      <c r="D35" s="215"/>
      <c r="E35" s="215"/>
      <c r="F35" s="215"/>
      <c r="G35" s="215"/>
      <c r="H35" s="183"/>
      <c r="I35" s="183"/>
    </row>
    <row r="36" spans="1:9" ht="15" x14ac:dyDescent="0.3">
      <c r="A36" s="216" t="s">
        <v>381</v>
      </c>
      <c r="B36" s="216"/>
      <c r="C36" s="215"/>
      <c r="D36" s="215"/>
      <c r="E36" s="215"/>
      <c r="F36" s="215"/>
      <c r="G36" s="215"/>
      <c r="H36" s="183"/>
      <c r="I36" s="183"/>
    </row>
    <row r="37" spans="1:9" ht="15" x14ac:dyDescent="0.3">
      <c r="A37" s="216" t="s">
        <v>332</v>
      </c>
      <c r="B37" s="216"/>
      <c r="C37" s="215"/>
      <c r="D37" s="215"/>
      <c r="E37" s="215"/>
      <c r="F37" s="215"/>
      <c r="G37" s="215"/>
      <c r="H37" s="183"/>
      <c r="I37" s="183"/>
    </row>
    <row r="38" spans="1:9" ht="15" x14ac:dyDescent="0.3">
      <c r="A38" s="216"/>
      <c r="B38" s="216"/>
      <c r="C38" s="183"/>
      <c r="D38" s="183"/>
      <c r="E38" s="183"/>
      <c r="F38" s="183"/>
      <c r="G38" s="183"/>
      <c r="H38" s="183"/>
      <c r="I38" s="183"/>
    </row>
    <row r="39" spans="1:9" ht="15" x14ac:dyDescent="0.3">
      <c r="A39" s="216"/>
      <c r="B39" s="216"/>
      <c r="C39" s="183"/>
      <c r="D39" s="183"/>
      <c r="E39" s="183"/>
      <c r="F39" s="183"/>
      <c r="G39" s="183"/>
      <c r="H39" s="183"/>
      <c r="I39" s="183"/>
    </row>
    <row r="40" spans="1:9" x14ac:dyDescent="0.2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 x14ac:dyDescent="0.3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 x14ac:dyDescent="0.3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 x14ac:dyDescent="0.3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 x14ac:dyDescent="0.3">
      <c r="A44" s="189"/>
      <c r="B44" s="189"/>
      <c r="C44" s="189" t="s">
        <v>400</v>
      </c>
      <c r="D44" s="189"/>
      <c r="E44" s="215"/>
      <c r="F44" s="189"/>
      <c r="G44" s="189"/>
      <c r="H44" s="183"/>
      <c r="I44" s="190"/>
    </row>
    <row r="45" spans="1:9" ht="15" x14ac:dyDescent="0.3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 x14ac:dyDescent="0.2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B24" sqref="B24"/>
    </sheetView>
  </sheetViews>
  <sheetFormatPr defaultRowHeight="12.75" x14ac:dyDescent="0.2"/>
  <cols>
    <col min="1" max="1" width="5.42578125" style="184" customWidth="1"/>
    <col min="2" max="2" width="19.140625" style="184" bestFit="1" customWidth="1"/>
    <col min="3" max="3" width="27.5703125" style="184" customWidth="1"/>
    <col min="4" max="4" width="19.28515625" style="184" customWidth="1"/>
    <col min="5" max="5" width="16.85546875" style="184" customWidth="1"/>
    <col min="6" max="6" width="13.14062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7.7109375" style="184" customWidth="1"/>
    <col min="13" max="13" width="12.85546875" style="184" customWidth="1"/>
    <col min="14" max="16384" width="9.140625" style="184"/>
  </cols>
  <sheetData>
    <row r="2" spans="1:13" ht="15" x14ac:dyDescent="0.3">
      <c r="A2" s="493" t="s">
        <v>474</v>
      </c>
      <c r="B2" s="493"/>
      <c r="C2" s="493"/>
      <c r="D2" s="493"/>
      <c r="E2" s="493"/>
      <c r="F2" s="284"/>
      <c r="G2" s="76"/>
      <c r="H2" s="76"/>
      <c r="I2" s="76"/>
      <c r="J2" s="76"/>
      <c r="K2" s="285"/>
      <c r="L2" s="286"/>
      <c r="M2" s="286" t="s">
        <v>109</v>
      </c>
    </row>
    <row r="3" spans="1:13" ht="15" x14ac:dyDescent="0.3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285"/>
      <c r="L3" s="486" t="str">
        <f>'ფორმა N1'!L2</f>
        <v>01/01/2017-31/12/2017</v>
      </c>
      <c r="M3" s="486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85"/>
      <c r="L4" s="285"/>
      <c r="M4" s="285"/>
    </row>
    <row r="5" spans="1:13" ht="15" x14ac:dyDescent="0.3">
      <c r="A5" s="76" t="s">
        <v>269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345" t="str">
        <f>'ფორმა N1'!A5</f>
        <v>პ/პ თავისუფალი საქართველო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82"/>
      <c r="B8" s="294"/>
      <c r="C8" s="282"/>
      <c r="D8" s="282"/>
      <c r="E8" s="282"/>
      <c r="F8" s="282"/>
      <c r="G8" s="282"/>
      <c r="H8" s="282"/>
      <c r="I8" s="282"/>
      <c r="J8" s="282"/>
      <c r="K8" s="77"/>
      <c r="L8" s="77"/>
      <c r="M8" s="77"/>
    </row>
    <row r="9" spans="1:13" ht="45" x14ac:dyDescent="0.2">
      <c r="A9" s="89" t="s">
        <v>64</v>
      </c>
      <c r="B9" s="89" t="s">
        <v>480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454</v>
      </c>
      <c r="M9" s="89" t="s">
        <v>311</v>
      </c>
    </row>
    <row r="10" spans="1:13" ht="15" x14ac:dyDescent="0.2">
      <c r="A10" s="97">
        <v>1</v>
      </c>
      <c r="B10" s="298"/>
      <c r="C10" s="269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 x14ac:dyDescent="0.2">
      <c r="A11" s="97">
        <v>2</v>
      </c>
      <c r="B11" s="298"/>
      <c r="C11" s="269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298"/>
      <c r="C12" s="269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298"/>
      <c r="C13" s="269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298"/>
      <c r="C14" s="269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298"/>
      <c r="C15" s="269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298"/>
      <c r="C16" s="269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298"/>
      <c r="C17" s="269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298"/>
      <c r="C18" s="269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298"/>
      <c r="C19" s="269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298"/>
      <c r="C20" s="269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298"/>
      <c r="C21" s="269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298"/>
      <c r="C22" s="269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298"/>
      <c r="C23" s="269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298"/>
      <c r="C24" s="269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298"/>
      <c r="C25" s="269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298"/>
      <c r="C26" s="269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298"/>
      <c r="C27" s="269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298"/>
      <c r="C28" s="269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298"/>
      <c r="C29" s="269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298"/>
      <c r="C30" s="269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298"/>
      <c r="C31" s="269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298"/>
      <c r="C32" s="269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298"/>
      <c r="C33" s="269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271</v>
      </c>
      <c r="B34" s="299"/>
      <c r="C34" s="269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299"/>
      <c r="C35" s="269"/>
      <c r="D35" s="98"/>
      <c r="E35" s="98"/>
      <c r="F35" s="98"/>
      <c r="G35" s="98"/>
      <c r="H35" s="86"/>
      <c r="I35" s="86"/>
      <c r="J35" s="86"/>
      <c r="K35" s="86" t="s">
        <v>455</v>
      </c>
      <c r="L35" s="85">
        <f>SUM(L10:L34)</f>
        <v>0</v>
      </c>
      <c r="M35" s="86"/>
    </row>
    <row r="36" spans="1:13" ht="15" x14ac:dyDescent="0.3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183"/>
    </row>
    <row r="37" spans="1:13" ht="15" x14ac:dyDescent="0.3">
      <c r="A37" s="216" t="s">
        <v>456</v>
      </c>
      <c r="B37" s="216"/>
      <c r="C37" s="216"/>
      <c r="D37" s="215"/>
      <c r="E37" s="215"/>
      <c r="F37" s="215"/>
      <c r="G37" s="215"/>
      <c r="H37" s="215"/>
      <c r="I37" s="215"/>
      <c r="J37" s="215"/>
      <c r="K37" s="215"/>
      <c r="L37" s="183"/>
    </row>
    <row r="38" spans="1:13" ht="15" x14ac:dyDescent="0.3">
      <c r="A38" s="216" t="s">
        <v>457</v>
      </c>
      <c r="B38" s="216"/>
      <c r="C38" s="216"/>
      <c r="D38" s="215"/>
      <c r="E38" s="215"/>
      <c r="F38" s="215"/>
      <c r="G38" s="215"/>
      <c r="H38" s="215"/>
      <c r="I38" s="215"/>
      <c r="J38" s="215"/>
      <c r="K38" s="215"/>
      <c r="L38" s="183"/>
    </row>
    <row r="39" spans="1:13" ht="15" x14ac:dyDescent="0.3">
      <c r="A39" s="200" t="s">
        <v>458</v>
      </c>
      <c r="B39" s="200"/>
      <c r="C39" s="216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3" ht="15" x14ac:dyDescent="0.3">
      <c r="A40" s="200" t="s">
        <v>475</v>
      </c>
      <c r="B40" s="200"/>
      <c r="C40" s="216"/>
      <c r="D40" s="183"/>
      <c r="E40" s="183"/>
      <c r="F40" s="183"/>
      <c r="G40" s="183"/>
      <c r="H40" s="183"/>
      <c r="I40" s="183"/>
      <c r="J40" s="183"/>
      <c r="K40" s="183"/>
      <c r="L40" s="183"/>
    </row>
    <row r="41" spans="1:13" ht="15.75" customHeight="1" x14ac:dyDescent="0.2">
      <c r="A41" s="498" t="s">
        <v>476</v>
      </c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</row>
    <row r="42" spans="1:13" ht="15.75" customHeight="1" x14ac:dyDescent="0.2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</row>
    <row r="43" spans="1:13" x14ac:dyDescent="0.2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</row>
    <row r="44" spans="1:13" ht="15" x14ac:dyDescent="0.3">
      <c r="A44" s="494" t="s">
        <v>107</v>
      </c>
      <c r="B44" s="494"/>
      <c r="C44" s="494"/>
      <c r="D44" s="270"/>
      <c r="E44" s="271"/>
      <c r="F44" s="271"/>
      <c r="G44" s="270"/>
      <c r="H44" s="270"/>
      <c r="I44" s="270"/>
      <c r="J44" s="270"/>
      <c r="K44" s="270"/>
      <c r="L44" s="183"/>
    </row>
    <row r="45" spans="1:13" ht="15" x14ac:dyDescent="0.3">
      <c r="A45" s="270"/>
      <c r="B45" s="270"/>
      <c r="C45" s="271"/>
      <c r="D45" s="270"/>
      <c r="E45" s="271"/>
      <c r="F45" s="271"/>
      <c r="G45" s="270"/>
      <c r="H45" s="270"/>
      <c r="I45" s="270"/>
      <c r="J45" s="270"/>
      <c r="K45" s="272"/>
      <c r="L45" s="183"/>
    </row>
    <row r="46" spans="1:13" ht="15" customHeight="1" x14ac:dyDescent="0.3">
      <c r="A46" s="270"/>
      <c r="B46" s="270"/>
      <c r="C46" s="271"/>
      <c r="D46" s="495" t="s">
        <v>263</v>
      </c>
      <c r="E46" s="495"/>
      <c r="F46" s="283"/>
      <c r="G46" s="274"/>
      <c r="H46" s="496" t="s">
        <v>460</v>
      </c>
      <c r="I46" s="496"/>
      <c r="J46" s="496"/>
      <c r="K46" s="275"/>
      <c r="L46" s="183"/>
    </row>
    <row r="47" spans="1:13" ht="15" x14ac:dyDescent="0.3">
      <c r="A47" s="270"/>
      <c r="B47" s="270"/>
      <c r="C47" s="271"/>
      <c r="D47" s="270"/>
      <c r="E47" s="271"/>
      <c r="F47" s="271"/>
      <c r="G47" s="270"/>
      <c r="H47" s="497"/>
      <c r="I47" s="497"/>
      <c r="J47" s="497"/>
      <c r="K47" s="275"/>
      <c r="L47" s="183"/>
    </row>
    <row r="48" spans="1:13" ht="15" x14ac:dyDescent="0.3">
      <c r="A48" s="270"/>
      <c r="B48" s="270"/>
      <c r="C48" s="271"/>
      <c r="D48" s="492" t="s">
        <v>139</v>
      </c>
      <c r="E48" s="492"/>
      <c r="F48" s="283"/>
      <c r="G48" s="274"/>
      <c r="H48" s="270"/>
      <c r="I48" s="270"/>
      <c r="J48" s="270"/>
      <c r="K48" s="270"/>
      <c r="L48" s="183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24</vt:i4>
      </vt:variant>
    </vt:vector>
  </HeadingPairs>
  <TitlesOfParts>
    <vt:vector size="5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ფორმა #9.7.1.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2018-01-31T13:42:22Z</cp:lastPrinted>
  <dcterms:created xsi:type="dcterms:W3CDTF">2011-12-27T13:20:18Z</dcterms:created>
  <dcterms:modified xsi:type="dcterms:W3CDTF">2018-02-01T06:48:27Z</dcterms:modified>
</cp:coreProperties>
</file>