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730" windowHeight="1176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9.7'!$A$1:$I$55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I45" i="35"/>
  <c r="J45"/>
  <c r="J9" i="10"/>
  <c r="J14"/>
  <c r="C9"/>
  <c r="C39"/>
  <c r="C36" s="1"/>
  <c r="C32"/>
  <c r="D17" i="5" l="1"/>
  <c r="D14"/>
  <c r="D11"/>
  <c r="C26" i="40"/>
  <c r="D26"/>
  <c r="I10" i="29" l="1"/>
  <c r="I11"/>
  <c r="I12"/>
  <c r="I13"/>
  <c r="I14"/>
  <c r="I15"/>
  <c r="I16"/>
  <c r="I9"/>
  <c r="C67" i="40" l="1"/>
  <c r="C25" i="59" l="1"/>
  <c r="C24"/>
  <c r="C23"/>
  <c r="C22"/>
  <c r="C21"/>
  <c r="C20" s="1"/>
  <c r="C19"/>
  <c r="C18"/>
  <c r="C12"/>
  <c r="A5" i="57" l="1"/>
  <c r="A5" i="56"/>
  <c r="D10" i="47" l="1"/>
  <c r="C10"/>
  <c r="D12" i="40"/>
  <c r="C13" i="59" s="1"/>
  <c r="C12" i="40"/>
  <c r="A5" i="9" l="1"/>
  <c r="L35" i="55" l="1"/>
  <c r="A6"/>
  <c r="A5" i="35" l="1"/>
  <c r="A5" i="39"/>
  <c r="A5" i="18"/>
  <c r="A5" i="12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5"/>
  <c r="C14" l="1"/>
  <c r="C9" s="1"/>
  <c r="D14"/>
  <c r="D9" s="1"/>
  <c r="L35" i="46"/>
  <c r="H34" i="45"/>
  <c r="G34"/>
  <c r="I25" i="43"/>
  <c r="H25"/>
  <c r="G25"/>
  <c r="D27" i="3" l="1"/>
  <c r="C27"/>
  <c r="D17" i="28" l="1"/>
  <c r="C17"/>
  <c r="C12" i="3" l="1"/>
  <c r="I25" i="29" l="1"/>
  <c r="D76" i="40" l="1"/>
  <c r="D67"/>
  <c r="D61"/>
  <c r="C61"/>
  <c r="D56"/>
  <c r="C56"/>
  <c r="D50"/>
  <c r="C50"/>
  <c r="D39"/>
  <c r="C11" i="59" s="1"/>
  <c r="C39" i="40"/>
  <c r="D35"/>
  <c r="C35"/>
  <c r="D20"/>
  <c r="C20"/>
  <c r="D17"/>
  <c r="C17"/>
  <c r="A6"/>
  <c r="D16" l="1"/>
  <c r="D11" s="1"/>
  <c r="C16"/>
  <c r="C14" i="59"/>
  <c r="C11" i="40" l="1"/>
  <c r="H39" i="10"/>
  <c r="H36" s="1"/>
  <c r="H32"/>
  <c r="H24"/>
  <c r="H19"/>
  <c r="H17" s="1"/>
  <c r="H14"/>
  <c r="A4" i="39" l="1"/>
  <c r="A4" i="35" l="1"/>
  <c r="H34" i="34" l="1"/>
  <c r="G34"/>
  <c r="A4"/>
  <c r="I34" i="30" l="1"/>
  <c r="H34"/>
  <c r="A4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4" l="1"/>
  <c r="A4" i="9"/>
  <c r="A4" i="12"/>
  <c r="A5" i="5"/>
  <c r="A4" i="7"/>
  <c r="J24" i="10" l="1"/>
  <c r="I24"/>
  <c r="G24"/>
  <c r="F24"/>
  <c r="E24"/>
  <c r="D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E9" l="1"/>
  <c r="G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7"/>
  <c r="F19"/>
  <c r="F17" s="1"/>
  <c r="D19"/>
  <c r="D17" s="1"/>
  <c r="B19"/>
  <c r="B17" s="1"/>
  <c r="F14"/>
  <c r="D14"/>
  <c r="B14"/>
  <c r="F10"/>
  <c r="D10"/>
  <c r="B10"/>
  <c r="C17" i="5"/>
  <c r="C14"/>
  <c r="C11"/>
  <c r="D19" i="3"/>
  <c r="C19"/>
  <c r="D16"/>
  <c r="C16"/>
  <c r="D12"/>
  <c r="D10" i="5" l="1"/>
  <c r="C10" i="59" s="1"/>
  <c r="C10" i="5"/>
  <c r="C26" i="3"/>
  <c r="C10" s="1"/>
  <c r="D10"/>
  <c r="B9" i="10"/>
  <c r="D10" i="12"/>
  <c r="D67" s="1"/>
  <c r="D64" s="1"/>
  <c r="D44" s="1"/>
  <c r="D26" i="3"/>
  <c r="C10" i="12"/>
  <c r="C67" s="1"/>
  <c r="C64" s="1"/>
  <c r="C44" s="1"/>
  <c r="D9" i="10"/>
  <c r="F9"/>
  <c r="C9" i="3" l="1"/>
  <c r="D9"/>
  <c r="C17" i="59" s="1"/>
</calcChain>
</file>

<file path=xl/sharedStrings.xml><?xml version="1.0" encoding="utf-8"?>
<sst xmlns="http://schemas.openxmlformats.org/spreadsheetml/2006/main" count="1329" uniqueCount="688">
  <si>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</si>
  <si>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</si>
  <si>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</si>
  <si>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</si>
  <si>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</si>
  <si>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</si>
  <si>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</si>
  <si>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</si>
  <si>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</si>
  <si>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</si>
  <si>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</si>
  <si>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</si>
  <si>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</si>
  <si>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</si>
  <si>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</si>
  <si>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</si>
  <si>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</si>
  <si>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</si>
  <si>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</si>
  <si>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</si>
  <si>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</si>
  <si>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</si>
  <si>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</si>
  <si>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</si>
  <si>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</si>
  <si>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</si>
  <si>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</si>
  <si>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</si>
  <si>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</si>
  <si>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</si>
  <si>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</si>
  <si>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</si>
  <si>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</si>
  <si>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</si>
  <si>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</si>
  <si>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</si>
  <si>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</si>
  <si>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</si>
  <si>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</si>
  <si>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</si>
  <si>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</si>
  <si>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</si>
  <si>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</si>
  <si>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</si>
  <si>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</si>
  <si>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</si>
  <si>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</si>
  <si>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</si>
  <si>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</si>
  <si>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</si>
  <si>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</si>
  <si>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</si>
  <si>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</si>
  <si>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</si>
  <si>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</si>
  <si>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</si>
  <si>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</si>
  <si>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</si>
  <si>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</si>
  <si>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</si>
  <si>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</si>
  <si>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</si>
  <si>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</si>
  <si>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</si>
  <si>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</si>
  <si>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</si>
  <si>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</si>
  <si>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</si>
  <si>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</si>
  <si>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</si>
  <si>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</si>
  <si>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</si>
  <si>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</si>
  <si>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</si>
  <si>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</si>
  <si>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</si>
  <si>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</si>
  <si>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</si>
  <si>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</si>
  <si>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</si>
  <si>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</si>
  <si>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</si>
  <si>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</si>
  <si>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</si>
  <si>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</si>
  <si>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</si>
  <si>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</si>
  <si>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</si>
  <si>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</si>
  <si>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</si>
  <si>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</si>
  <si>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</si>
  <si>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</si>
  <si>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</si>
  <si>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</si>
  <si>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</si>
  <si>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</si>
  <si>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</si>
  <si>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</si>
  <si>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</si>
  <si>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</si>
  <si>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</si>
  <si>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</si>
  <si>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</si>
  <si>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</si>
  <si>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</si>
  <si>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</si>
  <si>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</si>
  <si>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</si>
  <si>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</si>
  <si>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</si>
  <si>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</si>
  <si>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</si>
  <si>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</si>
  <si>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</si>
  <si>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</si>
  <si>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</si>
  <si>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</si>
  <si>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</si>
  <si>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</si>
  <si>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</si>
  <si>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</si>
  <si>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</si>
  <si>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</si>
  <si>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</si>
  <si>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</si>
  <si>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</si>
  <si>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</si>
  <si>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</si>
  <si>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</si>
  <si>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</si>
  <si>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</si>
  <si>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</si>
  <si>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</si>
  <si>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</si>
  <si>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</si>
  <si>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</si>
  <si>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</si>
  <si>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</si>
  <si>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</si>
  <si>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</si>
  <si>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</si>
  <si>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</si>
  <si>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</si>
  <si>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</si>
  <si>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</si>
  <si>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</si>
  <si>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</si>
  <si>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</si>
  <si>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</si>
  <si>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</si>
  <si>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</si>
  <si>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</si>
  <si>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</si>
  <si>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</si>
  <si>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</si>
  <si>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</si>
  <si>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</si>
  <si>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</si>
  <si>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</si>
  <si>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</si>
  <si>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</si>
  <si>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</si>
  <si>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</si>
  <si>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</si>
  <si>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</si>
  <si>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</si>
  <si>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</si>
  <si>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</si>
  <si>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</si>
  <si>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</si>
  <si>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</si>
  <si>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</si>
  <si>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</si>
  <si>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</si>
  <si>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</si>
  <si>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</si>
  <si>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</si>
  <si>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</si>
  <si>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</si>
  <si>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</si>
  <si>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</si>
  <si>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</si>
  <si>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</si>
  <si>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</si>
  <si>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</si>
  <si>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</si>
  <si>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</si>
  <si>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</si>
  <si>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</si>
  <si>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</si>
  <si>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</si>
  <si>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</si>
  <si>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</si>
  <si>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</si>
  <si>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</si>
  <si>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</si>
  <si>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</si>
  <si>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</si>
  <si>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</si>
  <si>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</si>
  <si>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</si>
  <si>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</si>
  <si>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</si>
  <si>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</si>
  <si>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</si>
  <si>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</si>
  <si>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</si>
  <si>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</si>
  <si>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</si>
  <si>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</si>
  <si>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</si>
  <si>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</si>
  <si>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</si>
  <si>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</si>
  <si>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</si>
  <si>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</si>
  <si>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</si>
  <si>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</si>
  <si>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</si>
  <si>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</si>
  <si>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</si>
  <si>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</si>
  <si>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</si>
  <si>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</si>
  <si>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</si>
  <si>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</si>
  <si>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</si>
  <si>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</si>
  <si>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</si>
  <si>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</si>
  <si>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</si>
  <si>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</si>
  <si>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</si>
  <si>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</si>
  <si>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</si>
  <si>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</si>
  <si>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</si>
  <si>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</si>
  <si>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</si>
  <si>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</si>
  <si>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</si>
  <si>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</si>
  <si>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</si>
  <si>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</si>
  <si>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</si>
  <si>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</si>
  <si>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</si>
  <si>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</si>
  <si>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</si>
  <si>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</si>
  <si>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</si>
  <si>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</si>
  <si>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</si>
  <si>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</si>
  <si>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</si>
  <si>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</si>
  <si>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</si>
  <si>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</si>
  <si>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</si>
  <si>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</si>
  <si>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</si>
  <si>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</si>
  <si>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</si>
  <si>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</si>
  <si>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</si>
  <si>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</si>
  <si>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</si>
  <si>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</si>
  <si>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</si>
  <si>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</si>
  <si>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</si>
  <si>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</si>
  <si>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</si>
  <si>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</si>
  <si>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</si>
  <si>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</si>
  <si>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</si>
  <si>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</si>
  <si>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</si>
  <si>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</si>
  <si>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</si>
  <si>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</si>
  <si>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</si>
  <si>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</si>
  <si>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</si>
  <si>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</si>
  <si>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</si>
  <si>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</si>
  <si>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</si>
  <si>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</si>
  <si>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</si>
  <si>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</si>
  <si>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</si>
  <si>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</si>
  <si>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</si>
  <si>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</si>
  <si>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</si>
  <si>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</si>
  <si>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</si>
  <si>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</si>
  <si>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</si>
  <si>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</si>
  <si>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</si>
  <si>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</si>
  <si>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</si>
  <si>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</si>
  <si>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</si>
  <si>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</si>
  <si>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</si>
  <si>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</si>
  <si>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</si>
  <si>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</si>
  <si>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</si>
  <si>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</si>
  <si>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</si>
  <si>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</si>
  <si>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</si>
  <si>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</si>
  <si>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</si>
  <si>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</si>
  <si>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</si>
  <si>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</si>
  <si>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</si>
  <si>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</si>
  <si>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</si>
  <si>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</si>
  <si>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</si>
  <si>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</si>
  <si>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</si>
  <si>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</si>
  <si>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</si>
  <si>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</si>
  <si>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</si>
  <si>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</si>
  <si>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</si>
  <si>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</si>
  <si>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</si>
  <si>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</si>
  <si>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</si>
  <si>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</si>
  <si>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</si>
  <si>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</si>
  <si>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</si>
  <si>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</si>
  <si>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</si>
  <si>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</si>
  <si>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</si>
  <si>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</si>
  <si>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</si>
  <si>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</si>
  <si>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</si>
  <si>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</si>
  <si>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</si>
  <si>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</si>
  <si>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</si>
  <si>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</si>
  <si>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</si>
  <si>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</si>
  <si>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</si>
  <si>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</si>
  <si>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</si>
  <si>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</si>
  <si>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</si>
  <si>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</si>
  <si>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</si>
  <si>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</si>
  <si>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</si>
  <si>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</si>
  <si>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</si>
  <si>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</si>
  <si>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</si>
  <si>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</si>
  <si>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</si>
  <si>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</si>
  <si>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</si>
  <si>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</si>
  <si>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</si>
  <si>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</si>
  <si>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</si>
  <si>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</si>
  <si>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</si>
  <si>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</si>
  <si>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</si>
  <si>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</si>
  <si>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</si>
  <si>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</si>
  <si>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</si>
  <si>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</si>
  <si>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</si>
  <si>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</si>
  <si>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</si>
  <si>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</si>
  <si>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</si>
  <si>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</si>
  <si>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</si>
  <si>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</si>
  <si>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</si>
  <si>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</si>
  <si>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</si>
  <si>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</si>
  <si>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</si>
  <si>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</si>
  <si>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</si>
  <si>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</si>
  <si>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</si>
  <si>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</si>
  <si>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</si>
  <si>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</si>
  <si>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</si>
  <si>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</si>
  <si>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</si>
  <si>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</si>
  <si>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</si>
  <si>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</si>
  <si>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</si>
  <si>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</si>
  <si>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</si>
  <si>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</si>
  <si>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</si>
  <si>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</si>
  <si>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</si>
  <si>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</si>
  <si>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</si>
  <si>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</si>
  <si>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</si>
  <si>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</si>
  <si>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</si>
  <si>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</si>
  <si>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</si>
  <si>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</si>
  <si>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</si>
  <si>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</si>
  <si>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</si>
  <si>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</si>
  <si>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</si>
  <si>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</si>
  <si>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</si>
  <si>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</si>
  <si>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</si>
  <si>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</si>
  <si>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</si>
  <si>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</si>
  <si>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</si>
  <si>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</si>
  <si>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</si>
  <si>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</si>
  <si>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</si>
  <si>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</si>
  <si>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</si>
  <si>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</si>
  <si>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</si>
  <si>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</si>
  <si>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</si>
  <si>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</si>
  <si>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</si>
  <si>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</si>
  <si>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</si>
  <si>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</si>
  <si>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</si>
  <si>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</si>
  <si>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</si>
  <si>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</si>
  <si>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</si>
  <si>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</si>
  <si>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</si>
  <si>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</si>
  <si>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</si>
  <si>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</si>
  <si>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</si>
  <si>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</si>
  <si>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</si>
  <si>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</si>
  <si>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</si>
  <si>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</si>
  <si>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</si>
  <si>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</si>
  <si>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</si>
  <si>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</si>
  <si>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</si>
  <si>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</si>
  <si>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</si>
  <si>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</si>
  <si>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</si>
  <si>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</si>
  <si>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</si>
  <si>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</si>
  <si>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</si>
  <si>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</si>
  <si>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</si>
  <si>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</si>
  <si>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</si>
  <si>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</si>
  <si>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</si>
  <si>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</si>
  <si>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</si>
  <si>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</si>
  <si>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</si>
  <si>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</si>
  <si>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</si>
  <si>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</si>
  <si>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</si>
  <si>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</si>
  <si>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</si>
  <si>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</si>
  <si>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</si>
  <si>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</si>
  <si>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</si>
  <si>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</si>
  <si>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</si>
  <si>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</si>
  <si>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სხვა კომუნალური ხარჯი  (dasufTaveba)</t>
  </si>
  <si>
    <t>სხვა სარეკლამო ხარჯები  (საინფორმაციო მომსახურება)</t>
  </si>
  <si>
    <t>სხვა მანქანა დანადგარები და ინვენტარი   (ბარიერი)</t>
  </si>
  <si>
    <t>სხვადასხვა ხარჯები   (ხაზინაში თანხის დაბრუნება)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</si>
  <si>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  (ტაქსით მომსახურება)</t>
  </si>
  <si>
    <t>სასუქი</t>
  </si>
  <si>
    <t>ა/მ  ჯარიმა</t>
  </si>
  <si>
    <t>უნდილაშვილი</t>
  </si>
  <si>
    <t>ლაჩაშვილი</t>
  </si>
  <si>
    <t>გოგუა</t>
  </si>
  <si>
    <t>წურწუმია</t>
  </si>
  <si>
    <t>გედენიძე</t>
  </si>
  <si>
    <t>ქაჯაია</t>
  </si>
  <si>
    <t>დავით</t>
  </si>
  <si>
    <t>მჭედლიშვილი</t>
  </si>
  <si>
    <t>01024075664</t>
  </si>
  <si>
    <t>01027071660</t>
  </si>
  <si>
    <t>01026012691</t>
  </si>
  <si>
    <t>01029004002</t>
  </si>
  <si>
    <t>48001022472</t>
  </si>
  <si>
    <t>42001004885</t>
  </si>
  <si>
    <t>01025018164</t>
  </si>
  <si>
    <t>29001035331</t>
  </si>
  <si>
    <t xml:space="preserve">ნიკა </t>
  </si>
  <si>
    <t xml:space="preserve">ხატია </t>
  </si>
  <si>
    <t xml:space="preserve">გუჯა </t>
  </si>
  <si>
    <t xml:space="preserve">ბესიკ </t>
  </si>
  <si>
    <t xml:space="preserve">აზა </t>
  </si>
  <si>
    <t xml:space="preserve">თეიმურაზ </t>
  </si>
  <si>
    <t xml:space="preserve">ციური </t>
  </si>
  <si>
    <t xml:space="preserve">მადინა </t>
  </si>
  <si>
    <t>საქმის წარმ კოორდ.</t>
  </si>
  <si>
    <t>ოფისის ადმინისტრატორი</t>
  </si>
  <si>
    <t>მთ. რეგ. კოორდინატორი</t>
  </si>
  <si>
    <t>პასუხისმგებელი მდივანი</t>
  </si>
  <si>
    <t>იურისტი</t>
  </si>
  <si>
    <t>პრესმდივანი</t>
  </si>
  <si>
    <t>ბუღალტერი</t>
  </si>
  <si>
    <t>დამლაგებელი</t>
  </si>
  <si>
    <t>ფ/დაქ პირი</t>
  </si>
  <si>
    <t>ნინო</t>
  </si>
  <si>
    <t>გოგუაძე</t>
  </si>
  <si>
    <t>ქეთევან</t>
  </si>
  <si>
    <t>მამულაშვილი</t>
  </si>
  <si>
    <t>მერაბ</t>
  </si>
  <si>
    <t>კაჭახიძე</t>
  </si>
  <si>
    <t>ზვიად</t>
  </si>
  <si>
    <t>ძიძიგური</t>
  </si>
  <si>
    <t>ჯოხაძე</t>
  </si>
  <si>
    <t>თეონა</t>
  </si>
  <si>
    <t>ომარაშვილი</t>
  </si>
  <si>
    <t>თეიმურაზ</t>
  </si>
  <si>
    <t>მალხაზ</t>
  </si>
  <si>
    <t>ნიშნიანიძე</t>
  </si>
  <si>
    <t>რომა</t>
  </si>
  <si>
    <t>ცხონდია</t>
  </si>
  <si>
    <t>კობა</t>
  </si>
  <si>
    <t>დარჯანია</t>
  </si>
  <si>
    <t>ბიძინა</t>
  </si>
  <si>
    <t>გუჯაბიძე</t>
  </si>
  <si>
    <t>ასმათი</t>
  </si>
  <si>
    <t>გოგოლაური</t>
  </si>
  <si>
    <t xml:space="preserve">ალექსანდრე </t>
  </si>
  <si>
    <t>ლავრენტი</t>
  </si>
  <si>
    <t>სარალიძე</t>
  </si>
  <si>
    <t>ხანდამიშვილი</t>
  </si>
  <si>
    <t>თემურ</t>
  </si>
  <si>
    <t>კახიძე</t>
  </si>
  <si>
    <t>ბესიკ</t>
  </si>
  <si>
    <t>ჯახუტაშვილი</t>
  </si>
  <si>
    <t>საზღვარგარეთ</t>
  </si>
  <si>
    <t>შეხვედრები საქ.რეგ</t>
  </si>
  <si>
    <t>შეხვედრები საქ.რეგ მოსახლეობასთან</t>
  </si>
  <si>
    <t>ჯგუფური შეხვედრები საქ.რეგ მოსახლეობასთან</t>
  </si>
  <si>
    <t>ევროპელი კონსერვ მიწვევით საარჩ. კომპან</t>
  </si>
  <si>
    <t>ევროპელი ახალგ.  კონსერვ მიწვევით საარჩ. კომპან</t>
  </si>
  <si>
    <t xml:space="preserve">საოფისე ავეჯი </t>
  </si>
  <si>
    <t>ბანკი ქართუ</t>
  </si>
  <si>
    <t>GE65CR0140050001453608</t>
  </si>
  <si>
    <t>თიბისი</t>
  </si>
  <si>
    <t>GE39TB1100000000700804</t>
  </si>
  <si>
    <t>GE29TB1173136180100806</t>
  </si>
  <si>
    <t>ევრო ექვივ ლარი</t>
  </si>
  <si>
    <t>დოლარი ექვივ ლარი</t>
  </si>
  <si>
    <t>GE40TB7773145067800001</t>
  </si>
  <si>
    <t xml:space="preserve">GE56TG7773145067800004 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</si>
  <si>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</si>
  <si>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</si>
  <si>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</si>
  <si>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</si>
  <si>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მსუბუქი</t>
  </si>
  <si>
    <t xml:space="preserve">MERCEDES_BENZ </t>
  </si>
  <si>
    <t>VIANO</t>
  </si>
  <si>
    <t>co 007 ns</t>
  </si>
  <si>
    <t>ტექნიკურად გამართული</t>
  </si>
  <si>
    <t>საკუთარი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</si>
  <si>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</si>
  <si>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</si>
  <si>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</si>
  <si>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</si>
  <si>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</si>
  <si>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</si>
  <si>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</si>
  <si>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</si>
  <si>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</si>
  <si>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</si>
  <si>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</si>
  <si>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</si>
  <si>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</si>
  <si>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</si>
  <si>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</si>
  <si>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</si>
  <si>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</si>
  <si>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</si>
  <si>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</si>
  <si>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</si>
  <si>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</si>
  <si>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</si>
  <si>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</si>
  <si>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</si>
  <si>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</si>
  <si>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</si>
  <si>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</si>
  <si>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</si>
  <si>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</si>
  <si>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</si>
  <si>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</si>
  <si>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</si>
  <si>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</si>
  <si>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</si>
  <si>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</si>
  <si>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</si>
  <si>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</si>
  <si>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</si>
  <si>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</si>
  <si>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</si>
  <si>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</si>
  <si>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</si>
  <si>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</si>
  <si>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</si>
  <si>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</si>
  <si>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</si>
  <si>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</si>
  <si>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</si>
  <si>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</si>
  <si>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</si>
  <si>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</si>
  <si>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</si>
  <si>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</si>
  <si>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</si>
  <si>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</si>
  <si>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</si>
  <si>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</si>
  <si>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</si>
  <si>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</si>
  <si>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</si>
  <si>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</si>
  <si>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</si>
  <si>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</si>
  <si>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</si>
  <si>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ფ/პ რომან ცხონდია</t>
  </si>
  <si>
    <t>ა/ვალდებული პირი</t>
  </si>
  <si>
    <t>შპს ქართული ოცნება</t>
  </si>
  <si>
    <t>205283637</t>
  </si>
  <si>
    <t>მომსახურება</t>
  </si>
  <si>
    <t>საქართველოს კონსერვატიული პარტია</t>
  </si>
  <si>
    <t>01/01/2017-31/12/2017</t>
  </si>
  <si>
    <t>საწვავის ხარჯი</t>
  </si>
  <si>
    <t>სხვა ხარჯები  (საწვავი)</t>
  </si>
  <si>
    <r>
      <t>მცირე ღირებულების აქსესუარები (მაისურები, კეპები, ქუდები, დროშები და ა.შ.)</t>
    </r>
    <r>
      <rPr>
        <b/>
        <sz val="10"/>
        <rFont val="Sylfaen"/>
        <family val="1"/>
      </rPr>
      <t>ყაბალახი</t>
    </r>
  </si>
  <si>
    <t>გადასახადები (გარდა საშემოსავლო და საქონლის ღირებულებაში აღრიცხული დღგ-ის)   (კონვერტაცია)  საწევრო  გადასახადი</t>
  </si>
  <si>
    <t>სავალუტო ანგარიში ბანკში (ევრო)</t>
  </si>
  <si>
    <t>შეხვედრები ადგილობრივ კონსერვატორებთან</t>
  </si>
  <si>
    <t>სხვა ფულადი შემოსავლები (თანხის უკან დაბრუნება)</t>
  </si>
  <si>
    <t>ღვინო (დახმარება)</t>
  </si>
  <si>
    <t>საქ.რეგ</t>
  </si>
  <si>
    <t>სხვა დანარჩენი საქონელი და მომსახურება    (ჯარიმა, სასუქი, ღვინო,)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</si>
</sst>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sz val="11"/>
      <name val="Sylfaen"/>
      <family val="1"/>
    </font>
    <font>
      <sz val="11"/>
      <name val="ა"/>
      <charset val="1"/>
    </font>
    <font>
      <sz val="10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0"/>
      <color rgb="FFFF0000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42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6" xfId="2" applyFont="1" applyFill="1" applyBorder="1" applyAlignment="1" applyProtection="1">
      <alignment horizontal="center" vertical="top" wrapText="1"/>
    </xf>
    <xf numFmtId="1" fontId="24" fillId="5" borderId="26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7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8" xfId="2" applyFont="1" applyFill="1" applyBorder="1" applyAlignment="1" applyProtection="1">
      <alignment horizontal="left" vertical="top"/>
      <protection locked="0"/>
    </xf>
    <xf numFmtId="0" fontId="24" fillId="5" borderId="28" xfId="2" applyFont="1" applyFill="1" applyBorder="1" applyAlignment="1" applyProtection="1">
      <alignment horizontal="left" vertical="top" wrapText="1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1" fontId="24" fillId="5" borderId="29" xfId="2" applyNumberFormat="1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1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2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1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4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right" vertical="center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1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0" xfId="9" applyFont="1" applyFill="1" applyBorder="1" applyAlignment="1" applyProtection="1">
      <alignment horizontal="center" vertical="center" wrapText="1"/>
    </xf>
    <xf numFmtId="0" fontId="29" fillId="4" borderId="15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4" borderId="12" xfId="9" applyFont="1" applyFill="1" applyBorder="1" applyAlignment="1" applyProtection="1">
      <alignment horizontal="center" vertical="center" wrapText="1"/>
    </xf>
    <xf numFmtId="0" fontId="29" fillId="3" borderId="15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49" fontId="29" fillId="3" borderId="13" xfId="9" applyNumberFormat="1" applyFont="1" applyFill="1" applyBorder="1" applyAlignment="1" applyProtection="1">
      <alignment horizontal="center" vertical="center" wrapText="1"/>
    </xf>
    <xf numFmtId="0" fontId="29" fillId="3" borderId="9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9" fillId="5" borderId="12" xfId="9" applyFont="1" applyFill="1" applyBorder="1" applyAlignment="1" applyProtection="1">
      <alignment horizontal="center" vertical="center" wrapText="1"/>
    </xf>
    <xf numFmtId="0" fontId="27" fillId="5" borderId="37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8" xfId="9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8" xfId="9" applyFont="1" applyFill="1" applyBorder="1" applyAlignment="1" applyProtection="1">
      <alignment vertical="center"/>
    </xf>
    <xf numFmtId="14" fontId="19" fillId="0" borderId="37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8" xfId="0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8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8" xfId="0" applyFont="1" applyFill="1" applyBorder="1" applyAlignment="1">
      <alignment vertical="center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0" borderId="1" xfId="3" applyNumberFormat="1" applyFont="1" applyBorder="1"/>
    <xf numFmtId="49" fontId="17" fillId="0" borderId="1" xfId="2" applyNumberFormat="1" applyFont="1" applyFill="1" applyBorder="1" applyAlignment="1" applyProtection="1">
      <alignment horizontal="right" vertical="center"/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5" borderId="1" xfId="0" applyNumberFormat="1" applyFont="1" applyFill="1" applyBorder="1" applyProtection="1"/>
    <xf numFmtId="2" fontId="17" fillId="0" borderId="1" xfId="2" applyNumberFormat="1" applyFont="1" applyFill="1" applyBorder="1" applyAlignment="1" applyProtection="1">
      <alignment horizontal="left" vertical="top"/>
      <protection locked="0"/>
    </xf>
    <xf numFmtId="4" fontId="22" fillId="5" borderId="1" xfId="1" applyNumberFormat="1" applyFont="1" applyFill="1" applyBorder="1" applyAlignment="1" applyProtection="1">
      <alignment horizontal="right" vertical="center" wrapText="1"/>
    </xf>
    <xf numFmtId="49" fontId="11" fillId="0" borderId="39" xfId="0" applyNumberFormat="1" applyFont="1" applyBorder="1"/>
    <xf numFmtId="14" fontId="17" fillId="0" borderId="0" xfId="1" applyNumberFormat="1" applyFont="1" applyFill="1" applyBorder="1" applyAlignment="1" applyProtection="1">
      <alignment horizontal="center" vertical="center"/>
    </xf>
    <xf numFmtId="4" fontId="17" fillId="0" borderId="0" xfId="1" applyNumberFormat="1" applyFont="1" applyAlignment="1" applyProtection="1">
      <alignment horizontal="center" vertical="center"/>
      <protection locked="0"/>
    </xf>
    <xf numFmtId="4" fontId="22" fillId="0" borderId="0" xfId="1" applyNumberFormat="1" applyFont="1" applyAlignment="1" applyProtection="1">
      <alignment horizontal="center" vertical="center"/>
      <protection locked="0"/>
    </xf>
    <xf numFmtId="0" fontId="17" fillId="0" borderId="1" xfId="0" applyFont="1" applyFill="1" applyBorder="1" applyProtection="1">
      <protection locked="0"/>
    </xf>
    <xf numFmtId="0" fontId="27" fillId="0" borderId="2" xfId="14" applyFont="1" applyBorder="1" applyAlignment="1" applyProtection="1">
      <alignment wrapText="1"/>
      <protection locked="0"/>
    </xf>
    <xf numFmtId="14" fontId="35" fillId="0" borderId="2" xfId="14" applyNumberFormat="1" applyFont="1" applyBorder="1" applyAlignment="1" applyProtection="1">
      <alignment wrapText="1"/>
      <protection locked="0"/>
    </xf>
    <xf numFmtId="1" fontId="26" fillId="5" borderId="1" xfId="2" applyNumberFormat="1" applyFont="1" applyFill="1" applyBorder="1" applyAlignment="1" applyProtection="1">
      <alignment horizontal="center" vertical="center" wrapText="1"/>
    </xf>
    <xf numFmtId="0" fontId="17" fillId="5" borderId="40" xfId="0" applyFont="1" applyFill="1" applyBorder="1" applyAlignment="1" applyProtection="1">
      <alignment vertical="center"/>
      <protection locked="0"/>
    </xf>
    <xf numFmtId="0" fontId="25" fillId="0" borderId="41" xfId="2" applyFont="1" applyFill="1" applyBorder="1" applyAlignment="1" applyProtection="1">
      <alignment horizontal="right" vertical="top" wrapText="1"/>
      <protection locked="0"/>
    </xf>
    <xf numFmtId="14" fontId="27" fillId="0" borderId="2" xfId="14" applyNumberFormat="1" applyFont="1" applyBorder="1" applyAlignment="1" applyProtection="1">
      <alignment wrapText="1"/>
      <protection locked="0"/>
    </xf>
    <xf numFmtId="0" fontId="25" fillId="0" borderId="42" xfId="2" applyFont="1" applyFill="1" applyBorder="1" applyAlignment="1" applyProtection="1">
      <alignment horizontal="right" vertical="center" wrapText="1"/>
      <protection locked="0"/>
    </xf>
    <xf numFmtId="0" fontId="17" fillId="5" borderId="43" xfId="0" applyFont="1" applyFill="1" applyBorder="1" applyAlignment="1" applyProtection="1">
      <alignment vertical="center"/>
      <protection locked="0"/>
    </xf>
    <xf numFmtId="0" fontId="17" fillId="5" borderId="44" xfId="0" applyFont="1" applyFill="1" applyBorder="1" applyProtection="1">
      <protection locked="0"/>
    </xf>
    <xf numFmtId="1" fontId="17" fillId="0" borderId="2" xfId="2" applyNumberFormat="1" applyFont="1" applyFill="1" applyBorder="1" applyAlignment="1" applyProtection="1">
      <alignment horizontal="left" vertical="top" wrapText="1"/>
      <protection locked="0"/>
    </xf>
    <xf numFmtId="0" fontId="17" fillId="0" borderId="1" xfId="0" applyFont="1" applyFill="1" applyBorder="1" applyAlignment="1" applyProtection="1">
      <alignment wrapText="1"/>
      <protection locked="0"/>
    </xf>
    <xf numFmtId="0" fontId="17" fillId="0" borderId="1" xfId="2" applyFont="1" applyFill="1" applyBorder="1" applyAlignment="1" applyProtection="1">
      <alignment horizontal="right" vertical="center" wrapText="1"/>
      <protection locked="0"/>
    </xf>
    <xf numFmtId="0" fontId="17" fillId="5" borderId="1" xfId="0" applyFont="1" applyFill="1" applyBorder="1" applyAlignment="1" applyProtection="1">
      <alignment vertical="center"/>
      <protection locked="0"/>
    </xf>
    <xf numFmtId="0" fontId="25" fillId="0" borderId="1" xfId="2" applyFont="1" applyFill="1" applyBorder="1" applyAlignment="1" applyProtection="1">
      <alignment horizontal="right" vertical="center" wrapText="1"/>
      <protection locked="0"/>
    </xf>
    <xf numFmtId="0" fontId="17" fillId="5" borderId="45" xfId="0" applyFont="1" applyFill="1" applyBorder="1" applyProtection="1">
      <protection locked="0"/>
    </xf>
    <xf numFmtId="0" fontId="27" fillId="0" borderId="2" xfId="14" applyFont="1" applyBorder="1" applyAlignment="1" applyProtection="1">
      <alignment horizontal="left" wrapText="1"/>
      <protection locked="0"/>
    </xf>
    <xf numFmtId="0" fontId="17" fillId="5" borderId="31" xfId="0" applyFont="1" applyFill="1" applyBorder="1" applyProtection="1">
      <protection locked="0"/>
    </xf>
    <xf numFmtId="0" fontId="19" fillId="5" borderId="1" xfId="0" applyFont="1" applyFill="1" applyBorder="1" applyProtection="1"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17" fillId="0" borderId="1" xfId="15" applyFont="1" applyBorder="1" applyAlignment="1" applyProtection="1">
      <alignment vertical="center" wrapText="1"/>
      <protection locked="0"/>
    </xf>
    <xf numFmtId="0" fontId="19" fillId="5" borderId="1" xfId="15" applyFont="1" applyFill="1" applyBorder="1" applyAlignment="1" applyProtection="1">
      <alignment vertical="center" wrapText="1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4" fontId="36" fillId="0" borderId="1" xfId="0" applyNumberFormat="1" applyFont="1" applyFill="1" applyBorder="1" applyAlignment="1">
      <alignment wrapText="1"/>
    </xf>
    <xf numFmtId="0" fontId="17" fillId="0" borderId="1" xfId="15" applyFont="1" applyFill="1" applyBorder="1" applyAlignment="1" applyProtection="1">
      <alignment vertical="center" wrapText="1"/>
      <protection locked="0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14" fontId="17" fillId="0" borderId="1" xfId="15" applyNumberFormat="1" applyFont="1" applyFill="1" applyBorder="1" applyAlignment="1" applyProtection="1">
      <alignment horizontal="center" vertical="center" wrapText="1"/>
      <protection locked="0"/>
    </xf>
    <xf numFmtId="167" fontId="37" fillId="0" borderId="2" xfId="8" applyNumberFormat="1" applyFont="1" applyFill="1" applyBorder="1" applyAlignment="1" applyProtection="1">
      <alignment horizontal="center" vertical="center"/>
      <protection locked="0"/>
    </xf>
    <xf numFmtId="1" fontId="37" fillId="0" borderId="41" xfId="2" applyNumberFormat="1" applyFont="1" applyFill="1" applyBorder="1" applyAlignment="1" applyProtection="1">
      <alignment horizontal="left" vertical="center" wrapText="1"/>
      <protection locked="0"/>
    </xf>
    <xf numFmtId="49" fontId="37" fillId="0" borderId="41" xfId="2" applyNumberFormat="1" applyFont="1" applyFill="1" applyBorder="1" applyAlignment="1" applyProtection="1">
      <alignment horizontal="left" vertical="center" wrapText="1"/>
      <protection locked="0"/>
    </xf>
    <xf numFmtId="0" fontId="37" fillId="0" borderId="41" xfId="2" applyFont="1" applyFill="1" applyBorder="1" applyAlignment="1" applyProtection="1">
      <alignment horizontal="left" vertical="center" wrapText="1"/>
      <protection locked="0"/>
    </xf>
    <xf numFmtId="0" fontId="37" fillId="0" borderId="41" xfId="2" applyFont="1" applyFill="1" applyBorder="1" applyAlignment="1" applyProtection="1">
      <alignment horizontal="center" vertical="center" wrapText="1"/>
      <protection locked="0"/>
    </xf>
    <xf numFmtId="167" fontId="37" fillId="7" borderId="2" xfId="8" applyNumberFormat="1" applyFont="1" applyFill="1" applyBorder="1" applyAlignment="1" applyProtection="1">
      <alignment horizontal="center" vertical="center"/>
      <protection locked="0"/>
    </xf>
    <xf numFmtId="1" fontId="37" fillId="0" borderId="46" xfId="2" applyNumberFormat="1" applyFont="1" applyFill="1" applyBorder="1" applyAlignment="1" applyProtection="1">
      <alignment horizontal="left" vertical="center" wrapText="1"/>
      <protection locked="0"/>
    </xf>
    <xf numFmtId="49" fontId="37" fillId="0" borderId="46" xfId="2" applyNumberFormat="1" applyFont="1" applyFill="1" applyBorder="1" applyAlignment="1" applyProtection="1">
      <alignment horizontal="left" vertical="center" wrapText="1"/>
      <protection locked="0"/>
    </xf>
    <xf numFmtId="0" fontId="37" fillId="0" borderId="46" xfId="2" applyFont="1" applyFill="1" applyBorder="1" applyAlignment="1" applyProtection="1">
      <alignment horizontal="left" vertical="center" wrapText="1"/>
      <protection locked="0"/>
    </xf>
    <xf numFmtId="0" fontId="37" fillId="0" borderId="46" xfId="2" applyFont="1" applyFill="1" applyBorder="1" applyAlignment="1" applyProtection="1">
      <alignment horizontal="center" vertical="center" wrapText="1"/>
      <protection locked="0"/>
    </xf>
    <xf numFmtId="1" fontId="37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7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7" fillId="0" borderId="1" xfId="2" applyFont="1" applyFill="1" applyBorder="1" applyAlignment="1" applyProtection="1">
      <alignment horizontal="left" vertical="center" wrapText="1"/>
      <protection locked="0"/>
    </xf>
    <xf numFmtId="0" fontId="37" fillId="0" borderId="1" xfId="2" applyFont="1" applyFill="1" applyBorder="1" applyAlignment="1" applyProtection="1">
      <alignment horizontal="center" vertical="center" wrapText="1"/>
      <protection locked="0"/>
    </xf>
    <xf numFmtId="167" fontId="38" fillId="0" borderId="47" xfId="8" applyNumberFormat="1" applyFont="1" applyBorder="1" applyAlignment="1" applyProtection="1">
      <alignment horizontal="center" vertical="center"/>
      <protection locked="0"/>
    </xf>
    <xf numFmtId="0" fontId="38" fillId="2" borderId="1" xfId="0" applyFont="1" applyFill="1" applyBorder="1" applyAlignment="1" applyProtection="1">
      <alignment vertical="center"/>
      <protection locked="0"/>
    </xf>
    <xf numFmtId="167" fontId="38" fillId="7" borderId="2" xfId="8" applyNumberFormat="1" applyFont="1" applyFill="1" applyBorder="1" applyAlignment="1" applyProtection="1">
      <alignment horizontal="left" vertical="center"/>
      <protection locked="0"/>
    </xf>
    <xf numFmtId="49" fontId="38" fillId="0" borderId="41" xfId="2" applyNumberFormat="1" applyFont="1" applyFill="1" applyBorder="1" applyAlignment="1" applyProtection="1">
      <alignment horizontal="left" vertical="center" wrapText="1"/>
      <protection locked="0"/>
    </xf>
    <xf numFmtId="0" fontId="38" fillId="0" borderId="41" xfId="2" applyFont="1" applyFill="1" applyBorder="1" applyAlignment="1" applyProtection="1">
      <alignment horizontal="left" vertical="center" wrapText="1"/>
      <protection locked="0"/>
    </xf>
    <xf numFmtId="0" fontId="38" fillId="0" borderId="41" xfId="2" applyFont="1" applyFill="1" applyBorder="1" applyAlignment="1" applyProtection="1">
      <alignment horizontal="center" vertical="center" wrapText="1"/>
      <protection locked="0"/>
    </xf>
    <xf numFmtId="167" fontId="38" fillId="2" borderId="1" xfId="8" applyNumberFormat="1" applyFont="1" applyFill="1" applyBorder="1" applyAlignment="1" applyProtection="1">
      <alignment horizontal="center" vertical="center"/>
      <protection locked="0"/>
    </xf>
    <xf numFmtId="1" fontId="39" fillId="2" borderId="48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49" xfId="2" applyNumberFormat="1" applyFont="1" applyFill="1" applyBorder="1" applyAlignment="1" applyProtection="1">
      <alignment horizontal="left" vertical="center" wrapText="1"/>
      <protection locked="0"/>
    </xf>
    <xf numFmtId="49" fontId="37" fillId="2" borderId="26" xfId="2" applyNumberFormat="1" applyFont="1" applyFill="1" applyBorder="1" applyAlignment="1" applyProtection="1">
      <alignment horizontal="left" vertical="center" wrapText="1"/>
      <protection locked="0"/>
    </xf>
    <xf numFmtId="0" fontId="38" fillId="2" borderId="50" xfId="2" applyFont="1" applyFill="1" applyBorder="1" applyAlignment="1" applyProtection="1">
      <alignment horizontal="left" vertical="center" wrapText="1"/>
      <protection locked="0"/>
    </xf>
    <xf numFmtId="0" fontId="37" fillId="2" borderId="41" xfId="2" applyFont="1" applyFill="1" applyBorder="1" applyAlignment="1" applyProtection="1">
      <alignment horizontal="center" vertical="center" wrapText="1"/>
      <protection locked="0"/>
    </xf>
    <xf numFmtId="1" fontId="39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8" fillId="2" borderId="1" xfId="0" applyNumberFormat="1" applyFont="1" applyFill="1" applyBorder="1" applyAlignment="1" applyProtection="1">
      <alignment vertical="center"/>
      <protection locked="0"/>
    </xf>
    <xf numFmtId="14" fontId="37" fillId="2" borderId="1" xfId="0" applyNumberFormat="1" applyFont="1" applyFill="1" applyBorder="1" applyAlignment="1" applyProtection="1">
      <alignment horizontal="center" vertical="center"/>
      <protection locked="0"/>
    </xf>
    <xf numFmtId="0" fontId="37" fillId="2" borderId="1" xfId="0" applyFont="1" applyFill="1" applyBorder="1" applyProtection="1">
      <protection locked="0"/>
    </xf>
    <xf numFmtId="0" fontId="37" fillId="2" borderId="1" xfId="0" applyFont="1" applyFill="1" applyBorder="1" applyAlignment="1" applyProtection="1">
      <alignment horizontal="left"/>
      <protection locked="0"/>
    </xf>
    <xf numFmtId="0" fontId="17" fillId="2" borderId="1" xfId="0" applyFont="1" applyFill="1" applyBorder="1" applyProtection="1">
      <protection locked="0"/>
    </xf>
    <xf numFmtId="1" fontId="24" fillId="0" borderId="46" xfId="2" applyNumberFormat="1" applyFont="1" applyFill="1" applyBorder="1" applyAlignment="1" applyProtection="1">
      <alignment horizontal="left" vertical="top" wrapText="1"/>
      <protection locked="0"/>
    </xf>
    <xf numFmtId="0" fontId="24" fillId="0" borderId="46" xfId="2" applyFont="1" applyFill="1" applyBorder="1" applyAlignment="1" applyProtection="1">
      <alignment horizontal="left" vertical="top" wrapText="1"/>
      <protection locked="0"/>
    </xf>
    <xf numFmtId="0" fontId="24" fillId="0" borderId="41" xfId="2" applyFont="1" applyFill="1" applyBorder="1" applyAlignment="1" applyProtection="1">
      <alignment horizontal="left" vertical="top" wrapText="1"/>
      <protection locked="0"/>
    </xf>
    <xf numFmtId="0" fontId="24" fillId="0" borderId="44" xfId="2" applyFont="1" applyFill="1" applyBorder="1" applyAlignment="1" applyProtection="1">
      <alignment horizontal="left" vertical="top" wrapText="1"/>
      <protection locked="0"/>
    </xf>
    <xf numFmtId="2" fontId="24" fillId="0" borderId="51" xfId="2" applyNumberFormat="1" applyFont="1" applyFill="1" applyBorder="1" applyAlignment="1" applyProtection="1">
      <alignment horizontal="left" vertical="top" wrapText="1"/>
    </xf>
    <xf numFmtId="0" fontId="24" fillId="0" borderId="42" xfId="2" applyFont="1" applyFill="1" applyBorder="1" applyAlignment="1" applyProtection="1">
      <alignment horizontal="center" vertical="top" wrapText="1"/>
      <protection locked="0"/>
    </xf>
    <xf numFmtId="0" fontId="26" fillId="0" borderId="47" xfId="2" applyFont="1" applyFill="1" applyBorder="1" applyAlignment="1" applyProtection="1">
      <alignment horizontal="left" vertical="top" wrapText="1"/>
      <protection locked="0"/>
    </xf>
    <xf numFmtId="2" fontId="24" fillId="0" borderId="48" xfId="2" applyNumberFormat="1" applyFont="1" applyFill="1" applyBorder="1" applyAlignment="1" applyProtection="1">
      <alignment horizontal="left" vertical="top" wrapText="1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4" fontId="19" fillId="2" borderId="1" xfId="3" applyNumberFormat="1" applyFont="1" applyFill="1" applyBorder="1"/>
    <xf numFmtId="4" fontId="19" fillId="0" borderId="1" xfId="3" applyNumberFormat="1" applyFont="1" applyBorder="1"/>
    <xf numFmtId="2" fontId="19" fillId="2" borderId="1" xfId="3" applyNumberFormat="1" applyFont="1" applyFill="1" applyBorder="1"/>
    <xf numFmtId="2" fontId="19" fillId="0" borderId="1" xfId="3" applyNumberFormat="1" applyFont="1" applyBorder="1"/>
    <xf numFmtId="0" fontId="22" fillId="0" borderId="0" xfId="3" applyFont="1" applyBorder="1" applyAlignment="1" applyProtection="1">
      <alignment vertical="center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5" borderId="1" xfId="1" applyFont="1" applyFill="1" applyBorder="1" applyAlignment="1" applyProtection="1">
      <alignment horizontal="left" vertical="center" wrapText="1" indent="1"/>
    </xf>
    <xf numFmtId="0" fontId="40" fillId="0" borderId="1" xfId="1" applyFont="1" applyFill="1" applyBorder="1" applyAlignment="1" applyProtection="1">
      <alignment horizontal="left" vertical="center" wrapText="1" indent="1"/>
    </xf>
    <xf numFmtId="49" fontId="11" fillId="0" borderId="39" xfId="0" applyNumberFormat="1" applyFont="1" applyBorder="1" applyAlignment="1">
      <alignment vertical="center"/>
    </xf>
    <xf numFmtId="0" fontId="22" fillId="0" borderId="0" xfId="3" applyFont="1" applyBorder="1" applyAlignment="1" applyProtection="1">
      <alignment horizontal="left" vertical="center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9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14" fontId="21" fillId="2" borderId="33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3" xfId="10" applyNumberFormat="1" applyFont="1" applyFill="1" applyBorder="1" applyAlignment="1" applyProtection="1">
      <alignment horizontal="center" vertical="center"/>
    </xf>
    <xf numFmtId="14" fontId="21" fillId="2" borderId="33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3" xfId="3" applyFont="1" applyBorder="1" applyAlignment="1" applyProtection="1">
      <alignment horizontal="center" vertical="center"/>
      <protection locked="0"/>
    </xf>
    <xf numFmtId="0" fontId="17" fillId="0" borderId="33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29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="60" workbookViewId="0">
      <selection activeCell="K2" sqref="K2"/>
    </sheetView>
  </sheetViews>
  <sheetFormatPr defaultRowHeight="15"/>
  <cols>
    <col min="1" max="1" width="6.28515625" style="257" bestFit="1" customWidth="1"/>
    <col min="2" max="2" width="13.140625" style="257" customWidth="1"/>
    <col min="3" max="3" width="17.85546875" style="257" customWidth="1"/>
    <col min="4" max="4" width="15.140625" style="257" customWidth="1"/>
    <col min="5" max="5" width="24.5703125" style="257" customWidth="1"/>
    <col min="6" max="8" width="19.140625" style="258" customWidth="1"/>
    <col min="9" max="9" width="16.42578125" style="257" bestFit="1" customWidth="1"/>
    <col min="10" max="10" width="17.42578125" style="257" customWidth="1"/>
    <col min="11" max="11" width="13.140625" style="257" bestFit="1" customWidth="1"/>
    <col min="12" max="12" width="15.28515625" style="257" customWidth="1"/>
    <col min="13" max="16384" width="9.140625" style="257"/>
  </cols>
  <sheetData>
    <row r="1" spans="1:12" s="268" customFormat="1">
      <c r="A1" s="334" t="s">
        <v>300</v>
      </c>
      <c r="B1" s="322"/>
      <c r="C1" s="322"/>
      <c r="D1" s="322"/>
      <c r="E1" s="323"/>
      <c r="F1" s="317"/>
      <c r="G1" s="323"/>
      <c r="H1" s="333"/>
      <c r="I1" s="322"/>
      <c r="J1" s="323"/>
      <c r="K1" s="323"/>
      <c r="L1" s="332" t="s">
        <v>109</v>
      </c>
    </row>
    <row r="2" spans="1:12" s="268" customFormat="1">
      <c r="A2" s="331" t="s">
        <v>140</v>
      </c>
      <c r="B2" s="322"/>
      <c r="C2" s="322"/>
      <c r="D2" s="322"/>
      <c r="E2" s="323"/>
      <c r="F2" s="317"/>
      <c r="G2" s="323"/>
      <c r="H2" s="330"/>
      <c r="I2" s="322"/>
      <c r="J2" s="323"/>
      <c r="K2" s="424" t="s">
        <v>677</v>
      </c>
      <c r="L2" s="329"/>
    </row>
    <row r="3" spans="1:12" s="268" customFormat="1">
      <c r="A3" s="328"/>
      <c r="B3" s="322"/>
      <c r="C3" s="327"/>
      <c r="D3" s="326"/>
      <c r="E3" s="323"/>
      <c r="F3" s="325"/>
      <c r="G3" s="323"/>
      <c r="H3" s="323"/>
      <c r="I3" s="317"/>
      <c r="J3" s="322"/>
      <c r="K3" s="322"/>
      <c r="L3" s="321"/>
    </row>
    <row r="4" spans="1:12" s="268" customFormat="1">
      <c r="A4" s="360" t="s">
        <v>268</v>
      </c>
      <c r="B4" s="317"/>
      <c r="C4" s="317"/>
      <c r="D4" s="507" t="s">
        <v>676</v>
      </c>
      <c r="E4" s="507"/>
      <c r="F4" s="324"/>
      <c r="G4" s="323"/>
      <c r="H4" s="366"/>
      <c r="I4" s="365"/>
      <c r="J4" s="322"/>
      <c r="K4" s="323"/>
      <c r="L4" s="321"/>
    </row>
    <row r="5" spans="1:12" s="268" customFormat="1" ht="15.75" thickBot="1">
      <c r="A5" s="508"/>
      <c r="B5" s="508"/>
      <c r="C5" s="508"/>
      <c r="D5" s="508"/>
      <c r="E5" s="508"/>
      <c r="F5" s="508"/>
      <c r="G5" s="324"/>
      <c r="H5" s="324"/>
      <c r="I5" s="323"/>
      <c r="J5" s="322"/>
      <c r="K5" s="322"/>
      <c r="L5" s="321"/>
    </row>
    <row r="6" spans="1:12" ht="15.75" thickBot="1">
      <c r="A6" s="320"/>
      <c r="B6" s="319"/>
      <c r="C6" s="318"/>
      <c r="D6" s="318"/>
      <c r="E6" s="318"/>
      <c r="F6" s="317"/>
      <c r="G6" s="317"/>
      <c r="H6" s="317"/>
      <c r="I6" s="511" t="s">
        <v>436</v>
      </c>
      <c r="J6" s="512"/>
      <c r="K6" s="513"/>
      <c r="L6" s="316"/>
    </row>
    <row r="7" spans="1:12" s="304" customFormat="1" ht="51.75" thickBot="1">
      <c r="A7" s="315" t="s">
        <v>64</v>
      </c>
      <c r="B7" s="314" t="s">
        <v>141</v>
      </c>
      <c r="C7" s="314" t="s">
        <v>435</v>
      </c>
      <c r="D7" s="313" t="s">
        <v>274</v>
      </c>
      <c r="E7" s="312" t="s">
        <v>434</v>
      </c>
      <c r="F7" s="311" t="s">
        <v>433</v>
      </c>
      <c r="G7" s="310" t="s">
        <v>227</v>
      </c>
      <c r="H7" s="309" t="s">
        <v>224</v>
      </c>
      <c r="I7" s="308" t="s">
        <v>432</v>
      </c>
      <c r="J7" s="307" t="s">
        <v>271</v>
      </c>
      <c r="K7" s="306" t="s">
        <v>228</v>
      </c>
      <c r="L7" s="305" t="s">
        <v>229</v>
      </c>
    </row>
    <row r="8" spans="1:12" s="298" customFormat="1" ht="15.75" thickBot="1">
      <c r="A8" s="302">
        <v>1</v>
      </c>
      <c r="B8" s="301">
        <v>2</v>
      </c>
      <c r="C8" s="303">
        <v>3</v>
      </c>
      <c r="D8" s="303">
        <v>4</v>
      </c>
      <c r="E8" s="302">
        <v>5</v>
      </c>
      <c r="F8" s="301">
        <v>6</v>
      </c>
      <c r="G8" s="303">
        <v>7</v>
      </c>
      <c r="H8" s="301">
        <v>8</v>
      </c>
      <c r="I8" s="302">
        <v>9</v>
      </c>
      <c r="J8" s="301">
        <v>10</v>
      </c>
      <c r="K8" s="300">
        <v>11</v>
      </c>
      <c r="L8" s="299">
        <v>12</v>
      </c>
    </row>
    <row r="9" spans="1:12">
      <c r="A9" s="297">
        <v>1</v>
      </c>
      <c r="B9" s="288"/>
      <c r="C9" s="287"/>
      <c r="D9" s="296"/>
      <c r="E9" s="295"/>
      <c r="F9" s="284"/>
      <c r="G9" s="294"/>
      <c r="H9" s="294"/>
      <c r="I9" s="293"/>
      <c r="J9" s="292"/>
      <c r="K9" s="291"/>
      <c r="L9" s="290"/>
    </row>
    <row r="10" spans="1:12">
      <c r="A10" s="289">
        <v>2</v>
      </c>
      <c r="B10" s="288"/>
      <c r="C10" s="287"/>
      <c r="D10" s="286"/>
      <c r="E10" s="285"/>
      <c r="F10" s="284"/>
      <c r="G10" s="284"/>
      <c r="H10" s="284"/>
      <c r="I10" s="283"/>
      <c r="J10" s="282"/>
      <c r="K10" s="281"/>
      <c r="L10" s="280"/>
    </row>
    <row r="11" spans="1:12">
      <c r="A11" s="289">
        <v>3</v>
      </c>
      <c r="B11" s="288"/>
      <c r="C11" s="287"/>
      <c r="D11" s="286"/>
      <c r="E11" s="285"/>
      <c r="F11" s="370"/>
      <c r="G11" s="284"/>
      <c r="H11" s="284"/>
      <c r="I11" s="283"/>
      <c r="J11" s="282"/>
      <c r="K11" s="281"/>
      <c r="L11" s="280"/>
    </row>
    <row r="12" spans="1:12">
      <c r="A12" s="289">
        <v>4</v>
      </c>
      <c r="B12" s="288"/>
      <c r="C12" s="287"/>
      <c r="D12" s="286"/>
      <c r="E12" s="285"/>
      <c r="F12" s="284"/>
      <c r="G12" s="284"/>
      <c r="H12" s="284"/>
      <c r="I12" s="283"/>
      <c r="J12" s="282"/>
      <c r="K12" s="281"/>
      <c r="L12" s="280"/>
    </row>
    <row r="13" spans="1:12">
      <c r="A13" s="289">
        <v>5</v>
      </c>
      <c r="B13" s="288"/>
      <c r="C13" s="287"/>
      <c r="D13" s="286"/>
      <c r="E13" s="285"/>
      <c r="F13" s="284"/>
      <c r="G13" s="284"/>
      <c r="H13" s="284"/>
      <c r="I13" s="283"/>
      <c r="J13" s="282"/>
      <c r="K13" s="281"/>
      <c r="L13" s="280"/>
    </row>
    <row r="14" spans="1:12">
      <c r="A14" s="289">
        <v>6</v>
      </c>
      <c r="B14" s="288"/>
      <c r="C14" s="287"/>
      <c r="D14" s="286"/>
      <c r="E14" s="285"/>
      <c r="F14" s="284"/>
      <c r="G14" s="284"/>
      <c r="H14" s="284"/>
      <c r="I14" s="283"/>
      <c r="J14" s="282"/>
      <c r="K14" s="281"/>
      <c r="L14" s="280"/>
    </row>
    <row r="15" spans="1:12">
      <c r="A15" s="289">
        <v>7</v>
      </c>
      <c r="B15" s="288"/>
      <c r="C15" s="287"/>
      <c r="D15" s="286"/>
      <c r="E15" s="285"/>
      <c r="F15" s="284"/>
      <c r="G15" s="284"/>
      <c r="H15" s="284"/>
      <c r="I15" s="283"/>
      <c r="J15" s="282"/>
      <c r="K15" s="281"/>
      <c r="L15" s="280"/>
    </row>
    <row r="16" spans="1:12">
      <c r="A16" s="289">
        <v>8</v>
      </c>
      <c r="B16" s="288"/>
      <c r="C16" s="287"/>
      <c r="D16" s="286"/>
      <c r="E16" s="285"/>
      <c r="F16" s="284"/>
      <c r="G16" s="284"/>
      <c r="H16" s="284"/>
      <c r="I16" s="283"/>
      <c r="J16" s="282"/>
      <c r="K16" s="281"/>
      <c r="L16" s="280"/>
    </row>
    <row r="17" spans="1:12">
      <c r="A17" s="289">
        <v>9</v>
      </c>
      <c r="B17" s="288"/>
      <c r="C17" s="287"/>
      <c r="D17" s="286"/>
      <c r="E17" s="285"/>
      <c r="F17" s="284"/>
      <c r="G17" s="284"/>
      <c r="H17" s="284"/>
      <c r="I17" s="283"/>
      <c r="J17" s="282"/>
      <c r="K17" s="281"/>
      <c r="L17" s="280"/>
    </row>
    <row r="18" spans="1:12">
      <c r="A18" s="289">
        <v>10</v>
      </c>
      <c r="B18" s="288"/>
      <c r="C18" s="287"/>
      <c r="D18" s="286"/>
      <c r="E18" s="285"/>
      <c r="F18" s="284"/>
      <c r="G18" s="284"/>
      <c r="H18" s="284"/>
      <c r="I18" s="283"/>
      <c r="J18" s="282"/>
      <c r="K18" s="281"/>
      <c r="L18" s="280"/>
    </row>
    <row r="19" spans="1:12">
      <c r="A19" s="289">
        <v>11</v>
      </c>
      <c r="B19" s="288"/>
      <c r="C19" s="287"/>
      <c r="D19" s="286"/>
      <c r="E19" s="285"/>
      <c r="F19" s="284"/>
      <c r="G19" s="284"/>
      <c r="H19" s="284"/>
      <c r="I19" s="283"/>
      <c r="J19" s="282"/>
      <c r="K19" s="281"/>
      <c r="L19" s="280"/>
    </row>
    <row r="20" spans="1:12">
      <c r="A20" s="289">
        <v>12</v>
      </c>
      <c r="B20" s="288"/>
      <c r="C20" s="287"/>
      <c r="D20" s="286"/>
      <c r="E20" s="285"/>
      <c r="F20" s="284"/>
      <c r="G20" s="284"/>
      <c r="H20" s="284"/>
      <c r="I20" s="283"/>
      <c r="J20" s="282"/>
      <c r="K20" s="281"/>
      <c r="L20" s="280"/>
    </row>
    <row r="21" spans="1:12">
      <c r="A21" s="289">
        <v>13</v>
      </c>
      <c r="B21" s="288"/>
      <c r="C21" s="287"/>
      <c r="D21" s="286"/>
      <c r="E21" s="285"/>
      <c r="F21" s="284"/>
      <c r="G21" s="284"/>
      <c r="H21" s="284"/>
      <c r="I21" s="283"/>
      <c r="J21" s="282"/>
      <c r="K21" s="281"/>
      <c r="L21" s="280"/>
    </row>
    <row r="22" spans="1:12">
      <c r="A22" s="289">
        <v>14</v>
      </c>
      <c r="B22" s="288"/>
      <c r="C22" s="287"/>
      <c r="D22" s="286"/>
      <c r="E22" s="285"/>
      <c r="F22" s="284"/>
      <c r="G22" s="284"/>
      <c r="H22" s="284"/>
      <c r="I22" s="283"/>
      <c r="J22" s="282"/>
      <c r="K22" s="281"/>
      <c r="L22" s="280"/>
    </row>
    <row r="23" spans="1:12">
      <c r="A23" s="289">
        <v>15</v>
      </c>
      <c r="B23" s="288"/>
      <c r="C23" s="287"/>
      <c r="D23" s="286"/>
      <c r="E23" s="285"/>
      <c r="F23" s="284"/>
      <c r="G23" s="284"/>
      <c r="H23" s="284"/>
      <c r="I23" s="283"/>
      <c r="J23" s="282"/>
      <c r="K23" s="281"/>
      <c r="L23" s="280"/>
    </row>
    <row r="24" spans="1:12">
      <c r="A24" s="289">
        <v>16</v>
      </c>
      <c r="B24" s="288"/>
      <c r="C24" s="287"/>
      <c r="D24" s="286"/>
      <c r="E24" s="285"/>
      <c r="F24" s="284"/>
      <c r="G24" s="284"/>
      <c r="H24" s="284"/>
      <c r="I24" s="283"/>
      <c r="J24" s="282"/>
      <c r="K24" s="281"/>
      <c r="L24" s="280"/>
    </row>
    <row r="25" spans="1:12">
      <c r="A25" s="289">
        <v>17</v>
      </c>
      <c r="B25" s="288"/>
      <c r="C25" s="287"/>
      <c r="D25" s="286"/>
      <c r="E25" s="285"/>
      <c r="F25" s="284"/>
      <c r="G25" s="284"/>
      <c r="H25" s="284"/>
      <c r="I25" s="283"/>
      <c r="J25" s="282"/>
      <c r="K25" s="281"/>
      <c r="L25" s="280"/>
    </row>
    <row r="26" spans="1:12">
      <c r="A26" s="289">
        <v>18</v>
      </c>
      <c r="B26" s="288"/>
      <c r="C26" s="287"/>
      <c r="D26" s="286"/>
      <c r="E26" s="285"/>
      <c r="F26" s="284"/>
      <c r="G26" s="284"/>
      <c r="H26" s="284"/>
      <c r="I26" s="283"/>
      <c r="J26" s="282"/>
      <c r="K26" s="281"/>
      <c r="L26" s="280"/>
    </row>
    <row r="27" spans="1:12">
      <c r="A27" s="289">
        <v>19</v>
      </c>
      <c r="B27" s="288"/>
      <c r="C27" s="287"/>
      <c r="D27" s="286"/>
      <c r="E27" s="285"/>
      <c r="F27" s="284"/>
      <c r="G27" s="284"/>
      <c r="H27" s="284"/>
      <c r="I27" s="283"/>
      <c r="J27" s="282"/>
      <c r="K27" s="281"/>
      <c r="L27" s="280"/>
    </row>
    <row r="28" spans="1:12" ht="15.75" thickBot="1">
      <c r="A28" s="279" t="s">
        <v>270</v>
      </c>
      <c r="B28" s="278"/>
      <c r="C28" s="277"/>
      <c r="D28" s="276"/>
      <c r="E28" s="275"/>
      <c r="F28" s="274"/>
      <c r="G28" s="274"/>
      <c r="H28" s="274"/>
      <c r="I28" s="273"/>
      <c r="J28" s="272"/>
      <c r="K28" s="271"/>
      <c r="L28" s="270"/>
    </row>
    <row r="29" spans="1:12">
      <c r="A29" s="260"/>
      <c r="B29" s="261"/>
      <c r="C29" s="260"/>
      <c r="D29" s="261"/>
      <c r="E29" s="260"/>
      <c r="F29" s="261"/>
      <c r="G29" s="260"/>
      <c r="H29" s="261"/>
      <c r="I29" s="260"/>
      <c r="J29" s="261"/>
      <c r="K29" s="260"/>
      <c r="L29" s="261"/>
    </row>
    <row r="30" spans="1:12">
      <c r="A30" s="260"/>
      <c r="B30" s="267"/>
      <c r="C30" s="260"/>
      <c r="D30" s="267"/>
      <c r="E30" s="260"/>
      <c r="F30" s="267"/>
      <c r="G30" s="260"/>
      <c r="H30" s="267"/>
      <c r="I30" s="260"/>
      <c r="J30" s="267"/>
      <c r="K30" s="260"/>
      <c r="L30" s="267"/>
    </row>
    <row r="31" spans="1:12" s="268" customFormat="1">
      <c r="A31" s="510" t="s">
        <v>397</v>
      </c>
      <c r="B31" s="510"/>
      <c r="C31" s="510"/>
      <c r="D31" s="510"/>
      <c r="E31" s="510"/>
      <c r="F31" s="510"/>
      <c r="G31" s="510"/>
      <c r="H31" s="510"/>
      <c r="I31" s="510"/>
      <c r="J31" s="510"/>
      <c r="K31" s="510"/>
      <c r="L31" s="510"/>
    </row>
    <row r="32" spans="1:12" s="269" customFormat="1" ht="12.75">
      <c r="A32" s="510" t="s">
        <v>431</v>
      </c>
      <c r="B32" s="510"/>
      <c r="C32" s="510"/>
      <c r="D32" s="510"/>
      <c r="E32" s="510"/>
      <c r="F32" s="510"/>
      <c r="G32" s="510"/>
      <c r="H32" s="510"/>
      <c r="I32" s="510"/>
      <c r="J32" s="510"/>
      <c r="K32" s="510"/>
      <c r="L32" s="510"/>
    </row>
    <row r="33" spans="1:12" s="269" customFormat="1" ht="12.75">
      <c r="A33" s="510"/>
      <c r="B33" s="510"/>
      <c r="C33" s="510"/>
      <c r="D33" s="510"/>
      <c r="E33" s="510"/>
      <c r="F33" s="510"/>
      <c r="G33" s="510"/>
      <c r="H33" s="510"/>
      <c r="I33" s="510"/>
      <c r="J33" s="510"/>
      <c r="K33" s="510"/>
      <c r="L33" s="510"/>
    </row>
    <row r="34" spans="1:12" s="268" customFormat="1">
      <c r="A34" s="510" t="s">
        <v>430</v>
      </c>
      <c r="B34" s="510"/>
      <c r="C34" s="510"/>
      <c r="D34" s="510"/>
      <c r="E34" s="510"/>
      <c r="F34" s="510"/>
      <c r="G34" s="510"/>
      <c r="H34" s="510"/>
      <c r="I34" s="510"/>
      <c r="J34" s="510"/>
      <c r="K34" s="510"/>
      <c r="L34" s="510"/>
    </row>
    <row r="35" spans="1:12" s="268" customFormat="1">
      <c r="A35" s="510"/>
      <c r="B35" s="510"/>
      <c r="C35" s="510"/>
      <c r="D35" s="510"/>
      <c r="E35" s="510"/>
      <c r="F35" s="510"/>
      <c r="G35" s="510"/>
      <c r="H35" s="510"/>
      <c r="I35" s="510"/>
      <c r="J35" s="510"/>
      <c r="K35" s="510"/>
      <c r="L35" s="510"/>
    </row>
    <row r="36" spans="1:12" s="268" customFormat="1">
      <c r="A36" s="510" t="s">
        <v>429</v>
      </c>
      <c r="B36" s="510"/>
      <c r="C36" s="510"/>
      <c r="D36" s="510"/>
      <c r="E36" s="510"/>
      <c r="F36" s="510"/>
      <c r="G36" s="510"/>
      <c r="H36" s="510"/>
      <c r="I36" s="510"/>
      <c r="J36" s="510"/>
      <c r="K36" s="510"/>
      <c r="L36" s="510"/>
    </row>
    <row r="37" spans="1:12" s="268" customFormat="1">
      <c r="A37" s="260"/>
      <c r="B37" s="261"/>
      <c r="C37" s="260"/>
      <c r="D37" s="261"/>
      <c r="E37" s="260"/>
      <c r="F37" s="261"/>
      <c r="G37" s="260"/>
      <c r="H37" s="261"/>
      <c r="I37" s="260"/>
      <c r="J37" s="261"/>
      <c r="K37" s="260"/>
      <c r="L37" s="261"/>
    </row>
    <row r="38" spans="1:12" s="268" customFormat="1">
      <c r="A38" s="260"/>
      <c r="B38" s="267"/>
      <c r="C38" s="260"/>
      <c r="D38" s="267"/>
      <c r="E38" s="260"/>
      <c r="F38" s="267"/>
      <c r="G38" s="260"/>
      <c r="H38" s="267"/>
      <c r="I38" s="260"/>
      <c r="J38" s="267"/>
      <c r="K38" s="260"/>
      <c r="L38" s="267"/>
    </row>
    <row r="39" spans="1:12" s="268" customFormat="1">
      <c r="A39" s="260"/>
      <c r="B39" s="261"/>
      <c r="C39" s="260"/>
      <c r="D39" s="261"/>
      <c r="E39" s="260"/>
      <c r="F39" s="261"/>
      <c r="G39" s="260"/>
      <c r="H39" s="261"/>
      <c r="I39" s="260"/>
      <c r="J39" s="261"/>
      <c r="K39" s="260"/>
      <c r="L39" s="261"/>
    </row>
    <row r="40" spans="1:12">
      <c r="A40" s="260"/>
      <c r="B40" s="267"/>
      <c r="C40" s="260"/>
      <c r="D40" s="267"/>
      <c r="E40" s="260"/>
      <c r="F40" s="267"/>
      <c r="G40" s="260"/>
      <c r="H40" s="267"/>
      <c r="I40" s="260"/>
      <c r="J40" s="267"/>
      <c r="K40" s="260"/>
      <c r="L40" s="267"/>
    </row>
    <row r="41" spans="1:12" s="262" customFormat="1">
      <c r="A41" s="516" t="s">
        <v>107</v>
      </c>
      <c r="B41" s="516"/>
      <c r="C41" s="261"/>
      <c r="D41" s="260"/>
      <c r="E41" s="261"/>
      <c r="F41" s="261"/>
      <c r="G41" s="260"/>
      <c r="H41" s="261"/>
      <c r="I41" s="261"/>
      <c r="J41" s="260"/>
      <c r="K41" s="261"/>
      <c r="L41" s="260"/>
    </row>
    <row r="42" spans="1:12" s="262" customFormat="1">
      <c r="A42" s="261"/>
      <c r="B42" s="260"/>
      <c r="C42" s="265"/>
      <c r="D42" s="266"/>
      <c r="E42" s="265"/>
      <c r="F42" s="261"/>
      <c r="G42" s="260"/>
      <c r="H42" s="264"/>
      <c r="I42" s="261"/>
      <c r="J42" s="260"/>
      <c r="K42" s="261"/>
      <c r="L42" s="260"/>
    </row>
    <row r="43" spans="1:12" s="262" customFormat="1" ht="15" customHeight="1">
      <c r="A43" s="261"/>
      <c r="B43" s="260"/>
      <c r="C43" s="509" t="s">
        <v>262</v>
      </c>
      <c r="D43" s="509"/>
      <c r="E43" s="509"/>
      <c r="F43" s="261"/>
      <c r="G43" s="260"/>
      <c r="H43" s="514" t="s">
        <v>428</v>
      </c>
      <c r="I43" s="263"/>
      <c r="J43" s="260"/>
      <c r="K43" s="261"/>
      <c r="L43" s="260"/>
    </row>
    <row r="44" spans="1:12" s="262" customFormat="1">
      <c r="A44" s="261"/>
      <c r="B44" s="260"/>
      <c r="C44" s="261"/>
      <c r="D44" s="260"/>
      <c r="E44" s="261"/>
      <c r="F44" s="261"/>
      <c r="G44" s="260"/>
      <c r="H44" s="515"/>
      <c r="I44" s="263"/>
      <c r="J44" s="260"/>
      <c r="K44" s="261"/>
      <c r="L44" s="260"/>
    </row>
    <row r="45" spans="1:12" s="259" customFormat="1">
      <c r="A45" s="261"/>
      <c r="B45" s="260"/>
      <c r="C45" s="509" t="s">
        <v>139</v>
      </c>
      <c r="D45" s="509"/>
      <c r="E45" s="509"/>
      <c r="F45" s="261"/>
      <c r="G45" s="260"/>
      <c r="H45" s="261"/>
      <c r="I45" s="261"/>
      <c r="J45" s="260"/>
      <c r="K45" s="261"/>
      <c r="L45" s="260"/>
    </row>
    <row r="46" spans="1:12" s="259" customFormat="1">
      <c r="E46" s="257"/>
    </row>
    <row r="47" spans="1:12" s="259" customFormat="1">
      <c r="E47" s="257"/>
    </row>
    <row r="48" spans="1:12" s="259" customFormat="1">
      <c r="E48" s="257"/>
    </row>
    <row r="49" spans="5:5" s="259" customFormat="1">
      <c r="E49" s="257"/>
    </row>
    <row r="50" spans="5:5" s="259" customFormat="1"/>
  </sheetData>
  <mergeCells count="11">
    <mergeCell ref="D4:E4"/>
    <mergeCell ref="A5:F5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3" t="s">
        <v>296</v>
      </c>
      <c r="B1" s="113"/>
      <c r="C1" s="519" t="s">
        <v>109</v>
      </c>
      <c r="D1" s="519"/>
      <c r="E1" s="147"/>
    </row>
    <row r="2" spans="1:12">
      <c r="A2" s="75" t="s">
        <v>140</v>
      </c>
      <c r="B2" s="113"/>
      <c r="C2" s="517" t="s">
        <v>677</v>
      </c>
      <c r="D2" s="518"/>
      <c r="E2" s="147"/>
    </row>
    <row r="3" spans="1:12">
      <c r="A3" s="75"/>
      <c r="B3" s="113"/>
      <c r="C3" s="336"/>
      <c r="D3" s="336"/>
      <c r="E3" s="147"/>
    </row>
    <row r="4" spans="1:12" s="2" customFormat="1">
      <c r="A4" s="76" t="s">
        <v>268</v>
      </c>
      <c r="B4" s="76"/>
      <c r="C4" s="75"/>
      <c r="D4" s="75"/>
      <c r="E4" s="107"/>
      <c r="L4" s="21"/>
    </row>
    <row r="5" spans="1:12" s="2" customFormat="1">
      <c r="A5" s="118">
        <f>'ფორმა N1'!A5</f>
        <v>0</v>
      </c>
      <c r="B5" s="507" t="s">
        <v>676</v>
      </c>
      <c r="C5" s="507"/>
      <c r="D5" s="59"/>
      <c r="E5" s="107"/>
    </row>
    <row r="6" spans="1:12" s="2" customFormat="1">
      <c r="A6" s="76"/>
      <c r="B6" s="76"/>
      <c r="C6" s="75"/>
      <c r="D6" s="75"/>
      <c r="E6" s="107"/>
    </row>
    <row r="7" spans="1:12" s="6" customFormat="1">
      <c r="A7" s="335"/>
      <c r="B7" s="335"/>
      <c r="C7" s="77"/>
      <c r="D7" s="77"/>
      <c r="E7" s="148"/>
    </row>
    <row r="8" spans="1:12" s="6" customFormat="1" ht="30">
      <c r="A8" s="105" t="s">
        <v>64</v>
      </c>
      <c r="B8" s="78" t="s">
        <v>11</v>
      </c>
      <c r="C8" s="78" t="s">
        <v>10</v>
      </c>
      <c r="D8" s="78" t="s">
        <v>9</v>
      </c>
      <c r="E8" s="148"/>
    </row>
    <row r="9" spans="1:12" s="9" customFormat="1" ht="18">
      <c r="A9" s="13">
        <v>1</v>
      </c>
      <c r="B9" s="13" t="s">
        <v>57</v>
      </c>
      <c r="C9" s="81">
        <f>SUM(C10,C14,C54,C57,C58,C59,C76)</f>
        <v>0</v>
      </c>
      <c r="D9" s="81">
        <f>SUM(D10,D14,D54,D57,D58,D59,D65,D72,D73)</f>
        <v>0</v>
      </c>
      <c r="E9" s="149"/>
    </row>
    <row r="10" spans="1:12" s="9" customFormat="1" ht="18">
      <c r="A10" s="14">
        <v>1.1000000000000001</v>
      </c>
      <c r="B10" s="14" t="s">
        <v>58</v>
      </c>
      <c r="C10" s="83">
        <f>SUM(C11:C13)</f>
        <v>0</v>
      </c>
      <c r="D10" s="83">
        <f>SUM(D11:D13)</f>
        <v>0</v>
      </c>
      <c r="E10" s="149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49"/>
    </row>
    <row r="12" spans="1:12" ht="16.5" customHeight="1">
      <c r="A12" s="16" t="s">
        <v>31</v>
      </c>
      <c r="B12" s="16" t="s">
        <v>0</v>
      </c>
      <c r="C12" s="33"/>
      <c r="D12" s="34"/>
      <c r="E12" s="147"/>
    </row>
    <row r="13" spans="1:12" ht="16.5" customHeight="1">
      <c r="A13" s="371" t="s">
        <v>480</v>
      </c>
      <c r="B13" s="372" t="s">
        <v>482</v>
      </c>
      <c r="C13" s="372"/>
      <c r="D13" s="372"/>
      <c r="E13" s="147"/>
    </row>
    <row r="14" spans="1:12">
      <c r="A14" s="14">
        <v>1.2</v>
      </c>
      <c r="B14" s="14" t="s">
        <v>60</v>
      </c>
      <c r="C14" s="83">
        <f>SUM(C15,C18,C30:C33,C36,C37,C44,C45,C46,C47,C48,C52,C53)</f>
        <v>0</v>
      </c>
      <c r="D14" s="83">
        <f>SUM(D15,D18,D30:D33,D36,D37,D44,D45,D46,D47,D48,D52,D53)</f>
        <v>0</v>
      </c>
      <c r="E14" s="147"/>
    </row>
    <row r="15" spans="1:12">
      <c r="A15" s="16" t="s">
        <v>32</v>
      </c>
      <c r="B15" s="16" t="s">
        <v>1</v>
      </c>
      <c r="C15" s="82">
        <f>SUM(C16:C17)</f>
        <v>0</v>
      </c>
      <c r="D15" s="82">
        <f>SUM(D16:D17)</f>
        <v>0</v>
      </c>
      <c r="E15" s="147"/>
    </row>
    <row r="16" spans="1:12" ht="17.25" customHeight="1">
      <c r="A16" s="17" t="s">
        <v>98</v>
      </c>
      <c r="B16" s="17" t="s">
        <v>61</v>
      </c>
      <c r="C16" s="35"/>
      <c r="D16" s="36"/>
      <c r="E16" s="147"/>
    </row>
    <row r="17" spans="1:5" ht="17.25" customHeight="1">
      <c r="A17" s="17" t="s">
        <v>99</v>
      </c>
      <c r="B17" s="17" t="s">
        <v>62</v>
      </c>
      <c r="C17" s="35"/>
      <c r="D17" s="36"/>
      <c r="E17" s="147"/>
    </row>
    <row r="18" spans="1:5">
      <c r="A18" s="16" t="s">
        <v>33</v>
      </c>
      <c r="B18" s="16" t="s">
        <v>2</v>
      </c>
      <c r="C18" s="82">
        <f>SUM(C19:C24,C29)</f>
        <v>0</v>
      </c>
      <c r="D18" s="82">
        <f>SUM(D19:D24,D29)</f>
        <v>0</v>
      </c>
      <c r="E18" s="147"/>
    </row>
    <row r="19" spans="1:5" ht="30">
      <c r="A19" s="17" t="s">
        <v>12</v>
      </c>
      <c r="B19" s="17" t="s">
        <v>244</v>
      </c>
      <c r="C19" s="37"/>
      <c r="D19" s="38"/>
      <c r="E19" s="147"/>
    </row>
    <row r="20" spans="1:5">
      <c r="A20" s="17" t="s">
        <v>13</v>
      </c>
      <c r="B20" s="17" t="s">
        <v>14</v>
      </c>
      <c r="C20" s="37"/>
      <c r="D20" s="39"/>
      <c r="E20" s="147"/>
    </row>
    <row r="21" spans="1:5" ht="30">
      <c r="A21" s="17" t="s">
        <v>275</v>
      </c>
      <c r="B21" s="17" t="s">
        <v>22</v>
      </c>
      <c r="C21" s="37"/>
      <c r="D21" s="40"/>
      <c r="E21" s="147"/>
    </row>
    <row r="22" spans="1:5">
      <c r="A22" s="17" t="s">
        <v>276</v>
      </c>
      <c r="B22" s="17" t="s">
        <v>15</v>
      </c>
      <c r="C22" s="37"/>
      <c r="D22" s="40"/>
      <c r="E22" s="147"/>
    </row>
    <row r="23" spans="1:5">
      <c r="A23" s="17" t="s">
        <v>277</v>
      </c>
      <c r="B23" s="17" t="s">
        <v>16</v>
      </c>
      <c r="C23" s="37"/>
      <c r="D23" s="40"/>
      <c r="E23" s="147"/>
    </row>
    <row r="24" spans="1:5">
      <c r="A24" s="17" t="s">
        <v>278</v>
      </c>
      <c r="B24" s="17" t="s">
        <v>17</v>
      </c>
      <c r="C24" s="116">
        <f>SUM(C25:C28)</f>
        <v>0</v>
      </c>
      <c r="D24" s="116">
        <f>SUM(D25:D28)</f>
        <v>0</v>
      </c>
      <c r="E24" s="147"/>
    </row>
    <row r="25" spans="1:5" ht="16.5" customHeight="1">
      <c r="A25" s="18" t="s">
        <v>279</v>
      </c>
      <c r="B25" s="18" t="s">
        <v>18</v>
      </c>
      <c r="C25" s="37"/>
      <c r="D25" s="40"/>
      <c r="E25" s="147"/>
    </row>
    <row r="26" spans="1:5" ht="16.5" customHeight="1">
      <c r="A26" s="18" t="s">
        <v>280</v>
      </c>
      <c r="B26" s="18" t="s">
        <v>19</v>
      </c>
      <c r="C26" s="37"/>
      <c r="D26" s="40"/>
      <c r="E26" s="147"/>
    </row>
    <row r="27" spans="1:5" ht="16.5" customHeight="1">
      <c r="A27" s="18" t="s">
        <v>281</v>
      </c>
      <c r="B27" s="18" t="s">
        <v>20</v>
      </c>
      <c r="C27" s="37"/>
      <c r="D27" s="40"/>
      <c r="E27" s="147"/>
    </row>
    <row r="28" spans="1:5" ht="16.5" customHeight="1">
      <c r="A28" s="18" t="s">
        <v>282</v>
      </c>
      <c r="B28" s="18" t="s">
        <v>23</v>
      </c>
      <c r="C28" s="37"/>
      <c r="D28" s="41"/>
      <c r="E28" s="147"/>
    </row>
    <row r="29" spans="1:5">
      <c r="A29" s="17" t="s">
        <v>283</v>
      </c>
      <c r="B29" s="17" t="s">
        <v>21</v>
      </c>
      <c r="C29" s="37"/>
      <c r="D29" s="41"/>
      <c r="E29" s="147"/>
    </row>
    <row r="30" spans="1:5">
      <c r="A30" s="16" t="s">
        <v>34</v>
      </c>
      <c r="B30" s="16" t="s">
        <v>3</v>
      </c>
      <c r="C30" s="33"/>
      <c r="D30" s="34"/>
      <c r="E30" s="147"/>
    </row>
    <row r="31" spans="1:5">
      <c r="A31" s="16" t="s">
        <v>35</v>
      </c>
      <c r="B31" s="16" t="s">
        <v>4</v>
      </c>
      <c r="C31" s="33"/>
      <c r="D31" s="34"/>
      <c r="E31" s="147"/>
    </row>
    <row r="32" spans="1:5">
      <c r="A32" s="16" t="s">
        <v>36</v>
      </c>
      <c r="B32" s="16" t="s">
        <v>5</v>
      </c>
      <c r="C32" s="33"/>
      <c r="D32" s="34"/>
      <c r="E32" s="147"/>
    </row>
    <row r="33" spans="1:5">
      <c r="A33" s="16" t="s">
        <v>37</v>
      </c>
      <c r="B33" s="16" t="s">
        <v>63</v>
      </c>
      <c r="C33" s="82">
        <f>SUM(C34:C35)</f>
        <v>0</v>
      </c>
      <c r="D33" s="82">
        <f>SUM(D34:D35)</f>
        <v>0</v>
      </c>
      <c r="E33" s="147"/>
    </row>
    <row r="34" spans="1:5">
      <c r="A34" s="17" t="s">
        <v>284</v>
      </c>
      <c r="B34" s="17" t="s">
        <v>56</v>
      </c>
      <c r="C34" s="33"/>
      <c r="D34" s="34"/>
      <c r="E34" s="147"/>
    </row>
    <row r="35" spans="1:5">
      <c r="A35" s="17" t="s">
        <v>285</v>
      </c>
      <c r="B35" s="17" t="s">
        <v>55</v>
      </c>
      <c r="C35" s="33"/>
      <c r="D35" s="34"/>
      <c r="E35" s="147"/>
    </row>
    <row r="36" spans="1:5">
      <c r="A36" s="16" t="s">
        <v>38</v>
      </c>
      <c r="B36" s="16" t="s">
        <v>49</v>
      </c>
      <c r="C36" s="33"/>
      <c r="D36" s="34"/>
      <c r="E36" s="147"/>
    </row>
    <row r="37" spans="1:5">
      <c r="A37" s="16" t="s">
        <v>39</v>
      </c>
      <c r="B37" s="16" t="s">
        <v>343</v>
      </c>
      <c r="C37" s="82">
        <f>SUM(C38:C43)</f>
        <v>0</v>
      </c>
      <c r="D37" s="82">
        <f>SUM(D38:D43)</f>
        <v>0</v>
      </c>
      <c r="E37" s="147"/>
    </row>
    <row r="38" spans="1:5">
      <c r="A38" s="17" t="s">
        <v>340</v>
      </c>
      <c r="B38" s="17" t="s">
        <v>344</v>
      </c>
      <c r="C38" s="33"/>
      <c r="D38" s="33"/>
      <c r="E38" s="147"/>
    </row>
    <row r="39" spans="1:5">
      <c r="A39" s="17" t="s">
        <v>341</v>
      </c>
      <c r="B39" s="17" t="s">
        <v>345</v>
      </c>
      <c r="C39" s="33"/>
      <c r="D39" s="33"/>
      <c r="E39" s="147"/>
    </row>
    <row r="40" spans="1:5">
      <c r="A40" s="17" t="s">
        <v>342</v>
      </c>
      <c r="B40" s="17" t="s">
        <v>348</v>
      </c>
      <c r="C40" s="33"/>
      <c r="D40" s="34"/>
      <c r="E40" s="147"/>
    </row>
    <row r="41" spans="1:5">
      <c r="A41" s="17" t="s">
        <v>347</v>
      </c>
      <c r="B41" s="17" t="s">
        <v>349</v>
      </c>
      <c r="C41" s="33"/>
      <c r="D41" s="34"/>
      <c r="E41" s="147"/>
    </row>
    <row r="42" spans="1:5">
      <c r="A42" s="17" t="s">
        <v>350</v>
      </c>
      <c r="B42" s="17" t="s">
        <v>460</v>
      </c>
      <c r="C42" s="33"/>
      <c r="D42" s="34"/>
      <c r="E42" s="147"/>
    </row>
    <row r="43" spans="1:5">
      <c r="A43" s="17" t="s">
        <v>461</v>
      </c>
      <c r="B43" s="17" t="s">
        <v>346</v>
      </c>
      <c r="C43" s="33"/>
      <c r="D43" s="34"/>
      <c r="E43" s="147"/>
    </row>
    <row r="44" spans="1:5" ht="30">
      <c r="A44" s="16" t="s">
        <v>40</v>
      </c>
      <c r="B44" s="16" t="s">
        <v>28</v>
      </c>
      <c r="C44" s="33"/>
      <c r="D44" s="34"/>
      <c r="E44" s="147"/>
    </row>
    <row r="45" spans="1:5">
      <c r="A45" s="16" t="s">
        <v>41</v>
      </c>
      <c r="B45" s="16" t="s">
        <v>24</v>
      </c>
      <c r="C45" s="33"/>
      <c r="D45" s="34"/>
      <c r="E45" s="147"/>
    </row>
    <row r="46" spans="1:5">
      <c r="A46" s="16" t="s">
        <v>42</v>
      </c>
      <c r="B46" s="16" t="s">
        <v>25</v>
      </c>
      <c r="C46" s="33"/>
      <c r="D46" s="34"/>
      <c r="E46" s="147"/>
    </row>
    <row r="47" spans="1:5">
      <c r="A47" s="16" t="s">
        <v>43</v>
      </c>
      <c r="B47" s="16" t="s">
        <v>26</v>
      </c>
      <c r="C47" s="33"/>
      <c r="D47" s="34"/>
      <c r="E47" s="147"/>
    </row>
    <row r="48" spans="1:5">
      <c r="A48" s="16" t="s">
        <v>44</v>
      </c>
      <c r="B48" s="16" t="s">
        <v>290</v>
      </c>
      <c r="C48" s="82">
        <f>SUM(C49:C51)</f>
        <v>0</v>
      </c>
      <c r="D48" s="82">
        <f>SUM(D49:D51)</f>
        <v>0</v>
      </c>
      <c r="E48" s="147"/>
    </row>
    <row r="49" spans="1:5">
      <c r="A49" s="96" t="s">
        <v>356</v>
      </c>
      <c r="B49" s="96" t="s">
        <v>359</v>
      </c>
      <c r="C49" s="33"/>
      <c r="D49" s="34"/>
      <c r="E49" s="147"/>
    </row>
    <row r="50" spans="1:5">
      <c r="A50" s="96" t="s">
        <v>357</v>
      </c>
      <c r="B50" s="96" t="s">
        <v>358</v>
      </c>
      <c r="C50" s="33"/>
      <c r="D50" s="34"/>
      <c r="E50" s="147"/>
    </row>
    <row r="51" spans="1:5">
      <c r="A51" s="96" t="s">
        <v>360</v>
      </c>
      <c r="B51" s="96" t="s">
        <v>361</v>
      </c>
      <c r="C51" s="33"/>
      <c r="D51" s="34"/>
      <c r="E51" s="147"/>
    </row>
    <row r="52" spans="1:5" ht="26.25" customHeight="1">
      <c r="A52" s="16" t="s">
        <v>45</v>
      </c>
      <c r="B52" s="16" t="s">
        <v>29</v>
      </c>
      <c r="C52" s="33"/>
      <c r="D52" s="34"/>
      <c r="E52" s="147"/>
    </row>
    <row r="53" spans="1:5">
      <c r="A53" s="16" t="s">
        <v>46</v>
      </c>
      <c r="B53" s="16" t="s">
        <v>6</v>
      </c>
      <c r="C53" s="33"/>
      <c r="D53" s="34"/>
      <c r="E53" s="147"/>
    </row>
    <row r="54" spans="1:5" ht="30">
      <c r="A54" s="14">
        <v>1.3</v>
      </c>
      <c r="B54" s="86" t="s">
        <v>390</v>
      </c>
      <c r="C54" s="83">
        <f>SUM(C55:C56)</f>
        <v>0</v>
      </c>
      <c r="D54" s="83">
        <f>SUM(D55:D56)</f>
        <v>0</v>
      </c>
      <c r="E54" s="147"/>
    </row>
    <row r="55" spans="1:5" ht="30">
      <c r="A55" s="16" t="s">
        <v>50</v>
      </c>
      <c r="B55" s="16" t="s">
        <v>48</v>
      </c>
      <c r="C55" s="33"/>
      <c r="D55" s="34"/>
      <c r="E55" s="147"/>
    </row>
    <row r="56" spans="1:5">
      <c r="A56" s="16" t="s">
        <v>51</v>
      </c>
      <c r="B56" s="16" t="s">
        <v>47</v>
      </c>
      <c r="C56" s="33"/>
      <c r="D56" s="34"/>
      <c r="E56" s="147"/>
    </row>
    <row r="57" spans="1:5">
      <c r="A57" s="14">
        <v>1.4</v>
      </c>
      <c r="B57" s="14" t="s">
        <v>392</v>
      </c>
      <c r="C57" s="33"/>
      <c r="D57" s="34"/>
      <c r="E57" s="147"/>
    </row>
    <row r="58" spans="1:5">
      <c r="A58" s="14">
        <v>1.5</v>
      </c>
      <c r="B58" s="14" t="s">
        <v>7</v>
      </c>
      <c r="C58" s="37"/>
      <c r="D58" s="40"/>
      <c r="E58" s="147"/>
    </row>
    <row r="59" spans="1:5">
      <c r="A59" s="14">
        <v>1.6</v>
      </c>
      <c r="B59" s="45" t="s">
        <v>8</v>
      </c>
      <c r="C59" s="83">
        <f>SUM(C60:C64)</f>
        <v>0</v>
      </c>
      <c r="D59" s="83">
        <f>SUM(D60:D64)</f>
        <v>0</v>
      </c>
      <c r="E59" s="147"/>
    </row>
    <row r="60" spans="1:5">
      <c r="A60" s="16" t="s">
        <v>291</v>
      </c>
      <c r="B60" s="46" t="s">
        <v>52</v>
      </c>
      <c r="C60" s="37"/>
      <c r="D60" s="40"/>
      <c r="E60" s="147"/>
    </row>
    <row r="61" spans="1:5" ht="30">
      <c r="A61" s="16" t="s">
        <v>292</v>
      </c>
      <c r="B61" s="46" t="s">
        <v>54</v>
      </c>
      <c r="C61" s="37"/>
      <c r="D61" s="40"/>
      <c r="E61" s="147"/>
    </row>
    <row r="62" spans="1:5">
      <c r="A62" s="16" t="s">
        <v>293</v>
      </c>
      <c r="B62" s="46" t="s">
        <v>53</v>
      </c>
      <c r="C62" s="40"/>
      <c r="D62" s="40"/>
      <c r="E62" s="147"/>
    </row>
    <row r="63" spans="1:5">
      <c r="A63" s="16" t="s">
        <v>294</v>
      </c>
      <c r="B63" s="46" t="s">
        <v>27</v>
      </c>
      <c r="C63" s="37"/>
      <c r="D63" s="40"/>
      <c r="E63" s="147"/>
    </row>
    <row r="64" spans="1:5">
      <c r="A64" s="16" t="s">
        <v>322</v>
      </c>
      <c r="B64" s="199" t="s">
        <v>323</v>
      </c>
      <c r="C64" s="37"/>
      <c r="D64" s="200"/>
      <c r="E64" s="147"/>
    </row>
    <row r="65" spans="1:5">
      <c r="A65" s="13">
        <v>2</v>
      </c>
      <c r="B65" s="47" t="s">
        <v>106</v>
      </c>
      <c r="C65" s="248"/>
      <c r="D65" s="117">
        <f>SUM(D66:D71)</f>
        <v>0</v>
      </c>
      <c r="E65" s="147"/>
    </row>
    <row r="66" spans="1:5">
      <c r="A66" s="15">
        <v>2.1</v>
      </c>
      <c r="B66" s="48" t="s">
        <v>100</v>
      </c>
      <c r="C66" s="248"/>
      <c r="D66" s="42"/>
      <c r="E66" s="147"/>
    </row>
    <row r="67" spans="1:5">
      <c r="A67" s="15">
        <v>2.2000000000000002</v>
      </c>
      <c r="B67" s="48" t="s">
        <v>104</v>
      </c>
      <c r="C67" s="250"/>
      <c r="D67" s="43"/>
      <c r="E67" s="147"/>
    </row>
    <row r="68" spans="1:5">
      <c r="A68" s="15">
        <v>2.2999999999999998</v>
      </c>
      <c r="B68" s="48" t="s">
        <v>103</v>
      </c>
      <c r="C68" s="250"/>
      <c r="D68" s="43"/>
      <c r="E68" s="147"/>
    </row>
    <row r="69" spans="1:5">
      <c r="A69" s="15">
        <v>2.4</v>
      </c>
      <c r="B69" s="48" t="s">
        <v>105</v>
      </c>
      <c r="C69" s="250"/>
      <c r="D69" s="43"/>
      <c r="E69" s="147"/>
    </row>
    <row r="70" spans="1:5">
      <c r="A70" s="15">
        <v>2.5</v>
      </c>
      <c r="B70" s="48" t="s">
        <v>101</v>
      </c>
      <c r="C70" s="250"/>
      <c r="D70" s="43"/>
      <c r="E70" s="147"/>
    </row>
    <row r="71" spans="1:5">
      <c r="A71" s="15">
        <v>2.6</v>
      </c>
      <c r="B71" s="48" t="s">
        <v>102</v>
      </c>
      <c r="C71" s="250"/>
      <c r="D71" s="43"/>
      <c r="E71" s="147"/>
    </row>
    <row r="72" spans="1:5" s="2" customFormat="1">
      <c r="A72" s="13">
        <v>3</v>
      </c>
      <c r="B72" s="246" t="s">
        <v>415</v>
      </c>
      <c r="C72" s="249"/>
      <c r="D72" s="247"/>
      <c r="E72" s="104"/>
    </row>
    <row r="73" spans="1:5" s="2" customFormat="1">
      <c r="A73" s="13">
        <v>4</v>
      </c>
      <c r="B73" s="13" t="s">
        <v>246</v>
      </c>
      <c r="C73" s="249">
        <f>SUM(C74:C75)</f>
        <v>0</v>
      </c>
      <c r="D73" s="84">
        <f>SUM(D74:D75)</f>
        <v>0</v>
      </c>
      <c r="E73" s="104"/>
    </row>
    <row r="74" spans="1:5" s="2" customFormat="1">
      <c r="A74" s="15">
        <v>4.0999999999999996</v>
      </c>
      <c r="B74" s="15" t="s">
        <v>247</v>
      </c>
      <c r="C74" s="8"/>
      <c r="D74" s="8"/>
      <c r="E74" s="104"/>
    </row>
    <row r="75" spans="1:5" s="2" customFormat="1">
      <c r="A75" s="15">
        <v>4.2</v>
      </c>
      <c r="B75" s="15" t="s">
        <v>248</v>
      </c>
      <c r="C75" s="8"/>
      <c r="D75" s="8"/>
      <c r="E75" s="104"/>
    </row>
    <row r="76" spans="1:5" s="2" customFormat="1">
      <c r="A76" s="13">
        <v>5</v>
      </c>
      <c r="B76" s="244" t="s">
        <v>273</v>
      </c>
      <c r="C76" s="8"/>
      <c r="D76" s="84"/>
      <c r="E76" s="104"/>
    </row>
    <row r="77" spans="1:5" s="2" customFormat="1">
      <c r="A77" s="345"/>
      <c r="B77" s="345"/>
      <c r="C77" s="12"/>
      <c r="D77" s="12"/>
      <c r="E77" s="104"/>
    </row>
    <row r="78" spans="1:5" s="2" customFormat="1">
      <c r="A78" s="522" t="s">
        <v>462</v>
      </c>
      <c r="B78" s="522"/>
      <c r="C78" s="522"/>
      <c r="D78" s="522"/>
      <c r="E78" s="104"/>
    </row>
    <row r="79" spans="1:5" s="2" customFormat="1">
      <c r="A79" s="345"/>
      <c r="B79" s="345"/>
      <c r="C79" s="12"/>
      <c r="D79" s="12"/>
      <c r="E79" s="104"/>
    </row>
    <row r="80" spans="1:5" s="23" customFormat="1" ht="12.75"/>
    <row r="81" spans="1:9" s="2" customFormat="1">
      <c r="A81" s="68" t="s">
        <v>107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4" t="s">
        <v>463</v>
      </c>
      <c r="D84" s="12"/>
      <c r="E84"/>
      <c r="F84"/>
      <c r="G84"/>
      <c r="H84"/>
      <c r="I84"/>
    </row>
    <row r="85" spans="1:9" s="2" customFormat="1">
      <c r="A85"/>
      <c r="B85" s="530" t="s">
        <v>464</v>
      </c>
      <c r="C85" s="530"/>
      <c r="D85" s="530"/>
      <c r="E85"/>
      <c r="F85"/>
      <c r="G85"/>
      <c r="H85"/>
      <c r="I85"/>
    </row>
    <row r="86" spans="1:9" customFormat="1" ht="12.75">
      <c r="B86" s="65" t="s">
        <v>465</v>
      </c>
    </row>
    <row r="87" spans="1:9" s="2" customFormat="1">
      <c r="A87" s="11"/>
      <c r="B87" s="530" t="s">
        <v>466</v>
      </c>
      <c r="C87" s="530"/>
      <c r="D87" s="530"/>
    </row>
    <row r="88" spans="1:9" s="23" customFormat="1" ht="12.75"/>
    <row r="89" spans="1:9" s="23" customFormat="1" ht="12.75"/>
  </sheetData>
  <mergeCells count="6">
    <mergeCell ref="C1:D1"/>
    <mergeCell ref="C2:D2"/>
    <mergeCell ref="A78:D78"/>
    <mergeCell ref="B85:D85"/>
    <mergeCell ref="B87:D87"/>
    <mergeCell ref="B5:C5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319</v>
      </c>
      <c r="B1" s="76"/>
      <c r="C1" s="519" t="s">
        <v>109</v>
      </c>
      <c r="D1" s="519"/>
      <c r="E1" s="90"/>
    </row>
    <row r="2" spans="1:5" s="6" customFormat="1">
      <c r="A2" s="73" t="s">
        <v>313</v>
      </c>
      <c r="B2" s="76"/>
      <c r="C2" s="517" t="s">
        <v>677</v>
      </c>
      <c r="D2" s="517"/>
      <c r="E2" s="90"/>
    </row>
    <row r="3" spans="1:5" s="6" customFormat="1">
      <c r="A3" s="75" t="s">
        <v>140</v>
      </c>
      <c r="B3" s="73"/>
      <c r="C3" s="158"/>
      <c r="D3" s="158"/>
      <c r="E3" s="90"/>
    </row>
    <row r="4" spans="1:5" s="6" customFormat="1">
      <c r="A4" s="75"/>
      <c r="B4" s="75"/>
      <c r="C4" s="158"/>
      <c r="D4" s="158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413">
        <f>'ფორმა N1'!A5</f>
        <v>0</v>
      </c>
      <c r="B6" s="507" t="s">
        <v>676</v>
      </c>
      <c r="C6" s="507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7"/>
      <c r="B8" s="157"/>
      <c r="C8" s="77"/>
      <c r="D8" s="77"/>
      <c r="E8" s="90"/>
    </row>
    <row r="9" spans="1:5" s="6" customFormat="1" ht="30">
      <c r="A9" s="88" t="s">
        <v>64</v>
      </c>
      <c r="B9" s="88" t="s">
        <v>318</v>
      </c>
      <c r="C9" s="78" t="s">
        <v>10</v>
      </c>
      <c r="D9" s="78" t="s">
        <v>9</v>
      </c>
      <c r="E9" s="90"/>
    </row>
    <row r="10" spans="1:5" s="9" customFormat="1" ht="18">
      <c r="A10" s="97" t="s">
        <v>314</v>
      </c>
      <c r="B10" s="97"/>
      <c r="C10" s="4"/>
      <c r="D10" s="4"/>
      <c r="E10" s="92"/>
    </row>
    <row r="11" spans="1:5" s="10" customFormat="1">
      <c r="A11" s="97" t="s">
        <v>315</v>
      </c>
      <c r="B11" s="97"/>
      <c r="C11" s="4"/>
      <c r="D11" s="4"/>
      <c r="E11" s="93"/>
    </row>
    <row r="12" spans="1:5" s="10" customFormat="1">
      <c r="A12" s="86" t="s">
        <v>272</v>
      </c>
      <c r="B12" s="86"/>
      <c r="C12" s="4"/>
      <c r="D12" s="4"/>
      <c r="E12" s="93"/>
    </row>
    <row r="13" spans="1:5" s="10" customFormat="1">
      <c r="A13" s="86" t="s">
        <v>272</v>
      </c>
      <c r="B13" s="86"/>
      <c r="C13" s="4"/>
      <c r="D13" s="4"/>
      <c r="E13" s="93"/>
    </row>
    <row r="14" spans="1:5" s="10" customFormat="1">
      <c r="A14" s="86" t="s">
        <v>272</v>
      </c>
      <c r="B14" s="86"/>
      <c r="C14" s="4"/>
      <c r="D14" s="4"/>
      <c r="E14" s="93"/>
    </row>
    <row r="15" spans="1:5" s="10" customFormat="1">
      <c r="A15" s="86" t="s">
        <v>272</v>
      </c>
      <c r="B15" s="86"/>
      <c r="C15" s="4"/>
      <c r="D15" s="4"/>
      <c r="E15" s="93"/>
    </row>
    <row r="16" spans="1:5" s="10" customFormat="1">
      <c r="A16" s="86" t="s">
        <v>272</v>
      </c>
      <c r="B16" s="86"/>
      <c r="C16" s="4"/>
      <c r="D16" s="4"/>
      <c r="E16" s="93"/>
    </row>
    <row r="17" spans="1:5" s="10" customFormat="1" ht="17.25" customHeight="1">
      <c r="A17" s="97" t="s">
        <v>316</v>
      </c>
      <c r="B17" s="86"/>
      <c r="C17" s="4"/>
      <c r="D17" s="4"/>
      <c r="E17" s="93"/>
    </row>
    <row r="18" spans="1:5" s="10" customFormat="1" ht="18" customHeight="1">
      <c r="A18" s="97" t="s">
        <v>317</v>
      </c>
      <c r="B18" s="86"/>
      <c r="C18" s="4"/>
      <c r="D18" s="4"/>
      <c r="E18" s="93"/>
    </row>
    <row r="19" spans="1:5" s="10" customFormat="1">
      <c r="A19" s="86" t="s">
        <v>272</v>
      </c>
      <c r="B19" s="86"/>
      <c r="C19" s="4"/>
      <c r="D19" s="4"/>
      <c r="E19" s="93"/>
    </row>
    <row r="20" spans="1:5" s="10" customFormat="1">
      <c r="A20" s="86" t="s">
        <v>272</v>
      </c>
      <c r="B20" s="86"/>
      <c r="C20" s="4"/>
      <c r="D20" s="4"/>
      <c r="E20" s="93"/>
    </row>
    <row r="21" spans="1:5" s="10" customFormat="1">
      <c r="A21" s="86" t="s">
        <v>272</v>
      </c>
      <c r="B21" s="86"/>
      <c r="C21" s="4"/>
      <c r="D21" s="4"/>
      <c r="E21" s="93"/>
    </row>
    <row r="22" spans="1:5" s="10" customFormat="1">
      <c r="A22" s="86" t="s">
        <v>272</v>
      </c>
      <c r="B22" s="86"/>
      <c r="C22" s="4"/>
      <c r="D22" s="4"/>
      <c r="E22" s="93"/>
    </row>
    <row r="23" spans="1:5" s="10" customFormat="1">
      <c r="A23" s="86" t="s">
        <v>272</v>
      </c>
      <c r="B23" s="86"/>
      <c r="C23" s="4"/>
      <c r="D23" s="4"/>
      <c r="E23" s="93"/>
    </row>
    <row r="24" spans="1:5" s="3" customFormat="1">
      <c r="A24" s="87"/>
      <c r="B24" s="87"/>
      <c r="C24" s="4"/>
      <c r="D24" s="4"/>
      <c r="E24" s="94"/>
    </row>
    <row r="25" spans="1:5">
      <c r="A25" s="98"/>
      <c r="B25" s="98" t="s">
        <v>320</v>
      </c>
      <c r="C25" s="85">
        <f>SUM(C10:C24)</f>
        <v>0</v>
      </c>
      <c r="D25" s="85">
        <f>SUM(D10:D24)</f>
        <v>0</v>
      </c>
      <c r="E25" s="95"/>
    </row>
    <row r="26" spans="1:5">
      <c r="A26" s="44"/>
      <c r="B26" s="44"/>
    </row>
    <row r="27" spans="1:5">
      <c r="A27" s="2" t="s">
        <v>399</v>
      </c>
      <c r="E27" s="5"/>
    </row>
    <row r="28" spans="1:5">
      <c r="A28" s="2" t="s">
        <v>394</v>
      </c>
    </row>
    <row r="29" spans="1:5">
      <c r="A29" s="198" t="s">
        <v>395</v>
      </c>
    </row>
    <row r="30" spans="1:5">
      <c r="A30" s="198"/>
    </row>
    <row r="31" spans="1:5">
      <c r="A31" s="198" t="s">
        <v>337</v>
      </c>
    </row>
    <row r="32" spans="1:5" s="23" customFormat="1" ht="12.75"/>
    <row r="33" spans="1:9">
      <c r="A33" s="68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8"/>
      <c r="B36" s="68" t="s">
        <v>265</v>
      </c>
      <c r="D36" s="12"/>
      <c r="E36"/>
      <c r="F36"/>
      <c r="G36"/>
      <c r="H36"/>
      <c r="I36"/>
    </row>
    <row r="37" spans="1:9">
      <c r="B37" s="2" t="s">
        <v>264</v>
      </c>
      <c r="D37" s="12"/>
      <c r="E37"/>
      <c r="F37"/>
      <c r="G37"/>
      <c r="H37"/>
      <c r="I37"/>
    </row>
    <row r="38" spans="1:9" customFormat="1" ht="12.75">
      <c r="A38" s="65"/>
      <c r="B38" s="65" t="s">
        <v>139</v>
      </c>
    </row>
    <row r="39" spans="1:9" s="23" customFormat="1" ht="12.75"/>
  </sheetData>
  <mergeCells count="3">
    <mergeCell ref="C1:D1"/>
    <mergeCell ref="C2:D2"/>
    <mergeCell ref="B6:C6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>
      <c r="A1" s="73" t="s">
        <v>437</v>
      </c>
      <c r="B1" s="73"/>
      <c r="C1" s="76"/>
      <c r="D1" s="76"/>
      <c r="E1" s="76"/>
      <c r="F1" s="76"/>
      <c r="G1" s="255"/>
      <c r="H1" s="255"/>
      <c r="I1" s="519" t="s">
        <v>109</v>
      </c>
      <c r="J1" s="519"/>
    </row>
    <row r="2" spans="1:10" ht="15">
      <c r="A2" s="75" t="s">
        <v>140</v>
      </c>
      <c r="B2" s="73"/>
      <c r="C2" s="76"/>
      <c r="D2" s="76"/>
      <c r="E2" s="76"/>
      <c r="F2" s="76"/>
      <c r="G2" s="255"/>
      <c r="H2" s="255"/>
      <c r="I2" s="517" t="s">
        <v>677</v>
      </c>
      <c r="J2" s="517"/>
    </row>
    <row r="3" spans="1:10" ht="15">
      <c r="A3" s="75"/>
      <c r="B3" s="75"/>
      <c r="C3" s="73"/>
      <c r="D3" s="73"/>
      <c r="E3" s="73"/>
      <c r="F3" s="73"/>
      <c r="G3" s="255"/>
      <c r="H3" s="255"/>
      <c r="I3" s="255"/>
    </row>
    <row r="4" spans="1:10" ht="15">
      <c r="A4" s="76" t="s">
        <v>268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413">
        <f>'ფორმა N1'!A5</f>
        <v>0</v>
      </c>
      <c r="B5" s="79"/>
      <c r="C5" s="507" t="s">
        <v>676</v>
      </c>
      <c r="D5" s="507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254"/>
      <c r="B7" s="254"/>
      <c r="C7" s="254"/>
      <c r="D7" s="254"/>
      <c r="E7" s="254"/>
      <c r="F7" s="254"/>
      <c r="G7" s="77"/>
      <c r="H7" s="77"/>
      <c r="I7" s="77"/>
    </row>
    <row r="8" spans="1:10" ht="45">
      <c r="A8" s="89" t="s">
        <v>64</v>
      </c>
      <c r="B8" s="89" t="s">
        <v>325</v>
      </c>
      <c r="C8" s="89" t="s">
        <v>326</v>
      </c>
      <c r="D8" s="89" t="s">
        <v>226</v>
      </c>
      <c r="E8" s="89" t="s">
        <v>330</v>
      </c>
      <c r="F8" s="89" t="s">
        <v>334</v>
      </c>
      <c r="G8" s="78" t="s">
        <v>10</v>
      </c>
      <c r="H8" s="78" t="s">
        <v>9</v>
      </c>
      <c r="I8" s="78" t="s">
        <v>375</v>
      </c>
      <c r="J8" s="213" t="s">
        <v>333</v>
      </c>
    </row>
    <row r="9" spans="1:10" ht="15">
      <c r="A9" s="97">
        <v>1</v>
      </c>
      <c r="B9" s="97"/>
      <c r="C9" s="97"/>
      <c r="D9" s="97"/>
      <c r="E9" s="97"/>
      <c r="F9" s="97"/>
      <c r="G9" s="4"/>
      <c r="H9" s="4"/>
      <c r="I9" s="4"/>
      <c r="J9" s="213" t="s">
        <v>0</v>
      </c>
    </row>
    <row r="10" spans="1:10" ht="15">
      <c r="A10" s="97">
        <v>2</v>
      </c>
      <c r="B10" s="97"/>
      <c r="C10" s="97"/>
      <c r="D10" s="97"/>
      <c r="E10" s="97"/>
      <c r="F10" s="97"/>
      <c r="G10" s="4"/>
      <c r="H10" s="4"/>
      <c r="I10" s="4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86" t="s">
        <v>270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86"/>
      <c r="B25" s="98"/>
      <c r="C25" s="98"/>
      <c r="D25" s="98"/>
      <c r="E25" s="98"/>
      <c r="F25" s="86" t="s">
        <v>420</v>
      </c>
      <c r="G25" s="85">
        <f>SUM(G9:G24)</f>
        <v>0</v>
      </c>
      <c r="H25" s="85">
        <f>SUM(H9:H24)</f>
        <v>0</v>
      </c>
      <c r="I25" s="85">
        <f>SUM(I9:I24)</f>
        <v>0</v>
      </c>
    </row>
    <row r="26" spans="1:9" ht="15">
      <c r="A26" s="211"/>
      <c r="B26" s="211"/>
      <c r="C26" s="211"/>
      <c r="D26" s="211"/>
      <c r="E26" s="211"/>
      <c r="F26" s="211"/>
      <c r="G26" s="211"/>
      <c r="H26" s="181"/>
      <c r="I26" s="181"/>
    </row>
    <row r="27" spans="1:9" ht="15">
      <c r="A27" s="212" t="s">
        <v>438</v>
      </c>
      <c r="B27" s="212"/>
      <c r="C27" s="211"/>
      <c r="D27" s="211"/>
      <c r="E27" s="211"/>
      <c r="F27" s="211"/>
      <c r="G27" s="211"/>
      <c r="H27" s="181"/>
      <c r="I27" s="181"/>
    </row>
    <row r="28" spans="1:9" ht="15">
      <c r="A28" s="212"/>
      <c r="B28" s="212"/>
      <c r="C28" s="211"/>
      <c r="D28" s="211"/>
      <c r="E28" s="211"/>
      <c r="F28" s="211"/>
      <c r="G28" s="211"/>
      <c r="H28" s="181"/>
      <c r="I28" s="181"/>
    </row>
    <row r="29" spans="1:9" ht="15">
      <c r="A29" s="212"/>
      <c r="B29" s="212"/>
      <c r="C29" s="181"/>
      <c r="D29" s="181"/>
      <c r="E29" s="181"/>
      <c r="F29" s="181"/>
      <c r="G29" s="181"/>
      <c r="H29" s="181"/>
      <c r="I29" s="181"/>
    </row>
    <row r="30" spans="1:9" ht="15">
      <c r="A30" s="212"/>
      <c r="B30" s="212"/>
      <c r="C30" s="181"/>
      <c r="D30" s="181"/>
      <c r="E30" s="181"/>
      <c r="F30" s="181"/>
      <c r="G30" s="181"/>
      <c r="H30" s="181"/>
      <c r="I30" s="181"/>
    </row>
    <row r="31" spans="1:9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>
      <c r="A32" s="187" t="s">
        <v>107</v>
      </c>
      <c r="B32" s="187"/>
      <c r="C32" s="181"/>
      <c r="D32" s="181"/>
      <c r="E32" s="181"/>
      <c r="F32" s="181"/>
      <c r="G32" s="181"/>
      <c r="H32" s="181"/>
      <c r="I32" s="181"/>
    </row>
    <row r="33" spans="1:9" ht="15">
      <c r="A33" s="181"/>
      <c r="B33" s="181"/>
      <c r="C33" s="181"/>
      <c r="D33" s="181"/>
      <c r="E33" s="181"/>
      <c r="F33" s="181"/>
      <c r="G33" s="181"/>
      <c r="H33" s="181"/>
      <c r="I33" s="181"/>
    </row>
    <row r="34" spans="1:9" ht="15">
      <c r="A34" s="181"/>
      <c r="B34" s="181"/>
      <c r="C34" s="181"/>
      <c r="D34" s="181"/>
      <c r="E34" s="185"/>
      <c r="F34" s="185"/>
      <c r="G34" s="185"/>
      <c r="H34" s="181"/>
      <c r="I34" s="181"/>
    </row>
    <row r="35" spans="1:9" ht="15">
      <c r="A35" s="187"/>
      <c r="B35" s="187"/>
      <c r="C35" s="187" t="s">
        <v>374</v>
      </c>
      <c r="D35" s="187"/>
      <c r="E35" s="187"/>
      <c r="F35" s="187"/>
      <c r="G35" s="187"/>
      <c r="H35" s="181"/>
      <c r="I35" s="181"/>
    </row>
    <row r="36" spans="1:9" ht="15">
      <c r="A36" s="181"/>
      <c r="B36" s="181"/>
      <c r="C36" s="181" t="s">
        <v>373</v>
      </c>
      <c r="D36" s="181"/>
      <c r="E36" s="181"/>
      <c r="F36" s="181"/>
      <c r="G36" s="181"/>
      <c r="H36" s="181"/>
      <c r="I36" s="181"/>
    </row>
    <row r="37" spans="1:9">
      <c r="A37" s="189"/>
      <c r="B37" s="189"/>
      <c r="C37" s="189" t="s">
        <v>139</v>
      </c>
      <c r="D37" s="189"/>
      <c r="E37" s="189"/>
      <c r="F37" s="189"/>
      <c r="G37" s="189"/>
    </row>
  </sheetData>
  <mergeCells count="3">
    <mergeCell ref="I1:J1"/>
    <mergeCell ref="I2:J2"/>
    <mergeCell ref="C5:D5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3" t="s">
        <v>439</v>
      </c>
      <c r="B1" s="76"/>
      <c r="C1" s="76"/>
      <c r="D1" s="76"/>
      <c r="E1" s="76"/>
      <c r="F1" s="76"/>
      <c r="G1" s="519" t="s">
        <v>109</v>
      </c>
      <c r="H1" s="519"/>
      <c r="I1" s="350"/>
    </row>
    <row r="2" spans="1:9" ht="15">
      <c r="A2" s="75" t="s">
        <v>140</v>
      </c>
      <c r="B2" s="76"/>
      <c r="C2" s="76"/>
      <c r="D2" s="76"/>
      <c r="E2" s="76"/>
      <c r="F2" s="76"/>
      <c r="G2" s="517" t="s">
        <v>677</v>
      </c>
      <c r="H2" s="517"/>
      <c r="I2" s="75"/>
    </row>
    <row r="3" spans="1:9" ht="15">
      <c r="A3" s="75"/>
      <c r="B3" s="75"/>
      <c r="C3" s="75"/>
      <c r="D3" s="75"/>
      <c r="E3" s="75"/>
      <c r="F3" s="75"/>
      <c r="G3" s="255"/>
      <c r="H3" s="255"/>
      <c r="I3" s="350"/>
    </row>
    <row r="4" spans="1:9" ht="15">
      <c r="A4" s="76" t="s">
        <v>268</v>
      </c>
      <c r="B4" s="76"/>
      <c r="C4" s="76"/>
      <c r="D4" s="76"/>
      <c r="E4" s="76"/>
      <c r="F4" s="76"/>
      <c r="G4" s="75"/>
      <c r="H4" s="75"/>
      <c r="I4" s="75"/>
    </row>
    <row r="5" spans="1:9" ht="15">
      <c r="A5" s="413">
        <f>'ფორმა N1'!A5</f>
        <v>0</v>
      </c>
      <c r="B5" s="79"/>
      <c r="C5" s="507" t="s">
        <v>676</v>
      </c>
      <c r="D5" s="507"/>
      <c r="E5" s="79"/>
      <c r="F5" s="79"/>
      <c r="G5" s="80"/>
      <c r="H5" s="80"/>
      <c r="I5" s="80"/>
    </row>
    <row r="6" spans="1:9" ht="15">
      <c r="A6" s="76"/>
      <c r="B6" s="76"/>
      <c r="C6" s="76"/>
      <c r="D6" s="76"/>
      <c r="E6" s="76"/>
      <c r="F6" s="76"/>
      <c r="G6" s="75"/>
      <c r="H6" s="75"/>
      <c r="I6" s="75"/>
    </row>
    <row r="7" spans="1:9" ht="15">
      <c r="A7" s="254"/>
      <c r="B7" s="254"/>
      <c r="C7" s="254"/>
      <c r="D7" s="254"/>
      <c r="E7" s="254"/>
      <c r="F7" s="254"/>
      <c r="G7" s="77"/>
      <c r="H7" s="77"/>
      <c r="I7" s="350"/>
    </row>
    <row r="8" spans="1:9" ht="45">
      <c r="A8" s="346" t="s">
        <v>64</v>
      </c>
      <c r="B8" s="78" t="s">
        <v>325</v>
      </c>
      <c r="C8" s="89" t="s">
        <v>326</v>
      </c>
      <c r="D8" s="89" t="s">
        <v>226</v>
      </c>
      <c r="E8" s="89" t="s">
        <v>329</v>
      </c>
      <c r="F8" s="89" t="s">
        <v>328</v>
      </c>
      <c r="G8" s="89" t="s">
        <v>370</v>
      </c>
      <c r="H8" s="78" t="s">
        <v>10</v>
      </c>
      <c r="I8" s="78" t="s">
        <v>9</v>
      </c>
    </row>
    <row r="9" spans="1:9" ht="15">
      <c r="A9" s="347"/>
      <c r="B9" s="348"/>
      <c r="C9" s="97"/>
      <c r="D9" s="97"/>
      <c r="E9" s="97"/>
      <c r="F9" s="97"/>
      <c r="G9" s="97"/>
      <c r="H9" s="4"/>
      <c r="I9" s="4"/>
    </row>
    <row r="10" spans="1:9" ht="15">
      <c r="A10" s="347"/>
      <c r="B10" s="348"/>
      <c r="C10" s="97"/>
      <c r="D10" s="97"/>
      <c r="E10" s="97"/>
      <c r="F10" s="97"/>
      <c r="G10" s="97"/>
      <c r="H10" s="4"/>
      <c r="I10" s="4"/>
    </row>
    <row r="11" spans="1:9" ht="15">
      <c r="A11" s="347"/>
      <c r="B11" s="348"/>
      <c r="C11" s="86"/>
      <c r="D11" s="86"/>
      <c r="E11" s="86"/>
      <c r="F11" s="86"/>
      <c r="G11" s="86"/>
      <c r="H11" s="4"/>
      <c r="I11" s="4"/>
    </row>
    <row r="12" spans="1:9" ht="15">
      <c r="A12" s="347"/>
      <c r="B12" s="348"/>
      <c r="C12" s="86"/>
      <c r="D12" s="86"/>
      <c r="E12" s="86"/>
      <c r="F12" s="86"/>
      <c r="G12" s="86"/>
      <c r="H12" s="4"/>
      <c r="I12" s="4"/>
    </row>
    <row r="13" spans="1:9" ht="15">
      <c r="A13" s="347"/>
      <c r="B13" s="348"/>
      <c r="C13" s="86"/>
      <c r="D13" s="86"/>
      <c r="E13" s="86"/>
      <c r="F13" s="86"/>
      <c r="G13" s="86"/>
      <c r="H13" s="4"/>
      <c r="I13" s="4"/>
    </row>
    <row r="14" spans="1:9" ht="15">
      <c r="A14" s="347"/>
      <c r="B14" s="348"/>
      <c r="C14" s="86"/>
      <c r="D14" s="86"/>
      <c r="E14" s="86"/>
      <c r="F14" s="86"/>
      <c r="G14" s="86"/>
      <c r="H14" s="4"/>
      <c r="I14" s="4"/>
    </row>
    <row r="15" spans="1:9" ht="15">
      <c r="A15" s="347"/>
      <c r="B15" s="348"/>
      <c r="C15" s="86"/>
      <c r="D15" s="86"/>
      <c r="E15" s="86"/>
      <c r="F15" s="86"/>
      <c r="G15" s="86"/>
      <c r="H15" s="4"/>
      <c r="I15" s="4"/>
    </row>
    <row r="16" spans="1:9" ht="15">
      <c r="A16" s="347"/>
      <c r="B16" s="348"/>
      <c r="C16" s="86"/>
      <c r="D16" s="86"/>
      <c r="E16" s="86"/>
      <c r="F16" s="86"/>
      <c r="G16" s="86"/>
      <c r="H16" s="4"/>
      <c r="I16" s="4"/>
    </row>
    <row r="17" spans="1:9" ht="15">
      <c r="A17" s="347"/>
      <c r="B17" s="348"/>
      <c r="C17" s="86"/>
      <c r="D17" s="86"/>
      <c r="E17" s="86"/>
      <c r="F17" s="86"/>
      <c r="G17" s="86"/>
      <c r="H17" s="4"/>
      <c r="I17" s="4"/>
    </row>
    <row r="18" spans="1:9" ht="15">
      <c r="A18" s="347"/>
      <c r="B18" s="348"/>
      <c r="C18" s="86"/>
      <c r="D18" s="86"/>
      <c r="E18" s="86"/>
      <c r="F18" s="86"/>
      <c r="G18" s="86"/>
      <c r="H18" s="4"/>
      <c r="I18" s="4"/>
    </row>
    <row r="19" spans="1:9" ht="15">
      <c r="A19" s="347"/>
      <c r="B19" s="348"/>
      <c r="C19" s="86"/>
      <c r="D19" s="86"/>
      <c r="E19" s="86"/>
      <c r="F19" s="86"/>
      <c r="G19" s="86"/>
      <c r="H19" s="4"/>
      <c r="I19" s="4"/>
    </row>
    <row r="20" spans="1:9" ht="15">
      <c r="A20" s="347"/>
      <c r="B20" s="348"/>
      <c r="C20" s="86"/>
      <c r="D20" s="86"/>
      <c r="E20" s="86"/>
      <c r="F20" s="86"/>
      <c r="G20" s="86"/>
      <c r="H20" s="4"/>
      <c r="I20" s="4"/>
    </row>
    <row r="21" spans="1:9" ht="15">
      <c r="A21" s="347"/>
      <c r="B21" s="348"/>
      <c r="C21" s="86"/>
      <c r="D21" s="86"/>
      <c r="E21" s="86"/>
      <c r="F21" s="86"/>
      <c r="G21" s="86"/>
      <c r="H21" s="4"/>
      <c r="I21" s="4"/>
    </row>
    <row r="22" spans="1:9" ht="15">
      <c r="A22" s="347"/>
      <c r="B22" s="348"/>
      <c r="C22" s="86"/>
      <c r="D22" s="86"/>
      <c r="E22" s="86"/>
      <c r="F22" s="86"/>
      <c r="G22" s="86"/>
      <c r="H22" s="4"/>
      <c r="I22" s="4"/>
    </row>
    <row r="23" spans="1:9" ht="15">
      <c r="A23" s="347"/>
      <c r="B23" s="348"/>
      <c r="C23" s="86"/>
      <c r="D23" s="86"/>
      <c r="E23" s="86"/>
      <c r="F23" s="86"/>
      <c r="G23" s="86"/>
      <c r="H23" s="4"/>
      <c r="I23" s="4"/>
    </row>
    <row r="24" spans="1:9" ht="15">
      <c r="A24" s="347"/>
      <c r="B24" s="348"/>
      <c r="C24" s="86"/>
      <c r="D24" s="86"/>
      <c r="E24" s="86"/>
      <c r="F24" s="86"/>
      <c r="G24" s="86"/>
      <c r="H24" s="4"/>
      <c r="I24" s="4"/>
    </row>
    <row r="25" spans="1:9" ht="15">
      <c r="A25" s="347"/>
      <c r="B25" s="348"/>
      <c r="C25" s="86"/>
      <c r="D25" s="86"/>
      <c r="E25" s="86"/>
      <c r="F25" s="86"/>
      <c r="G25" s="86"/>
      <c r="H25" s="4"/>
      <c r="I25" s="4"/>
    </row>
    <row r="26" spans="1:9" ht="15">
      <c r="A26" s="347"/>
      <c r="B26" s="348"/>
      <c r="C26" s="86"/>
      <c r="D26" s="86"/>
      <c r="E26" s="86"/>
      <c r="F26" s="86"/>
      <c r="G26" s="86"/>
      <c r="H26" s="4"/>
      <c r="I26" s="4"/>
    </row>
    <row r="27" spans="1:9" ht="15">
      <c r="A27" s="347"/>
      <c r="B27" s="348"/>
      <c r="C27" s="86"/>
      <c r="D27" s="86"/>
      <c r="E27" s="86"/>
      <c r="F27" s="86"/>
      <c r="G27" s="86"/>
      <c r="H27" s="4"/>
      <c r="I27" s="4"/>
    </row>
    <row r="28" spans="1:9" ht="15">
      <c r="A28" s="347"/>
      <c r="B28" s="348"/>
      <c r="C28" s="86"/>
      <c r="D28" s="86"/>
      <c r="E28" s="86"/>
      <c r="F28" s="86"/>
      <c r="G28" s="86"/>
      <c r="H28" s="4"/>
      <c r="I28" s="4"/>
    </row>
    <row r="29" spans="1:9" ht="15">
      <c r="A29" s="347"/>
      <c r="B29" s="348"/>
      <c r="C29" s="86"/>
      <c r="D29" s="86"/>
      <c r="E29" s="86"/>
      <c r="F29" s="86"/>
      <c r="G29" s="86"/>
      <c r="H29" s="4"/>
      <c r="I29" s="4"/>
    </row>
    <row r="30" spans="1:9" ht="15">
      <c r="A30" s="347"/>
      <c r="B30" s="348"/>
      <c r="C30" s="86"/>
      <c r="D30" s="86"/>
      <c r="E30" s="86"/>
      <c r="F30" s="86"/>
      <c r="G30" s="86"/>
      <c r="H30" s="4"/>
      <c r="I30" s="4"/>
    </row>
    <row r="31" spans="1:9" ht="15">
      <c r="A31" s="347"/>
      <c r="B31" s="348"/>
      <c r="C31" s="86"/>
      <c r="D31" s="86"/>
      <c r="E31" s="86"/>
      <c r="F31" s="86"/>
      <c r="G31" s="86"/>
      <c r="H31" s="4"/>
      <c r="I31" s="4"/>
    </row>
    <row r="32" spans="1:9" ht="15">
      <c r="A32" s="347"/>
      <c r="B32" s="348"/>
      <c r="C32" s="86"/>
      <c r="D32" s="86"/>
      <c r="E32" s="86"/>
      <c r="F32" s="86"/>
      <c r="G32" s="86"/>
      <c r="H32" s="4"/>
      <c r="I32" s="4"/>
    </row>
    <row r="33" spans="1:9" ht="15">
      <c r="A33" s="347"/>
      <c r="B33" s="348"/>
      <c r="C33" s="86"/>
      <c r="D33" s="86"/>
      <c r="E33" s="86"/>
      <c r="F33" s="86"/>
      <c r="G33" s="86"/>
      <c r="H33" s="4"/>
      <c r="I33" s="4"/>
    </row>
    <row r="34" spans="1:9" ht="15">
      <c r="A34" s="347"/>
      <c r="B34" s="349"/>
      <c r="C34" s="98"/>
      <c r="D34" s="98"/>
      <c r="E34" s="98"/>
      <c r="F34" s="98"/>
      <c r="G34" s="98" t="s">
        <v>324</v>
      </c>
      <c r="H34" s="85">
        <f>SUM(H9:H33)</f>
        <v>0</v>
      </c>
      <c r="I34" s="85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198" t="s">
        <v>440</v>
      </c>
      <c r="B36" s="44"/>
      <c r="C36" s="44"/>
      <c r="D36" s="44"/>
      <c r="E36" s="44"/>
      <c r="F36" s="44"/>
      <c r="G36" s="2"/>
      <c r="H36" s="2"/>
    </row>
    <row r="37" spans="1:9" ht="15">
      <c r="A37" s="198"/>
      <c r="B37" s="44"/>
      <c r="C37" s="44"/>
      <c r="D37" s="44"/>
      <c r="E37" s="44"/>
      <c r="F37" s="44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8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8"/>
      <c r="B44" s="68" t="s">
        <v>265</v>
      </c>
      <c r="C44" s="68"/>
      <c r="D44" s="68"/>
      <c r="E44" s="68"/>
      <c r="F44" s="68"/>
      <c r="G44" s="2"/>
      <c r="H44" s="12"/>
    </row>
    <row r="45" spans="1:9" ht="15">
      <c r="A45" s="2"/>
      <c r="B45" s="2" t="s">
        <v>264</v>
      </c>
      <c r="C45" s="2"/>
      <c r="D45" s="2"/>
      <c r="E45" s="2"/>
      <c r="F45" s="2"/>
      <c r="G45" s="2"/>
      <c r="H45" s="12"/>
    </row>
    <row r="46" spans="1:9">
      <c r="A46" s="65"/>
      <c r="B46" s="65" t="s">
        <v>139</v>
      </c>
      <c r="C46" s="65"/>
      <c r="D46" s="65"/>
      <c r="E46" s="65"/>
      <c r="F46" s="65"/>
    </row>
  </sheetData>
  <mergeCells count="3">
    <mergeCell ref="G1:H1"/>
    <mergeCell ref="G2:H2"/>
    <mergeCell ref="C5:D5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>
      <c r="A1" s="73" t="s">
        <v>441</v>
      </c>
      <c r="B1" s="73"/>
      <c r="C1" s="76"/>
      <c r="D1" s="76"/>
      <c r="E1" s="76"/>
      <c r="F1" s="76"/>
      <c r="G1" s="519" t="s">
        <v>109</v>
      </c>
      <c r="H1" s="519"/>
    </row>
    <row r="2" spans="1:10" ht="15">
      <c r="A2" s="75" t="s">
        <v>140</v>
      </c>
      <c r="B2" s="73"/>
      <c r="C2" s="76"/>
      <c r="D2" s="76"/>
      <c r="E2" s="76"/>
      <c r="F2" s="76"/>
      <c r="G2" s="517" t="s">
        <v>677</v>
      </c>
      <c r="H2" s="517"/>
    </row>
    <row r="3" spans="1:10" ht="15">
      <c r="A3" s="75"/>
      <c r="B3" s="75"/>
      <c r="C3" s="75"/>
      <c r="D3" s="75"/>
      <c r="E3" s="75"/>
      <c r="F3" s="75"/>
      <c r="G3" s="255"/>
      <c r="H3" s="255"/>
    </row>
    <row r="4" spans="1:10" ht="15">
      <c r="A4" s="76" t="s">
        <v>268</v>
      </c>
      <c r="B4" s="76"/>
      <c r="C4" s="76"/>
      <c r="D4" s="76"/>
      <c r="E4" s="76"/>
      <c r="F4" s="76"/>
      <c r="G4" s="75"/>
      <c r="H4" s="75"/>
    </row>
    <row r="5" spans="1:10" ht="15">
      <c r="A5" s="413">
        <f>'ფორმა N1'!A5</f>
        <v>0</v>
      </c>
      <c r="B5" s="79"/>
      <c r="C5" s="507" t="s">
        <v>676</v>
      </c>
      <c r="D5" s="507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54"/>
      <c r="B7" s="254"/>
      <c r="C7" s="254"/>
      <c r="D7" s="254"/>
      <c r="E7" s="254"/>
      <c r="F7" s="254"/>
      <c r="G7" s="77"/>
      <c r="H7" s="77"/>
    </row>
    <row r="8" spans="1:10" ht="30">
      <c r="A8" s="89" t="s">
        <v>64</v>
      </c>
      <c r="B8" s="89" t="s">
        <v>325</v>
      </c>
      <c r="C8" s="89" t="s">
        <v>326</v>
      </c>
      <c r="D8" s="89" t="s">
        <v>226</v>
      </c>
      <c r="E8" s="89" t="s">
        <v>334</v>
      </c>
      <c r="F8" s="89" t="s">
        <v>327</v>
      </c>
      <c r="G8" s="78" t="s">
        <v>10</v>
      </c>
      <c r="H8" s="78" t="s">
        <v>9</v>
      </c>
      <c r="J8" s="213" t="s">
        <v>333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13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332</v>
      </c>
      <c r="G34" s="85">
        <f>SUM(G9:G33)</f>
        <v>0</v>
      </c>
      <c r="H34" s="85">
        <f>SUM(H9:H33)</f>
        <v>0</v>
      </c>
    </row>
    <row r="35" spans="1:9" ht="15">
      <c r="A35" s="211"/>
      <c r="B35" s="211"/>
      <c r="C35" s="211"/>
      <c r="D35" s="211"/>
      <c r="E35" s="211"/>
      <c r="F35" s="211"/>
      <c r="G35" s="211"/>
      <c r="H35" s="181"/>
      <c r="I35" s="181"/>
    </row>
    <row r="36" spans="1:9" ht="15">
      <c r="A36" s="212" t="s">
        <v>442</v>
      </c>
      <c r="B36" s="212"/>
      <c r="C36" s="211"/>
      <c r="D36" s="211"/>
      <c r="E36" s="211"/>
      <c r="F36" s="211"/>
      <c r="G36" s="211"/>
      <c r="H36" s="181"/>
      <c r="I36" s="181"/>
    </row>
    <row r="37" spans="1:9" ht="15">
      <c r="A37" s="212"/>
      <c r="B37" s="212"/>
      <c r="C37" s="211"/>
      <c r="D37" s="211"/>
      <c r="E37" s="211"/>
      <c r="F37" s="211"/>
      <c r="G37" s="211"/>
      <c r="H37" s="181"/>
      <c r="I37" s="181"/>
    </row>
    <row r="38" spans="1:9" ht="15">
      <c r="A38" s="212"/>
      <c r="B38" s="212"/>
      <c r="C38" s="181"/>
      <c r="D38" s="181"/>
      <c r="E38" s="181"/>
      <c r="F38" s="181"/>
      <c r="G38" s="181"/>
      <c r="H38" s="181"/>
      <c r="I38" s="181"/>
    </row>
    <row r="39" spans="1:9" ht="15">
      <c r="A39" s="212"/>
      <c r="B39" s="212"/>
      <c r="C39" s="181"/>
      <c r="D39" s="181"/>
      <c r="E39" s="181"/>
      <c r="F39" s="181"/>
      <c r="G39" s="181"/>
      <c r="H39" s="181"/>
      <c r="I39" s="181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>
      <c r="A41" s="187" t="s">
        <v>107</v>
      </c>
      <c r="B41" s="187"/>
      <c r="C41" s="181"/>
      <c r="D41" s="181"/>
      <c r="E41" s="181"/>
      <c r="F41" s="181"/>
      <c r="G41" s="181"/>
      <c r="H41" s="181"/>
      <c r="I41" s="181"/>
    </row>
    <row r="42" spans="1:9" ht="15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>
      <c r="A44" s="187"/>
      <c r="B44" s="187"/>
      <c r="C44" s="187" t="s">
        <v>398</v>
      </c>
      <c r="D44" s="187"/>
      <c r="E44" s="211"/>
      <c r="F44" s="187"/>
      <c r="G44" s="187"/>
      <c r="H44" s="181"/>
      <c r="I44" s="188"/>
    </row>
    <row r="45" spans="1:9" ht="15">
      <c r="A45" s="181"/>
      <c r="B45" s="181"/>
      <c r="C45" s="181" t="s">
        <v>264</v>
      </c>
      <c r="D45" s="181"/>
      <c r="E45" s="181"/>
      <c r="F45" s="181"/>
      <c r="G45" s="181"/>
      <c r="H45" s="181"/>
      <c r="I45" s="188"/>
    </row>
    <row r="46" spans="1:9">
      <c r="A46" s="189"/>
      <c r="B46" s="189"/>
      <c r="C46" s="189" t="s">
        <v>139</v>
      </c>
      <c r="D46" s="189"/>
      <c r="E46" s="189"/>
      <c r="F46" s="189"/>
      <c r="G46" s="189"/>
    </row>
  </sheetData>
  <mergeCells count="3">
    <mergeCell ref="G1:H1"/>
    <mergeCell ref="G2:H2"/>
    <mergeCell ref="C5:D5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0" zoomScaleSheetLayoutView="80" workbookViewId="0">
      <selection activeCell="L3" sqref="L3:M3"/>
    </sheetView>
  </sheetViews>
  <sheetFormatPr defaultRowHeight="12.75"/>
  <cols>
    <col min="1" max="1" width="5.42578125" style="182" customWidth="1"/>
    <col min="2" max="2" width="20.28515625" style="182" bestFit="1" customWidth="1"/>
    <col min="3" max="3" width="20.85546875" style="182" bestFit="1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>
      <c r="A2" s="524" t="s">
        <v>443</v>
      </c>
      <c r="B2" s="524"/>
      <c r="C2" s="524"/>
      <c r="D2" s="524"/>
      <c r="E2" s="524"/>
      <c r="F2" s="337"/>
      <c r="G2" s="76"/>
      <c r="H2" s="76"/>
      <c r="I2" s="76"/>
      <c r="J2" s="76"/>
      <c r="K2" s="255"/>
      <c r="L2" s="256"/>
      <c r="M2" s="256" t="s">
        <v>109</v>
      </c>
    </row>
    <row r="3" spans="1:13" ht="15">
      <c r="A3" s="75" t="s">
        <v>140</v>
      </c>
      <c r="B3" s="75"/>
      <c r="C3" s="73"/>
      <c r="D3" s="76"/>
      <c r="E3" s="76"/>
      <c r="F3" s="76"/>
      <c r="G3" s="76"/>
      <c r="H3" s="76"/>
      <c r="I3" s="76"/>
      <c r="J3" s="76"/>
      <c r="K3" s="255"/>
      <c r="L3" s="517" t="s">
        <v>677</v>
      </c>
      <c r="M3" s="517"/>
    </row>
    <row r="4" spans="1:13" ht="15">
      <c r="A4" s="75"/>
      <c r="B4" s="75"/>
      <c r="C4" s="75"/>
      <c r="D4" s="73"/>
      <c r="E4" s="73"/>
      <c r="F4" s="73"/>
      <c r="G4" s="73"/>
      <c r="H4" s="73"/>
      <c r="I4" s="73"/>
      <c r="J4" s="73"/>
      <c r="K4" s="255"/>
      <c r="L4" s="255"/>
      <c r="M4" s="255"/>
    </row>
    <row r="5" spans="1:13" ht="15">
      <c r="A5" s="76" t="s">
        <v>268</v>
      </c>
      <c r="B5" s="76"/>
      <c r="C5" s="76"/>
      <c r="D5" s="76"/>
      <c r="E5" s="76"/>
      <c r="F5" s="76"/>
      <c r="G5" s="76"/>
      <c r="H5" s="76"/>
      <c r="I5" s="76"/>
      <c r="J5" s="76"/>
      <c r="K5" s="75"/>
      <c r="L5" s="75"/>
      <c r="M5" s="75"/>
    </row>
    <row r="6" spans="1:13" ht="15">
      <c r="A6" s="413">
        <f>'ფორმა N1'!A5</f>
        <v>0</v>
      </c>
      <c r="B6" s="79"/>
      <c r="C6" s="507" t="s">
        <v>676</v>
      </c>
      <c r="D6" s="507"/>
      <c r="E6" s="79"/>
      <c r="F6" s="79"/>
      <c r="G6" s="79"/>
      <c r="H6" s="79"/>
      <c r="I6" s="79"/>
      <c r="J6" s="79"/>
      <c r="K6" s="80"/>
      <c r="L6" s="80"/>
    </row>
    <row r="7" spans="1:13" ht="15">
      <c r="A7" s="76"/>
      <c r="B7" s="76"/>
      <c r="C7" s="76"/>
      <c r="D7" s="76"/>
      <c r="E7" s="76"/>
      <c r="F7" s="76"/>
      <c r="G7" s="76"/>
      <c r="H7" s="76"/>
      <c r="I7" s="76"/>
      <c r="J7" s="76"/>
      <c r="K7" s="75"/>
      <c r="L7" s="75"/>
      <c r="M7" s="75"/>
    </row>
    <row r="8" spans="1:13" ht="15">
      <c r="A8" s="254"/>
      <c r="B8" s="362"/>
      <c r="C8" s="254"/>
      <c r="D8" s="254"/>
      <c r="E8" s="254"/>
      <c r="F8" s="254"/>
      <c r="G8" s="254"/>
      <c r="H8" s="254"/>
      <c r="I8" s="254"/>
      <c r="J8" s="254"/>
      <c r="K8" s="77"/>
      <c r="L8" s="77"/>
      <c r="M8" s="77"/>
    </row>
    <row r="9" spans="1:13" ht="45">
      <c r="A9" s="89" t="s">
        <v>64</v>
      </c>
      <c r="B9" s="89" t="s">
        <v>479</v>
      </c>
      <c r="C9" s="89" t="s">
        <v>444</v>
      </c>
      <c r="D9" s="89" t="s">
        <v>445</v>
      </c>
      <c r="E9" s="89" t="s">
        <v>446</v>
      </c>
      <c r="F9" s="89" t="s">
        <v>447</v>
      </c>
      <c r="G9" s="89" t="s">
        <v>448</v>
      </c>
      <c r="H9" s="89" t="s">
        <v>449</v>
      </c>
      <c r="I9" s="89" t="s">
        <v>450</v>
      </c>
      <c r="J9" s="89" t="s">
        <v>451</v>
      </c>
      <c r="K9" s="89" t="s">
        <v>452</v>
      </c>
      <c r="L9" s="89" t="s">
        <v>453</v>
      </c>
      <c r="M9" s="89" t="s">
        <v>310</v>
      </c>
    </row>
    <row r="10" spans="1:13" ht="15">
      <c r="A10" s="97">
        <v>1</v>
      </c>
      <c r="B10" s="368"/>
      <c r="C10" s="338"/>
      <c r="D10" s="97"/>
      <c r="E10" s="97"/>
      <c r="F10" s="97"/>
      <c r="G10" s="97"/>
      <c r="H10" s="97"/>
      <c r="I10" s="97"/>
      <c r="J10" s="97"/>
      <c r="K10" s="4"/>
      <c r="L10" s="4"/>
      <c r="M10" s="97"/>
    </row>
    <row r="11" spans="1:13" ht="15">
      <c r="A11" s="97">
        <v>2</v>
      </c>
      <c r="B11" s="368"/>
      <c r="C11" s="338"/>
      <c r="D11" s="97"/>
      <c r="E11" s="97"/>
      <c r="F11" s="97"/>
      <c r="G11" s="97"/>
      <c r="H11" s="97"/>
      <c r="I11" s="97"/>
      <c r="J11" s="97"/>
      <c r="K11" s="4"/>
      <c r="L11" s="4"/>
      <c r="M11" s="97"/>
    </row>
    <row r="12" spans="1:13" ht="15">
      <c r="A12" s="97">
        <v>3</v>
      </c>
      <c r="B12" s="368"/>
      <c r="C12" s="338"/>
      <c r="D12" s="86"/>
      <c r="E12" s="86"/>
      <c r="F12" s="86"/>
      <c r="G12" s="86"/>
      <c r="H12" s="86"/>
      <c r="I12" s="86"/>
      <c r="J12" s="86"/>
      <c r="K12" s="4"/>
      <c r="L12" s="4"/>
      <c r="M12" s="86"/>
    </row>
    <row r="13" spans="1:13" ht="15">
      <c r="A13" s="97">
        <v>4</v>
      </c>
      <c r="B13" s="368"/>
      <c r="C13" s="338"/>
      <c r="D13" s="86"/>
      <c r="E13" s="86"/>
      <c r="F13" s="86"/>
      <c r="G13" s="86"/>
      <c r="H13" s="86"/>
      <c r="I13" s="86"/>
      <c r="J13" s="86"/>
      <c r="K13" s="4"/>
      <c r="L13" s="4"/>
      <c r="M13" s="86"/>
    </row>
    <row r="14" spans="1:13" ht="15">
      <c r="A14" s="97">
        <v>5</v>
      </c>
      <c r="B14" s="368"/>
      <c r="C14" s="338"/>
      <c r="D14" s="86"/>
      <c r="E14" s="86"/>
      <c r="F14" s="86"/>
      <c r="G14" s="86"/>
      <c r="H14" s="86"/>
      <c r="I14" s="86"/>
      <c r="J14" s="86"/>
      <c r="K14" s="4"/>
      <c r="L14" s="4"/>
      <c r="M14" s="86"/>
    </row>
    <row r="15" spans="1:13" ht="15">
      <c r="A15" s="97">
        <v>6</v>
      </c>
      <c r="B15" s="368"/>
      <c r="C15" s="338"/>
      <c r="D15" s="86"/>
      <c r="E15" s="86"/>
      <c r="F15" s="86"/>
      <c r="G15" s="86"/>
      <c r="H15" s="86"/>
      <c r="I15" s="86"/>
      <c r="J15" s="86"/>
      <c r="K15" s="4"/>
      <c r="L15" s="4"/>
      <c r="M15" s="86"/>
    </row>
    <row r="16" spans="1:13" ht="15">
      <c r="A16" s="97">
        <v>7</v>
      </c>
      <c r="B16" s="368"/>
      <c r="C16" s="338"/>
      <c r="D16" s="86"/>
      <c r="E16" s="86"/>
      <c r="F16" s="86"/>
      <c r="G16" s="86"/>
      <c r="H16" s="86"/>
      <c r="I16" s="86"/>
      <c r="J16" s="86"/>
      <c r="K16" s="4"/>
      <c r="L16" s="4"/>
      <c r="M16" s="86"/>
    </row>
    <row r="17" spans="1:13" ht="15">
      <c r="A17" s="97">
        <v>8</v>
      </c>
      <c r="B17" s="368"/>
      <c r="C17" s="338"/>
      <c r="D17" s="86"/>
      <c r="E17" s="86"/>
      <c r="F17" s="86"/>
      <c r="G17" s="86"/>
      <c r="H17" s="86"/>
      <c r="I17" s="86"/>
      <c r="J17" s="86"/>
      <c r="K17" s="4"/>
      <c r="L17" s="4"/>
      <c r="M17" s="86"/>
    </row>
    <row r="18" spans="1:13" ht="15">
      <c r="A18" s="97">
        <v>9</v>
      </c>
      <c r="B18" s="368"/>
      <c r="C18" s="338"/>
      <c r="D18" s="86"/>
      <c r="E18" s="86"/>
      <c r="F18" s="86"/>
      <c r="G18" s="86"/>
      <c r="H18" s="86"/>
      <c r="I18" s="86"/>
      <c r="J18" s="86"/>
      <c r="K18" s="4"/>
      <c r="L18" s="4"/>
      <c r="M18" s="86"/>
    </row>
    <row r="19" spans="1:13" ht="15">
      <c r="A19" s="97">
        <v>10</v>
      </c>
      <c r="B19" s="368"/>
      <c r="C19" s="338"/>
      <c r="D19" s="86"/>
      <c r="E19" s="86"/>
      <c r="F19" s="86"/>
      <c r="G19" s="86"/>
      <c r="H19" s="86"/>
      <c r="I19" s="86"/>
      <c r="J19" s="86"/>
      <c r="K19" s="4"/>
      <c r="L19" s="4"/>
      <c r="M19" s="86"/>
    </row>
    <row r="20" spans="1:13" ht="15">
      <c r="A20" s="97">
        <v>11</v>
      </c>
      <c r="B20" s="368"/>
      <c r="C20" s="338"/>
      <c r="D20" s="86"/>
      <c r="E20" s="86"/>
      <c r="F20" s="86"/>
      <c r="G20" s="86"/>
      <c r="H20" s="86"/>
      <c r="I20" s="86"/>
      <c r="J20" s="86"/>
      <c r="K20" s="4"/>
      <c r="L20" s="4"/>
      <c r="M20" s="86"/>
    </row>
    <row r="21" spans="1:13" ht="15">
      <c r="A21" s="97">
        <v>12</v>
      </c>
      <c r="B21" s="368"/>
      <c r="C21" s="338"/>
      <c r="D21" s="86"/>
      <c r="E21" s="86"/>
      <c r="F21" s="86"/>
      <c r="G21" s="86"/>
      <c r="H21" s="86"/>
      <c r="I21" s="86"/>
      <c r="J21" s="86"/>
      <c r="K21" s="4"/>
      <c r="L21" s="4"/>
      <c r="M21" s="86"/>
    </row>
    <row r="22" spans="1:13" ht="15">
      <c r="A22" s="97">
        <v>13</v>
      </c>
      <c r="B22" s="368"/>
      <c r="C22" s="338"/>
      <c r="D22" s="86"/>
      <c r="E22" s="86"/>
      <c r="F22" s="86"/>
      <c r="G22" s="86"/>
      <c r="H22" s="86"/>
      <c r="I22" s="86"/>
      <c r="J22" s="86"/>
      <c r="K22" s="4"/>
      <c r="L22" s="4"/>
      <c r="M22" s="86"/>
    </row>
    <row r="23" spans="1:13" ht="15">
      <c r="A23" s="97">
        <v>14</v>
      </c>
      <c r="B23" s="368"/>
      <c r="C23" s="338"/>
      <c r="D23" s="86"/>
      <c r="E23" s="86"/>
      <c r="F23" s="86"/>
      <c r="G23" s="86"/>
      <c r="H23" s="86"/>
      <c r="I23" s="86"/>
      <c r="J23" s="86"/>
      <c r="K23" s="4"/>
      <c r="L23" s="4"/>
      <c r="M23" s="86"/>
    </row>
    <row r="24" spans="1:13" ht="15">
      <c r="A24" s="97">
        <v>15</v>
      </c>
      <c r="B24" s="368"/>
      <c r="C24" s="338"/>
      <c r="D24" s="86"/>
      <c r="E24" s="86"/>
      <c r="F24" s="86"/>
      <c r="G24" s="86"/>
      <c r="H24" s="86"/>
      <c r="I24" s="86"/>
      <c r="J24" s="86"/>
      <c r="K24" s="4"/>
      <c r="L24" s="4"/>
      <c r="M24" s="86"/>
    </row>
    <row r="25" spans="1:13" ht="15">
      <c r="A25" s="97">
        <v>16</v>
      </c>
      <c r="B25" s="368"/>
      <c r="C25" s="338"/>
      <c r="D25" s="86"/>
      <c r="E25" s="86"/>
      <c r="F25" s="86"/>
      <c r="G25" s="86"/>
      <c r="H25" s="86"/>
      <c r="I25" s="86"/>
      <c r="J25" s="86"/>
      <c r="K25" s="4"/>
      <c r="L25" s="4"/>
      <c r="M25" s="86"/>
    </row>
    <row r="26" spans="1:13" ht="15">
      <c r="A26" s="97">
        <v>17</v>
      </c>
      <c r="B26" s="368"/>
      <c r="C26" s="338"/>
      <c r="D26" s="86"/>
      <c r="E26" s="86"/>
      <c r="F26" s="86"/>
      <c r="G26" s="86"/>
      <c r="H26" s="86"/>
      <c r="I26" s="86"/>
      <c r="J26" s="86"/>
      <c r="K26" s="4"/>
      <c r="L26" s="4"/>
      <c r="M26" s="86"/>
    </row>
    <row r="27" spans="1:13" ht="15">
      <c r="A27" s="97">
        <v>18</v>
      </c>
      <c r="B27" s="368"/>
      <c r="C27" s="338"/>
      <c r="D27" s="86"/>
      <c r="E27" s="86"/>
      <c r="F27" s="86"/>
      <c r="G27" s="86"/>
      <c r="H27" s="86"/>
      <c r="I27" s="86"/>
      <c r="J27" s="86"/>
      <c r="K27" s="4"/>
      <c r="L27" s="4"/>
      <c r="M27" s="86"/>
    </row>
    <row r="28" spans="1:13" ht="15">
      <c r="A28" s="97">
        <v>19</v>
      </c>
      <c r="B28" s="368"/>
      <c r="C28" s="338"/>
      <c r="D28" s="86"/>
      <c r="E28" s="86"/>
      <c r="F28" s="86"/>
      <c r="G28" s="86"/>
      <c r="H28" s="86"/>
      <c r="I28" s="86"/>
      <c r="J28" s="86"/>
      <c r="K28" s="4"/>
      <c r="L28" s="4"/>
      <c r="M28" s="86"/>
    </row>
    <row r="29" spans="1:13" ht="15">
      <c r="A29" s="97">
        <v>20</v>
      </c>
      <c r="B29" s="368"/>
      <c r="C29" s="338"/>
      <c r="D29" s="86"/>
      <c r="E29" s="86"/>
      <c r="F29" s="86"/>
      <c r="G29" s="86"/>
      <c r="H29" s="86"/>
      <c r="I29" s="86"/>
      <c r="J29" s="86"/>
      <c r="K29" s="4"/>
      <c r="L29" s="4"/>
      <c r="M29" s="86"/>
    </row>
    <row r="30" spans="1:13" ht="15">
      <c r="A30" s="97">
        <v>21</v>
      </c>
      <c r="B30" s="368"/>
      <c r="C30" s="338"/>
      <c r="D30" s="86"/>
      <c r="E30" s="86"/>
      <c r="F30" s="86"/>
      <c r="G30" s="86"/>
      <c r="H30" s="86"/>
      <c r="I30" s="86"/>
      <c r="J30" s="86"/>
      <c r="K30" s="4"/>
      <c r="L30" s="4"/>
      <c r="M30" s="86"/>
    </row>
    <row r="31" spans="1:13" ht="15">
      <c r="A31" s="97">
        <v>22</v>
      </c>
      <c r="B31" s="368"/>
      <c r="C31" s="338"/>
      <c r="D31" s="86"/>
      <c r="E31" s="86"/>
      <c r="F31" s="86"/>
      <c r="G31" s="86"/>
      <c r="H31" s="86"/>
      <c r="I31" s="86"/>
      <c r="J31" s="86"/>
      <c r="K31" s="4"/>
      <c r="L31" s="4"/>
      <c r="M31" s="86"/>
    </row>
    <row r="32" spans="1:13" ht="15">
      <c r="A32" s="97">
        <v>23</v>
      </c>
      <c r="B32" s="368"/>
      <c r="C32" s="338"/>
      <c r="D32" s="86"/>
      <c r="E32" s="86"/>
      <c r="F32" s="86"/>
      <c r="G32" s="86"/>
      <c r="H32" s="86"/>
      <c r="I32" s="86"/>
      <c r="J32" s="86"/>
      <c r="K32" s="4"/>
      <c r="L32" s="4"/>
      <c r="M32" s="86"/>
    </row>
    <row r="33" spans="1:13" ht="15">
      <c r="A33" s="97">
        <v>24</v>
      </c>
      <c r="B33" s="368"/>
      <c r="C33" s="338"/>
      <c r="D33" s="86"/>
      <c r="E33" s="86"/>
      <c r="F33" s="86"/>
      <c r="G33" s="86"/>
      <c r="H33" s="86"/>
      <c r="I33" s="86"/>
      <c r="J33" s="86"/>
      <c r="K33" s="4"/>
      <c r="L33" s="4"/>
      <c r="M33" s="86"/>
    </row>
    <row r="34" spans="1:13" ht="15">
      <c r="A34" s="86" t="s">
        <v>270</v>
      </c>
      <c r="B34" s="369"/>
      <c r="C34" s="338"/>
      <c r="D34" s="86"/>
      <c r="E34" s="86"/>
      <c r="F34" s="86"/>
      <c r="G34" s="86"/>
      <c r="H34" s="86"/>
      <c r="I34" s="86"/>
      <c r="J34" s="86"/>
      <c r="K34" s="4"/>
      <c r="L34" s="4"/>
      <c r="M34" s="86"/>
    </row>
    <row r="35" spans="1:13" ht="15">
      <c r="A35" s="86"/>
      <c r="B35" s="369"/>
      <c r="C35" s="338"/>
      <c r="D35" s="98"/>
      <c r="E35" s="98"/>
      <c r="F35" s="98"/>
      <c r="G35" s="98"/>
      <c r="H35" s="86"/>
      <c r="I35" s="86"/>
      <c r="J35" s="86"/>
      <c r="K35" s="86" t="s">
        <v>454</v>
      </c>
      <c r="L35" s="85">
        <f>SUM(L10:L34)</f>
        <v>0</v>
      </c>
      <c r="M35" s="86"/>
    </row>
    <row r="36" spans="1:13" ht="15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181"/>
    </row>
    <row r="37" spans="1:13" ht="15">
      <c r="A37" s="212" t="s">
        <v>455</v>
      </c>
      <c r="B37" s="212"/>
      <c r="C37" s="212"/>
      <c r="D37" s="211"/>
      <c r="E37" s="211"/>
      <c r="F37" s="211"/>
      <c r="G37" s="211"/>
      <c r="H37" s="211"/>
      <c r="I37" s="211"/>
      <c r="J37" s="211"/>
      <c r="K37" s="211"/>
      <c r="L37" s="181"/>
    </row>
    <row r="38" spans="1:13" ht="15">
      <c r="A38" s="212" t="s">
        <v>456</v>
      </c>
      <c r="B38" s="212"/>
      <c r="C38" s="212"/>
      <c r="D38" s="211"/>
      <c r="E38" s="211"/>
      <c r="F38" s="211"/>
      <c r="G38" s="211"/>
      <c r="H38" s="211"/>
      <c r="I38" s="211"/>
      <c r="J38" s="211"/>
      <c r="K38" s="211"/>
      <c r="L38" s="181"/>
    </row>
    <row r="39" spans="1:13" ht="15">
      <c r="A39" s="198" t="s">
        <v>457</v>
      </c>
      <c r="B39" s="198"/>
      <c r="C39" s="212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>
      <c r="A40" s="198" t="s">
        <v>458</v>
      </c>
      <c r="B40" s="198"/>
      <c r="C40" s="212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>
      <c r="A41" s="529" t="s">
        <v>475</v>
      </c>
      <c r="B41" s="529"/>
      <c r="C41" s="529"/>
      <c r="D41" s="529"/>
      <c r="E41" s="529"/>
      <c r="F41" s="529"/>
      <c r="G41" s="529"/>
      <c r="H41" s="529"/>
      <c r="I41" s="529"/>
      <c r="J41" s="529"/>
      <c r="K41" s="529"/>
      <c r="L41" s="529"/>
    </row>
    <row r="42" spans="1:13" ht="15" customHeight="1">
      <c r="A42" s="529"/>
      <c r="B42" s="529"/>
      <c r="C42" s="529"/>
      <c r="D42" s="529"/>
      <c r="E42" s="529"/>
      <c r="F42" s="529"/>
      <c r="G42" s="529"/>
      <c r="H42" s="529"/>
      <c r="I42" s="529"/>
      <c r="J42" s="529"/>
      <c r="K42" s="529"/>
      <c r="L42" s="529"/>
    </row>
    <row r="43" spans="1:13" ht="12.75" customHeight="1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</row>
    <row r="44" spans="1:13" ht="15">
      <c r="A44" s="525" t="s">
        <v>107</v>
      </c>
      <c r="B44" s="525"/>
      <c r="C44" s="525"/>
      <c r="D44" s="339"/>
      <c r="E44" s="340"/>
      <c r="F44" s="340"/>
      <c r="G44" s="339"/>
      <c r="H44" s="339"/>
      <c r="I44" s="339"/>
      <c r="J44" s="339"/>
      <c r="K44" s="339"/>
      <c r="L44" s="181"/>
    </row>
    <row r="45" spans="1:13" ht="15">
      <c r="A45" s="339"/>
      <c r="B45" s="339"/>
      <c r="C45" s="340"/>
      <c r="D45" s="339"/>
      <c r="E45" s="340"/>
      <c r="F45" s="340"/>
      <c r="G45" s="339"/>
      <c r="H45" s="339"/>
      <c r="I45" s="339"/>
      <c r="J45" s="339"/>
      <c r="K45" s="341"/>
      <c r="L45" s="181"/>
    </row>
    <row r="46" spans="1:13" ht="15" customHeight="1">
      <c r="A46" s="339"/>
      <c r="B46" s="339"/>
      <c r="C46" s="340"/>
      <c r="D46" s="526" t="s">
        <v>262</v>
      </c>
      <c r="E46" s="526"/>
      <c r="F46" s="342"/>
      <c r="G46" s="343"/>
      <c r="H46" s="527" t="s">
        <v>459</v>
      </c>
      <c r="I46" s="527"/>
      <c r="J46" s="527"/>
      <c r="K46" s="344"/>
      <c r="L46" s="181"/>
    </row>
    <row r="47" spans="1:13" ht="15">
      <c r="A47" s="339"/>
      <c r="B47" s="339"/>
      <c r="C47" s="340"/>
      <c r="D47" s="339"/>
      <c r="E47" s="340"/>
      <c r="F47" s="340"/>
      <c r="G47" s="339"/>
      <c r="H47" s="528"/>
      <c r="I47" s="528"/>
      <c r="J47" s="528"/>
      <c r="K47" s="344"/>
      <c r="L47" s="181"/>
    </row>
    <row r="48" spans="1:13" ht="15">
      <c r="A48" s="339"/>
      <c r="B48" s="339"/>
      <c r="C48" s="340"/>
      <c r="D48" s="523" t="s">
        <v>139</v>
      </c>
      <c r="E48" s="523"/>
      <c r="F48" s="342"/>
      <c r="G48" s="343"/>
      <c r="H48" s="339"/>
      <c r="I48" s="339"/>
      <c r="J48" s="339"/>
      <c r="K48" s="339"/>
      <c r="L48" s="181"/>
    </row>
  </sheetData>
  <mergeCells count="8">
    <mergeCell ref="D48:E48"/>
    <mergeCell ref="A2:E2"/>
    <mergeCell ref="L3:M3"/>
    <mergeCell ref="A44:C44"/>
    <mergeCell ref="D46:E46"/>
    <mergeCell ref="H46:J47"/>
    <mergeCell ref="A41:L42"/>
    <mergeCell ref="C6:D6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L23" sqref="L2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3" t="s">
        <v>422</v>
      </c>
      <c r="B1" s="75"/>
      <c r="C1" s="531" t="s">
        <v>109</v>
      </c>
      <c r="D1" s="531"/>
    </row>
    <row r="2" spans="1:5">
      <c r="A2" s="73" t="s">
        <v>423</v>
      </c>
      <c r="B2" s="75"/>
      <c r="C2" s="517" t="s">
        <v>677</v>
      </c>
      <c r="D2" s="518"/>
    </row>
    <row r="3" spans="1:5">
      <c r="A3" s="75" t="s">
        <v>140</v>
      </c>
      <c r="B3" s="75"/>
      <c r="C3" s="74"/>
      <c r="D3" s="74"/>
    </row>
    <row r="4" spans="1:5">
      <c r="A4" s="73"/>
      <c r="B4" s="75"/>
      <c r="C4" s="74"/>
      <c r="D4" s="74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6"/>
      <c r="D5" s="75"/>
      <c r="E5" s="5"/>
    </row>
    <row r="6" spans="1:5">
      <c r="A6" s="118">
        <f>'ფორმა N1'!A5</f>
        <v>0</v>
      </c>
      <c r="B6" s="507" t="s">
        <v>676</v>
      </c>
      <c r="C6" s="507"/>
      <c r="D6" s="59"/>
      <c r="E6" s="5"/>
    </row>
    <row r="7" spans="1:5">
      <c r="A7" s="76"/>
      <c r="B7" s="76"/>
      <c r="C7" s="76"/>
      <c r="D7" s="75"/>
      <c r="E7" s="5"/>
    </row>
    <row r="8" spans="1:5" s="6" customFormat="1">
      <c r="A8" s="99"/>
      <c r="B8" s="99"/>
      <c r="C8" s="77"/>
      <c r="D8" s="77"/>
    </row>
    <row r="9" spans="1:5" s="6" customFormat="1" ht="30">
      <c r="A9" s="105" t="s">
        <v>64</v>
      </c>
      <c r="B9" s="78" t="s">
        <v>11</v>
      </c>
      <c r="C9" s="78" t="s">
        <v>10</v>
      </c>
      <c r="D9" s="78" t="s">
        <v>9</v>
      </c>
    </row>
    <row r="10" spans="1:5" s="7" customFormat="1">
      <c r="A10" s="13">
        <v>1</v>
      </c>
      <c r="B10" s="13" t="s">
        <v>108</v>
      </c>
      <c r="C10" s="81">
        <f>SUM(C11,C14,C17,C20:C22)</f>
        <v>49850</v>
      </c>
      <c r="D10" s="81">
        <f>SUM(D11,D14,D17,D20:D22)</f>
        <v>49850</v>
      </c>
    </row>
    <row r="11" spans="1:5" s="9" customFormat="1" ht="18">
      <c r="A11" s="14">
        <v>1.1000000000000001</v>
      </c>
      <c r="B11" s="14" t="s">
        <v>68</v>
      </c>
      <c r="C11" s="81">
        <f>SUM(C12:C13)</f>
        <v>1050</v>
      </c>
      <c r="D11" s="81">
        <f>SUM(D12:D13)</f>
        <v>1050</v>
      </c>
    </row>
    <row r="12" spans="1:5" s="9" customFormat="1" ht="18">
      <c r="A12" s="16" t="s">
        <v>30</v>
      </c>
      <c r="B12" s="16" t="s">
        <v>70</v>
      </c>
      <c r="C12" s="33">
        <v>1050</v>
      </c>
      <c r="D12" s="33">
        <v>1050</v>
      </c>
    </row>
    <row r="13" spans="1:5" s="9" customFormat="1" ht="18">
      <c r="A13" s="16" t="s">
        <v>31</v>
      </c>
      <c r="B13" s="16" t="s">
        <v>71</v>
      </c>
      <c r="C13" s="33"/>
      <c r="D13" s="33"/>
    </row>
    <row r="14" spans="1:5" s="3" customFormat="1">
      <c r="A14" s="14">
        <v>1.2</v>
      </c>
      <c r="B14" s="14" t="s">
        <v>69</v>
      </c>
      <c r="C14" s="81">
        <f>SUM(C15:C16)</f>
        <v>15500</v>
      </c>
      <c r="D14" s="81">
        <f>SUM(D15:D16)</f>
        <v>15500</v>
      </c>
    </row>
    <row r="15" spans="1:5">
      <c r="A15" s="16" t="s">
        <v>32</v>
      </c>
      <c r="B15" s="16" t="s">
        <v>72</v>
      </c>
      <c r="C15" s="33">
        <v>2800</v>
      </c>
      <c r="D15" s="33">
        <v>2800</v>
      </c>
    </row>
    <row r="16" spans="1:5">
      <c r="A16" s="16" t="s">
        <v>33</v>
      </c>
      <c r="B16" s="16" t="s">
        <v>73</v>
      </c>
      <c r="C16" s="33">
        <v>12700</v>
      </c>
      <c r="D16" s="33">
        <v>12700</v>
      </c>
    </row>
    <row r="17" spans="1:9">
      <c r="A17" s="14">
        <v>1.3</v>
      </c>
      <c r="B17" s="14" t="s">
        <v>74</v>
      </c>
      <c r="C17" s="81">
        <f>SUM(C18:C19)</f>
        <v>26300</v>
      </c>
      <c r="D17" s="81">
        <f>SUM(D18:D19)</f>
        <v>26300</v>
      </c>
    </row>
    <row r="18" spans="1:9">
      <c r="A18" s="16" t="s">
        <v>50</v>
      </c>
      <c r="B18" s="16" t="s">
        <v>75</v>
      </c>
      <c r="C18" s="33">
        <v>26300</v>
      </c>
      <c r="D18" s="33">
        <v>26300</v>
      </c>
    </row>
    <row r="19" spans="1:9">
      <c r="A19" s="16" t="s">
        <v>51</v>
      </c>
      <c r="B19" s="16" t="s">
        <v>76</v>
      </c>
      <c r="C19" s="33"/>
      <c r="D19" s="33"/>
    </row>
    <row r="20" spans="1:9">
      <c r="A20" s="14">
        <v>1.4</v>
      </c>
      <c r="B20" s="14" t="s">
        <v>77</v>
      </c>
      <c r="C20" s="33">
        <v>6000</v>
      </c>
      <c r="D20" s="33">
        <v>6000</v>
      </c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679</v>
      </c>
      <c r="C22" s="33">
        <v>1000</v>
      </c>
      <c r="D22" s="34">
        <v>1000</v>
      </c>
    </row>
    <row r="25" spans="1:9" s="23" customFormat="1" ht="12.75"/>
    <row r="26" spans="1:9">
      <c r="A26" s="68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8" t="s">
        <v>265</v>
      </c>
      <c r="D29" s="12"/>
      <c r="E29"/>
      <c r="F29"/>
      <c r="G29"/>
      <c r="H29"/>
      <c r="I29"/>
    </row>
    <row r="30" spans="1:9">
      <c r="A30"/>
      <c r="B30" s="2" t="s">
        <v>264</v>
      </c>
      <c r="D30" s="12"/>
      <c r="E30"/>
      <c r="F30"/>
      <c r="G30"/>
      <c r="H30"/>
      <c r="I30"/>
    </row>
    <row r="31" spans="1:9" customFormat="1" ht="12.75">
      <c r="B31" s="65" t="s">
        <v>139</v>
      </c>
    </row>
    <row r="32" spans="1:9" s="23" customFormat="1" ht="12.75"/>
  </sheetData>
  <mergeCells count="3">
    <mergeCell ref="C1:D1"/>
    <mergeCell ref="C2:D2"/>
    <mergeCell ref="B6:C6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H17" sqref="H17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424</v>
      </c>
      <c r="B1" s="76"/>
      <c r="C1" s="519" t="s">
        <v>109</v>
      </c>
      <c r="D1" s="519"/>
      <c r="E1" s="90"/>
    </row>
    <row r="2" spans="1:5" s="6" customFormat="1">
      <c r="A2" s="73" t="s">
        <v>421</v>
      </c>
      <c r="B2" s="76"/>
      <c r="C2" s="517" t="s">
        <v>677</v>
      </c>
      <c r="D2" s="517"/>
      <c r="E2" s="90"/>
    </row>
    <row r="3" spans="1:5" s="6" customFormat="1">
      <c r="A3" s="75" t="s">
        <v>140</v>
      </c>
      <c r="B3" s="73"/>
      <c r="C3" s="158"/>
      <c r="D3" s="158"/>
      <c r="E3" s="90"/>
    </row>
    <row r="4" spans="1:5" s="6" customFormat="1">
      <c r="A4" s="75"/>
      <c r="B4" s="75"/>
      <c r="C4" s="158"/>
      <c r="D4" s="158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507" t="s">
        <v>676</v>
      </c>
      <c r="B6" s="507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7"/>
      <c r="B8" s="157"/>
      <c r="C8" s="77"/>
      <c r="D8" s="77"/>
      <c r="E8" s="90"/>
    </row>
    <row r="9" spans="1:5" s="6" customFormat="1" ht="30">
      <c r="A9" s="88" t="s">
        <v>64</v>
      </c>
      <c r="B9" s="88" t="s">
        <v>318</v>
      </c>
      <c r="C9" s="78" t="s">
        <v>10</v>
      </c>
      <c r="D9" s="78" t="s">
        <v>9</v>
      </c>
      <c r="E9" s="90"/>
    </row>
    <row r="10" spans="1:5" s="9" customFormat="1" ht="18">
      <c r="A10" s="97" t="s">
        <v>291</v>
      </c>
      <c r="B10" s="97" t="s">
        <v>678</v>
      </c>
      <c r="C10" s="4">
        <v>1000</v>
      </c>
      <c r="D10" s="4">
        <v>1000</v>
      </c>
      <c r="E10" s="92"/>
    </row>
    <row r="11" spans="1:5" s="10" customFormat="1">
      <c r="A11" s="97" t="s">
        <v>292</v>
      </c>
      <c r="B11" s="97"/>
      <c r="C11" s="4"/>
      <c r="D11" s="4"/>
      <c r="E11" s="93"/>
    </row>
    <row r="12" spans="1:5" s="10" customFormat="1">
      <c r="A12" s="97" t="s">
        <v>293</v>
      </c>
      <c r="B12" s="86"/>
      <c r="C12" s="4"/>
      <c r="D12" s="4"/>
      <c r="E12" s="93"/>
    </row>
    <row r="13" spans="1:5" s="10" customFormat="1">
      <c r="A13" s="86" t="s">
        <v>272</v>
      </c>
      <c r="B13" s="86"/>
      <c r="C13" s="4"/>
      <c r="D13" s="4"/>
      <c r="E13" s="93"/>
    </row>
    <row r="14" spans="1:5" s="10" customFormat="1">
      <c r="A14" s="86" t="s">
        <v>272</v>
      </c>
      <c r="B14" s="86"/>
      <c r="C14" s="4"/>
      <c r="D14" s="4"/>
      <c r="E14" s="93"/>
    </row>
    <row r="15" spans="1:5" s="10" customFormat="1">
      <c r="A15" s="86" t="s">
        <v>272</v>
      </c>
      <c r="B15" s="86"/>
      <c r="C15" s="4"/>
      <c r="D15" s="4"/>
      <c r="E15" s="93"/>
    </row>
    <row r="16" spans="1:5" s="10" customFormat="1">
      <c r="A16" s="86" t="s">
        <v>272</v>
      </c>
      <c r="B16" s="86"/>
      <c r="C16" s="4"/>
      <c r="D16" s="4"/>
      <c r="E16" s="93"/>
    </row>
    <row r="17" spans="1:9">
      <c r="A17" s="98"/>
      <c r="B17" s="98" t="s">
        <v>320</v>
      </c>
      <c r="C17" s="85">
        <f>SUM(C10:C16)</f>
        <v>1000</v>
      </c>
      <c r="D17" s="85">
        <f>SUM(D10:D16)</f>
        <v>1000</v>
      </c>
      <c r="E17" s="95"/>
    </row>
    <row r="18" spans="1:9">
      <c r="A18" s="44"/>
      <c r="B18" s="44"/>
    </row>
    <row r="19" spans="1:9">
      <c r="A19" s="2" t="s">
        <v>381</v>
      </c>
      <c r="E19" s="5"/>
    </row>
    <row r="20" spans="1:9">
      <c r="A20" s="2" t="s">
        <v>383</v>
      </c>
    </row>
    <row r="21" spans="1:9">
      <c r="A21" s="198"/>
    </row>
    <row r="22" spans="1:9">
      <c r="A22" s="198" t="s">
        <v>382</v>
      </c>
    </row>
    <row r="23" spans="1:9" s="23" customFormat="1" ht="12.75"/>
    <row r="24" spans="1:9">
      <c r="A24" s="68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8"/>
      <c r="B27" s="68" t="s">
        <v>412</v>
      </c>
      <c r="D27" s="12"/>
      <c r="E27"/>
      <c r="F27"/>
      <c r="G27"/>
      <c r="H27"/>
      <c r="I27"/>
    </row>
    <row r="28" spans="1:9">
      <c r="B28" s="2" t="s">
        <v>413</v>
      </c>
      <c r="D28" s="12"/>
      <c r="E28"/>
      <c r="F28"/>
      <c r="G28"/>
      <c r="H28"/>
      <c r="I28"/>
    </row>
    <row r="29" spans="1:9" customFormat="1" ht="12.75">
      <c r="A29" s="65"/>
      <c r="B29" s="65" t="s">
        <v>139</v>
      </c>
    </row>
    <row r="30" spans="1:9" s="23" customFormat="1" ht="12.75"/>
  </sheetData>
  <mergeCells count="3">
    <mergeCell ref="C1:D1"/>
    <mergeCell ref="C2:D2"/>
    <mergeCell ref="A6:B6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" zoomScale="80" zoomScaleSheetLayoutView="80" workbookViewId="0">
      <selection activeCell="H17" sqref="H17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3" t="s">
        <v>223</v>
      </c>
      <c r="B1" s="120"/>
      <c r="C1" s="532" t="s">
        <v>197</v>
      </c>
      <c r="D1" s="532"/>
      <c r="E1" s="104"/>
    </row>
    <row r="2" spans="1:5">
      <c r="A2" s="75" t="s">
        <v>140</v>
      </c>
      <c r="B2" s="120"/>
      <c r="C2" s="76"/>
      <c r="D2" s="424" t="s">
        <v>677</v>
      </c>
      <c r="E2" s="104"/>
    </row>
    <row r="3" spans="1:5">
      <c r="A3" s="115"/>
      <c r="B3" s="120"/>
      <c r="C3" s="76"/>
      <c r="D3" s="76"/>
      <c r="E3" s="104"/>
    </row>
    <row r="4" spans="1: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>
      <c r="A5" s="118">
        <f>'ფორმა N1'!A5</f>
        <v>0</v>
      </c>
      <c r="B5" s="507" t="s">
        <v>676</v>
      </c>
      <c r="C5" s="507"/>
      <c r="D5" s="59"/>
      <c r="E5" s="107"/>
    </row>
    <row r="6" spans="1:5">
      <c r="A6" s="76"/>
      <c r="B6" s="75"/>
      <c r="C6" s="75"/>
      <c r="D6" s="75"/>
      <c r="E6" s="107"/>
    </row>
    <row r="7" spans="1:5">
      <c r="A7" s="114"/>
      <c r="B7" s="121"/>
      <c r="C7" s="122"/>
      <c r="D7" s="122"/>
      <c r="E7" s="104"/>
    </row>
    <row r="8" spans="1:5" ht="45">
      <c r="A8" s="123" t="s">
        <v>113</v>
      </c>
      <c r="B8" s="123" t="s">
        <v>189</v>
      </c>
      <c r="C8" s="123" t="s">
        <v>297</v>
      </c>
      <c r="D8" s="123" t="s">
        <v>251</v>
      </c>
      <c r="E8" s="104"/>
    </row>
    <row r="9" spans="1:5">
      <c r="A9" s="49"/>
      <c r="B9" s="50"/>
      <c r="C9" s="152"/>
      <c r="D9" s="152"/>
      <c r="E9" s="104"/>
    </row>
    <row r="10" spans="1:5">
      <c r="A10" s="51" t="s">
        <v>190</v>
      </c>
      <c r="B10" s="52"/>
      <c r="C10" s="124">
        <f>SUM(C11,C34)</f>
        <v>706589.22</v>
      </c>
      <c r="D10" s="124">
        <f>SUM(D11,D34)</f>
        <v>629024.33000000007</v>
      </c>
      <c r="E10" s="104"/>
    </row>
    <row r="11" spans="1:5">
      <c r="A11" s="53" t="s">
        <v>191</v>
      </c>
      <c r="B11" s="54"/>
      <c r="C11" s="84">
        <f>SUM(C12:C32)</f>
        <v>285685.12999999995</v>
      </c>
      <c r="D11" s="84">
        <f>SUM(D12:D32)</f>
        <v>206449.24</v>
      </c>
      <c r="E11" s="104"/>
    </row>
    <row r="12" spans="1:5">
      <c r="A12" s="57">
        <v>1110</v>
      </c>
      <c r="B12" s="56" t="s">
        <v>142</v>
      </c>
      <c r="C12" s="8"/>
      <c r="D12" s="8"/>
      <c r="E12" s="104"/>
    </row>
    <row r="13" spans="1:5">
      <c r="A13" s="57">
        <v>1120</v>
      </c>
      <c r="B13" s="56" t="s">
        <v>143</v>
      </c>
      <c r="C13" s="8"/>
      <c r="D13" s="8"/>
      <c r="E13" s="104"/>
    </row>
    <row r="14" spans="1:5">
      <c r="A14" s="57">
        <v>1211</v>
      </c>
      <c r="B14" s="56" t="s">
        <v>144</v>
      </c>
      <c r="C14" s="8">
        <v>275713.96999999997</v>
      </c>
      <c r="D14" s="8">
        <v>192343.93</v>
      </c>
      <c r="E14" s="104"/>
    </row>
    <row r="15" spans="1:5">
      <c r="A15" s="57">
        <v>1212</v>
      </c>
      <c r="B15" s="56" t="s">
        <v>682</v>
      </c>
      <c r="C15" s="8">
        <v>3398.31</v>
      </c>
      <c r="D15" s="8">
        <v>4024.2</v>
      </c>
      <c r="E15" s="104"/>
    </row>
    <row r="16" spans="1:5">
      <c r="A16" s="57">
        <v>1213</v>
      </c>
      <c r="B16" s="56" t="s">
        <v>145</v>
      </c>
      <c r="C16" s="8"/>
      <c r="D16" s="8"/>
      <c r="E16" s="104"/>
    </row>
    <row r="17" spans="1:5">
      <c r="A17" s="57">
        <v>1214</v>
      </c>
      <c r="B17" s="56" t="s">
        <v>146</v>
      </c>
      <c r="C17" s="8"/>
      <c r="D17" s="8"/>
      <c r="E17" s="104"/>
    </row>
    <row r="18" spans="1:5">
      <c r="A18" s="57">
        <v>1215</v>
      </c>
      <c r="B18" s="56" t="s">
        <v>147</v>
      </c>
      <c r="C18" s="8">
        <v>3542.73</v>
      </c>
      <c r="D18" s="8">
        <v>7050.99</v>
      </c>
      <c r="E18" s="104"/>
    </row>
    <row r="19" spans="1:5">
      <c r="A19" s="57">
        <v>1300</v>
      </c>
      <c r="B19" s="56" t="s">
        <v>148</v>
      </c>
      <c r="C19" s="8"/>
      <c r="D19" s="8"/>
      <c r="E19" s="104"/>
    </row>
    <row r="20" spans="1:5">
      <c r="A20" s="57">
        <v>1410</v>
      </c>
      <c r="B20" s="56" t="s">
        <v>149</v>
      </c>
      <c r="C20" s="8"/>
      <c r="D20" s="8"/>
      <c r="E20" s="104"/>
    </row>
    <row r="21" spans="1:5">
      <c r="A21" s="57">
        <v>1421</v>
      </c>
      <c r="B21" s="56" t="s">
        <v>150</v>
      </c>
      <c r="C21" s="8"/>
      <c r="D21" s="8"/>
      <c r="E21" s="104"/>
    </row>
    <row r="22" spans="1:5">
      <c r="A22" s="57">
        <v>1422</v>
      </c>
      <c r="B22" s="56" t="s">
        <v>151</v>
      </c>
      <c r="C22" s="8"/>
      <c r="D22" s="8"/>
      <c r="E22" s="104"/>
    </row>
    <row r="23" spans="1:5">
      <c r="A23" s="57">
        <v>1423</v>
      </c>
      <c r="B23" s="56" t="s">
        <v>152</v>
      </c>
      <c r="C23" s="8"/>
      <c r="D23" s="8"/>
      <c r="E23" s="104"/>
    </row>
    <row r="24" spans="1:5">
      <c r="A24" s="57">
        <v>1431</v>
      </c>
      <c r="B24" s="56" t="s">
        <v>153</v>
      </c>
      <c r="C24" s="8"/>
      <c r="D24" s="8"/>
      <c r="E24" s="104"/>
    </row>
    <row r="25" spans="1:5">
      <c r="A25" s="57">
        <v>1432</v>
      </c>
      <c r="B25" s="56" t="s">
        <v>154</v>
      </c>
      <c r="C25" s="8"/>
      <c r="D25" s="8"/>
      <c r="E25" s="104"/>
    </row>
    <row r="26" spans="1:5">
      <c r="A26" s="57">
        <v>1433</v>
      </c>
      <c r="B26" s="56" t="s">
        <v>155</v>
      </c>
      <c r="C26" s="8"/>
      <c r="D26" s="8"/>
      <c r="E26" s="104"/>
    </row>
    <row r="27" spans="1:5">
      <c r="A27" s="57">
        <v>1441</v>
      </c>
      <c r="B27" s="56" t="s">
        <v>156</v>
      </c>
      <c r="C27" s="8"/>
      <c r="D27" s="8"/>
      <c r="E27" s="104"/>
    </row>
    <row r="28" spans="1:5">
      <c r="A28" s="57">
        <v>1442</v>
      </c>
      <c r="B28" s="56" t="s">
        <v>157</v>
      </c>
      <c r="C28" s="8"/>
      <c r="D28" s="8"/>
      <c r="E28" s="104"/>
    </row>
    <row r="29" spans="1:5">
      <c r="A29" s="57">
        <v>1443</v>
      </c>
      <c r="B29" s="56" t="s">
        <v>158</v>
      </c>
      <c r="C29" s="8"/>
      <c r="D29" s="8"/>
      <c r="E29" s="104"/>
    </row>
    <row r="30" spans="1:5">
      <c r="A30" s="57">
        <v>1444</v>
      </c>
      <c r="B30" s="56" t="s">
        <v>159</v>
      </c>
      <c r="C30" s="8"/>
      <c r="D30" s="8"/>
      <c r="E30" s="104"/>
    </row>
    <row r="31" spans="1:5">
      <c r="A31" s="57">
        <v>1445</v>
      </c>
      <c r="B31" s="56" t="s">
        <v>160</v>
      </c>
      <c r="C31" s="8"/>
      <c r="D31" s="8"/>
      <c r="E31" s="104"/>
    </row>
    <row r="32" spans="1:5">
      <c r="A32" s="57">
        <v>1446</v>
      </c>
      <c r="B32" s="56" t="s">
        <v>161</v>
      </c>
      <c r="C32" s="8">
        <v>3030.12</v>
      </c>
      <c r="D32" s="8">
        <v>3030.12</v>
      </c>
      <c r="E32" s="104"/>
    </row>
    <row r="33" spans="1:5">
      <c r="A33" s="30"/>
      <c r="E33" s="104"/>
    </row>
    <row r="34" spans="1:5">
      <c r="A34" s="58" t="s">
        <v>192</v>
      </c>
      <c r="B34" s="56"/>
      <c r="C34" s="84">
        <f>SUM(C35:C42)</f>
        <v>420904.09</v>
      </c>
      <c r="D34" s="84">
        <f>SUM(D35:D42)</f>
        <v>422575.09</v>
      </c>
      <c r="E34" s="104"/>
    </row>
    <row r="35" spans="1:5">
      <c r="A35" s="57">
        <v>2110</v>
      </c>
      <c r="B35" s="56" t="s">
        <v>100</v>
      </c>
      <c r="C35" s="8">
        <v>292754.15000000002</v>
      </c>
      <c r="D35" s="8">
        <v>292754.15000000002</v>
      </c>
      <c r="E35" s="104"/>
    </row>
    <row r="36" spans="1:5">
      <c r="A36" s="57">
        <v>2120</v>
      </c>
      <c r="B36" s="56" t="s">
        <v>162</v>
      </c>
      <c r="C36" s="8">
        <v>78287.69</v>
      </c>
      <c r="D36" s="8">
        <v>79958.69</v>
      </c>
      <c r="E36" s="104"/>
    </row>
    <row r="37" spans="1:5">
      <c r="A37" s="57">
        <v>2130</v>
      </c>
      <c r="B37" s="56" t="s">
        <v>101</v>
      </c>
      <c r="C37" s="8">
        <v>40736.25</v>
      </c>
      <c r="D37" s="8">
        <v>40736.25</v>
      </c>
      <c r="E37" s="104"/>
    </row>
    <row r="38" spans="1:5">
      <c r="A38" s="57">
        <v>2140</v>
      </c>
      <c r="B38" s="56" t="s">
        <v>388</v>
      </c>
      <c r="C38" s="8"/>
      <c r="D38" s="8"/>
      <c r="E38" s="104"/>
    </row>
    <row r="39" spans="1:5">
      <c r="A39" s="57">
        <v>2150</v>
      </c>
      <c r="B39" s="56" t="s">
        <v>391</v>
      </c>
      <c r="C39" s="8">
        <v>626</v>
      </c>
      <c r="D39" s="8">
        <v>626</v>
      </c>
      <c r="E39" s="104"/>
    </row>
    <row r="40" spans="1:5">
      <c r="A40" s="57">
        <v>2220</v>
      </c>
      <c r="B40" s="56" t="s">
        <v>102</v>
      </c>
      <c r="C40" s="8">
        <v>0</v>
      </c>
      <c r="D40" s="8">
        <v>0</v>
      </c>
      <c r="E40" s="104"/>
    </row>
    <row r="41" spans="1:5">
      <c r="A41" s="57">
        <v>2300</v>
      </c>
      <c r="B41" s="56" t="s">
        <v>163</v>
      </c>
      <c r="C41" s="8"/>
      <c r="D41" s="8"/>
      <c r="E41" s="104"/>
    </row>
    <row r="42" spans="1:5">
      <c r="A42" s="57">
        <v>2400</v>
      </c>
      <c r="B42" s="56" t="s">
        <v>164</v>
      </c>
      <c r="C42" s="8">
        <v>8500</v>
      </c>
      <c r="D42" s="8">
        <v>8500</v>
      </c>
      <c r="E42" s="104"/>
    </row>
    <row r="43" spans="1:5">
      <c r="A43" s="31"/>
      <c r="E43" s="104"/>
    </row>
    <row r="44" spans="1:5">
      <c r="A44" s="55" t="s">
        <v>196</v>
      </c>
      <c r="B44" s="56"/>
      <c r="C44" s="84">
        <f>SUM(C45,C64)</f>
        <v>706589.22</v>
      </c>
      <c r="D44" s="84">
        <f>SUM(D45,D64)</f>
        <v>629024.33000000007</v>
      </c>
      <c r="E44" s="104"/>
    </row>
    <row r="45" spans="1:5">
      <c r="A45" s="58" t="s">
        <v>193</v>
      </c>
      <c r="B45" s="56"/>
      <c r="C45" s="84">
        <f>SUM(C46:C61)</f>
        <v>76811.19</v>
      </c>
      <c r="D45" s="84">
        <f>SUM(D46:D61)</f>
        <v>76811.19</v>
      </c>
      <c r="E45" s="104"/>
    </row>
    <row r="46" spans="1:5">
      <c r="A46" s="57">
        <v>3100</v>
      </c>
      <c r="B46" s="56" t="s">
        <v>165</v>
      </c>
      <c r="C46" s="8">
        <v>73266.19</v>
      </c>
      <c r="D46" s="8">
        <v>73266.19</v>
      </c>
      <c r="E46" s="104"/>
    </row>
    <row r="47" spans="1:5">
      <c r="A47" s="57">
        <v>3210</v>
      </c>
      <c r="B47" s="56" t="s">
        <v>166</v>
      </c>
      <c r="C47" s="8"/>
      <c r="D47" s="8"/>
      <c r="E47" s="104"/>
    </row>
    <row r="48" spans="1:5">
      <c r="A48" s="57">
        <v>3221</v>
      </c>
      <c r="B48" s="56" t="s">
        <v>167</v>
      </c>
      <c r="C48" s="8"/>
      <c r="D48" s="8"/>
      <c r="E48" s="104"/>
    </row>
    <row r="49" spans="1:5">
      <c r="A49" s="57">
        <v>3222</v>
      </c>
      <c r="B49" s="56" t="s">
        <v>168</v>
      </c>
      <c r="C49" s="8"/>
      <c r="D49" s="8"/>
      <c r="E49" s="104"/>
    </row>
    <row r="50" spans="1:5">
      <c r="A50" s="57">
        <v>3223</v>
      </c>
      <c r="B50" s="56" t="s">
        <v>169</v>
      </c>
      <c r="C50" s="8"/>
      <c r="D50" s="8"/>
      <c r="E50" s="104"/>
    </row>
    <row r="51" spans="1:5">
      <c r="A51" s="57">
        <v>3224</v>
      </c>
      <c r="B51" s="56" t="s">
        <v>170</v>
      </c>
      <c r="C51" s="8"/>
      <c r="D51" s="8"/>
      <c r="E51" s="104"/>
    </row>
    <row r="52" spans="1:5">
      <c r="A52" s="57">
        <v>3231</v>
      </c>
      <c r="B52" s="56" t="s">
        <v>171</v>
      </c>
      <c r="C52" s="8">
        <v>3545</v>
      </c>
      <c r="D52" s="8">
        <v>3545</v>
      </c>
      <c r="E52" s="104"/>
    </row>
    <row r="53" spans="1:5">
      <c r="A53" s="57">
        <v>3232</v>
      </c>
      <c r="B53" s="56" t="s">
        <v>172</v>
      </c>
      <c r="C53" s="8"/>
      <c r="D53" s="8"/>
      <c r="E53" s="104"/>
    </row>
    <row r="54" spans="1:5">
      <c r="A54" s="57">
        <v>3234</v>
      </c>
      <c r="B54" s="56" t="s">
        <v>173</v>
      </c>
      <c r="C54" s="8"/>
      <c r="D54" s="8"/>
      <c r="E54" s="104"/>
    </row>
    <row r="55" spans="1:5" ht="30">
      <c r="A55" s="57">
        <v>3236</v>
      </c>
      <c r="B55" s="56" t="s">
        <v>188</v>
      </c>
      <c r="C55" s="8"/>
      <c r="D55" s="8"/>
      <c r="E55" s="104"/>
    </row>
    <row r="56" spans="1:5" ht="45">
      <c r="A56" s="57">
        <v>3237</v>
      </c>
      <c r="B56" s="56" t="s">
        <v>174</v>
      </c>
      <c r="C56" s="8"/>
      <c r="D56" s="8"/>
      <c r="E56" s="104"/>
    </row>
    <row r="57" spans="1:5">
      <c r="A57" s="57">
        <v>3241</v>
      </c>
      <c r="B57" s="56" t="s">
        <v>175</v>
      </c>
      <c r="C57" s="8"/>
      <c r="D57" s="8"/>
      <c r="E57" s="104"/>
    </row>
    <row r="58" spans="1:5">
      <c r="A58" s="57">
        <v>3242</v>
      </c>
      <c r="B58" s="56" t="s">
        <v>176</v>
      </c>
      <c r="C58" s="8"/>
      <c r="D58" s="8"/>
      <c r="E58" s="104"/>
    </row>
    <row r="59" spans="1:5">
      <c r="A59" s="57">
        <v>3243</v>
      </c>
      <c r="B59" s="56" t="s">
        <v>177</v>
      </c>
      <c r="C59" s="8"/>
      <c r="D59" s="8"/>
      <c r="E59" s="104"/>
    </row>
    <row r="60" spans="1:5">
      <c r="A60" s="57">
        <v>3245</v>
      </c>
      <c r="B60" s="56" t="s">
        <v>178</v>
      </c>
      <c r="C60" s="8"/>
      <c r="D60" s="8"/>
      <c r="E60" s="104"/>
    </row>
    <row r="61" spans="1:5">
      <c r="A61" s="57">
        <v>3246</v>
      </c>
      <c r="B61" s="56" t="s">
        <v>179</v>
      </c>
      <c r="C61" s="8"/>
      <c r="D61" s="8"/>
      <c r="E61" s="104"/>
    </row>
    <row r="62" spans="1:5">
      <c r="A62" s="31"/>
      <c r="E62" s="104"/>
    </row>
    <row r="63" spans="1:5">
      <c r="A63" s="32"/>
      <c r="E63" s="104"/>
    </row>
    <row r="64" spans="1:5">
      <c r="A64" s="58" t="s">
        <v>194</v>
      </c>
      <c r="B64" s="56"/>
      <c r="C64" s="84">
        <f>SUM(C65:C67)</f>
        <v>629778.03</v>
      </c>
      <c r="D64" s="84">
        <f>SUM(D65:D67)</f>
        <v>552213.14000000013</v>
      </c>
      <c r="E64" s="104"/>
    </row>
    <row r="65" spans="1:5">
      <c r="A65" s="57">
        <v>5100</v>
      </c>
      <c r="B65" s="56" t="s">
        <v>249</v>
      </c>
      <c r="C65" s="8"/>
      <c r="D65" s="8"/>
      <c r="E65" s="104"/>
    </row>
    <row r="66" spans="1:5">
      <c r="A66" s="57">
        <v>5220</v>
      </c>
      <c r="B66" s="56" t="s">
        <v>400</v>
      </c>
      <c r="C66" s="8"/>
      <c r="D66" s="8"/>
      <c r="E66" s="104"/>
    </row>
    <row r="67" spans="1:5">
      <c r="A67" s="57">
        <v>5230</v>
      </c>
      <c r="B67" s="56" t="s">
        <v>401</v>
      </c>
      <c r="C67" s="8">
        <f>C10-C45</f>
        <v>629778.03</v>
      </c>
      <c r="D67" s="8">
        <f>D10-D45</f>
        <v>552213.14000000013</v>
      </c>
      <c r="E67" s="104"/>
    </row>
    <row r="68" spans="1:5">
      <c r="A68" s="31"/>
      <c r="E68" s="104"/>
    </row>
    <row r="69" spans="1:5">
      <c r="A69" s="2"/>
      <c r="E69" s="104"/>
    </row>
    <row r="70" spans="1:5">
      <c r="A70" s="55" t="s">
        <v>195</v>
      </c>
      <c r="B70" s="56"/>
      <c r="C70" s="8"/>
      <c r="D70" s="8"/>
      <c r="E70" s="104"/>
    </row>
    <row r="71" spans="1:5" ht="30">
      <c r="A71" s="57">
        <v>1</v>
      </c>
      <c r="B71" s="56" t="s">
        <v>180</v>
      </c>
      <c r="C71" s="8"/>
      <c r="D71" s="8"/>
      <c r="E71" s="104"/>
    </row>
    <row r="72" spans="1:5">
      <c r="A72" s="57">
        <v>2</v>
      </c>
      <c r="B72" s="56" t="s">
        <v>181</v>
      </c>
      <c r="C72" s="8"/>
      <c r="D72" s="8"/>
      <c r="E72" s="104"/>
    </row>
    <row r="73" spans="1:5">
      <c r="A73" s="57">
        <v>3</v>
      </c>
      <c r="B73" s="56" t="s">
        <v>182</v>
      </c>
      <c r="C73" s="8"/>
      <c r="D73" s="8"/>
      <c r="E73" s="104"/>
    </row>
    <row r="74" spans="1:5">
      <c r="A74" s="57">
        <v>4</v>
      </c>
      <c r="B74" s="56" t="s">
        <v>352</v>
      </c>
      <c r="C74" s="8"/>
      <c r="D74" s="8"/>
      <c r="E74" s="104"/>
    </row>
    <row r="75" spans="1:5">
      <c r="A75" s="57">
        <v>5</v>
      </c>
      <c r="B75" s="56" t="s">
        <v>183</v>
      </c>
      <c r="C75" s="8"/>
      <c r="D75" s="8"/>
      <c r="E75" s="104"/>
    </row>
    <row r="76" spans="1:5">
      <c r="A76" s="57">
        <v>6</v>
      </c>
      <c r="B76" s="56" t="s">
        <v>184</v>
      </c>
      <c r="C76" s="8"/>
      <c r="D76" s="8"/>
      <c r="E76" s="104"/>
    </row>
    <row r="77" spans="1:5">
      <c r="A77" s="57">
        <v>7</v>
      </c>
      <c r="B77" s="56" t="s">
        <v>185</v>
      </c>
      <c r="C77" s="8"/>
      <c r="D77" s="8"/>
      <c r="E77" s="104"/>
    </row>
    <row r="78" spans="1:5">
      <c r="A78" s="57">
        <v>8</v>
      </c>
      <c r="B78" s="56" t="s">
        <v>186</v>
      </c>
      <c r="C78" s="8"/>
      <c r="D78" s="8"/>
      <c r="E78" s="104"/>
    </row>
    <row r="79" spans="1:5">
      <c r="A79" s="57">
        <v>9</v>
      </c>
      <c r="B79" s="56" t="s">
        <v>187</v>
      </c>
      <c r="C79" s="8"/>
      <c r="D79" s="8"/>
      <c r="E79" s="104"/>
    </row>
    <row r="83" spans="1:9">
      <c r="A83" s="2"/>
      <c r="B83" s="2"/>
    </row>
    <row r="84" spans="1:9">
      <c r="A84" s="68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8" t="s">
        <v>412</v>
      </c>
      <c r="D87" s="12"/>
      <c r="E87"/>
      <c r="F87"/>
      <c r="G87"/>
      <c r="H87"/>
      <c r="I87"/>
    </row>
    <row r="88" spans="1:9">
      <c r="A88"/>
      <c r="B88" s="2" t="s">
        <v>413</v>
      </c>
      <c r="D88" s="12"/>
      <c r="E88"/>
      <c r="F88"/>
      <c r="G88"/>
      <c r="H88"/>
      <c r="I88"/>
    </row>
    <row r="89" spans="1:9" customFormat="1" ht="12.75">
      <c r="B89" s="65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B5:C5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M13" sqref="M1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418</v>
      </c>
      <c r="B1" s="75"/>
      <c r="C1" s="75"/>
      <c r="D1" s="75"/>
      <c r="E1" s="75"/>
      <c r="F1" s="75"/>
      <c r="G1" s="75"/>
      <c r="H1" s="75"/>
      <c r="I1" s="519" t="s">
        <v>109</v>
      </c>
      <c r="J1" s="519"/>
      <c r="K1" s="104"/>
    </row>
    <row r="2" spans="1:11">
      <c r="A2" s="75" t="s">
        <v>140</v>
      </c>
      <c r="B2" s="75"/>
      <c r="C2" s="75"/>
      <c r="D2" s="75"/>
      <c r="E2" s="75"/>
      <c r="F2" s="75"/>
      <c r="G2" s="75"/>
      <c r="H2" s="75"/>
      <c r="I2" s="517" t="s">
        <v>677</v>
      </c>
      <c r="J2" s="518"/>
      <c r="K2" s="104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5"/>
      <c r="G4" s="75"/>
      <c r="H4" s="75"/>
      <c r="I4" s="75"/>
      <c r="J4" s="75"/>
      <c r="K4" s="104"/>
    </row>
    <row r="5" spans="1:11">
      <c r="A5" s="205">
        <f>'ფორმა N1'!A5</f>
        <v>0</v>
      </c>
      <c r="B5" s="358"/>
      <c r="C5" s="502" t="s">
        <v>676</v>
      </c>
      <c r="D5" s="502"/>
      <c r="E5" s="358"/>
      <c r="F5" s="359"/>
      <c r="G5" s="358"/>
      <c r="H5" s="358"/>
      <c r="I5" s="358"/>
      <c r="J5" s="358"/>
      <c r="K5" s="104"/>
    </row>
    <row r="6" spans="1:11">
      <c r="A6" s="76"/>
      <c r="B6" s="76"/>
      <c r="C6" s="75"/>
      <c r="D6" s="75"/>
      <c r="E6" s="75"/>
      <c r="F6" s="125"/>
      <c r="G6" s="75"/>
      <c r="H6" s="75"/>
      <c r="I6" s="75"/>
      <c r="J6" s="75"/>
      <c r="K6" s="104"/>
    </row>
    <row r="7" spans="1:11">
      <c r="A7" s="126"/>
      <c r="B7" s="122"/>
      <c r="C7" s="122"/>
      <c r="D7" s="122"/>
      <c r="E7" s="122"/>
      <c r="F7" s="122"/>
      <c r="G7" s="122"/>
      <c r="H7" s="122"/>
      <c r="I7" s="122"/>
      <c r="J7" s="122"/>
      <c r="K7" s="104"/>
    </row>
    <row r="8" spans="1:11" s="27" customFormat="1" ht="45">
      <c r="A8" s="128" t="s">
        <v>64</v>
      </c>
      <c r="B8" s="128" t="s">
        <v>111</v>
      </c>
      <c r="C8" s="129" t="s">
        <v>113</v>
      </c>
      <c r="D8" s="129" t="s">
        <v>269</v>
      </c>
      <c r="E8" s="129" t="s">
        <v>112</v>
      </c>
      <c r="F8" s="127" t="s">
        <v>250</v>
      </c>
      <c r="G8" s="127" t="s">
        <v>288</v>
      </c>
      <c r="H8" s="127" t="s">
        <v>289</v>
      </c>
      <c r="I8" s="127" t="s">
        <v>251</v>
      </c>
      <c r="J8" s="130" t="s">
        <v>114</v>
      </c>
      <c r="K8" s="104"/>
    </row>
    <row r="9" spans="1:11" s="27" customFormat="1">
      <c r="A9" s="155">
        <v>1</v>
      </c>
      <c r="B9" s="155">
        <v>2</v>
      </c>
      <c r="C9" s="156">
        <v>3</v>
      </c>
      <c r="D9" s="156">
        <v>4</v>
      </c>
      <c r="E9" s="156">
        <v>5</v>
      </c>
      <c r="F9" s="156">
        <v>6</v>
      </c>
      <c r="G9" s="156">
        <v>7</v>
      </c>
      <c r="H9" s="156">
        <v>8</v>
      </c>
      <c r="I9" s="156">
        <v>9</v>
      </c>
      <c r="J9" s="156">
        <v>10</v>
      </c>
      <c r="K9" s="104"/>
    </row>
    <row r="10" spans="1:11" s="27" customFormat="1" ht="30">
      <c r="A10" s="427">
        <v>1</v>
      </c>
      <c r="B10" s="428" t="s">
        <v>588</v>
      </c>
      <c r="C10" s="154" t="s">
        <v>589</v>
      </c>
      <c r="D10" s="427" t="s">
        <v>220</v>
      </c>
      <c r="E10" s="429">
        <v>40462</v>
      </c>
      <c r="F10" s="430">
        <v>0</v>
      </c>
      <c r="G10" s="431">
        <v>0</v>
      </c>
      <c r="H10" s="430">
        <v>0</v>
      </c>
      <c r="I10" s="430">
        <v>0</v>
      </c>
      <c r="J10" s="432"/>
      <c r="K10" s="104"/>
    </row>
    <row r="11" spans="1:11" ht="30">
      <c r="A11" s="427">
        <v>2</v>
      </c>
      <c r="B11" s="428" t="s">
        <v>590</v>
      </c>
      <c r="C11" s="154" t="s">
        <v>591</v>
      </c>
      <c r="D11" s="427" t="s">
        <v>220</v>
      </c>
      <c r="E11" s="433">
        <v>38512</v>
      </c>
      <c r="F11" s="434">
        <v>275713.96999999997</v>
      </c>
      <c r="G11" s="435">
        <v>267558</v>
      </c>
      <c r="H11" s="434">
        <v>350928.04</v>
      </c>
      <c r="I11" s="434">
        <v>192343.93</v>
      </c>
      <c r="J11" s="436"/>
    </row>
    <row r="12" spans="1:11" ht="45">
      <c r="A12" s="427">
        <v>3</v>
      </c>
      <c r="B12" s="428" t="s">
        <v>590</v>
      </c>
      <c r="C12" s="437" t="s">
        <v>592</v>
      </c>
      <c r="D12" s="438" t="s">
        <v>593</v>
      </c>
      <c r="E12" s="433">
        <v>38513</v>
      </c>
      <c r="F12" s="439">
        <v>3398.31</v>
      </c>
      <c r="G12" s="440">
        <v>11788.87</v>
      </c>
      <c r="H12" s="441">
        <v>11162.97</v>
      </c>
      <c r="I12" s="439">
        <v>4024.2</v>
      </c>
      <c r="J12" s="442"/>
    </row>
    <row r="13" spans="1:11" ht="45">
      <c r="A13" s="427">
        <v>4</v>
      </c>
      <c r="B13" s="443" t="s">
        <v>590</v>
      </c>
      <c r="C13" s="437" t="s">
        <v>592</v>
      </c>
      <c r="D13" s="438" t="s">
        <v>594</v>
      </c>
      <c r="E13" s="433">
        <v>38512</v>
      </c>
      <c r="F13" s="444">
        <v>0</v>
      </c>
      <c r="G13" s="444">
        <v>0</v>
      </c>
      <c r="H13" s="444">
        <v>0</v>
      </c>
      <c r="I13" s="444">
        <v>0</v>
      </c>
      <c r="J13" s="103"/>
    </row>
    <row r="14" spans="1:11" ht="30">
      <c r="A14" s="427">
        <v>5</v>
      </c>
      <c r="B14" s="428" t="s">
        <v>590</v>
      </c>
      <c r="C14" s="437" t="s">
        <v>596</v>
      </c>
      <c r="D14" s="427" t="s">
        <v>220</v>
      </c>
      <c r="E14" s="433">
        <v>38513</v>
      </c>
      <c r="F14" s="445">
        <v>757.57</v>
      </c>
      <c r="G14" s="445">
        <v>10900</v>
      </c>
      <c r="H14" s="445">
        <v>9891.2199999999993</v>
      </c>
      <c r="I14" s="445">
        <v>1766.35</v>
      </c>
      <c r="J14" s="243"/>
    </row>
    <row r="15" spans="1:11" ht="30">
      <c r="A15" s="427">
        <v>6</v>
      </c>
      <c r="B15" s="428" t="s">
        <v>590</v>
      </c>
      <c r="C15" s="154" t="s">
        <v>595</v>
      </c>
      <c r="D15" s="427" t="s">
        <v>220</v>
      </c>
      <c r="E15" s="433">
        <v>38514</v>
      </c>
      <c r="F15" s="445">
        <v>2785.16</v>
      </c>
      <c r="G15" s="445">
        <v>42501.23</v>
      </c>
      <c r="H15" s="445">
        <v>40001.75</v>
      </c>
      <c r="I15" s="445">
        <v>5284.64</v>
      </c>
      <c r="J15" s="243"/>
    </row>
    <row r="16" spans="1:11" ht="15.75">
      <c r="A16" s="153">
        <v>1</v>
      </c>
      <c r="B16" s="63"/>
      <c r="C16" s="154"/>
      <c r="D16" s="446"/>
      <c r="E16" s="151"/>
      <c r="F16" s="447"/>
      <c r="G16" s="447"/>
      <c r="H16" s="447"/>
      <c r="I16" s="447"/>
      <c r="J16" s="447"/>
    </row>
    <row r="17" spans="1:10">
      <c r="A17" s="103"/>
      <c r="B17" s="103"/>
      <c r="C17" s="252"/>
      <c r="D17" s="103"/>
      <c r="E17" s="103"/>
      <c r="F17" s="252"/>
      <c r="G17" s="253"/>
      <c r="H17" s="253"/>
      <c r="I17" s="100"/>
      <c r="J17" s="100"/>
    </row>
    <row r="18" spans="1:10">
      <c r="A18" s="100"/>
      <c r="B18" s="103"/>
      <c r="C18" s="215" t="s">
        <v>262</v>
      </c>
      <c r="D18" s="215"/>
      <c r="E18" s="103"/>
      <c r="F18" s="103" t="s">
        <v>267</v>
      </c>
      <c r="G18" s="100"/>
      <c r="H18" s="100"/>
      <c r="I18" s="100"/>
      <c r="J18" s="100"/>
    </row>
    <row r="19" spans="1:10">
      <c r="A19" s="100"/>
      <c r="B19" s="103"/>
      <c r="C19" s="216" t="s">
        <v>139</v>
      </c>
      <c r="D19" s="103"/>
      <c r="E19" s="103"/>
      <c r="F19" s="103" t="s">
        <v>263</v>
      </c>
      <c r="G19" s="100"/>
      <c r="H19" s="100"/>
      <c r="I19" s="100"/>
      <c r="J19" s="100"/>
    </row>
    <row r="20" spans="1:10" customFormat="1">
      <c r="A20" s="100"/>
      <c r="B20" s="103"/>
      <c r="C20" s="103"/>
      <c r="D20" s="216"/>
      <c r="E20" s="100"/>
      <c r="F20" s="100"/>
      <c r="G20" s="100"/>
      <c r="H20" s="100"/>
      <c r="I20" s="100"/>
      <c r="J20" s="100"/>
    </row>
    <row r="21" spans="1:10" customFormat="1" ht="12.75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6"/>
    <dataValidation allowBlank="1" showInputMessage="1" showErrorMessage="1" prompt="თვე/დღე/წელი" sqref="J16 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B25" sqref="B2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3" t="s">
        <v>295</v>
      </c>
      <c r="B1" s="75"/>
      <c r="C1" s="519" t="s">
        <v>109</v>
      </c>
      <c r="D1" s="519"/>
      <c r="E1" s="107"/>
    </row>
    <row r="2" spans="1:7">
      <c r="A2" s="75" t="s">
        <v>140</v>
      </c>
      <c r="B2" s="75"/>
      <c r="C2" s="517" t="s">
        <v>677</v>
      </c>
      <c r="D2" s="518"/>
      <c r="E2" s="107"/>
    </row>
    <row r="3" spans="1:7">
      <c r="A3" s="73"/>
      <c r="B3" s="75"/>
      <c r="C3" s="74"/>
      <c r="D3" s="74"/>
      <c r="E3" s="107"/>
    </row>
    <row r="4" spans="1:7">
      <c r="A4" s="76" t="s">
        <v>268</v>
      </c>
      <c r="B4" s="101"/>
      <c r="C4" s="102"/>
      <c r="D4" s="75"/>
      <c r="E4" s="107"/>
    </row>
    <row r="5" spans="1:7">
      <c r="A5" s="219">
        <f>'ფორმა N1'!A5</f>
        <v>0</v>
      </c>
      <c r="B5" s="507" t="s">
        <v>676</v>
      </c>
      <c r="C5" s="507"/>
      <c r="E5" s="107"/>
    </row>
    <row r="6" spans="1:7">
      <c r="A6" s="103"/>
      <c r="B6" s="103"/>
      <c r="C6" s="103"/>
      <c r="D6" s="104"/>
      <c r="E6" s="107"/>
    </row>
    <row r="7" spans="1:7">
      <c r="A7" s="75"/>
      <c r="B7" s="75"/>
      <c r="C7" s="75"/>
      <c r="D7" s="75"/>
      <c r="E7" s="107"/>
    </row>
    <row r="8" spans="1:7" s="6" customFormat="1" ht="39" customHeight="1">
      <c r="A8" s="105" t="s">
        <v>64</v>
      </c>
      <c r="B8" s="78" t="s">
        <v>243</v>
      </c>
      <c r="C8" s="78" t="s">
        <v>66</v>
      </c>
      <c r="D8" s="78" t="s">
        <v>67</v>
      </c>
      <c r="E8" s="107"/>
    </row>
    <row r="9" spans="1:7" s="7" customFormat="1" ht="16.5" customHeight="1">
      <c r="A9" s="220">
        <v>1</v>
      </c>
      <c r="B9" s="220" t="s">
        <v>65</v>
      </c>
      <c r="C9" s="84">
        <f>SUM(C10,C26)</f>
        <v>267558</v>
      </c>
      <c r="D9" s="84">
        <f>SUM(D10,D26)</f>
        <v>267558</v>
      </c>
      <c r="E9" s="107"/>
    </row>
    <row r="10" spans="1:7" s="7" customFormat="1" ht="16.5" customHeight="1">
      <c r="A10" s="86">
        <v>1.1000000000000001</v>
      </c>
      <c r="B10" s="86" t="s">
        <v>80</v>
      </c>
      <c r="C10" s="84">
        <f>SUM(C11,C12,C16,C19,C25,C26)</f>
        <v>267558</v>
      </c>
      <c r="D10" s="84">
        <f>SUM(D11,D12,D16,D19,D24,D25)</f>
        <v>267558</v>
      </c>
      <c r="E10" s="107"/>
    </row>
    <row r="11" spans="1:7" s="9" customFormat="1" ht="16.5" customHeight="1">
      <c r="A11" s="87" t="s">
        <v>30</v>
      </c>
      <c r="B11" s="87" t="s">
        <v>79</v>
      </c>
      <c r="C11" s="8"/>
      <c r="D11" s="8"/>
      <c r="E11" s="107"/>
    </row>
    <row r="12" spans="1:7" s="10" customFormat="1" ht="16.5" customHeight="1">
      <c r="A12" s="87" t="s">
        <v>31</v>
      </c>
      <c r="B12" s="87" t="s">
        <v>301</v>
      </c>
      <c r="C12" s="106">
        <f>SUM(C14:C15)</f>
        <v>0</v>
      </c>
      <c r="D12" s="106">
        <f>SUM(D14:D15)</f>
        <v>0</v>
      </c>
      <c r="E12" s="107"/>
      <c r="G12" s="67"/>
    </row>
    <row r="13" spans="1:7" s="3" customFormat="1" ht="16.5" customHeight="1">
      <c r="A13" s="96" t="s">
        <v>81</v>
      </c>
      <c r="B13" s="96" t="s">
        <v>304</v>
      </c>
      <c r="C13" s="8"/>
      <c r="D13" s="8"/>
      <c r="E13" s="107"/>
    </row>
    <row r="14" spans="1:7" s="3" customFormat="1" ht="16.5" customHeight="1">
      <c r="A14" s="96" t="s">
        <v>468</v>
      </c>
      <c r="B14" s="96" t="s">
        <v>467</v>
      </c>
      <c r="C14" s="8"/>
      <c r="D14" s="8"/>
      <c r="E14" s="107"/>
    </row>
    <row r="15" spans="1:7" s="3" customFormat="1" ht="16.5" customHeight="1">
      <c r="A15" s="96" t="s">
        <v>469</v>
      </c>
      <c r="B15" s="96" t="s">
        <v>97</v>
      </c>
      <c r="C15" s="8"/>
      <c r="D15" s="8"/>
      <c r="E15" s="107"/>
    </row>
    <row r="16" spans="1:7" s="3" customFormat="1" ht="16.5" customHeight="1">
      <c r="A16" s="87" t="s">
        <v>82</v>
      </c>
      <c r="B16" s="87" t="s">
        <v>83</v>
      </c>
      <c r="C16" s="106">
        <f>SUM(C17:C18)</f>
        <v>266738</v>
      </c>
      <c r="D16" s="106">
        <f>SUM(D17:D18)</f>
        <v>266738</v>
      </c>
      <c r="E16" s="107"/>
    </row>
    <row r="17" spans="1:5" s="3" customFormat="1" ht="16.5" customHeight="1">
      <c r="A17" s="96" t="s">
        <v>84</v>
      </c>
      <c r="B17" s="96" t="s">
        <v>86</v>
      </c>
      <c r="C17" s="8">
        <v>216854</v>
      </c>
      <c r="D17" s="8">
        <v>216854</v>
      </c>
      <c r="E17" s="107"/>
    </row>
    <row r="18" spans="1:5" s="3" customFormat="1" ht="30">
      <c r="A18" s="96" t="s">
        <v>85</v>
      </c>
      <c r="B18" s="96" t="s">
        <v>110</v>
      </c>
      <c r="C18" s="8">
        <v>49884</v>
      </c>
      <c r="D18" s="8">
        <v>49884</v>
      </c>
      <c r="E18" s="107"/>
    </row>
    <row r="19" spans="1:5" s="3" customFormat="1" ht="16.5" customHeight="1">
      <c r="A19" s="87" t="s">
        <v>87</v>
      </c>
      <c r="B19" s="87" t="s">
        <v>393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>
      <c r="A20" s="96" t="s">
        <v>88</v>
      </c>
      <c r="B20" s="96" t="s">
        <v>89</v>
      </c>
      <c r="C20" s="8"/>
      <c r="D20" s="8"/>
      <c r="E20" s="107"/>
    </row>
    <row r="21" spans="1:5" s="3" customFormat="1" ht="30">
      <c r="A21" s="96" t="s">
        <v>92</v>
      </c>
      <c r="B21" s="96" t="s">
        <v>90</v>
      </c>
      <c r="C21" s="8"/>
      <c r="D21" s="8"/>
      <c r="E21" s="107"/>
    </row>
    <row r="22" spans="1:5" s="3" customFormat="1" ht="16.5" customHeight="1">
      <c r="A22" s="96" t="s">
        <v>93</v>
      </c>
      <c r="B22" s="96" t="s">
        <v>91</v>
      </c>
      <c r="C22" s="8"/>
      <c r="D22" s="8"/>
      <c r="E22" s="107"/>
    </row>
    <row r="23" spans="1:5" s="3" customFormat="1" ht="16.5" customHeight="1">
      <c r="A23" s="96" t="s">
        <v>94</v>
      </c>
      <c r="B23" s="96" t="s">
        <v>410</v>
      </c>
      <c r="C23" s="8"/>
      <c r="D23" s="8"/>
      <c r="E23" s="107"/>
    </row>
    <row r="24" spans="1:5" s="3" customFormat="1" ht="16.5" customHeight="1">
      <c r="A24" s="87" t="s">
        <v>95</v>
      </c>
      <c r="B24" s="87" t="s">
        <v>411</v>
      </c>
      <c r="C24" s="243"/>
      <c r="D24" s="8"/>
      <c r="E24" s="107"/>
    </row>
    <row r="25" spans="1:5" s="3" customFormat="1">
      <c r="A25" s="87" t="s">
        <v>245</v>
      </c>
      <c r="B25" s="87" t="s">
        <v>684</v>
      </c>
      <c r="C25" s="8">
        <v>820</v>
      </c>
      <c r="D25" s="8">
        <v>820</v>
      </c>
      <c r="E25" s="107"/>
    </row>
    <row r="26" spans="1:5" ht="16.5" customHeight="1">
      <c r="A26" s="86">
        <v>1.2</v>
      </c>
      <c r="B26" s="86" t="s">
        <v>96</v>
      </c>
      <c r="C26" s="84">
        <f>SUM(C27,C35)</f>
        <v>0</v>
      </c>
      <c r="D26" s="84">
        <f>SUM(D27,D35)</f>
        <v>0</v>
      </c>
      <c r="E26" s="107"/>
    </row>
    <row r="27" spans="1:5" ht="16.5" customHeight="1">
      <c r="A27" s="87" t="s">
        <v>32</v>
      </c>
      <c r="B27" s="87" t="s">
        <v>304</v>
      </c>
      <c r="C27" s="106">
        <f>SUM(C28:C30)</f>
        <v>0</v>
      </c>
      <c r="D27" s="106">
        <f>SUM(D28:D30)</f>
        <v>0</v>
      </c>
      <c r="E27" s="107"/>
    </row>
    <row r="28" spans="1:5">
      <c r="A28" s="228" t="s">
        <v>98</v>
      </c>
      <c r="B28" s="228" t="s">
        <v>302</v>
      </c>
      <c r="C28" s="8"/>
      <c r="D28" s="8"/>
      <c r="E28" s="107"/>
    </row>
    <row r="29" spans="1:5">
      <c r="A29" s="228" t="s">
        <v>99</v>
      </c>
      <c r="B29" s="228" t="s">
        <v>305</v>
      </c>
      <c r="C29" s="8"/>
      <c r="D29" s="8"/>
      <c r="E29" s="107"/>
    </row>
    <row r="30" spans="1:5">
      <c r="A30" s="228" t="s">
        <v>419</v>
      </c>
      <c r="B30" s="228" t="s">
        <v>303</v>
      </c>
      <c r="C30" s="8"/>
      <c r="D30" s="8"/>
      <c r="E30" s="107"/>
    </row>
    <row r="31" spans="1:5">
      <c r="A31" s="87" t="s">
        <v>33</v>
      </c>
      <c r="B31" s="87" t="s">
        <v>467</v>
      </c>
      <c r="C31" s="106">
        <f>SUM(C32:C34)</f>
        <v>0</v>
      </c>
      <c r="D31" s="106">
        <f>SUM(D32:D34)</f>
        <v>0</v>
      </c>
      <c r="E31" s="107"/>
    </row>
    <row r="32" spans="1:5">
      <c r="A32" s="228" t="s">
        <v>12</v>
      </c>
      <c r="B32" s="228" t="s">
        <v>470</v>
      </c>
      <c r="C32" s="8"/>
      <c r="D32" s="8"/>
      <c r="E32" s="107"/>
    </row>
    <row r="33" spans="1:9">
      <c r="A33" s="228" t="s">
        <v>13</v>
      </c>
      <c r="B33" s="228" t="s">
        <v>471</v>
      </c>
      <c r="C33" s="8"/>
      <c r="D33" s="8"/>
      <c r="E33" s="107"/>
    </row>
    <row r="34" spans="1:9">
      <c r="A34" s="228" t="s">
        <v>275</v>
      </c>
      <c r="B34" s="228" t="s">
        <v>472</v>
      </c>
      <c r="C34" s="8"/>
      <c r="D34" s="8"/>
      <c r="E34" s="107"/>
    </row>
    <row r="35" spans="1:9">
      <c r="A35" s="87" t="s">
        <v>34</v>
      </c>
      <c r="B35" s="241" t="s">
        <v>416</v>
      </c>
      <c r="C35" s="8"/>
      <c r="D35" s="8"/>
      <c r="E35" s="107"/>
    </row>
    <row r="36" spans="1:9">
      <c r="D36" s="27"/>
      <c r="E36" s="108"/>
      <c r="F36" s="27"/>
    </row>
    <row r="37" spans="1:9">
      <c r="A37" s="1"/>
      <c r="D37" s="27"/>
      <c r="E37" s="108"/>
      <c r="F37" s="27"/>
    </row>
    <row r="38" spans="1:9">
      <c r="D38" s="27"/>
      <c r="E38" s="108"/>
      <c r="F38" s="27"/>
    </row>
    <row r="39" spans="1:9">
      <c r="D39" s="27"/>
      <c r="E39" s="108"/>
      <c r="F39" s="27"/>
    </row>
    <row r="40" spans="1:9">
      <c r="A40" s="68" t="s">
        <v>107</v>
      </c>
      <c r="D40" s="27"/>
      <c r="E40" s="108"/>
      <c r="F40" s="27"/>
    </row>
    <row r="41" spans="1:9">
      <c r="D41" s="27"/>
      <c r="E41" s="109"/>
      <c r="F41" s="109"/>
      <c r="G41"/>
      <c r="H41"/>
      <c r="I41"/>
    </row>
    <row r="42" spans="1:9">
      <c r="D42" s="110"/>
      <c r="E42" s="109"/>
      <c r="F42" s="109"/>
      <c r="G42"/>
      <c r="H42"/>
      <c r="I42"/>
    </row>
    <row r="43" spans="1:9">
      <c r="A43"/>
      <c r="B43" s="68" t="s">
        <v>265</v>
      </c>
      <c r="D43" s="110"/>
      <c r="E43" s="109"/>
      <c r="F43" s="109"/>
      <c r="G43"/>
      <c r="H43"/>
      <c r="I43"/>
    </row>
    <row r="44" spans="1:9">
      <c r="A44"/>
      <c r="B44" s="2" t="s">
        <v>264</v>
      </c>
      <c r="D44" s="110"/>
      <c r="E44" s="109"/>
      <c r="F44" s="109"/>
      <c r="G44"/>
      <c r="H44"/>
      <c r="I44"/>
    </row>
    <row r="45" spans="1:9" customFormat="1" ht="12.75">
      <c r="B45" s="65" t="s">
        <v>139</v>
      </c>
      <c r="D45" s="109"/>
      <c r="E45" s="109"/>
      <c r="F45" s="109"/>
    </row>
    <row r="46" spans="1:9">
      <c r="D46" s="27"/>
      <c r="E46" s="108"/>
      <c r="F46" s="27"/>
    </row>
  </sheetData>
  <mergeCells count="3">
    <mergeCell ref="C2:D2"/>
    <mergeCell ref="C1:D1"/>
    <mergeCell ref="B5:C5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>
      <c r="A1" s="73" t="s">
        <v>355</v>
      </c>
      <c r="B1" s="75"/>
      <c r="C1" s="75"/>
      <c r="D1" s="75"/>
      <c r="E1" s="75"/>
      <c r="F1" s="75"/>
      <c r="G1" s="161" t="s">
        <v>109</v>
      </c>
      <c r="H1" s="162"/>
    </row>
    <row r="2" spans="1:8">
      <c r="A2" s="75" t="s">
        <v>140</v>
      </c>
      <c r="B2" s="75"/>
      <c r="C2" s="75"/>
      <c r="D2" s="75"/>
      <c r="E2" s="75"/>
      <c r="F2" s="75"/>
      <c r="G2" s="424" t="s">
        <v>677</v>
      </c>
      <c r="H2" s="162"/>
    </row>
    <row r="3" spans="1:8">
      <c r="A3" s="75"/>
      <c r="B3" s="75"/>
      <c r="C3" s="75"/>
      <c r="D3" s="75"/>
      <c r="E3" s="75"/>
      <c r="F3" s="75"/>
      <c r="G3" s="101"/>
      <c r="H3" s="162"/>
    </row>
    <row r="4" spans="1:8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>
      <c r="A5" s="205">
        <f>'ფორმა N1'!A5</f>
        <v>0</v>
      </c>
      <c r="B5" s="205"/>
      <c r="C5" s="502" t="s">
        <v>676</v>
      </c>
      <c r="D5" s="502"/>
      <c r="E5" s="358"/>
      <c r="F5" s="359"/>
      <c r="G5" s="205"/>
      <c r="H5" s="103"/>
    </row>
    <row r="6" spans="1:8">
      <c r="A6" s="76"/>
      <c r="B6" s="75"/>
      <c r="C6" s="75"/>
      <c r="D6" s="75"/>
      <c r="E6" s="75"/>
      <c r="F6" s="125"/>
      <c r="G6" s="75"/>
      <c r="H6" s="103"/>
    </row>
    <row r="7" spans="1:8">
      <c r="A7" s="75"/>
      <c r="B7" s="75"/>
      <c r="C7" s="75"/>
      <c r="D7" s="75"/>
      <c r="E7" s="75"/>
      <c r="F7" s="75"/>
      <c r="G7" s="75"/>
      <c r="H7" s="104"/>
    </row>
    <row r="8" spans="1:8" ht="45.75" customHeight="1">
      <c r="A8" s="163" t="s">
        <v>306</v>
      </c>
      <c r="B8" s="163" t="s">
        <v>141</v>
      </c>
      <c r="C8" s="164" t="s">
        <v>353</v>
      </c>
      <c r="D8" s="164" t="s">
        <v>354</v>
      </c>
      <c r="E8" s="164" t="s">
        <v>269</v>
      </c>
      <c r="F8" s="163" t="s">
        <v>311</v>
      </c>
      <c r="G8" s="164" t="s">
        <v>307</v>
      </c>
      <c r="H8" s="104"/>
    </row>
    <row r="9" spans="1:8">
      <c r="A9" s="165" t="s">
        <v>308</v>
      </c>
      <c r="B9" s="166"/>
      <c r="C9" s="167"/>
      <c r="D9" s="168"/>
      <c r="E9" s="168"/>
      <c r="F9" s="168"/>
      <c r="G9" s="169"/>
      <c r="H9" s="104"/>
    </row>
    <row r="10" spans="1:8" ht="15.75">
      <c r="A10" s="166">
        <v>1</v>
      </c>
      <c r="B10" s="151"/>
      <c r="C10" s="170"/>
      <c r="D10" s="171"/>
      <c r="E10" s="171"/>
      <c r="F10" s="171"/>
      <c r="G10" s="172" t="str">
        <f>IF(ISBLANK(B10),"",G9+C10-D10)</f>
        <v/>
      </c>
      <c r="H10" s="104"/>
    </row>
    <row r="11" spans="1:8" ht="15.75">
      <c r="A11" s="166">
        <v>2</v>
      </c>
      <c r="B11" s="151"/>
      <c r="C11" s="170"/>
      <c r="D11" s="171"/>
      <c r="E11" s="171"/>
      <c r="F11" s="171"/>
      <c r="G11" s="172" t="str">
        <f t="shared" ref="G11:G38" si="0">IF(ISBLANK(B11),"",G10+C11-D11)</f>
        <v/>
      </c>
      <c r="H11" s="104"/>
    </row>
    <row r="12" spans="1:8" ht="15.75">
      <c r="A12" s="166">
        <v>3</v>
      </c>
      <c r="B12" s="151"/>
      <c r="C12" s="170"/>
      <c r="D12" s="171"/>
      <c r="E12" s="171"/>
      <c r="F12" s="171"/>
      <c r="G12" s="172" t="str">
        <f t="shared" si="0"/>
        <v/>
      </c>
      <c r="H12" s="104"/>
    </row>
    <row r="13" spans="1:8" ht="15.75">
      <c r="A13" s="166">
        <v>4</v>
      </c>
      <c r="B13" s="151"/>
      <c r="C13" s="170"/>
      <c r="D13" s="171"/>
      <c r="E13" s="171"/>
      <c r="F13" s="171"/>
      <c r="G13" s="172" t="str">
        <f t="shared" si="0"/>
        <v/>
      </c>
      <c r="H13" s="104"/>
    </row>
    <row r="14" spans="1:8" ht="15.75">
      <c r="A14" s="166">
        <v>5</v>
      </c>
      <c r="B14" s="151"/>
      <c r="C14" s="170"/>
      <c r="D14" s="171"/>
      <c r="E14" s="171"/>
      <c r="F14" s="171"/>
      <c r="G14" s="172" t="str">
        <f t="shared" si="0"/>
        <v/>
      </c>
      <c r="H14" s="104"/>
    </row>
    <row r="15" spans="1:8" ht="15.75">
      <c r="A15" s="166">
        <v>6</v>
      </c>
      <c r="B15" s="151"/>
      <c r="C15" s="170"/>
      <c r="D15" s="171"/>
      <c r="E15" s="171"/>
      <c r="F15" s="171"/>
      <c r="G15" s="172" t="str">
        <f t="shared" si="0"/>
        <v/>
      </c>
      <c r="H15" s="104"/>
    </row>
    <row r="16" spans="1:8" ht="15.75">
      <c r="A16" s="166">
        <v>7</v>
      </c>
      <c r="B16" s="151"/>
      <c r="C16" s="170"/>
      <c r="D16" s="171"/>
      <c r="E16" s="171"/>
      <c r="F16" s="171"/>
      <c r="G16" s="172" t="str">
        <f t="shared" si="0"/>
        <v/>
      </c>
      <c r="H16" s="104"/>
    </row>
    <row r="17" spans="1:8" ht="15.75">
      <c r="A17" s="166">
        <v>8</v>
      </c>
      <c r="B17" s="151"/>
      <c r="C17" s="170"/>
      <c r="D17" s="171"/>
      <c r="E17" s="171"/>
      <c r="F17" s="171"/>
      <c r="G17" s="172" t="str">
        <f t="shared" si="0"/>
        <v/>
      </c>
      <c r="H17" s="104"/>
    </row>
    <row r="18" spans="1:8" ht="15.75">
      <c r="A18" s="166">
        <v>9</v>
      </c>
      <c r="B18" s="151"/>
      <c r="C18" s="170"/>
      <c r="D18" s="171"/>
      <c r="E18" s="171"/>
      <c r="F18" s="171"/>
      <c r="G18" s="172" t="str">
        <f t="shared" si="0"/>
        <v/>
      </c>
      <c r="H18" s="104"/>
    </row>
    <row r="19" spans="1:8" ht="15.75">
      <c r="A19" s="166">
        <v>10</v>
      </c>
      <c r="B19" s="151"/>
      <c r="C19" s="170"/>
      <c r="D19" s="171"/>
      <c r="E19" s="171"/>
      <c r="F19" s="171"/>
      <c r="G19" s="172" t="str">
        <f t="shared" si="0"/>
        <v/>
      </c>
      <c r="H19" s="104"/>
    </row>
    <row r="20" spans="1:8" ht="15.75">
      <c r="A20" s="166">
        <v>11</v>
      </c>
      <c r="B20" s="151"/>
      <c r="C20" s="170"/>
      <c r="D20" s="171"/>
      <c r="E20" s="171"/>
      <c r="F20" s="171"/>
      <c r="G20" s="172" t="str">
        <f t="shared" si="0"/>
        <v/>
      </c>
      <c r="H20" s="104"/>
    </row>
    <row r="21" spans="1:8" ht="15.75">
      <c r="A21" s="166">
        <v>12</v>
      </c>
      <c r="B21" s="151"/>
      <c r="C21" s="170"/>
      <c r="D21" s="171"/>
      <c r="E21" s="171"/>
      <c r="F21" s="171"/>
      <c r="G21" s="172" t="str">
        <f t="shared" si="0"/>
        <v/>
      </c>
      <c r="H21" s="104"/>
    </row>
    <row r="22" spans="1:8" ht="15.75">
      <c r="A22" s="166">
        <v>13</v>
      </c>
      <c r="B22" s="151"/>
      <c r="C22" s="170"/>
      <c r="D22" s="171"/>
      <c r="E22" s="171"/>
      <c r="F22" s="171"/>
      <c r="G22" s="172" t="str">
        <f t="shared" si="0"/>
        <v/>
      </c>
      <c r="H22" s="104"/>
    </row>
    <row r="23" spans="1:8" ht="15.75">
      <c r="A23" s="166">
        <v>14</v>
      </c>
      <c r="B23" s="151"/>
      <c r="C23" s="170"/>
      <c r="D23" s="171"/>
      <c r="E23" s="171"/>
      <c r="F23" s="171"/>
      <c r="G23" s="172" t="str">
        <f t="shared" si="0"/>
        <v/>
      </c>
      <c r="H23" s="104"/>
    </row>
    <row r="24" spans="1:8" ht="15.75">
      <c r="A24" s="166">
        <v>15</v>
      </c>
      <c r="B24" s="151"/>
      <c r="C24" s="170"/>
      <c r="D24" s="171"/>
      <c r="E24" s="171"/>
      <c r="F24" s="171"/>
      <c r="G24" s="172" t="str">
        <f t="shared" si="0"/>
        <v/>
      </c>
      <c r="H24" s="104"/>
    </row>
    <row r="25" spans="1:8" ht="15.75">
      <c r="A25" s="166">
        <v>16</v>
      </c>
      <c r="B25" s="151"/>
      <c r="C25" s="170"/>
      <c r="D25" s="171"/>
      <c r="E25" s="171"/>
      <c r="F25" s="171"/>
      <c r="G25" s="172" t="str">
        <f t="shared" si="0"/>
        <v/>
      </c>
      <c r="H25" s="104"/>
    </row>
    <row r="26" spans="1:8" ht="15.75">
      <c r="A26" s="166">
        <v>17</v>
      </c>
      <c r="B26" s="151"/>
      <c r="C26" s="170"/>
      <c r="D26" s="171"/>
      <c r="E26" s="171"/>
      <c r="F26" s="171"/>
      <c r="G26" s="172" t="str">
        <f t="shared" si="0"/>
        <v/>
      </c>
      <c r="H26" s="104"/>
    </row>
    <row r="27" spans="1:8" ht="15.75">
      <c r="A27" s="166">
        <v>18</v>
      </c>
      <c r="B27" s="151"/>
      <c r="C27" s="170"/>
      <c r="D27" s="171"/>
      <c r="E27" s="171"/>
      <c r="F27" s="171"/>
      <c r="G27" s="172" t="str">
        <f t="shared" si="0"/>
        <v/>
      </c>
      <c r="H27" s="104"/>
    </row>
    <row r="28" spans="1:8" ht="15.75">
      <c r="A28" s="166">
        <v>19</v>
      </c>
      <c r="B28" s="151"/>
      <c r="C28" s="170"/>
      <c r="D28" s="171"/>
      <c r="E28" s="171"/>
      <c r="F28" s="171"/>
      <c r="G28" s="172" t="str">
        <f t="shared" si="0"/>
        <v/>
      </c>
      <c r="H28" s="104"/>
    </row>
    <row r="29" spans="1:8" ht="15.75">
      <c r="A29" s="166">
        <v>20</v>
      </c>
      <c r="B29" s="151"/>
      <c r="C29" s="170"/>
      <c r="D29" s="171"/>
      <c r="E29" s="171"/>
      <c r="F29" s="171"/>
      <c r="G29" s="172" t="str">
        <f t="shared" si="0"/>
        <v/>
      </c>
      <c r="H29" s="104"/>
    </row>
    <row r="30" spans="1:8" ht="15.75">
      <c r="A30" s="166">
        <v>21</v>
      </c>
      <c r="B30" s="151"/>
      <c r="C30" s="173"/>
      <c r="D30" s="174"/>
      <c r="E30" s="174"/>
      <c r="F30" s="174"/>
      <c r="G30" s="172" t="str">
        <f t="shared" si="0"/>
        <v/>
      </c>
      <c r="H30" s="104"/>
    </row>
    <row r="31" spans="1:8" ht="15.75">
      <c r="A31" s="166">
        <v>22</v>
      </c>
      <c r="B31" s="151"/>
      <c r="C31" s="173"/>
      <c r="D31" s="174"/>
      <c r="E31" s="174"/>
      <c r="F31" s="174"/>
      <c r="G31" s="172" t="str">
        <f t="shared" si="0"/>
        <v/>
      </c>
      <c r="H31" s="104"/>
    </row>
    <row r="32" spans="1:8" ht="15.75">
      <c r="A32" s="166">
        <v>23</v>
      </c>
      <c r="B32" s="151"/>
      <c r="C32" s="173"/>
      <c r="D32" s="174"/>
      <c r="E32" s="174"/>
      <c r="F32" s="174"/>
      <c r="G32" s="172" t="str">
        <f t="shared" si="0"/>
        <v/>
      </c>
      <c r="H32" s="104"/>
    </row>
    <row r="33" spans="1:10" ht="15.75">
      <c r="A33" s="166">
        <v>24</v>
      </c>
      <c r="B33" s="151"/>
      <c r="C33" s="173"/>
      <c r="D33" s="174"/>
      <c r="E33" s="174"/>
      <c r="F33" s="174"/>
      <c r="G33" s="172" t="str">
        <f t="shared" si="0"/>
        <v/>
      </c>
      <c r="H33" s="104"/>
    </row>
    <row r="34" spans="1:10" ht="15.75">
      <c r="A34" s="166">
        <v>25</v>
      </c>
      <c r="B34" s="151"/>
      <c r="C34" s="173"/>
      <c r="D34" s="174"/>
      <c r="E34" s="174"/>
      <c r="F34" s="174"/>
      <c r="G34" s="172" t="str">
        <f t="shared" si="0"/>
        <v/>
      </c>
      <c r="H34" s="104"/>
    </row>
    <row r="35" spans="1:10" ht="15.75">
      <c r="A35" s="166">
        <v>26</v>
      </c>
      <c r="B35" s="151"/>
      <c r="C35" s="173"/>
      <c r="D35" s="174"/>
      <c r="E35" s="174"/>
      <c r="F35" s="174"/>
      <c r="G35" s="172" t="str">
        <f t="shared" si="0"/>
        <v/>
      </c>
      <c r="H35" s="104"/>
    </row>
    <row r="36" spans="1:10" ht="15.75">
      <c r="A36" s="166">
        <v>27</v>
      </c>
      <c r="B36" s="151"/>
      <c r="C36" s="173"/>
      <c r="D36" s="174"/>
      <c r="E36" s="174"/>
      <c r="F36" s="174"/>
      <c r="G36" s="172" t="str">
        <f t="shared" si="0"/>
        <v/>
      </c>
      <c r="H36" s="104"/>
    </row>
    <row r="37" spans="1:10" ht="15.75">
      <c r="A37" s="166">
        <v>28</v>
      </c>
      <c r="B37" s="151"/>
      <c r="C37" s="173"/>
      <c r="D37" s="174"/>
      <c r="E37" s="174"/>
      <c r="F37" s="174"/>
      <c r="G37" s="172" t="str">
        <f t="shared" si="0"/>
        <v/>
      </c>
      <c r="H37" s="104"/>
    </row>
    <row r="38" spans="1:10" ht="15.75">
      <c r="A38" s="166">
        <v>29</v>
      </c>
      <c r="B38" s="151"/>
      <c r="C38" s="173"/>
      <c r="D38" s="174"/>
      <c r="E38" s="174"/>
      <c r="F38" s="174"/>
      <c r="G38" s="172" t="str">
        <f t="shared" si="0"/>
        <v/>
      </c>
      <c r="H38" s="104"/>
    </row>
    <row r="39" spans="1:10" ht="15.75">
      <c r="A39" s="166" t="s">
        <v>272</v>
      </c>
      <c r="B39" s="151"/>
      <c r="C39" s="173"/>
      <c r="D39" s="174"/>
      <c r="E39" s="174"/>
      <c r="F39" s="174"/>
      <c r="G39" s="172" t="str">
        <f>IF(ISBLANK(B39),"",#REF!+C39-D39)</f>
        <v/>
      </c>
      <c r="H39" s="104"/>
    </row>
    <row r="40" spans="1:10">
      <c r="A40" s="175" t="s">
        <v>309</v>
      </c>
      <c r="B40" s="176"/>
      <c r="C40" s="177"/>
      <c r="D40" s="178"/>
      <c r="E40" s="178"/>
      <c r="F40" s="179"/>
      <c r="G40" s="180" t="str">
        <f>G39</f>
        <v/>
      </c>
      <c r="H40" s="104"/>
    </row>
    <row r="44" spans="1:10">
      <c r="B44" s="183" t="s">
        <v>107</v>
      </c>
      <c r="F44" s="184"/>
    </row>
    <row r="45" spans="1:10">
      <c r="F45" s="182"/>
      <c r="G45" s="182"/>
      <c r="H45" s="182"/>
      <c r="I45" s="182"/>
      <c r="J45" s="182"/>
    </row>
    <row r="46" spans="1:10">
      <c r="C46" s="185"/>
      <c r="F46" s="185"/>
      <c r="G46" s="186"/>
      <c r="H46" s="182"/>
      <c r="I46" s="182"/>
      <c r="J46" s="182"/>
    </row>
    <row r="47" spans="1:10">
      <c r="A47" s="182"/>
      <c r="C47" s="187" t="s">
        <v>262</v>
      </c>
      <c r="F47" s="188" t="s">
        <v>267</v>
      </c>
      <c r="G47" s="186"/>
      <c r="H47" s="182"/>
      <c r="I47" s="182"/>
      <c r="J47" s="182"/>
    </row>
    <row r="48" spans="1:10">
      <c r="A48" s="182"/>
      <c r="C48" s="189" t="s">
        <v>139</v>
      </c>
      <c r="F48" s="181" t="s">
        <v>263</v>
      </c>
      <c r="G48" s="182"/>
      <c r="H48" s="182"/>
      <c r="I48" s="182"/>
      <c r="J48" s="182"/>
    </row>
    <row r="49" spans="2:2" s="182" customFormat="1">
      <c r="B49" s="181"/>
    </row>
    <row r="50" spans="2:2" s="182" customFormat="1" ht="12.75"/>
    <row r="51" spans="2:2" s="182" customFormat="1" ht="12.75"/>
    <row r="52" spans="2:2" s="182" customFormat="1" ht="12.75"/>
    <row r="53" spans="2:2" s="18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6" t="s">
        <v>298</v>
      </c>
      <c r="B1" s="137"/>
      <c r="C1" s="137"/>
      <c r="D1" s="137"/>
      <c r="E1" s="137"/>
      <c r="F1" s="77"/>
      <c r="G1" s="77"/>
      <c r="H1" s="77"/>
      <c r="I1" s="531" t="s">
        <v>109</v>
      </c>
      <c r="J1" s="531"/>
      <c r="K1" s="143"/>
    </row>
    <row r="2" spans="1:12" s="23" customFormat="1" ht="15">
      <c r="A2" s="104" t="s">
        <v>140</v>
      </c>
      <c r="B2" s="137"/>
      <c r="C2" s="137"/>
      <c r="D2" s="137"/>
      <c r="E2" s="137"/>
      <c r="F2" s="138"/>
      <c r="G2" s="139"/>
      <c r="H2" s="139"/>
      <c r="I2" s="517" t="s">
        <v>677</v>
      </c>
      <c r="J2" s="518"/>
      <c r="K2" s="143"/>
    </row>
    <row r="3" spans="1:12" s="23" customFormat="1" ht="15">
      <c r="A3" s="137"/>
      <c r="B3" s="137"/>
      <c r="C3" s="137"/>
      <c r="D3" s="137"/>
      <c r="E3" s="137"/>
      <c r="F3" s="138"/>
      <c r="G3" s="139"/>
      <c r="H3" s="139"/>
      <c r="I3" s="140"/>
      <c r="J3" s="74"/>
      <c r="K3" s="143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5"/>
      <c r="J4" s="75"/>
      <c r="K4" s="104"/>
      <c r="L4" s="23"/>
    </row>
    <row r="5" spans="1:12" s="2" customFormat="1" ht="15">
      <c r="A5" s="502" t="s">
        <v>676</v>
      </c>
      <c r="B5" s="502"/>
      <c r="C5" s="358"/>
      <c r="D5" s="359"/>
      <c r="E5" s="119"/>
      <c r="F5" s="59"/>
      <c r="G5" s="59"/>
      <c r="H5" s="59"/>
      <c r="I5" s="131"/>
      <c r="J5" s="59"/>
      <c r="K5" s="104"/>
    </row>
    <row r="6" spans="1:12" s="23" customFormat="1" ht="15">
      <c r="A6" s="75"/>
      <c r="B6" s="75"/>
      <c r="C6" s="75"/>
      <c r="D6" s="125"/>
      <c r="E6" s="137"/>
      <c r="F6" s="137"/>
      <c r="G6" s="137"/>
      <c r="H6" s="137"/>
      <c r="I6" s="137"/>
      <c r="J6" s="137"/>
      <c r="K6" s="143"/>
    </row>
    <row r="7" spans="1:12" ht="45">
      <c r="A7" s="132"/>
      <c r="B7" s="533" t="s">
        <v>219</v>
      </c>
      <c r="C7" s="533"/>
      <c r="D7" s="533" t="s">
        <v>286</v>
      </c>
      <c r="E7" s="533"/>
      <c r="F7" s="533" t="s">
        <v>287</v>
      </c>
      <c r="G7" s="533"/>
      <c r="H7" s="150" t="s">
        <v>273</v>
      </c>
      <c r="I7" s="533" t="s">
        <v>222</v>
      </c>
      <c r="J7" s="533"/>
      <c r="K7" s="144"/>
    </row>
    <row r="8" spans="1:12" ht="15">
      <c r="A8" s="133" t="s">
        <v>115</v>
      </c>
      <c r="B8" s="134" t="s">
        <v>221</v>
      </c>
      <c r="C8" s="135" t="s">
        <v>220</v>
      </c>
      <c r="D8" s="134" t="s">
        <v>221</v>
      </c>
      <c r="E8" s="135" t="s">
        <v>220</v>
      </c>
      <c r="F8" s="134" t="s">
        <v>221</v>
      </c>
      <c r="G8" s="135" t="s">
        <v>220</v>
      </c>
      <c r="H8" s="135" t="s">
        <v>220</v>
      </c>
      <c r="I8" s="134" t="s">
        <v>221</v>
      </c>
      <c r="J8" s="135" t="s">
        <v>220</v>
      </c>
      <c r="K8" s="144"/>
    </row>
    <row r="9" spans="1:12" ht="15">
      <c r="A9" s="60" t="s">
        <v>116</v>
      </c>
      <c r="B9" s="81">
        <f>SUM(B10,B14,B17)</f>
        <v>0</v>
      </c>
      <c r="C9" s="416">
        <f>C10+C14+C15+C17+C36</f>
        <v>420904.09</v>
      </c>
      <c r="D9" s="81">
        <f t="shared" ref="D9:F9" si="0">SUM(D10,D14,D17)</f>
        <v>0</v>
      </c>
      <c r="E9" s="81">
        <f>SUM(E10,E14,E17)</f>
        <v>1671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0</v>
      </c>
      <c r="J9" s="416">
        <f>J10+J14+J15+J17+J36</f>
        <v>422575.09</v>
      </c>
      <c r="K9" s="144"/>
    </row>
    <row r="10" spans="1:12" ht="15">
      <c r="A10" s="61" t="s">
        <v>117</v>
      </c>
      <c r="B10" s="132">
        <f>SUM(B11:B13)</f>
        <v>0</v>
      </c>
      <c r="C10" s="448">
        <v>292754.15000000002</v>
      </c>
      <c r="D10" s="132">
        <f t="shared" ref="D10:F10" si="1">SUM(D11:D13)</f>
        <v>0</v>
      </c>
      <c r="E10" s="132">
        <f>SUM(E11:E13)</f>
        <v>0</v>
      </c>
      <c r="F10" s="132">
        <f t="shared" si="1"/>
        <v>0</v>
      </c>
      <c r="G10" s="132">
        <f>SUM(G11:G13)</f>
        <v>0</v>
      </c>
      <c r="H10" s="132">
        <f>SUM(H11:H13)</f>
        <v>0</v>
      </c>
      <c r="I10" s="132">
        <f>SUM(I11:I13)</f>
        <v>0</v>
      </c>
      <c r="J10" s="448">
        <v>292754.15000000002</v>
      </c>
      <c r="K10" s="144"/>
    </row>
    <row r="11" spans="1:12" ht="15">
      <c r="A11" s="61" t="s">
        <v>118</v>
      </c>
      <c r="B11" s="26"/>
      <c r="C11" s="448">
        <v>292754.15000000002</v>
      </c>
      <c r="D11" s="26"/>
      <c r="E11" s="26"/>
      <c r="F11" s="26"/>
      <c r="G11" s="26"/>
      <c r="H11" s="26"/>
      <c r="I11" s="26"/>
      <c r="J11" s="448">
        <v>292754.15000000002</v>
      </c>
      <c r="K11" s="144"/>
    </row>
    <row r="12" spans="1:12" ht="15">
      <c r="A12" s="61" t="s">
        <v>119</v>
      </c>
      <c r="B12" s="26"/>
      <c r="C12" s="448"/>
      <c r="D12" s="26"/>
      <c r="E12" s="26"/>
      <c r="F12" s="26"/>
      <c r="G12" s="26"/>
      <c r="H12" s="26"/>
      <c r="I12" s="26"/>
      <c r="J12" s="26"/>
      <c r="K12" s="144"/>
    </row>
    <row r="13" spans="1:12" ht="15">
      <c r="A13" s="61" t="s">
        <v>120</v>
      </c>
      <c r="B13" s="26"/>
      <c r="C13" s="448"/>
      <c r="D13" s="26"/>
      <c r="E13" s="26"/>
      <c r="F13" s="26"/>
      <c r="G13" s="26"/>
      <c r="H13" s="26"/>
      <c r="I13" s="26"/>
      <c r="J13" s="26"/>
      <c r="K13" s="144"/>
    </row>
    <row r="14" spans="1:12" ht="15">
      <c r="A14" s="61" t="s">
        <v>121</v>
      </c>
      <c r="B14" s="132">
        <f>SUM(B15:B16)</f>
        <v>0</v>
      </c>
      <c r="C14" s="448">
        <v>78287.69</v>
      </c>
      <c r="D14" s="132">
        <f t="shared" ref="D14:F14" si="2">SUM(D15:D16)</f>
        <v>0</v>
      </c>
      <c r="E14" s="132">
        <f>SUM(E15:E16)</f>
        <v>1671</v>
      </c>
      <c r="F14" s="132">
        <f t="shared" si="2"/>
        <v>0</v>
      </c>
      <c r="G14" s="132">
        <f>SUM(G15:G16)</f>
        <v>0</v>
      </c>
      <c r="H14" s="132">
        <f>SUM(H15:H16)</f>
        <v>0</v>
      </c>
      <c r="I14" s="132">
        <f>SUM(I15:I16)</f>
        <v>0</v>
      </c>
      <c r="J14" s="132">
        <f>C14+E14</f>
        <v>79958.69</v>
      </c>
      <c r="K14" s="144"/>
    </row>
    <row r="15" spans="1:12" ht="15">
      <c r="A15" s="61" t="s">
        <v>122</v>
      </c>
      <c r="B15" s="26"/>
      <c r="C15" s="381">
        <v>40736.25</v>
      </c>
      <c r="D15" s="26"/>
      <c r="E15" s="26"/>
      <c r="F15" s="26"/>
      <c r="G15" s="26"/>
      <c r="H15" s="26"/>
      <c r="I15" s="26"/>
      <c r="J15" s="26">
        <v>40736.25</v>
      </c>
      <c r="K15" s="144"/>
    </row>
    <row r="16" spans="1:12" ht="15">
      <c r="A16" s="61" t="s">
        <v>123</v>
      </c>
      <c r="B16" s="26"/>
      <c r="C16" s="381">
        <v>0</v>
      </c>
      <c r="D16" s="26"/>
      <c r="E16" s="26">
        <v>1671</v>
      </c>
      <c r="F16" s="26"/>
      <c r="G16" s="26"/>
      <c r="H16" s="26"/>
      <c r="I16" s="26"/>
      <c r="J16" s="26">
        <v>1671</v>
      </c>
      <c r="K16" s="144"/>
    </row>
    <row r="17" spans="1:11" ht="15">
      <c r="A17" s="61" t="s">
        <v>124</v>
      </c>
      <c r="B17" s="132">
        <f>SUM(B18:B19,B22,B23)</f>
        <v>0</v>
      </c>
      <c r="C17" s="449">
        <v>626</v>
      </c>
      <c r="D17" s="132">
        <f t="shared" ref="D17:J17" si="3">SUM(D18:D19,D22,D23)</f>
        <v>0</v>
      </c>
      <c r="E17" s="132">
        <f>SUM(E18:E19,E22,E23)</f>
        <v>0</v>
      </c>
      <c r="F17" s="132">
        <f t="shared" si="3"/>
        <v>0</v>
      </c>
      <c r="G17" s="132">
        <f>SUM(G18:G19,G22,G23)</f>
        <v>0</v>
      </c>
      <c r="H17" s="132">
        <f>SUM(H18:H19,H22,H23)</f>
        <v>0</v>
      </c>
      <c r="I17" s="132">
        <f>SUM(I18:I19,I22,I23)</f>
        <v>0</v>
      </c>
      <c r="J17" s="132">
        <f t="shared" si="3"/>
        <v>626</v>
      </c>
      <c r="K17" s="144"/>
    </row>
    <row r="18" spans="1:11" ht="15">
      <c r="A18" s="61" t="s">
        <v>125</v>
      </c>
      <c r="B18" s="26"/>
      <c r="C18" s="381"/>
      <c r="D18" s="26"/>
      <c r="E18" s="26"/>
      <c r="F18" s="26"/>
      <c r="G18" s="26"/>
      <c r="H18" s="26"/>
      <c r="I18" s="26"/>
      <c r="J18" s="26"/>
      <c r="K18" s="144"/>
    </row>
    <row r="19" spans="1:11" ht="15">
      <c r="A19" s="61" t="s">
        <v>126</v>
      </c>
      <c r="B19" s="132">
        <f>SUM(B20:B21)</f>
        <v>0</v>
      </c>
      <c r="C19" s="449">
        <v>626</v>
      </c>
      <c r="D19" s="132">
        <f t="shared" ref="D19:F19" si="4">SUM(D20:D21)</f>
        <v>0</v>
      </c>
      <c r="E19" s="132">
        <f>SUM(E20:E21)</f>
        <v>0</v>
      </c>
      <c r="F19" s="132">
        <f t="shared" si="4"/>
        <v>0</v>
      </c>
      <c r="G19" s="132">
        <f>SUM(G20:G21)</f>
        <v>0</v>
      </c>
      <c r="H19" s="132">
        <f>SUM(H20:H21)</f>
        <v>0</v>
      </c>
      <c r="I19" s="132">
        <f>SUM(I20:I21)</f>
        <v>0</v>
      </c>
      <c r="J19" s="132">
        <v>626</v>
      </c>
      <c r="K19" s="144"/>
    </row>
    <row r="20" spans="1:11" ht="15">
      <c r="A20" s="61" t="s">
        <v>127</v>
      </c>
      <c r="B20" s="26"/>
      <c r="C20" s="381"/>
      <c r="D20" s="26"/>
      <c r="E20" s="26"/>
      <c r="F20" s="26"/>
      <c r="G20" s="26"/>
      <c r="H20" s="26"/>
      <c r="I20" s="26"/>
      <c r="J20" s="26"/>
      <c r="K20" s="144"/>
    </row>
    <row r="21" spans="1:11" ht="15">
      <c r="A21" s="61" t="s">
        <v>128</v>
      </c>
      <c r="B21" s="26"/>
      <c r="C21" s="381"/>
      <c r="D21" s="26"/>
      <c r="E21" s="26"/>
      <c r="F21" s="26"/>
      <c r="G21" s="26"/>
      <c r="H21" s="26"/>
      <c r="I21" s="26"/>
      <c r="J21" s="26"/>
      <c r="K21" s="144"/>
    </row>
    <row r="22" spans="1:11" ht="15">
      <c r="A22" s="61" t="s">
        <v>129</v>
      </c>
      <c r="B22" s="26"/>
      <c r="C22" s="381"/>
      <c r="D22" s="26"/>
      <c r="E22" s="26"/>
      <c r="F22" s="26"/>
      <c r="G22" s="26"/>
      <c r="H22" s="26"/>
      <c r="I22" s="26"/>
      <c r="J22" s="26"/>
      <c r="K22" s="144"/>
    </row>
    <row r="23" spans="1:11" ht="15">
      <c r="A23" s="61" t="s">
        <v>130</v>
      </c>
      <c r="B23" s="26"/>
      <c r="C23" s="381"/>
      <c r="D23" s="26"/>
      <c r="E23" s="26"/>
      <c r="F23" s="26"/>
      <c r="G23" s="26"/>
      <c r="H23" s="26"/>
      <c r="I23" s="26"/>
      <c r="J23" s="26"/>
      <c r="K23" s="144"/>
    </row>
    <row r="24" spans="1:11" ht="15">
      <c r="A24" s="60" t="s">
        <v>131</v>
      </c>
      <c r="B24" s="81">
        <f>SUM(B25:B31)</f>
        <v>0</v>
      </c>
      <c r="C24" s="81">
        <v>0</v>
      </c>
      <c r="D24" s="81">
        <f t="shared" ref="D24:J24" si="5">SUM(D25:D31)</f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0</v>
      </c>
      <c r="J24" s="81">
        <f t="shared" si="5"/>
        <v>0</v>
      </c>
      <c r="K24" s="144"/>
    </row>
    <row r="25" spans="1:11" ht="15">
      <c r="A25" s="61" t="s">
        <v>252</v>
      </c>
      <c r="B25" s="26"/>
      <c r="C25" s="381">
        <v>0</v>
      </c>
      <c r="D25" s="26"/>
      <c r="E25" s="26"/>
      <c r="F25" s="26"/>
      <c r="G25" s="26"/>
      <c r="H25" s="26"/>
      <c r="I25" s="26"/>
      <c r="J25" s="26"/>
      <c r="K25" s="144"/>
    </row>
    <row r="26" spans="1:11" ht="15">
      <c r="A26" s="61" t="s">
        <v>253</v>
      </c>
      <c r="B26" s="26"/>
      <c r="C26" s="381"/>
      <c r="D26" s="26"/>
      <c r="E26" s="26"/>
      <c r="F26" s="26"/>
      <c r="G26" s="26"/>
      <c r="H26" s="26"/>
      <c r="I26" s="26"/>
      <c r="J26" s="26"/>
      <c r="K26" s="144"/>
    </row>
    <row r="27" spans="1:11" ht="15">
      <c r="A27" s="61" t="s">
        <v>254</v>
      </c>
      <c r="B27" s="26"/>
      <c r="C27" s="381"/>
      <c r="D27" s="26"/>
      <c r="E27" s="26"/>
      <c r="F27" s="26"/>
      <c r="G27" s="26"/>
      <c r="H27" s="26"/>
      <c r="I27" s="26"/>
      <c r="J27" s="26"/>
      <c r="K27" s="144"/>
    </row>
    <row r="28" spans="1:11" ht="15">
      <c r="A28" s="61" t="s">
        <v>255</v>
      </c>
      <c r="B28" s="26"/>
      <c r="C28" s="381"/>
      <c r="D28" s="26"/>
      <c r="E28" s="26"/>
      <c r="F28" s="26"/>
      <c r="G28" s="26"/>
      <c r="H28" s="26"/>
      <c r="I28" s="26"/>
      <c r="J28" s="26"/>
      <c r="K28" s="144"/>
    </row>
    <row r="29" spans="1:11" ht="15">
      <c r="A29" s="61" t="s">
        <v>256</v>
      </c>
      <c r="B29" s="26"/>
      <c r="C29" s="381"/>
      <c r="D29" s="26"/>
      <c r="E29" s="26"/>
      <c r="F29" s="26"/>
      <c r="G29" s="26"/>
      <c r="H29" s="26"/>
      <c r="I29" s="26"/>
      <c r="J29" s="26"/>
      <c r="K29" s="144"/>
    </row>
    <row r="30" spans="1:11" ht="15">
      <c r="A30" s="61" t="s">
        <v>257</v>
      </c>
      <c r="B30" s="26"/>
      <c r="C30" s="381"/>
      <c r="D30" s="26"/>
      <c r="E30" s="26"/>
      <c r="F30" s="26"/>
      <c r="G30" s="26"/>
      <c r="H30" s="26"/>
      <c r="I30" s="26"/>
      <c r="J30" s="26"/>
      <c r="K30" s="144"/>
    </row>
    <row r="31" spans="1:11" ht="15">
      <c r="A31" s="61" t="s">
        <v>258</v>
      </c>
      <c r="B31" s="26"/>
      <c r="C31" s="381"/>
      <c r="D31" s="26"/>
      <c r="E31" s="26"/>
      <c r="F31" s="26"/>
      <c r="G31" s="26"/>
      <c r="H31" s="26"/>
      <c r="I31" s="26"/>
      <c r="J31" s="26"/>
      <c r="K31" s="144"/>
    </row>
    <row r="32" spans="1:11" ht="15">
      <c r="A32" s="60" t="s">
        <v>132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4"/>
    </row>
    <row r="33" spans="1:11" ht="15">
      <c r="A33" s="61" t="s">
        <v>259</v>
      </c>
      <c r="B33" s="26"/>
      <c r="C33" s="381"/>
      <c r="D33" s="26"/>
      <c r="E33" s="26"/>
      <c r="F33" s="26"/>
      <c r="G33" s="26"/>
      <c r="H33" s="26"/>
      <c r="I33" s="26"/>
      <c r="J33" s="26"/>
      <c r="K33" s="144"/>
    </row>
    <row r="34" spans="1:11" ht="15">
      <c r="A34" s="61" t="s">
        <v>260</v>
      </c>
      <c r="B34" s="26"/>
      <c r="C34" s="381"/>
      <c r="D34" s="26"/>
      <c r="E34" s="26"/>
      <c r="F34" s="26"/>
      <c r="G34" s="26"/>
      <c r="H34" s="26"/>
      <c r="I34" s="26"/>
      <c r="J34" s="26"/>
      <c r="K34" s="144"/>
    </row>
    <row r="35" spans="1:11" ht="15">
      <c r="A35" s="61" t="s">
        <v>261</v>
      </c>
      <c r="B35" s="26"/>
      <c r="C35" s="381"/>
      <c r="D35" s="26"/>
      <c r="E35" s="26"/>
      <c r="F35" s="26"/>
      <c r="G35" s="26"/>
      <c r="H35" s="26"/>
      <c r="I35" s="26"/>
      <c r="J35" s="26"/>
      <c r="K35" s="144"/>
    </row>
    <row r="36" spans="1:11" ht="15">
      <c r="A36" s="60" t="s">
        <v>133</v>
      </c>
      <c r="B36" s="81">
        <f t="shared" ref="B36:J36" si="7">SUM(B37:B39,B42)</f>
        <v>0</v>
      </c>
      <c r="C36" s="81">
        <f t="shared" si="7"/>
        <v>8500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8500</v>
      </c>
      <c r="K36" s="144"/>
    </row>
    <row r="37" spans="1:11" ht="15">
      <c r="A37" s="61" t="s">
        <v>134</v>
      </c>
      <c r="B37" s="26"/>
      <c r="C37" s="381">
        <v>8500</v>
      </c>
      <c r="D37" s="26"/>
      <c r="E37" s="26"/>
      <c r="F37" s="26"/>
      <c r="G37" s="26"/>
      <c r="H37" s="26"/>
      <c r="I37" s="26"/>
      <c r="J37" s="26">
        <v>8500</v>
      </c>
      <c r="K37" s="144"/>
    </row>
    <row r="38" spans="1:11" ht="15">
      <c r="A38" s="61" t="s">
        <v>135</v>
      </c>
      <c r="B38" s="26"/>
      <c r="C38" s="381"/>
      <c r="D38" s="26"/>
      <c r="E38" s="26"/>
      <c r="F38" s="26"/>
      <c r="G38" s="26"/>
      <c r="H38" s="26"/>
      <c r="I38" s="26"/>
      <c r="J38" s="26"/>
      <c r="K38" s="144"/>
    </row>
    <row r="39" spans="1:11" ht="15">
      <c r="A39" s="61" t="s">
        <v>136</v>
      </c>
      <c r="B39" s="132">
        <f t="shared" ref="B39:J39" si="8">SUM(B40:B41)</f>
        <v>0</v>
      </c>
      <c r="C39" s="449">
        <f t="shared" si="8"/>
        <v>0</v>
      </c>
      <c r="D39" s="132">
        <f t="shared" si="8"/>
        <v>0</v>
      </c>
      <c r="E39" s="132">
        <f t="shared" si="8"/>
        <v>0</v>
      </c>
      <c r="F39" s="132">
        <f t="shared" si="8"/>
        <v>0</v>
      </c>
      <c r="G39" s="132">
        <f t="shared" si="8"/>
        <v>0</v>
      </c>
      <c r="H39" s="132">
        <f t="shared" si="8"/>
        <v>0</v>
      </c>
      <c r="I39" s="132">
        <f t="shared" si="8"/>
        <v>0</v>
      </c>
      <c r="J39" s="132">
        <f t="shared" si="8"/>
        <v>0</v>
      </c>
      <c r="K39" s="144"/>
    </row>
    <row r="40" spans="1:11" ht="30">
      <c r="A40" s="61" t="s">
        <v>402</v>
      </c>
      <c r="B40" s="26"/>
      <c r="C40" s="381"/>
      <c r="D40" s="26"/>
      <c r="E40" s="26"/>
      <c r="F40" s="26"/>
      <c r="G40" s="26"/>
      <c r="H40" s="26"/>
      <c r="I40" s="26"/>
      <c r="J40" s="26"/>
      <c r="K40" s="144"/>
    </row>
    <row r="41" spans="1:11" ht="15">
      <c r="A41" s="61" t="s">
        <v>137</v>
      </c>
      <c r="B41" s="26"/>
      <c r="C41" s="381"/>
      <c r="D41" s="26"/>
      <c r="E41" s="26"/>
      <c r="F41" s="26"/>
      <c r="G41" s="26"/>
      <c r="H41" s="26"/>
      <c r="I41" s="26"/>
      <c r="J41" s="26"/>
      <c r="K41" s="144"/>
    </row>
    <row r="42" spans="1:11" ht="15">
      <c r="A42" s="61" t="s">
        <v>138</v>
      </c>
      <c r="B42" s="26"/>
      <c r="C42" s="381"/>
      <c r="D42" s="26"/>
      <c r="E42" s="26"/>
      <c r="F42" s="26"/>
      <c r="G42" s="26"/>
      <c r="H42" s="26"/>
      <c r="I42" s="26"/>
      <c r="J42" s="26"/>
      <c r="K42" s="144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0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262</v>
      </c>
      <c r="F49" s="12" t="s">
        <v>267</v>
      </c>
      <c r="G49" s="71"/>
      <c r="I49"/>
      <c r="J49"/>
    </row>
    <row r="50" spans="1:10" s="2" customFormat="1" ht="15">
      <c r="B50" s="65" t="s">
        <v>139</v>
      </c>
      <c r="F50" s="2" t="s">
        <v>263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I2" sqref="I2"/>
    </sheetView>
  </sheetViews>
  <sheetFormatPr defaultRowHeight="12.75"/>
  <cols>
    <col min="1" max="1" width="6" style="197" customWidth="1"/>
    <col min="2" max="2" width="21.140625" style="197" customWidth="1"/>
    <col min="3" max="3" width="25.140625" style="197" bestFit="1" customWidth="1"/>
    <col min="4" max="4" width="18.42578125" style="197" customWidth="1"/>
    <col min="5" max="5" width="19.5703125" style="197" customWidth="1"/>
    <col min="6" max="6" width="22" style="197" customWidth="1"/>
    <col min="7" max="7" width="25.28515625" style="197" customWidth="1"/>
    <col min="8" max="8" width="18.28515625" style="197" customWidth="1"/>
    <col min="9" max="9" width="17.140625" style="197" customWidth="1"/>
    <col min="10" max="16384" width="9.140625" style="197"/>
  </cols>
  <sheetData>
    <row r="1" spans="1:9" ht="15">
      <c r="A1" s="190" t="s">
        <v>492</v>
      </c>
      <c r="B1" s="190"/>
      <c r="C1" s="191"/>
      <c r="D1" s="191"/>
      <c r="E1" s="191"/>
      <c r="F1" s="191"/>
      <c r="G1" s="191"/>
      <c r="H1" s="191"/>
      <c r="I1" s="364" t="s">
        <v>109</v>
      </c>
    </row>
    <row r="2" spans="1:9" ht="15">
      <c r="A2" s="147" t="s">
        <v>140</v>
      </c>
      <c r="B2" s="147"/>
      <c r="C2" s="191"/>
      <c r="D2" s="191"/>
      <c r="E2" s="191"/>
      <c r="F2" s="191"/>
      <c r="G2" s="191"/>
      <c r="H2" s="191"/>
      <c r="I2" s="424" t="s">
        <v>677</v>
      </c>
    </row>
    <row r="3" spans="1:9" ht="15">
      <c r="A3" s="191"/>
      <c r="B3" s="191"/>
      <c r="C3" s="191"/>
      <c r="D3" s="191"/>
      <c r="E3" s="191"/>
      <c r="F3" s="191"/>
      <c r="G3" s="191"/>
      <c r="H3" s="191"/>
      <c r="I3" s="140"/>
    </row>
    <row r="4" spans="1:9" ht="15">
      <c r="A4" s="113" t="s">
        <v>268</v>
      </c>
      <c r="B4" s="113"/>
      <c r="C4" s="113"/>
      <c r="D4" s="113"/>
      <c r="E4" s="373"/>
      <c r="F4" s="192"/>
      <c r="G4" s="191"/>
      <c r="H4" s="191"/>
      <c r="I4" s="192"/>
    </row>
    <row r="5" spans="1:9" s="377" customFormat="1" ht="15">
      <c r="A5" s="374">
        <f>'ფორმა N1'!A5</f>
        <v>0</v>
      </c>
      <c r="B5" s="374"/>
      <c r="C5" s="502" t="s">
        <v>676</v>
      </c>
      <c r="D5" s="502"/>
      <c r="E5" s="358"/>
      <c r="F5" s="359"/>
      <c r="G5" s="376"/>
      <c r="H5" s="376"/>
      <c r="I5" s="375"/>
    </row>
    <row r="6" spans="1:9" ht="15">
      <c r="A6" s="141"/>
      <c r="B6" s="141"/>
      <c r="C6" s="75"/>
      <c r="D6" s="75"/>
      <c r="E6" s="75"/>
      <c r="F6" s="125"/>
      <c r="G6" s="191"/>
      <c r="H6" s="191"/>
      <c r="I6" s="191"/>
    </row>
    <row r="7" spans="1:9" ht="60">
      <c r="A7" s="378" t="s">
        <v>64</v>
      </c>
      <c r="B7" s="378" t="s">
        <v>483</v>
      </c>
      <c r="C7" s="379" t="s">
        <v>484</v>
      </c>
      <c r="D7" s="379" t="s">
        <v>485</v>
      </c>
      <c r="E7" s="379" t="s">
        <v>486</v>
      </c>
      <c r="F7" s="379" t="s">
        <v>364</v>
      </c>
      <c r="G7" s="379" t="s">
        <v>487</v>
      </c>
      <c r="H7" s="379" t="s">
        <v>488</v>
      </c>
      <c r="I7" s="379" t="s">
        <v>489</v>
      </c>
    </row>
    <row r="8" spans="1:9" ht="15">
      <c r="A8" s="378">
        <v>1</v>
      </c>
      <c r="B8" s="378">
        <v>2</v>
      </c>
      <c r="C8" s="378">
        <v>3</v>
      </c>
      <c r="D8" s="379">
        <v>4</v>
      </c>
      <c r="E8" s="378">
        <v>5</v>
      </c>
      <c r="F8" s="379">
        <v>6</v>
      </c>
      <c r="G8" s="378">
        <v>7</v>
      </c>
      <c r="H8" s="379">
        <v>8</v>
      </c>
      <c r="I8" s="379">
        <v>9</v>
      </c>
    </row>
    <row r="9" spans="1:9" ht="90">
      <c r="A9" s="380">
        <v>1</v>
      </c>
      <c r="B9" s="381" t="s">
        <v>597</v>
      </c>
      <c r="C9" s="381" t="s">
        <v>598</v>
      </c>
      <c r="D9" s="381" t="s">
        <v>599</v>
      </c>
      <c r="E9" s="381">
        <v>220</v>
      </c>
      <c r="F9" s="381">
        <v>246210</v>
      </c>
      <c r="G9" s="450">
        <v>41409</v>
      </c>
      <c r="H9" s="381" t="s">
        <v>600</v>
      </c>
      <c r="I9" s="381"/>
    </row>
    <row r="10" spans="1:9" ht="15">
      <c r="A10" s="380">
        <v>2</v>
      </c>
      <c r="B10" s="380"/>
      <c r="C10" s="381"/>
      <c r="D10" s="381"/>
      <c r="E10" s="381"/>
      <c r="F10" s="381"/>
      <c r="G10" s="381"/>
      <c r="H10" s="381"/>
      <c r="I10" s="381"/>
    </row>
    <row r="11" spans="1:9" ht="15">
      <c r="A11" s="380">
        <v>3</v>
      </c>
      <c r="B11" s="380"/>
      <c r="C11" s="381"/>
      <c r="D11" s="381"/>
      <c r="E11" s="381"/>
      <c r="F11" s="381"/>
      <c r="G11" s="381"/>
      <c r="H11" s="381"/>
      <c r="I11" s="381"/>
    </row>
    <row r="12" spans="1:9" ht="15">
      <c r="A12" s="380">
        <v>4</v>
      </c>
      <c r="B12" s="380"/>
      <c r="C12" s="381"/>
      <c r="D12" s="381"/>
      <c r="E12" s="381"/>
      <c r="F12" s="381"/>
      <c r="G12" s="381"/>
      <c r="H12" s="381"/>
      <c r="I12" s="381"/>
    </row>
    <row r="13" spans="1:9" ht="15">
      <c r="A13" s="380">
        <v>5</v>
      </c>
      <c r="B13" s="380"/>
      <c r="C13" s="381"/>
      <c r="D13" s="381"/>
      <c r="E13" s="381"/>
      <c r="F13" s="381"/>
      <c r="G13" s="381"/>
      <c r="H13" s="381"/>
      <c r="I13" s="381"/>
    </row>
    <row r="14" spans="1:9" ht="15">
      <c r="A14" s="380">
        <v>6</v>
      </c>
      <c r="B14" s="380"/>
      <c r="C14" s="381"/>
      <c r="D14" s="381"/>
      <c r="E14" s="381"/>
      <c r="F14" s="381"/>
      <c r="G14" s="381"/>
      <c r="H14" s="381"/>
      <c r="I14" s="381"/>
    </row>
    <row r="15" spans="1:9" ht="15">
      <c r="A15" s="380">
        <v>7</v>
      </c>
      <c r="B15" s="380"/>
      <c r="C15" s="381"/>
      <c r="D15" s="381"/>
      <c r="E15" s="381"/>
      <c r="F15" s="381"/>
      <c r="G15" s="381"/>
      <c r="H15" s="381"/>
      <c r="I15" s="381"/>
    </row>
    <row r="16" spans="1:9" ht="15">
      <c r="A16" s="380">
        <v>8</v>
      </c>
      <c r="B16" s="380"/>
      <c r="C16" s="381"/>
      <c r="D16" s="381"/>
      <c r="E16" s="381"/>
      <c r="F16" s="381"/>
      <c r="G16" s="381"/>
      <c r="H16" s="381"/>
      <c r="I16" s="381"/>
    </row>
    <row r="17" spans="1:9" ht="15">
      <c r="A17" s="380">
        <v>9</v>
      </c>
      <c r="B17" s="380"/>
      <c r="C17" s="381"/>
      <c r="D17" s="381"/>
      <c r="E17" s="381"/>
      <c r="F17" s="381"/>
      <c r="G17" s="381"/>
      <c r="H17" s="381"/>
      <c r="I17" s="381"/>
    </row>
    <row r="18" spans="1:9" ht="15">
      <c r="A18" s="380">
        <v>10</v>
      </c>
      <c r="B18" s="380"/>
      <c r="C18" s="381"/>
      <c r="D18" s="381"/>
      <c r="E18" s="381"/>
      <c r="F18" s="381"/>
      <c r="G18" s="381"/>
      <c r="H18" s="381"/>
      <c r="I18" s="381"/>
    </row>
    <row r="19" spans="1:9" ht="15">
      <c r="A19" s="380">
        <v>11</v>
      </c>
      <c r="B19" s="380"/>
      <c r="C19" s="381"/>
      <c r="D19" s="381"/>
      <c r="E19" s="381"/>
      <c r="F19" s="381"/>
      <c r="G19" s="381"/>
      <c r="H19" s="381"/>
      <c r="I19" s="381"/>
    </row>
    <row r="20" spans="1:9" ht="15">
      <c r="A20" s="380">
        <v>12</v>
      </c>
      <c r="B20" s="380"/>
      <c r="C20" s="381"/>
      <c r="D20" s="381"/>
      <c r="E20" s="381"/>
      <c r="F20" s="381"/>
      <c r="G20" s="381"/>
      <c r="H20" s="381"/>
      <c r="I20" s="381"/>
    </row>
    <row r="21" spans="1:9" ht="15">
      <c r="A21" s="380">
        <v>13</v>
      </c>
      <c r="B21" s="380"/>
      <c r="C21" s="381"/>
      <c r="D21" s="381"/>
      <c r="E21" s="381"/>
      <c r="F21" s="381"/>
      <c r="G21" s="381"/>
      <c r="H21" s="381"/>
      <c r="I21" s="381"/>
    </row>
    <row r="22" spans="1:9" ht="15">
      <c r="A22" s="380">
        <v>14</v>
      </c>
      <c r="B22" s="380"/>
      <c r="C22" s="381"/>
      <c r="D22" s="381"/>
      <c r="E22" s="381"/>
      <c r="F22" s="381"/>
      <c r="G22" s="381"/>
      <c r="H22" s="381"/>
      <c r="I22" s="381"/>
    </row>
    <row r="23" spans="1:9" ht="15">
      <c r="A23" s="380">
        <v>15</v>
      </c>
      <c r="B23" s="380"/>
      <c r="C23" s="381"/>
      <c r="D23" s="381"/>
      <c r="E23" s="381"/>
      <c r="F23" s="381"/>
      <c r="G23" s="381"/>
      <c r="H23" s="381"/>
      <c r="I23" s="381"/>
    </row>
    <row r="24" spans="1:9" ht="15">
      <c r="A24" s="380">
        <v>16</v>
      </c>
      <c r="B24" s="380"/>
      <c r="C24" s="381"/>
      <c r="D24" s="381"/>
      <c r="E24" s="381"/>
      <c r="F24" s="381"/>
      <c r="G24" s="381"/>
      <c r="H24" s="381"/>
      <c r="I24" s="381"/>
    </row>
    <row r="25" spans="1:9" ht="15">
      <c r="A25" s="380">
        <v>17</v>
      </c>
      <c r="B25" s="380"/>
      <c r="C25" s="381"/>
      <c r="D25" s="381"/>
      <c r="E25" s="381"/>
      <c r="F25" s="381"/>
      <c r="G25" s="381"/>
      <c r="H25" s="381"/>
      <c r="I25" s="381"/>
    </row>
    <row r="26" spans="1:9" ht="15">
      <c r="A26" s="380">
        <v>18</v>
      </c>
      <c r="B26" s="380"/>
      <c r="C26" s="381"/>
      <c r="D26" s="381"/>
      <c r="E26" s="381"/>
      <c r="F26" s="381"/>
      <c r="G26" s="381"/>
      <c r="H26" s="381"/>
      <c r="I26" s="381"/>
    </row>
    <row r="27" spans="1:9" ht="15">
      <c r="A27" s="380" t="s">
        <v>272</v>
      </c>
      <c r="B27" s="380"/>
      <c r="C27" s="381"/>
      <c r="D27" s="381"/>
      <c r="E27" s="381"/>
      <c r="F27" s="381"/>
      <c r="G27" s="381"/>
      <c r="H27" s="381"/>
      <c r="I27" s="381"/>
    </row>
    <row r="28" spans="1:9">
      <c r="A28" s="193"/>
      <c r="B28" s="193"/>
      <c r="C28" s="193"/>
      <c r="D28" s="193"/>
      <c r="E28" s="193"/>
      <c r="F28" s="193"/>
      <c r="G28" s="193"/>
      <c r="H28" s="193"/>
      <c r="I28" s="193"/>
    </row>
    <row r="29" spans="1:9">
      <c r="A29" s="193"/>
      <c r="B29" s="193"/>
      <c r="C29" s="193"/>
      <c r="D29" s="193"/>
      <c r="E29" s="193"/>
      <c r="F29" s="193"/>
      <c r="G29" s="193"/>
      <c r="H29" s="193"/>
      <c r="I29" s="193"/>
    </row>
    <row r="30" spans="1:9">
      <c r="A30" s="382"/>
      <c r="B30" s="382"/>
      <c r="C30" s="193"/>
      <c r="D30" s="193"/>
      <c r="E30" s="193"/>
      <c r="F30" s="193"/>
      <c r="G30" s="193"/>
      <c r="H30" s="193"/>
      <c r="I30" s="193"/>
    </row>
    <row r="31" spans="1:9" ht="15">
      <c r="A31" s="21"/>
      <c r="B31" s="21"/>
      <c r="C31" s="383" t="s">
        <v>107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534"/>
      <c r="E32" s="534"/>
      <c r="G32" s="196"/>
      <c r="H32" s="384"/>
    </row>
    <row r="33" spans="3:8" ht="15">
      <c r="C33" s="21"/>
      <c r="D33" s="535" t="s">
        <v>262</v>
      </c>
      <c r="E33" s="535"/>
      <c r="G33" s="536" t="s">
        <v>490</v>
      </c>
      <c r="H33" s="536"/>
    </row>
    <row r="34" spans="3:8" ht="15">
      <c r="C34" s="21"/>
      <c r="D34" s="21"/>
      <c r="E34" s="21"/>
      <c r="G34" s="537"/>
      <c r="H34" s="537"/>
    </row>
    <row r="35" spans="3:8" ht="15">
      <c r="C35" s="21"/>
      <c r="D35" s="538" t="s">
        <v>139</v>
      </c>
      <c r="E35" s="538"/>
      <c r="G35" s="537"/>
      <c r="H35" s="537"/>
    </row>
  </sheetData>
  <mergeCells count="4">
    <mergeCell ref="D32:E32"/>
    <mergeCell ref="D33:E33"/>
    <mergeCell ref="G33:H35"/>
    <mergeCell ref="D35:E35"/>
  </mergeCells>
  <dataValidations count="3">
    <dataValidation type="list" allowBlank="1" showInputMessage="1" showErrorMessage="1" sqref="B10:B27">
      <formula1>"იჯარა, საკუთრება"</formula1>
    </dataValidation>
    <dataValidation allowBlank="1" showInputMessage="1" showErrorMessage="1" prompt="თვე/დღე/წელი" sqref="G9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SheetLayoutView="80" workbookViewId="0">
      <selection activeCell="K2" sqref="K2"/>
    </sheetView>
  </sheetViews>
  <sheetFormatPr defaultRowHeight="12.75"/>
  <cols>
    <col min="1" max="1" width="6.85546875" style="377" customWidth="1"/>
    <col min="2" max="2" width="14.85546875" style="377" customWidth="1"/>
    <col min="3" max="3" width="21.140625" style="377" customWidth="1"/>
    <col min="4" max="5" width="12.7109375" style="377" customWidth="1"/>
    <col min="6" max="6" width="13.42578125" style="377" bestFit="1" customWidth="1"/>
    <col min="7" max="7" width="15.28515625" style="377" customWidth="1"/>
    <col min="8" max="8" width="23.85546875" style="377" customWidth="1"/>
    <col min="9" max="9" width="12.140625" style="377" bestFit="1" customWidth="1"/>
    <col min="10" max="10" width="19" style="377" customWidth="1"/>
    <col min="11" max="11" width="17.7109375" style="377" customWidth="1"/>
    <col min="12" max="16384" width="9.140625" style="377"/>
  </cols>
  <sheetData>
    <row r="1" spans="1:12" s="197" customFormat="1" ht="15">
      <c r="A1" s="190" t="s">
        <v>299</v>
      </c>
      <c r="B1" s="190"/>
      <c r="C1" s="190"/>
      <c r="D1" s="191"/>
      <c r="E1" s="191"/>
      <c r="F1" s="191"/>
      <c r="G1" s="191"/>
      <c r="H1" s="191"/>
      <c r="I1" s="191"/>
      <c r="J1" s="191"/>
      <c r="K1" s="364" t="s">
        <v>109</v>
      </c>
    </row>
    <row r="2" spans="1:12" s="197" customFormat="1" ht="15">
      <c r="A2" s="147" t="s">
        <v>140</v>
      </c>
      <c r="B2" s="147"/>
      <c r="C2" s="147"/>
      <c r="D2" s="191"/>
      <c r="E2" s="191"/>
      <c r="F2" s="191"/>
      <c r="G2" s="191"/>
      <c r="H2" s="191"/>
      <c r="I2" s="191"/>
      <c r="J2" s="191"/>
      <c r="K2" s="424" t="s">
        <v>677</v>
      </c>
    </row>
    <row r="3" spans="1:12" s="197" customFormat="1" ht="1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40"/>
      <c r="L3" s="377"/>
    </row>
    <row r="4" spans="1:12" s="197" customFormat="1" ht="15">
      <c r="A4" s="113" t="s">
        <v>268</v>
      </c>
      <c r="B4" s="113"/>
      <c r="C4" s="113"/>
      <c r="D4" s="113"/>
      <c r="E4" s="113"/>
      <c r="F4" s="373"/>
      <c r="G4" s="192"/>
      <c r="H4" s="191"/>
      <c r="I4" s="191"/>
      <c r="J4" s="191"/>
      <c r="K4" s="191"/>
    </row>
    <row r="5" spans="1:12" ht="15">
      <c r="A5" s="374">
        <f>'ფორმა N1'!A5</f>
        <v>0</v>
      </c>
      <c r="B5" s="374"/>
      <c r="C5" s="502" t="s">
        <v>676</v>
      </c>
      <c r="D5" s="502"/>
      <c r="E5" s="358"/>
      <c r="F5" s="359"/>
      <c r="G5" s="375"/>
      <c r="H5" s="376"/>
      <c r="I5" s="376"/>
      <c r="J5" s="376"/>
      <c r="K5" s="375"/>
    </row>
    <row r="6" spans="1:12" s="197" customFormat="1" ht="15">
      <c r="A6" s="141"/>
      <c r="B6" s="141"/>
      <c r="C6" s="75"/>
      <c r="D6" s="75"/>
      <c r="E6" s="75"/>
      <c r="F6" s="125"/>
      <c r="G6" s="191"/>
      <c r="H6" s="191"/>
      <c r="I6" s="191"/>
      <c r="J6" s="191"/>
      <c r="K6" s="191"/>
    </row>
    <row r="7" spans="1:12" s="197" customFormat="1" ht="60">
      <c r="A7" s="378" t="s">
        <v>64</v>
      </c>
      <c r="B7" s="378" t="s">
        <v>483</v>
      </c>
      <c r="C7" s="378" t="s">
        <v>242</v>
      </c>
      <c r="D7" s="379" t="s">
        <v>239</v>
      </c>
      <c r="E7" s="379" t="s">
        <v>240</v>
      </c>
      <c r="F7" s="379" t="s">
        <v>339</v>
      </c>
      <c r="G7" s="379" t="s">
        <v>241</v>
      </c>
      <c r="H7" s="379" t="s">
        <v>491</v>
      </c>
      <c r="I7" s="379" t="s">
        <v>238</v>
      </c>
      <c r="J7" s="379" t="s">
        <v>488</v>
      </c>
      <c r="K7" s="379" t="s">
        <v>489</v>
      </c>
    </row>
    <row r="8" spans="1:12" s="197" customFormat="1" ht="15">
      <c r="A8" s="378">
        <v>1</v>
      </c>
      <c r="B8" s="378">
        <v>2</v>
      </c>
      <c r="C8" s="378">
        <v>3</v>
      </c>
      <c r="D8" s="379">
        <v>4</v>
      </c>
      <c r="E8" s="378">
        <v>5</v>
      </c>
      <c r="F8" s="379">
        <v>6</v>
      </c>
      <c r="G8" s="378">
        <v>7</v>
      </c>
      <c r="H8" s="379">
        <v>8</v>
      </c>
      <c r="I8" s="378">
        <v>9</v>
      </c>
      <c r="J8" s="378">
        <v>10</v>
      </c>
      <c r="K8" s="379">
        <v>11</v>
      </c>
    </row>
    <row r="9" spans="1:12" s="197" customFormat="1" ht="30">
      <c r="A9" s="380">
        <v>1</v>
      </c>
      <c r="B9" s="451" t="s">
        <v>606</v>
      </c>
      <c r="C9" s="451" t="s">
        <v>601</v>
      </c>
      <c r="D9" s="452" t="s">
        <v>602</v>
      </c>
      <c r="E9" s="453" t="s">
        <v>603</v>
      </c>
      <c r="F9" s="453">
        <v>2010</v>
      </c>
      <c r="G9" s="453" t="s">
        <v>604</v>
      </c>
      <c r="H9" s="453">
        <v>40736</v>
      </c>
      <c r="I9" s="454">
        <v>42005</v>
      </c>
      <c r="J9" s="448" t="s">
        <v>605</v>
      </c>
      <c r="K9" s="381">
        <v>0</v>
      </c>
    </row>
    <row r="10" spans="1:12" s="197" customFormat="1" ht="15">
      <c r="A10" s="380">
        <v>2</v>
      </c>
      <c r="B10" s="380"/>
      <c r="C10" s="380"/>
      <c r="D10" s="381"/>
      <c r="E10" s="381"/>
      <c r="F10" s="381"/>
      <c r="G10" s="381"/>
      <c r="H10" s="381"/>
      <c r="I10" s="381"/>
      <c r="J10" s="381"/>
      <c r="K10" s="381"/>
    </row>
    <row r="11" spans="1:12" s="197" customFormat="1" ht="15">
      <c r="A11" s="380">
        <v>3</v>
      </c>
      <c r="B11" s="380"/>
      <c r="C11" s="380"/>
      <c r="D11" s="381"/>
      <c r="E11" s="381"/>
      <c r="F11" s="381"/>
      <c r="G11" s="381"/>
      <c r="H11" s="381"/>
      <c r="I11" s="381"/>
      <c r="J11" s="381"/>
      <c r="K11" s="381"/>
    </row>
    <row r="12" spans="1:12" s="197" customFormat="1" ht="15">
      <c r="A12" s="380">
        <v>4</v>
      </c>
      <c r="B12" s="380"/>
      <c r="C12" s="380"/>
      <c r="D12" s="381"/>
      <c r="E12" s="381"/>
      <c r="F12" s="381"/>
      <c r="G12" s="381"/>
      <c r="H12" s="381"/>
      <c r="I12" s="381"/>
      <c r="J12" s="381"/>
      <c r="K12" s="381"/>
    </row>
    <row r="13" spans="1:12" s="197" customFormat="1" ht="15">
      <c r="A13" s="380">
        <v>5</v>
      </c>
      <c r="B13" s="380"/>
      <c r="C13" s="380"/>
      <c r="D13" s="381"/>
      <c r="E13" s="381"/>
      <c r="F13" s="381"/>
      <c r="G13" s="381"/>
      <c r="H13" s="381"/>
      <c r="I13" s="381"/>
      <c r="J13" s="381"/>
      <c r="K13" s="381"/>
    </row>
    <row r="14" spans="1:12" s="197" customFormat="1" ht="15">
      <c r="A14" s="380">
        <v>6</v>
      </c>
      <c r="B14" s="380"/>
      <c r="C14" s="380"/>
      <c r="D14" s="381"/>
      <c r="E14" s="381"/>
      <c r="F14" s="381"/>
      <c r="G14" s="381"/>
      <c r="H14" s="381"/>
      <c r="I14" s="381"/>
      <c r="J14" s="381"/>
      <c r="K14" s="381"/>
    </row>
    <row r="15" spans="1:12" s="197" customFormat="1" ht="15">
      <c r="A15" s="380">
        <v>7</v>
      </c>
      <c r="B15" s="380"/>
      <c r="C15" s="380"/>
      <c r="D15" s="381"/>
      <c r="E15" s="381"/>
      <c r="F15" s="381"/>
      <c r="G15" s="381"/>
      <c r="H15" s="381"/>
      <c r="I15" s="381"/>
      <c r="J15" s="381"/>
      <c r="K15" s="381"/>
    </row>
    <row r="16" spans="1:12" s="197" customFormat="1" ht="15">
      <c r="A16" s="380">
        <v>8</v>
      </c>
      <c r="B16" s="380"/>
      <c r="C16" s="380"/>
      <c r="D16" s="381"/>
      <c r="E16" s="381"/>
      <c r="F16" s="381"/>
      <c r="G16" s="381"/>
      <c r="H16" s="381"/>
      <c r="I16" s="381"/>
      <c r="J16" s="381"/>
      <c r="K16" s="381"/>
    </row>
    <row r="17" spans="1:11" s="197" customFormat="1" ht="15">
      <c r="A17" s="380">
        <v>9</v>
      </c>
      <c r="B17" s="380"/>
      <c r="C17" s="380"/>
      <c r="D17" s="381"/>
      <c r="E17" s="381"/>
      <c r="F17" s="381"/>
      <c r="G17" s="381"/>
      <c r="H17" s="381"/>
      <c r="I17" s="381"/>
      <c r="J17" s="381"/>
      <c r="K17" s="381"/>
    </row>
    <row r="18" spans="1:11" s="197" customFormat="1" ht="15">
      <c r="A18" s="380">
        <v>10</v>
      </c>
      <c r="B18" s="380"/>
      <c r="C18" s="380"/>
      <c r="D18" s="381"/>
      <c r="E18" s="381"/>
      <c r="F18" s="381"/>
      <c r="G18" s="381"/>
      <c r="H18" s="381"/>
      <c r="I18" s="381"/>
      <c r="J18" s="381"/>
      <c r="K18" s="381"/>
    </row>
    <row r="19" spans="1:11" s="197" customFormat="1" ht="15">
      <c r="A19" s="380">
        <v>11</v>
      </c>
      <c r="B19" s="380"/>
      <c r="C19" s="380"/>
      <c r="D19" s="381"/>
      <c r="E19" s="381"/>
      <c r="F19" s="381"/>
      <c r="G19" s="381"/>
      <c r="H19" s="381"/>
      <c r="I19" s="381"/>
      <c r="J19" s="381"/>
      <c r="K19" s="381"/>
    </row>
    <row r="20" spans="1:11" s="197" customFormat="1" ht="15">
      <c r="A20" s="380">
        <v>12</v>
      </c>
      <c r="B20" s="380"/>
      <c r="C20" s="380"/>
      <c r="D20" s="381"/>
      <c r="E20" s="381"/>
      <c r="F20" s="381"/>
      <c r="G20" s="381"/>
      <c r="H20" s="381"/>
      <c r="I20" s="381"/>
      <c r="J20" s="381"/>
      <c r="K20" s="381"/>
    </row>
    <row r="21" spans="1:11" s="197" customFormat="1" ht="15">
      <c r="A21" s="380">
        <v>13</v>
      </c>
      <c r="B21" s="380"/>
      <c r="C21" s="380"/>
      <c r="D21" s="381"/>
      <c r="E21" s="381"/>
      <c r="F21" s="381"/>
      <c r="G21" s="381"/>
      <c r="H21" s="381"/>
      <c r="I21" s="381"/>
      <c r="J21" s="381"/>
      <c r="K21" s="381"/>
    </row>
    <row r="22" spans="1:11" s="197" customFormat="1" ht="15">
      <c r="A22" s="380">
        <v>14</v>
      </c>
      <c r="B22" s="380"/>
      <c r="C22" s="380"/>
      <c r="D22" s="381"/>
      <c r="E22" s="381"/>
      <c r="F22" s="381"/>
      <c r="G22" s="381"/>
      <c r="H22" s="381"/>
      <c r="I22" s="381"/>
      <c r="J22" s="381"/>
      <c r="K22" s="381"/>
    </row>
    <row r="23" spans="1:11" s="197" customFormat="1" ht="15">
      <c r="A23" s="380">
        <v>15</v>
      </c>
      <c r="B23" s="380"/>
      <c r="C23" s="380"/>
      <c r="D23" s="381"/>
      <c r="E23" s="381"/>
      <c r="F23" s="381"/>
      <c r="G23" s="381"/>
      <c r="H23" s="381"/>
      <c r="I23" s="381"/>
      <c r="J23" s="381"/>
      <c r="K23" s="381"/>
    </row>
    <row r="24" spans="1:11" s="197" customFormat="1" ht="15">
      <c r="A24" s="380">
        <v>16</v>
      </c>
      <c r="B24" s="380"/>
      <c r="C24" s="380"/>
      <c r="D24" s="381"/>
      <c r="E24" s="381"/>
      <c r="F24" s="381"/>
      <c r="G24" s="381"/>
      <c r="H24" s="381"/>
      <c r="I24" s="381"/>
      <c r="J24" s="381"/>
      <c r="K24" s="381"/>
    </row>
    <row r="25" spans="1:11" s="197" customFormat="1" ht="15">
      <c r="A25" s="380">
        <v>17</v>
      </c>
      <c r="B25" s="380"/>
      <c r="C25" s="380"/>
      <c r="D25" s="381"/>
      <c r="E25" s="381"/>
      <c r="F25" s="381"/>
      <c r="G25" s="381"/>
      <c r="H25" s="381"/>
      <c r="I25" s="381"/>
      <c r="J25" s="381"/>
      <c r="K25" s="381"/>
    </row>
    <row r="26" spans="1:11" s="197" customFormat="1" ht="15">
      <c r="A26" s="380">
        <v>18</v>
      </c>
      <c r="B26" s="380"/>
      <c r="C26" s="380"/>
      <c r="D26" s="381"/>
      <c r="E26" s="381"/>
      <c r="F26" s="381"/>
      <c r="G26" s="381"/>
      <c r="H26" s="381"/>
      <c r="I26" s="381"/>
      <c r="J26" s="381"/>
      <c r="K26" s="381"/>
    </row>
    <row r="27" spans="1:11" s="197" customFormat="1" ht="15">
      <c r="A27" s="380" t="s">
        <v>272</v>
      </c>
      <c r="B27" s="380"/>
      <c r="C27" s="380"/>
      <c r="D27" s="381"/>
      <c r="E27" s="381"/>
      <c r="F27" s="381"/>
      <c r="G27" s="381"/>
      <c r="H27" s="381"/>
      <c r="I27" s="381"/>
      <c r="J27" s="381"/>
      <c r="K27" s="381"/>
    </row>
    <row r="28" spans="1:11">
      <c r="A28" s="385"/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>
      <c r="A30" s="386"/>
      <c r="B30" s="386"/>
      <c r="C30" s="386"/>
      <c r="D30" s="385"/>
      <c r="E30" s="385"/>
      <c r="F30" s="385"/>
      <c r="G30" s="385"/>
      <c r="H30" s="385"/>
      <c r="I30" s="385"/>
      <c r="J30" s="385"/>
      <c r="K30" s="385"/>
    </row>
    <row r="31" spans="1:11" ht="15">
      <c r="A31" s="387"/>
      <c r="B31" s="387"/>
      <c r="C31" s="387"/>
      <c r="D31" s="388" t="s">
        <v>107</v>
      </c>
      <c r="E31" s="387"/>
      <c r="F31" s="387"/>
      <c r="G31" s="389"/>
      <c r="H31" s="387"/>
      <c r="I31" s="387"/>
      <c r="J31" s="387"/>
      <c r="K31" s="387"/>
    </row>
    <row r="32" spans="1:11" ht="15">
      <c r="A32" s="387"/>
      <c r="B32" s="387"/>
      <c r="C32" s="387"/>
      <c r="D32" s="387"/>
      <c r="E32" s="390"/>
      <c r="F32" s="387"/>
      <c r="H32" s="390"/>
      <c r="I32" s="390"/>
      <c r="J32" s="391"/>
    </row>
    <row r="33" spans="4:9" ht="15">
      <c r="D33" s="387"/>
      <c r="E33" s="392" t="s">
        <v>262</v>
      </c>
      <c r="F33" s="387"/>
      <c r="H33" s="393" t="s">
        <v>267</v>
      </c>
      <c r="I33" s="393"/>
    </row>
    <row r="34" spans="4:9" ht="15">
      <c r="D34" s="387"/>
      <c r="E34" s="394" t="s">
        <v>139</v>
      </c>
      <c r="F34" s="387"/>
      <c r="H34" s="387" t="s">
        <v>263</v>
      </c>
      <c r="I34" s="387"/>
    </row>
    <row r="35" spans="4:9" ht="15">
      <c r="D35" s="387"/>
      <c r="E35" s="394"/>
    </row>
  </sheetData>
  <dataValidations count="2">
    <dataValidation type="list" allowBlank="1" showInputMessage="1" showErrorMessage="1" sqref="B10:B27">
      <formula1>"იჯარა, საკუთრება"</formula1>
    </dataValidation>
    <dataValidation allowBlank="1" showInputMessage="1" showErrorMessage="1" error="თვე/დღე/წელი" prompt="თვე/დღე/წელი" sqref="I9"/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>
      <c r="A1" s="136" t="s">
        <v>425</v>
      </c>
      <c r="B1" s="137"/>
      <c r="C1" s="137"/>
      <c r="D1" s="137"/>
      <c r="E1" s="137"/>
      <c r="F1" s="137"/>
      <c r="G1" s="137"/>
      <c r="H1" s="143"/>
      <c r="I1" s="77" t="s">
        <v>109</v>
      </c>
    </row>
    <row r="2" spans="1:13" customFormat="1" ht="15">
      <c r="A2" s="104" t="s">
        <v>140</v>
      </c>
      <c r="B2" s="137"/>
      <c r="C2" s="137"/>
      <c r="D2" s="137"/>
      <c r="E2" s="137"/>
      <c r="F2" s="137"/>
      <c r="G2" s="137"/>
      <c r="H2" s="143"/>
      <c r="I2" s="424" t="s">
        <v>677</v>
      </c>
    </row>
    <row r="3" spans="1:13" customFormat="1" ht="15">
      <c r="A3" s="137"/>
      <c r="B3" s="137"/>
      <c r="C3" s="137"/>
      <c r="D3" s="137"/>
      <c r="E3" s="137"/>
      <c r="F3" s="137"/>
      <c r="G3" s="137"/>
      <c r="H3" s="140"/>
      <c r="I3" s="140"/>
      <c r="M3" s="182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7"/>
      <c r="E4" s="137"/>
      <c r="F4" s="137"/>
      <c r="G4" s="137"/>
      <c r="H4" s="137"/>
      <c r="I4" s="145"/>
    </row>
    <row r="5" spans="1:13" ht="15">
      <c r="A5" s="205">
        <f>'ფორმა N1'!A5</f>
        <v>0</v>
      </c>
      <c r="B5" s="79"/>
      <c r="C5" s="502" t="s">
        <v>676</v>
      </c>
      <c r="D5" s="502"/>
      <c r="E5" s="358"/>
      <c r="F5" s="359"/>
      <c r="G5" s="207"/>
      <c r="H5" s="207"/>
      <c r="I5" s="206"/>
    </row>
    <row r="6" spans="1:13" customFormat="1" ht="15">
      <c r="A6" s="141"/>
      <c r="B6" s="142"/>
      <c r="C6" s="75"/>
      <c r="D6" s="75"/>
      <c r="E6" s="75"/>
      <c r="F6" s="125"/>
      <c r="G6" s="137"/>
      <c r="H6" s="137"/>
      <c r="I6" s="137"/>
    </row>
    <row r="7" spans="1:13" customFormat="1" ht="60">
      <c r="A7" s="146" t="s">
        <v>64</v>
      </c>
      <c r="B7" s="135" t="s">
        <v>365</v>
      </c>
      <c r="C7" s="135" t="s">
        <v>366</v>
      </c>
      <c r="D7" s="135" t="s">
        <v>371</v>
      </c>
      <c r="E7" s="135" t="s">
        <v>372</v>
      </c>
      <c r="F7" s="135" t="s">
        <v>367</v>
      </c>
      <c r="G7" s="135" t="s">
        <v>368</v>
      </c>
      <c r="H7" s="135" t="s">
        <v>379</v>
      </c>
      <c r="I7" s="135" t="s">
        <v>369</v>
      </c>
    </row>
    <row r="8" spans="1:13" customFormat="1" ht="15">
      <c r="A8" s="133">
        <v>1</v>
      </c>
      <c r="B8" s="133">
        <v>2</v>
      </c>
      <c r="C8" s="135">
        <v>3</v>
      </c>
      <c r="D8" s="133">
        <v>6</v>
      </c>
      <c r="E8" s="135">
        <v>7</v>
      </c>
      <c r="F8" s="133">
        <v>8</v>
      </c>
      <c r="G8" s="133">
        <v>9</v>
      </c>
      <c r="H8" s="133">
        <v>10</v>
      </c>
      <c r="I8" s="135">
        <v>11</v>
      </c>
    </row>
    <row r="9" spans="1:13" customFormat="1" ht="15">
      <c r="A9" s="66">
        <v>1</v>
      </c>
      <c r="B9" s="26"/>
      <c r="C9" s="26"/>
      <c r="D9" s="26"/>
      <c r="E9" s="26"/>
      <c r="F9" s="203"/>
      <c r="G9" s="203"/>
      <c r="H9" s="203"/>
      <c r="I9" s="26"/>
    </row>
    <row r="10" spans="1:13" customFormat="1" ht="15">
      <c r="A10" s="66">
        <v>2</v>
      </c>
      <c r="B10" s="26"/>
      <c r="C10" s="26"/>
      <c r="D10" s="26"/>
      <c r="E10" s="26"/>
      <c r="F10" s="203"/>
      <c r="G10" s="203"/>
      <c r="H10" s="203"/>
      <c r="I10" s="26"/>
    </row>
    <row r="11" spans="1:13" customFormat="1" ht="15">
      <c r="A11" s="66">
        <v>3</v>
      </c>
      <c r="B11" s="26"/>
      <c r="C11" s="26"/>
      <c r="D11" s="26"/>
      <c r="E11" s="26"/>
      <c r="F11" s="203"/>
      <c r="G11" s="203"/>
      <c r="H11" s="203"/>
      <c r="I11" s="26"/>
    </row>
    <row r="12" spans="1:13" customFormat="1" ht="15">
      <c r="A12" s="66">
        <v>4</v>
      </c>
      <c r="B12" s="26"/>
      <c r="C12" s="26"/>
      <c r="D12" s="26"/>
      <c r="E12" s="26"/>
      <c r="F12" s="203"/>
      <c r="G12" s="203"/>
      <c r="H12" s="203"/>
      <c r="I12" s="26"/>
    </row>
    <row r="13" spans="1:13" customFormat="1" ht="15">
      <c r="A13" s="66">
        <v>5</v>
      </c>
      <c r="B13" s="26"/>
      <c r="C13" s="26"/>
      <c r="D13" s="26"/>
      <c r="E13" s="26"/>
      <c r="F13" s="203"/>
      <c r="G13" s="203"/>
      <c r="H13" s="203"/>
      <c r="I13" s="26"/>
    </row>
    <row r="14" spans="1:13" customFormat="1" ht="15">
      <c r="A14" s="66">
        <v>6</v>
      </c>
      <c r="B14" s="26"/>
      <c r="C14" s="26"/>
      <c r="D14" s="26"/>
      <c r="E14" s="26"/>
      <c r="F14" s="203"/>
      <c r="G14" s="203"/>
      <c r="H14" s="203"/>
      <c r="I14" s="26"/>
    </row>
    <row r="15" spans="1:13" customFormat="1" ht="15">
      <c r="A15" s="66">
        <v>7</v>
      </c>
      <c r="B15" s="26"/>
      <c r="C15" s="26"/>
      <c r="D15" s="26"/>
      <c r="E15" s="26"/>
      <c r="F15" s="203"/>
      <c r="G15" s="203"/>
      <c r="H15" s="203"/>
      <c r="I15" s="26"/>
    </row>
    <row r="16" spans="1:13" customFormat="1" ht="15">
      <c r="A16" s="66">
        <v>8</v>
      </c>
      <c r="B16" s="26"/>
      <c r="C16" s="26"/>
      <c r="D16" s="26"/>
      <c r="E16" s="26"/>
      <c r="F16" s="203"/>
      <c r="G16" s="203"/>
      <c r="H16" s="203"/>
      <c r="I16" s="26"/>
    </row>
    <row r="17" spans="1:9" customFormat="1" ht="15">
      <c r="A17" s="66">
        <v>9</v>
      </c>
      <c r="B17" s="26"/>
      <c r="C17" s="26"/>
      <c r="D17" s="26"/>
      <c r="E17" s="26"/>
      <c r="F17" s="203"/>
      <c r="G17" s="203"/>
      <c r="H17" s="203"/>
      <c r="I17" s="26"/>
    </row>
    <row r="18" spans="1:9" customFormat="1" ht="15">
      <c r="A18" s="66">
        <v>10</v>
      </c>
      <c r="B18" s="26"/>
      <c r="C18" s="26"/>
      <c r="D18" s="26"/>
      <c r="E18" s="26"/>
      <c r="F18" s="203"/>
      <c r="G18" s="203"/>
      <c r="H18" s="203"/>
      <c r="I18" s="26"/>
    </row>
    <row r="19" spans="1:9" customFormat="1" ht="15">
      <c r="A19" s="66">
        <v>11</v>
      </c>
      <c r="B19" s="26"/>
      <c r="C19" s="26"/>
      <c r="D19" s="26"/>
      <c r="E19" s="26"/>
      <c r="F19" s="203"/>
      <c r="G19" s="203"/>
      <c r="H19" s="203"/>
      <c r="I19" s="26"/>
    </row>
    <row r="20" spans="1:9" customFormat="1" ht="15">
      <c r="A20" s="66">
        <v>12</v>
      </c>
      <c r="B20" s="26"/>
      <c r="C20" s="26"/>
      <c r="D20" s="26"/>
      <c r="E20" s="26"/>
      <c r="F20" s="203"/>
      <c r="G20" s="203"/>
      <c r="H20" s="203"/>
      <c r="I20" s="26"/>
    </row>
    <row r="21" spans="1:9" customFormat="1" ht="15">
      <c r="A21" s="66">
        <v>13</v>
      </c>
      <c r="B21" s="26"/>
      <c r="C21" s="26"/>
      <c r="D21" s="26"/>
      <c r="E21" s="26"/>
      <c r="F21" s="203"/>
      <c r="G21" s="203"/>
      <c r="H21" s="203"/>
      <c r="I21" s="26"/>
    </row>
    <row r="22" spans="1:9" customFormat="1" ht="15">
      <c r="A22" s="66">
        <v>14</v>
      </c>
      <c r="B22" s="26"/>
      <c r="C22" s="26"/>
      <c r="D22" s="26"/>
      <c r="E22" s="26"/>
      <c r="F22" s="203"/>
      <c r="G22" s="203"/>
      <c r="H22" s="203"/>
      <c r="I22" s="26"/>
    </row>
    <row r="23" spans="1:9" customFormat="1" ht="15">
      <c r="A23" s="66">
        <v>15</v>
      </c>
      <c r="B23" s="26"/>
      <c r="C23" s="26"/>
      <c r="D23" s="26"/>
      <c r="E23" s="26"/>
      <c r="F23" s="203"/>
      <c r="G23" s="203"/>
      <c r="H23" s="203"/>
      <c r="I23" s="26"/>
    </row>
    <row r="24" spans="1:9" customFormat="1" ht="15">
      <c r="A24" s="66">
        <v>16</v>
      </c>
      <c r="B24" s="26"/>
      <c r="C24" s="26"/>
      <c r="D24" s="26"/>
      <c r="E24" s="26"/>
      <c r="F24" s="203"/>
      <c r="G24" s="203"/>
      <c r="H24" s="203"/>
      <c r="I24" s="26"/>
    </row>
    <row r="25" spans="1:9" customFormat="1" ht="15">
      <c r="A25" s="66">
        <v>17</v>
      </c>
      <c r="B25" s="26"/>
      <c r="C25" s="26"/>
      <c r="D25" s="26"/>
      <c r="E25" s="26"/>
      <c r="F25" s="203"/>
      <c r="G25" s="203"/>
      <c r="H25" s="203"/>
      <c r="I25" s="26"/>
    </row>
    <row r="26" spans="1:9" customFormat="1" ht="15">
      <c r="A26" s="66">
        <v>18</v>
      </c>
      <c r="B26" s="26"/>
      <c r="C26" s="26"/>
      <c r="D26" s="26"/>
      <c r="E26" s="26"/>
      <c r="F26" s="203"/>
      <c r="G26" s="203"/>
      <c r="H26" s="203"/>
      <c r="I26" s="26"/>
    </row>
    <row r="27" spans="1:9" customFormat="1" ht="15">
      <c r="A27" s="66" t="s">
        <v>272</v>
      </c>
      <c r="B27" s="26"/>
      <c r="C27" s="26"/>
      <c r="D27" s="26"/>
      <c r="E27" s="26"/>
      <c r="F27" s="203"/>
      <c r="G27" s="203"/>
      <c r="H27" s="203"/>
      <c r="I27" s="26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>
      <c r="A31" s="181"/>
      <c r="B31" s="183" t="s">
        <v>107</v>
      </c>
      <c r="C31" s="181"/>
      <c r="D31" s="181"/>
      <c r="E31" s="184"/>
      <c r="F31" s="181"/>
      <c r="G31" s="181"/>
      <c r="H31" s="181"/>
      <c r="I31" s="181"/>
    </row>
    <row r="32" spans="1:9" ht="15">
      <c r="A32" s="181"/>
      <c r="B32" s="181"/>
      <c r="C32" s="185"/>
      <c r="D32" s="181"/>
      <c r="F32" s="185"/>
      <c r="G32" s="214"/>
    </row>
    <row r="33" spans="2:6" ht="15">
      <c r="B33" s="181"/>
      <c r="C33" s="187" t="s">
        <v>262</v>
      </c>
      <c r="D33" s="181"/>
      <c r="F33" s="188" t="s">
        <v>267</v>
      </c>
    </row>
    <row r="34" spans="2:6" ht="15">
      <c r="B34" s="181"/>
      <c r="C34" s="189" t="s">
        <v>139</v>
      </c>
      <c r="D34" s="181"/>
      <c r="F34" s="181" t="s">
        <v>263</v>
      </c>
    </row>
    <row r="35" spans="2:6" ht="15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8"/>
  <sheetViews>
    <sheetView view="pageBreakPreview" topLeftCell="A22" zoomScale="80" zoomScaleSheetLayoutView="80" workbookViewId="0">
      <selection activeCell="L38" sqref="L38"/>
    </sheetView>
  </sheetViews>
  <sheetFormatPr defaultRowHeight="15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>
      <c r="A1" s="73" t="s">
        <v>384</v>
      </c>
      <c r="B1" s="75"/>
      <c r="C1" s="75"/>
      <c r="D1" s="75"/>
      <c r="E1" s="75"/>
      <c r="F1" s="75"/>
      <c r="G1" s="75"/>
      <c r="H1" s="75"/>
      <c r="I1" s="161" t="s">
        <v>197</v>
      </c>
      <c r="J1" s="162"/>
    </row>
    <row r="2" spans="1:10">
      <c r="A2" s="75" t="s">
        <v>140</v>
      </c>
      <c r="B2" s="75"/>
      <c r="C2" s="75"/>
      <c r="D2" s="75"/>
      <c r="E2" s="75"/>
      <c r="F2" s="75"/>
      <c r="G2" s="75"/>
      <c r="H2" s="75"/>
      <c r="I2" s="424" t="s">
        <v>677</v>
      </c>
      <c r="J2" s="162"/>
    </row>
    <row r="3" spans="1:10">
      <c r="A3" s="75"/>
      <c r="B3" s="75"/>
      <c r="C3" s="75"/>
      <c r="D3" s="75"/>
      <c r="E3" s="75"/>
      <c r="F3" s="75"/>
      <c r="G3" s="75"/>
      <c r="H3" s="75"/>
      <c r="I3" s="101"/>
      <c r="J3" s="162"/>
    </row>
    <row r="4" spans="1:10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>
      <c r="A5" s="205">
        <f>'ფორმა N1'!A5</f>
        <v>0</v>
      </c>
      <c r="B5" s="205"/>
      <c r="C5" s="502" t="s">
        <v>676</v>
      </c>
      <c r="D5" s="502"/>
      <c r="E5" s="358"/>
      <c r="F5" s="359"/>
      <c r="G5" s="205"/>
      <c r="H5" s="205"/>
      <c r="I5" s="205"/>
      <c r="J5" s="188"/>
    </row>
    <row r="6" spans="1:10">
      <c r="A6" s="76"/>
      <c r="B6" s="75"/>
      <c r="C6" s="75"/>
      <c r="D6" s="75"/>
      <c r="E6" s="75"/>
      <c r="F6" s="125"/>
      <c r="G6" s="75"/>
      <c r="H6" s="75"/>
      <c r="I6" s="75"/>
      <c r="J6" s="103"/>
    </row>
    <row r="7" spans="1:10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>
      <c r="A8" s="163" t="s">
        <v>64</v>
      </c>
      <c r="B8" s="356" t="s">
        <v>362</v>
      </c>
      <c r="C8" s="357" t="s">
        <v>403</v>
      </c>
      <c r="D8" s="357" t="s">
        <v>404</v>
      </c>
      <c r="E8" s="357" t="s">
        <v>363</v>
      </c>
      <c r="F8" s="357" t="s">
        <v>376</v>
      </c>
      <c r="G8" s="357" t="s">
        <v>377</v>
      </c>
      <c r="H8" s="357" t="s">
        <v>408</v>
      </c>
      <c r="I8" s="164" t="s">
        <v>378</v>
      </c>
      <c r="J8" s="104"/>
    </row>
    <row r="9" spans="1:10">
      <c r="A9" s="166">
        <v>1</v>
      </c>
      <c r="B9" s="455">
        <v>41083</v>
      </c>
      <c r="C9" s="456" t="s">
        <v>607</v>
      </c>
      <c r="D9" s="457" t="s">
        <v>608</v>
      </c>
      <c r="E9" s="458" t="s">
        <v>609</v>
      </c>
      <c r="F9" s="458">
        <v>125</v>
      </c>
      <c r="G9" s="458"/>
      <c r="H9" s="459"/>
      <c r="I9" s="458">
        <v>125</v>
      </c>
      <c r="J9" s="458">
        <v>125</v>
      </c>
    </row>
    <row r="10" spans="1:10">
      <c r="A10" s="166">
        <v>2</v>
      </c>
      <c r="B10" s="460">
        <v>41083</v>
      </c>
      <c r="C10" s="456" t="s">
        <v>610</v>
      </c>
      <c r="D10" s="457" t="s">
        <v>611</v>
      </c>
      <c r="E10" s="458" t="s">
        <v>609</v>
      </c>
      <c r="F10" s="458">
        <v>125</v>
      </c>
      <c r="G10" s="458"/>
      <c r="H10" s="459"/>
      <c r="I10" s="458">
        <v>125</v>
      </c>
      <c r="J10" s="458">
        <v>125</v>
      </c>
    </row>
    <row r="11" spans="1:10">
      <c r="A11" s="166">
        <v>3</v>
      </c>
      <c r="B11" s="455">
        <v>41083</v>
      </c>
      <c r="C11" s="456" t="s">
        <v>612</v>
      </c>
      <c r="D11" s="457" t="s">
        <v>613</v>
      </c>
      <c r="E11" s="458" t="s">
        <v>609</v>
      </c>
      <c r="F11" s="458">
        <v>125</v>
      </c>
      <c r="G11" s="458"/>
      <c r="H11" s="459"/>
      <c r="I11" s="458">
        <v>125</v>
      </c>
      <c r="J11" s="458">
        <v>125</v>
      </c>
    </row>
    <row r="12" spans="1:10">
      <c r="A12" s="166">
        <v>4</v>
      </c>
      <c r="B12" s="460">
        <v>41083</v>
      </c>
      <c r="C12" s="456" t="s">
        <v>614</v>
      </c>
      <c r="D12" s="457" t="s">
        <v>615</v>
      </c>
      <c r="E12" s="458" t="s">
        <v>609</v>
      </c>
      <c r="F12" s="458">
        <v>125</v>
      </c>
      <c r="G12" s="458"/>
      <c r="H12" s="459"/>
      <c r="I12" s="458">
        <v>125</v>
      </c>
      <c r="J12" s="458">
        <v>125</v>
      </c>
    </row>
    <row r="13" spans="1:10">
      <c r="A13" s="166">
        <v>5</v>
      </c>
      <c r="B13" s="460">
        <v>41083</v>
      </c>
      <c r="C13" s="456" t="s">
        <v>616</v>
      </c>
      <c r="D13" s="457" t="s">
        <v>617</v>
      </c>
      <c r="E13" s="458" t="s">
        <v>609</v>
      </c>
      <c r="F13" s="458">
        <v>125</v>
      </c>
      <c r="G13" s="458"/>
      <c r="H13" s="459"/>
      <c r="I13" s="458">
        <v>125</v>
      </c>
      <c r="J13" s="458">
        <v>125</v>
      </c>
    </row>
    <row r="14" spans="1:10">
      <c r="A14" s="166">
        <v>6</v>
      </c>
      <c r="B14" s="460">
        <v>41083</v>
      </c>
      <c r="C14" s="456" t="s">
        <v>618</v>
      </c>
      <c r="D14" s="457" t="s">
        <v>619</v>
      </c>
      <c r="E14" s="458" t="s">
        <v>609</v>
      </c>
      <c r="F14" s="458">
        <v>125</v>
      </c>
      <c r="G14" s="458"/>
      <c r="H14" s="459"/>
      <c r="I14" s="458">
        <v>125</v>
      </c>
      <c r="J14" s="458">
        <v>125</v>
      </c>
    </row>
    <row r="15" spans="1:10">
      <c r="A15" s="166">
        <v>7</v>
      </c>
      <c r="B15" s="460">
        <v>41083</v>
      </c>
      <c r="C15" s="456" t="s">
        <v>620</v>
      </c>
      <c r="D15" s="457" t="s">
        <v>621</v>
      </c>
      <c r="E15" s="458" t="s">
        <v>609</v>
      </c>
      <c r="F15" s="458">
        <v>125</v>
      </c>
      <c r="G15" s="458"/>
      <c r="H15" s="459"/>
      <c r="I15" s="458">
        <v>125</v>
      </c>
      <c r="J15" s="458">
        <v>125</v>
      </c>
    </row>
    <row r="16" spans="1:10">
      <c r="A16" s="166">
        <v>8</v>
      </c>
      <c r="B16" s="460">
        <v>41083</v>
      </c>
      <c r="C16" s="456" t="s">
        <v>622</v>
      </c>
      <c r="D16" s="457" t="s">
        <v>623</v>
      </c>
      <c r="E16" s="458" t="s">
        <v>609</v>
      </c>
      <c r="F16" s="458">
        <v>125</v>
      </c>
      <c r="G16" s="458"/>
      <c r="H16" s="459"/>
      <c r="I16" s="458">
        <v>125</v>
      </c>
      <c r="J16" s="458">
        <v>125</v>
      </c>
    </row>
    <row r="17" spans="1:10">
      <c r="A17" s="166">
        <v>9</v>
      </c>
      <c r="B17" s="460">
        <v>41083</v>
      </c>
      <c r="C17" s="456" t="s">
        <v>624</v>
      </c>
      <c r="D17" s="457" t="s">
        <v>625</v>
      </c>
      <c r="E17" s="458" t="s">
        <v>609</v>
      </c>
      <c r="F17" s="458">
        <v>125</v>
      </c>
      <c r="G17" s="458"/>
      <c r="H17" s="459"/>
      <c r="I17" s="458">
        <v>125</v>
      </c>
      <c r="J17" s="458">
        <v>125</v>
      </c>
    </row>
    <row r="18" spans="1:10">
      <c r="A18" s="166">
        <v>10</v>
      </c>
      <c r="B18" s="460">
        <v>41083</v>
      </c>
      <c r="C18" s="456" t="s">
        <v>626</v>
      </c>
      <c r="D18" s="457" t="s">
        <v>627</v>
      </c>
      <c r="E18" s="458" t="s">
        <v>609</v>
      </c>
      <c r="F18" s="458">
        <v>125</v>
      </c>
      <c r="G18" s="458"/>
      <c r="H18" s="459"/>
      <c r="I18" s="458">
        <v>125</v>
      </c>
      <c r="J18" s="458">
        <v>125</v>
      </c>
    </row>
    <row r="19" spans="1:10">
      <c r="A19" s="166">
        <v>11</v>
      </c>
      <c r="B19" s="460">
        <v>41083</v>
      </c>
      <c r="C19" s="456" t="s">
        <v>628</v>
      </c>
      <c r="D19" s="457" t="s">
        <v>629</v>
      </c>
      <c r="E19" s="458" t="s">
        <v>609</v>
      </c>
      <c r="F19" s="458">
        <v>125</v>
      </c>
      <c r="G19" s="458"/>
      <c r="H19" s="459"/>
      <c r="I19" s="458">
        <v>125</v>
      </c>
      <c r="J19" s="458">
        <v>125</v>
      </c>
    </row>
    <row r="20" spans="1:10">
      <c r="A20" s="166">
        <v>12</v>
      </c>
      <c r="B20" s="460">
        <v>41083</v>
      </c>
      <c r="C20" s="456" t="s">
        <v>630</v>
      </c>
      <c r="D20" s="457" t="s">
        <v>631</v>
      </c>
      <c r="E20" s="458" t="s">
        <v>609</v>
      </c>
      <c r="F20" s="458">
        <v>125</v>
      </c>
      <c r="G20" s="458"/>
      <c r="H20" s="459"/>
      <c r="I20" s="458">
        <v>125</v>
      </c>
      <c r="J20" s="458">
        <v>125</v>
      </c>
    </row>
    <row r="21" spans="1:10">
      <c r="A21" s="166">
        <v>13</v>
      </c>
      <c r="B21" s="455">
        <v>41083</v>
      </c>
      <c r="C21" s="456" t="s">
        <v>632</v>
      </c>
      <c r="D21" s="457" t="s">
        <v>633</v>
      </c>
      <c r="E21" s="458" t="s">
        <v>609</v>
      </c>
      <c r="F21" s="458">
        <v>125</v>
      </c>
      <c r="G21" s="458"/>
      <c r="H21" s="459"/>
      <c r="I21" s="458">
        <v>125</v>
      </c>
      <c r="J21" s="458">
        <v>125</v>
      </c>
    </row>
    <row r="22" spans="1:10">
      <c r="A22" s="166">
        <v>14</v>
      </c>
      <c r="B22" s="460">
        <v>41083</v>
      </c>
      <c r="C22" s="456" t="s">
        <v>634</v>
      </c>
      <c r="D22" s="457" t="s">
        <v>635</v>
      </c>
      <c r="E22" s="458" t="s">
        <v>609</v>
      </c>
      <c r="F22" s="458">
        <v>125</v>
      </c>
      <c r="G22" s="458"/>
      <c r="H22" s="459"/>
      <c r="I22" s="458">
        <v>125</v>
      </c>
      <c r="J22" s="458">
        <v>125</v>
      </c>
    </row>
    <row r="23" spans="1:10">
      <c r="A23" s="166">
        <v>15</v>
      </c>
      <c r="B23" s="460">
        <v>41083</v>
      </c>
      <c r="C23" s="461" t="s">
        <v>636</v>
      </c>
      <c r="D23" s="462" t="s">
        <v>637</v>
      </c>
      <c r="E23" s="463" t="s">
        <v>609</v>
      </c>
      <c r="F23" s="458">
        <v>125</v>
      </c>
      <c r="G23" s="458"/>
      <c r="H23" s="464"/>
      <c r="I23" s="458">
        <v>125</v>
      </c>
      <c r="J23" s="458">
        <v>125</v>
      </c>
    </row>
    <row r="24" spans="1:10">
      <c r="A24" s="166">
        <v>16</v>
      </c>
      <c r="B24" s="460">
        <v>41083</v>
      </c>
      <c r="C24" s="461" t="s">
        <v>638</v>
      </c>
      <c r="D24" s="462" t="s">
        <v>639</v>
      </c>
      <c r="E24" s="463" t="s">
        <v>609</v>
      </c>
      <c r="F24" s="458">
        <v>125</v>
      </c>
      <c r="G24" s="458"/>
      <c r="H24" s="464"/>
      <c r="I24" s="458">
        <v>125</v>
      </c>
      <c r="J24" s="458">
        <v>125</v>
      </c>
    </row>
    <row r="25" spans="1:10">
      <c r="A25" s="166">
        <v>17</v>
      </c>
      <c r="B25" s="460">
        <v>41083</v>
      </c>
      <c r="C25" s="461" t="s">
        <v>640</v>
      </c>
      <c r="D25" s="462" t="s">
        <v>641</v>
      </c>
      <c r="E25" s="463" t="s">
        <v>609</v>
      </c>
      <c r="F25" s="458">
        <v>125</v>
      </c>
      <c r="G25" s="458"/>
      <c r="H25" s="464"/>
      <c r="I25" s="458">
        <v>125</v>
      </c>
      <c r="J25" s="458">
        <v>125</v>
      </c>
    </row>
    <row r="26" spans="1:10">
      <c r="A26" s="166">
        <v>18</v>
      </c>
      <c r="B26" s="460">
        <v>41083</v>
      </c>
      <c r="C26" s="461" t="s">
        <v>642</v>
      </c>
      <c r="D26" s="462" t="s">
        <v>643</v>
      </c>
      <c r="E26" s="463" t="s">
        <v>609</v>
      </c>
      <c r="F26" s="458">
        <v>125</v>
      </c>
      <c r="G26" s="458"/>
      <c r="H26" s="464"/>
      <c r="I26" s="458">
        <v>125</v>
      </c>
      <c r="J26" s="458">
        <v>125</v>
      </c>
    </row>
    <row r="27" spans="1:10">
      <c r="A27" s="166">
        <v>19</v>
      </c>
      <c r="B27" s="460">
        <v>41083</v>
      </c>
      <c r="C27" s="461" t="s">
        <v>644</v>
      </c>
      <c r="D27" s="462" t="s">
        <v>645</v>
      </c>
      <c r="E27" s="463" t="s">
        <v>609</v>
      </c>
      <c r="F27" s="458">
        <v>125</v>
      </c>
      <c r="G27" s="458"/>
      <c r="H27" s="464"/>
      <c r="I27" s="458">
        <v>125</v>
      </c>
      <c r="J27" s="458">
        <v>125</v>
      </c>
    </row>
    <row r="28" spans="1:10">
      <c r="A28" s="166">
        <v>20</v>
      </c>
      <c r="B28" s="460">
        <v>41083</v>
      </c>
      <c r="C28" s="461" t="s">
        <v>646</v>
      </c>
      <c r="D28" s="462" t="s">
        <v>647</v>
      </c>
      <c r="E28" s="463" t="s">
        <v>609</v>
      </c>
      <c r="F28" s="458">
        <v>125</v>
      </c>
      <c r="G28" s="458"/>
      <c r="H28" s="464"/>
      <c r="I28" s="458">
        <v>125</v>
      </c>
      <c r="J28" s="458">
        <v>125</v>
      </c>
    </row>
    <row r="29" spans="1:10">
      <c r="A29" s="166">
        <v>21</v>
      </c>
      <c r="B29" s="460">
        <v>41083</v>
      </c>
      <c r="C29" s="461" t="s">
        <v>648</v>
      </c>
      <c r="D29" s="462" t="s">
        <v>649</v>
      </c>
      <c r="E29" s="463" t="s">
        <v>609</v>
      </c>
      <c r="F29" s="458">
        <v>125</v>
      </c>
      <c r="G29" s="458"/>
      <c r="H29" s="464"/>
      <c r="I29" s="458">
        <v>125</v>
      </c>
      <c r="J29" s="458">
        <v>125</v>
      </c>
    </row>
    <row r="30" spans="1:10">
      <c r="A30" s="166">
        <v>22</v>
      </c>
      <c r="B30" s="460">
        <v>41083</v>
      </c>
      <c r="C30" s="461" t="s">
        <v>650</v>
      </c>
      <c r="D30" s="462" t="s">
        <v>651</v>
      </c>
      <c r="E30" s="463" t="s">
        <v>609</v>
      </c>
      <c r="F30" s="458">
        <v>125</v>
      </c>
      <c r="G30" s="458"/>
      <c r="H30" s="464"/>
      <c r="I30" s="458">
        <v>125</v>
      </c>
      <c r="J30" s="458">
        <v>125</v>
      </c>
    </row>
    <row r="31" spans="1:10">
      <c r="A31" s="166">
        <v>23</v>
      </c>
      <c r="B31" s="460">
        <v>41083</v>
      </c>
      <c r="C31" s="465" t="s">
        <v>652</v>
      </c>
      <c r="D31" s="466" t="s">
        <v>653</v>
      </c>
      <c r="E31" s="467" t="s">
        <v>609</v>
      </c>
      <c r="F31" s="458">
        <v>125</v>
      </c>
      <c r="G31" s="458"/>
      <c r="H31" s="468"/>
      <c r="I31" s="458">
        <v>125</v>
      </c>
      <c r="J31" s="458">
        <v>125</v>
      </c>
    </row>
    <row r="32" spans="1:10">
      <c r="A32" s="166">
        <v>24</v>
      </c>
      <c r="B32" s="460">
        <v>41083</v>
      </c>
      <c r="C32" s="465" t="s">
        <v>654</v>
      </c>
      <c r="D32" s="466" t="s">
        <v>655</v>
      </c>
      <c r="E32" s="467" t="s">
        <v>609</v>
      </c>
      <c r="F32" s="458">
        <v>125</v>
      </c>
      <c r="G32" s="458"/>
      <c r="H32" s="468"/>
      <c r="I32" s="458">
        <v>125</v>
      </c>
      <c r="J32" s="458">
        <v>125</v>
      </c>
    </row>
    <row r="33" spans="1:10">
      <c r="A33" s="166">
        <v>25</v>
      </c>
      <c r="B33" s="460">
        <v>41083</v>
      </c>
      <c r="C33" s="465" t="s">
        <v>656</v>
      </c>
      <c r="D33" s="466" t="s">
        <v>657</v>
      </c>
      <c r="E33" s="467" t="s">
        <v>609</v>
      </c>
      <c r="F33" s="458">
        <v>125</v>
      </c>
      <c r="G33" s="458"/>
      <c r="H33" s="468"/>
      <c r="I33" s="458">
        <v>125</v>
      </c>
      <c r="J33" s="458">
        <v>125</v>
      </c>
    </row>
    <row r="34" spans="1:10">
      <c r="A34" s="166">
        <v>26</v>
      </c>
      <c r="B34" s="460">
        <v>41083</v>
      </c>
      <c r="C34" s="465" t="s">
        <v>658</v>
      </c>
      <c r="D34" s="466" t="s">
        <v>659</v>
      </c>
      <c r="E34" s="467" t="s">
        <v>609</v>
      </c>
      <c r="F34" s="458">
        <v>125</v>
      </c>
      <c r="G34" s="458"/>
      <c r="H34" s="468"/>
      <c r="I34" s="458">
        <v>125</v>
      </c>
      <c r="J34" s="458">
        <v>125</v>
      </c>
    </row>
    <row r="35" spans="1:10">
      <c r="A35" s="166">
        <v>27</v>
      </c>
      <c r="B35" s="460">
        <v>41083</v>
      </c>
      <c r="C35" s="465" t="s">
        <v>660</v>
      </c>
      <c r="D35" s="466" t="s">
        <v>661</v>
      </c>
      <c r="E35" s="467" t="s">
        <v>609</v>
      </c>
      <c r="F35" s="458">
        <v>125</v>
      </c>
      <c r="G35" s="458"/>
      <c r="H35" s="468"/>
      <c r="I35" s="458">
        <v>125</v>
      </c>
      <c r="J35" s="458">
        <v>125</v>
      </c>
    </row>
    <row r="36" spans="1:10">
      <c r="A36" s="166">
        <v>28</v>
      </c>
      <c r="B36" s="460">
        <v>41083</v>
      </c>
      <c r="C36" s="465" t="s">
        <v>662</v>
      </c>
      <c r="D36" s="466" t="s">
        <v>663</v>
      </c>
      <c r="E36" s="467" t="s">
        <v>609</v>
      </c>
      <c r="F36" s="458">
        <v>125</v>
      </c>
      <c r="G36" s="458"/>
      <c r="H36" s="468"/>
      <c r="I36" s="458">
        <v>125</v>
      </c>
      <c r="J36" s="458">
        <v>125</v>
      </c>
    </row>
    <row r="37" spans="1:10">
      <c r="A37" s="166">
        <v>29</v>
      </c>
      <c r="B37" s="460">
        <v>41083</v>
      </c>
      <c r="C37" s="465" t="s">
        <v>664</v>
      </c>
      <c r="D37" s="466" t="s">
        <v>665</v>
      </c>
      <c r="E37" s="467" t="s">
        <v>609</v>
      </c>
      <c r="F37" s="458">
        <v>45</v>
      </c>
      <c r="G37" s="458"/>
      <c r="H37" s="468"/>
      <c r="I37" s="458">
        <v>45</v>
      </c>
      <c r="J37" s="458">
        <v>45</v>
      </c>
    </row>
    <row r="38" spans="1:10">
      <c r="A38" s="494">
        <v>30</v>
      </c>
      <c r="B38" s="469">
        <v>41137</v>
      </c>
      <c r="C38" s="470" t="s">
        <v>666</v>
      </c>
      <c r="D38" s="471"/>
      <c r="E38" s="472" t="s">
        <v>667</v>
      </c>
      <c r="F38" s="473">
        <v>41368.32</v>
      </c>
      <c r="G38" s="473"/>
      <c r="H38" s="474"/>
      <c r="I38" s="473">
        <v>41368.32</v>
      </c>
      <c r="J38" s="473">
        <v>41368.32</v>
      </c>
    </row>
    <row r="39" spans="1:10">
      <c r="A39" s="497">
        <v>31</v>
      </c>
      <c r="B39" s="475">
        <v>41142</v>
      </c>
      <c r="C39" s="476" t="s">
        <v>668</v>
      </c>
      <c r="D39" s="477"/>
      <c r="E39" s="478" t="s">
        <v>669</v>
      </c>
      <c r="F39" s="479">
        <v>13476.7</v>
      </c>
      <c r="G39" s="479"/>
      <c r="H39" s="480"/>
      <c r="I39" s="479">
        <v>13476.7</v>
      </c>
      <c r="J39" s="479">
        <v>13476.7</v>
      </c>
    </row>
    <row r="40" spans="1:10">
      <c r="A40" s="497">
        <v>32</v>
      </c>
      <c r="B40" s="475">
        <v>41146</v>
      </c>
      <c r="C40" s="481" t="s">
        <v>670</v>
      </c>
      <c r="D40" s="482"/>
      <c r="E40" s="483" t="s">
        <v>669</v>
      </c>
      <c r="F40" s="479">
        <v>10546.17</v>
      </c>
      <c r="G40" s="479"/>
      <c r="H40" s="480"/>
      <c r="I40" s="479">
        <v>10546.17</v>
      </c>
      <c r="J40" s="479">
        <v>10546.17</v>
      </c>
    </row>
    <row r="41" spans="1:10">
      <c r="A41" s="497">
        <v>33</v>
      </c>
      <c r="B41" s="475">
        <v>41556</v>
      </c>
      <c r="C41" s="481" t="s">
        <v>671</v>
      </c>
      <c r="D41" s="482">
        <v>48001017476</v>
      </c>
      <c r="E41" s="483" t="s">
        <v>672</v>
      </c>
      <c r="F41" s="479">
        <v>20</v>
      </c>
      <c r="G41" s="479"/>
      <c r="H41" s="480"/>
      <c r="I41" s="479">
        <v>20</v>
      </c>
      <c r="J41" s="479">
        <v>20</v>
      </c>
    </row>
    <row r="42" spans="1:10">
      <c r="A42" s="497">
        <v>34</v>
      </c>
      <c r="B42" s="475">
        <v>41244</v>
      </c>
      <c r="C42" s="481" t="s">
        <v>673</v>
      </c>
      <c r="D42" s="484" t="s">
        <v>674</v>
      </c>
      <c r="E42" s="483" t="s">
        <v>675</v>
      </c>
      <c r="F42" s="479">
        <v>7855</v>
      </c>
      <c r="G42" s="479"/>
      <c r="H42" s="480"/>
      <c r="I42" s="479">
        <v>7855</v>
      </c>
      <c r="J42" s="479">
        <v>7855</v>
      </c>
    </row>
    <row r="43" spans="1:10">
      <c r="A43" s="497">
        <v>35</v>
      </c>
      <c r="B43" s="485"/>
      <c r="C43" s="486"/>
      <c r="D43" s="487"/>
      <c r="E43" s="483"/>
      <c r="F43" s="487"/>
      <c r="G43" s="487"/>
      <c r="H43" s="486"/>
      <c r="I43" s="487"/>
      <c r="J43" s="487"/>
    </row>
    <row r="44" spans="1:10">
      <c r="A44" s="497">
        <v>36</v>
      </c>
      <c r="B44" s="194"/>
      <c r="C44" s="489"/>
      <c r="D44" s="489"/>
      <c r="E44" s="490"/>
      <c r="F44" s="479"/>
      <c r="G44" s="479"/>
      <c r="H44" s="490"/>
      <c r="I44" s="491"/>
      <c r="J44" s="491"/>
    </row>
    <row r="45" spans="1:10">
      <c r="A45" s="497">
        <v>37</v>
      </c>
      <c r="B45" s="194"/>
      <c r="C45" s="194"/>
      <c r="D45" s="489"/>
      <c r="E45" s="489"/>
      <c r="F45" s="479"/>
      <c r="G45" s="479"/>
      <c r="H45" s="492"/>
      <c r="I45" s="251">
        <f>SUM(I9:I44)</f>
        <v>76811.19</v>
      </c>
      <c r="J45" s="493">
        <f>SUM(J9:J44)</f>
        <v>76811.19</v>
      </c>
    </row>
    <row r="46" spans="1:10">
      <c r="A46" s="497">
        <v>38</v>
      </c>
      <c r="B46" s="488"/>
      <c r="C46" s="488"/>
      <c r="D46" s="488"/>
      <c r="E46" s="488"/>
      <c r="F46" s="488"/>
      <c r="G46" s="488"/>
      <c r="H46" s="495" t="s">
        <v>396</v>
      </c>
      <c r="I46" s="496"/>
    </row>
    <row r="47" spans="1:10">
      <c r="A47" s="181" t="s">
        <v>426</v>
      </c>
    </row>
    <row r="49" spans="1:12">
      <c r="B49" s="183" t="s">
        <v>107</v>
      </c>
      <c r="F49" s="184"/>
    </row>
    <row r="50" spans="1:12">
      <c r="F50" s="182"/>
      <c r="I50" s="182"/>
      <c r="J50" s="182"/>
      <c r="K50" s="182"/>
      <c r="L50" s="182"/>
    </row>
    <row r="51" spans="1:12">
      <c r="C51" s="185"/>
      <c r="F51" s="185"/>
      <c r="G51" s="185"/>
      <c r="H51" s="188"/>
      <c r="I51" s="186"/>
      <c r="J51" s="182"/>
      <c r="K51" s="182"/>
      <c r="L51" s="182"/>
    </row>
    <row r="52" spans="1:12">
      <c r="A52" s="182"/>
      <c r="C52" s="187" t="s">
        <v>262</v>
      </c>
      <c r="F52" s="188" t="s">
        <v>267</v>
      </c>
      <c r="G52" s="187"/>
      <c r="H52" s="187"/>
      <c r="I52" s="186"/>
      <c r="J52" s="182"/>
      <c r="K52" s="182"/>
      <c r="L52" s="182"/>
    </row>
    <row r="53" spans="1:12">
      <c r="A53" s="182"/>
      <c r="C53" s="189" t="s">
        <v>139</v>
      </c>
      <c r="F53" s="181" t="s">
        <v>263</v>
      </c>
      <c r="I53" s="182"/>
      <c r="J53" s="182"/>
      <c r="K53" s="182"/>
      <c r="L53" s="182"/>
    </row>
    <row r="54" spans="1:12" s="182" customFormat="1">
      <c r="B54" s="181"/>
      <c r="C54" s="189"/>
      <c r="G54" s="189"/>
      <c r="H54" s="189"/>
    </row>
    <row r="55" spans="1:12" s="182" customFormat="1" ht="12.75"/>
    <row r="56" spans="1:12" s="182" customFormat="1" ht="12.75"/>
    <row r="57" spans="1:12" s="182" customFormat="1" ht="12.75"/>
    <row r="58" spans="1:12" s="182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44:B45 C45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37 C38:D38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zoomScaleSheetLayoutView="100" workbookViewId="0">
      <selection activeCell="F16" sqref="F16"/>
    </sheetView>
  </sheetViews>
  <sheetFormatPr defaultRowHeight="12.75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>
      <c r="A1" s="540" t="s">
        <v>493</v>
      </c>
      <c r="B1" s="540"/>
      <c r="C1" s="364" t="s">
        <v>109</v>
      </c>
    </row>
    <row r="2" spans="1:3" s="6" customFormat="1" ht="15">
      <c r="A2" s="540"/>
      <c r="B2" s="540"/>
      <c r="C2" s="424" t="s">
        <v>677</v>
      </c>
    </row>
    <row r="3" spans="1:3" s="6" customFormat="1" ht="15">
      <c r="A3" s="395" t="s">
        <v>140</v>
      </c>
      <c r="B3" s="362"/>
      <c r="C3" s="363"/>
    </row>
    <row r="4" spans="1:3" s="6" customFormat="1" ht="15">
      <c r="A4" s="113"/>
      <c r="B4" s="362"/>
      <c r="C4" s="363"/>
    </row>
    <row r="5" spans="1:3" s="21" customFormat="1" ht="15">
      <c r="A5" s="541" t="s">
        <v>268</v>
      </c>
      <c r="B5" s="541"/>
      <c r="C5" s="113"/>
    </row>
    <row r="6" spans="1:3" s="21" customFormat="1" ht="15">
      <c r="A6" s="507" t="s">
        <v>676</v>
      </c>
      <c r="B6" s="507"/>
      <c r="C6" s="113"/>
    </row>
    <row r="7" spans="1:3">
      <c r="A7" s="396"/>
      <c r="B7" s="396"/>
      <c r="C7" s="396"/>
    </row>
    <row r="8" spans="1:3">
      <c r="A8" s="396"/>
      <c r="B8" s="396"/>
      <c r="C8" s="396"/>
    </row>
    <row r="9" spans="1:3" ht="30" customHeight="1">
      <c r="A9" s="397" t="s">
        <v>64</v>
      </c>
      <c r="B9" s="397" t="s">
        <v>11</v>
      </c>
      <c r="C9" s="398" t="s">
        <v>9</v>
      </c>
    </row>
    <row r="10" spans="1:3" ht="15">
      <c r="A10" s="399">
        <v>1</v>
      </c>
      <c r="B10" s="400" t="s">
        <v>57</v>
      </c>
      <c r="C10" s="498">
        <f>'ფორმა N4'!D11+'ფორმა N5'!D9+'ფორმა N6'!D10</f>
        <v>350928.04000000004</v>
      </c>
    </row>
    <row r="11" spans="1:3" ht="15">
      <c r="A11" s="401">
        <v>1.1000000000000001</v>
      </c>
      <c r="B11" s="400" t="s">
        <v>494</v>
      </c>
      <c r="C11" s="499">
        <f>'ფორმა N4'!D39+'ფორმა N5'!D37</f>
        <v>3468</v>
      </c>
    </row>
    <row r="12" spans="1:3" ht="15">
      <c r="A12" s="402" t="s">
        <v>30</v>
      </c>
      <c r="B12" s="400" t="s">
        <v>495</v>
      </c>
      <c r="C12" s="414">
        <f>'ფორმა N4'!D40+'ფორმა N5'!D38</f>
        <v>0</v>
      </c>
    </row>
    <row r="13" spans="1:3" ht="15">
      <c r="A13" s="401">
        <v>1.2</v>
      </c>
      <c r="B13" s="400" t="s">
        <v>58</v>
      </c>
      <c r="C13" s="499">
        <f>'ფორმა N4'!D12+'ფორმა N5'!D10</f>
        <v>118699.23</v>
      </c>
    </row>
    <row r="14" spans="1:3" ht="15">
      <c r="A14" s="401">
        <v>1.3</v>
      </c>
      <c r="B14" s="400" t="s">
        <v>496</v>
      </c>
      <c r="C14" s="499">
        <f>'ფორმა N4'!D17+'ფორმა N5'!D15+'ფორმა N6'!D17</f>
        <v>80105</v>
      </c>
    </row>
    <row r="15" spans="1:3" ht="15">
      <c r="A15" s="539"/>
      <c r="B15" s="539"/>
      <c r="C15" s="539"/>
    </row>
    <row r="16" spans="1:3" ht="30" customHeight="1">
      <c r="A16" s="397" t="s">
        <v>64</v>
      </c>
      <c r="B16" s="397" t="s">
        <v>243</v>
      </c>
      <c r="C16" s="398" t="s">
        <v>67</v>
      </c>
    </row>
    <row r="17" spans="1:4" ht="15">
      <c r="A17" s="399">
        <v>2</v>
      </c>
      <c r="B17" s="400" t="s">
        <v>497</v>
      </c>
      <c r="C17" s="500">
        <f>'ფორმა N2'!D9+'ფორმა N2'!C26+'ფორმა N3'!D9+'ფორმა N3'!C26</f>
        <v>267558</v>
      </c>
    </row>
    <row r="18" spans="1:4" ht="15">
      <c r="A18" s="403">
        <v>2.1</v>
      </c>
      <c r="B18" s="400" t="s">
        <v>498</v>
      </c>
      <c r="C18" s="501">
        <f>'ფორმა N2'!D17+'ფორმა N3'!D17</f>
        <v>216854</v>
      </c>
    </row>
    <row r="19" spans="1:4" ht="15">
      <c r="A19" s="403">
        <v>2.2000000000000002</v>
      </c>
      <c r="B19" s="400" t="s">
        <v>499</v>
      </c>
      <c r="C19" s="501">
        <f>'ფორმა N2'!D18+'ფორმა N3'!D18</f>
        <v>49884</v>
      </c>
    </row>
    <row r="20" spans="1:4" ht="15">
      <c r="A20" s="403">
        <v>2.2999999999999998</v>
      </c>
      <c r="B20" s="400" t="s">
        <v>500</v>
      </c>
      <c r="C20" s="404">
        <f>SUM(C21:C25)</f>
        <v>0</v>
      </c>
    </row>
    <row r="21" spans="1:4" ht="15">
      <c r="A21" s="402" t="s">
        <v>501</v>
      </c>
      <c r="B21" s="405" t="s">
        <v>502</v>
      </c>
      <c r="C21" s="400">
        <f>'ფორმა N2'!D13+'ფორმა N3'!D13</f>
        <v>0</v>
      </c>
    </row>
    <row r="22" spans="1:4" ht="15">
      <c r="A22" s="402" t="s">
        <v>503</v>
      </c>
      <c r="B22" s="405" t="s">
        <v>504</v>
      </c>
      <c r="C22" s="400">
        <f>'ფორმა N2'!C27+'ფორმა N3'!C27</f>
        <v>0</v>
      </c>
    </row>
    <row r="23" spans="1:4" ht="15">
      <c r="A23" s="402" t="s">
        <v>505</v>
      </c>
      <c r="B23" s="405" t="s">
        <v>506</v>
      </c>
      <c r="C23" s="400">
        <f>'ფორმა N2'!D14+'ფორმა N3'!D14</f>
        <v>0</v>
      </c>
    </row>
    <row r="24" spans="1:4" ht="15">
      <c r="A24" s="402" t="s">
        <v>507</v>
      </c>
      <c r="B24" s="405" t="s">
        <v>508</v>
      </c>
      <c r="C24" s="400">
        <f>'ფორმა N2'!C31+'ფორმა N3'!C31</f>
        <v>0</v>
      </c>
    </row>
    <row r="25" spans="1:4" ht="15">
      <c r="A25" s="402" t="s">
        <v>509</v>
      </c>
      <c r="B25" s="405" t="s">
        <v>510</v>
      </c>
      <c r="C25" s="400">
        <f>'ფორმა N2'!D11+'ფორმა N3'!D11</f>
        <v>0</v>
      </c>
    </row>
    <row r="26" spans="1:4" ht="15">
      <c r="A26" s="412"/>
      <c r="B26" s="411"/>
      <c r="C26" s="410"/>
    </row>
    <row r="27" spans="1:4" ht="15">
      <c r="A27" s="412"/>
      <c r="B27" s="411"/>
      <c r="C27" s="410"/>
    </row>
    <row r="28" spans="1:4" ht="15">
      <c r="A28" s="21"/>
      <c r="B28" s="21"/>
      <c r="C28" s="21"/>
      <c r="D28" s="409"/>
    </row>
    <row r="29" spans="1:4" ht="15">
      <c r="A29" s="195" t="s">
        <v>107</v>
      </c>
      <c r="B29" s="21"/>
      <c r="C29" s="21"/>
      <c r="D29" s="409"/>
    </row>
    <row r="30" spans="1:4" ht="15">
      <c r="A30" s="21"/>
      <c r="B30" s="21"/>
      <c r="C30" s="21"/>
      <c r="D30" s="409"/>
    </row>
    <row r="31" spans="1:4" ht="15">
      <c r="A31" s="21"/>
      <c r="B31" s="21"/>
      <c r="C31" s="21"/>
      <c r="D31" s="408"/>
    </row>
    <row r="32" spans="1:4" ht="15">
      <c r="B32" s="195" t="s">
        <v>265</v>
      </c>
      <c r="C32" s="21"/>
      <c r="D32" s="408"/>
    </row>
    <row r="33" spans="2:4" ht="15">
      <c r="B33" s="21" t="s">
        <v>264</v>
      </c>
      <c r="C33" s="21"/>
      <c r="D33" s="408"/>
    </row>
    <row r="34" spans="2:4">
      <c r="B34" s="407" t="s">
        <v>139</v>
      </c>
      <c r="D34" s="406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225</v>
      </c>
      <c r="G1" t="s">
        <v>234</v>
      </c>
    </row>
    <row r="2" spans="1:7" ht="15">
      <c r="A2" s="62">
        <v>40907</v>
      </c>
      <c r="C2" t="s">
        <v>199</v>
      </c>
      <c r="E2" t="s">
        <v>230</v>
      </c>
      <c r="G2" s="64" t="s">
        <v>235</v>
      </c>
    </row>
    <row r="3" spans="1:7" ht="15">
      <c r="A3" s="62">
        <v>40908</v>
      </c>
      <c r="C3" t="s">
        <v>200</v>
      </c>
      <c r="E3" t="s">
        <v>231</v>
      </c>
      <c r="G3" s="64" t="s">
        <v>236</v>
      </c>
    </row>
    <row r="4" spans="1:7" ht="15">
      <c r="A4" s="62">
        <v>40909</v>
      </c>
      <c r="C4" t="s">
        <v>201</v>
      </c>
      <c r="E4" t="s">
        <v>232</v>
      </c>
      <c r="G4" s="64" t="s">
        <v>237</v>
      </c>
    </row>
    <row r="5" spans="1:7">
      <c r="A5" s="62">
        <v>40910</v>
      </c>
      <c r="C5" t="s">
        <v>202</v>
      </c>
      <c r="E5" t="s">
        <v>233</v>
      </c>
    </row>
    <row r="6" spans="1:7">
      <c r="A6" s="62">
        <v>40911</v>
      </c>
      <c r="C6" t="s">
        <v>203</v>
      </c>
    </row>
    <row r="7" spans="1:7">
      <c r="A7" s="62">
        <v>40912</v>
      </c>
      <c r="C7" t="s">
        <v>204</v>
      </c>
    </row>
    <row r="8" spans="1:7">
      <c r="A8" s="62">
        <v>40913</v>
      </c>
      <c r="C8" t="s">
        <v>205</v>
      </c>
    </row>
    <row r="9" spans="1:7">
      <c r="A9" s="62">
        <v>40914</v>
      </c>
      <c r="C9" t="s">
        <v>206</v>
      </c>
    </row>
    <row r="10" spans="1:7">
      <c r="A10" s="62">
        <v>40915</v>
      </c>
      <c r="C10" t="s">
        <v>207</v>
      </c>
    </row>
    <row r="11" spans="1:7">
      <c r="A11" s="62">
        <v>40916</v>
      </c>
      <c r="C11" t="s">
        <v>208</v>
      </c>
    </row>
    <row r="12" spans="1:7">
      <c r="A12" s="62">
        <v>40917</v>
      </c>
      <c r="C12" t="s">
        <v>209</v>
      </c>
    </row>
    <row r="13" spans="1:7">
      <c r="A13" s="62">
        <v>40918</v>
      </c>
      <c r="C13" t="s">
        <v>210</v>
      </c>
    </row>
    <row r="14" spans="1:7">
      <c r="A14" s="62">
        <v>40919</v>
      </c>
      <c r="C14" t="s">
        <v>211</v>
      </c>
    </row>
    <row r="15" spans="1:7">
      <c r="A15" s="62">
        <v>40920</v>
      </c>
      <c r="C15" t="s">
        <v>212</v>
      </c>
    </row>
    <row r="16" spans="1:7">
      <c r="A16" s="62">
        <v>40921</v>
      </c>
      <c r="C16" t="s">
        <v>213</v>
      </c>
    </row>
    <row r="17" spans="1:3">
      <c r="A17" s="62">
        <v>40922</v>
      </c>
      <c r="C17" t="s">
        <v>214</v>
      </c>
    </row>
    <row r="18" spans="1:3">
      <c r="A18" s="62">
        <v>40923</v>
      </c>
      <c r="C18" t="s">
        <v>215</v>
      </c>
    </row>
    <row r="19" spans="1:3">
      <c r="A19" s="62">
        <v>40924</v>
      </c>
      <c r="C19" t="s">
        <v>216</v>
      </c>
    </row>
    <row r="20" spans="1:3">
      <c r="A20" s="62">
        <v>40925</v>
      </c>
      <c r="C20" t="s">
        <v>217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3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3" t="s">
        <v>266</v>
      </c>
      <c r="B1" s="233"/>
      <c r="C1" s="519" t="s">
        <v>109</v>
      </c>
      <c r="D1" s="519"/>
      <c r="E1" s="112"/>
    </row>
    <row r="2" spans="1:12" s="6" customFormat="1">
      <c r="A2" s="75" t="s">
        <v>140</v>
      </c>
      <c r="B2" s="233"/>
      <c r="C2" s="520" t="s">
        <v>677</v>
      </c>
      <c r="D2" s="521"/>
      <c r="E2" s="112"/>
    </row>
    <row r="3" spans="1:12" s="6" customFormat="1">
      <c r="A3" s="75"/>
      <c r="B3" s="233"/>
      <c r="C3" s="74"/>
      <c r="D3" s="74"/>
      <c r="E3" s="112"/>
    </row>
    <row r="4" spans="1:12" s="2" customFormat="1">
      <c r="A4" s="76" t="str">
        <f>'ფორმა N2'!A4</f>
        <v>ანგარიშვალდებული პირის დასახელება:</v>
      </c>
      <c r="B4" s="234"/>
      <c r="C4" s="75"/>
      <c r="D4" s="75"/>
      <c r="E4" s="107"/>
      <c r="L4" s="6"/>
    </row>
    <row r="5" spans="1:12" s="2" customFormat="1">
      <c r="A5" s="118">
        <f>'ფორმა N1'!A5</f>
        <v>0</v>
      </c>
      <c r="B5" s="507" t="s">
        <v>676</v>
      </c>
      <c r="C5" s="507"/>
      <c r="D5" s="59"/>
      <c r="E5" s="107"/>
    </row>
    <row r="6" spans="1:12" s="2" customFormat="1">
      <c r="A6" s="76"/>
      <c r="B6" s="234"/>
      <c r="C6" s="75"/>
      <c r="D6" s="75"/>
      <c r="E6" s="107"/>
    </row>
    <row r="7" spans="1:12" s="6" customFormat="1" ht="18">
      <c r="A7" s="99"/>
      <c r="B7" s="111"/>
      <c r="C7" s="77"/>
      <c r="D7" s="77"/>
      <c r="E7" s="112"/>
    </row>
    <row r="8" spans="1:12" s="6" customFormat="1" ht="30">
      <c r="A8" s="105" t="s">
        <v>64</v>
      </c>
      <c r="B8" s="78" t="s">
        <v>243</v>
      </c>
      <c r="C8" s="78" t="s">
        <v>66</v>
      </c>
      <c r="D8" s="78" t="s">
        <v>67</v>
      </c>
      <c r="E8" s="112"/>
      <c r="F8" s="20"/>
    </row>
    <row r="9" spans="1:12" s="7" customFormat="1">
      <c r="A9" s="220">
        <v>1</v>
      </c>
      <c r="B9" s="220" t="s">
        <v>65</v>
      </c>
      <c r="C9" s="84">
        <f>SUM(C10,C26)</f>
        <v>0</v>
      </c>
      <c r="D9" s="84">
        <f>SUM(D10,D26)</f>
        <v>0</v>
      </c>
      <c r="E9" s="112"/>
    </row>
    <row r="10" spans="1:12" s="7" customFormat="1">
      <c r="A10" s="86">
        <v>1.1000000000000001</v>
      </c>
      <c r="B10" s="86" t="s">
        <v>80</v>
      </c>
      <c r="C10" s="84">
        <f>SUM(C11,C12,C16,C19,C25,C26)</f>
        <v>0</v>
      </c>
      <c r="D10" s="84">
        <f>SUM(D11,D12,D16,D19,D24,D25)</f>
        <v>0</v>
      </c>
      <c r="E10" s="112"/>
    </row>
    <row r="11" spans="1:12" s="9" customFormat="1" ht="18">
      <c r="A11" s="87" t="s">
        <v>30</v>
      </c>
      <c r="B11" s="87" t="s">
        <v>79</v>
      </c>
      <c r="C11" s="8"/>
      <c r="D11" s="8"/>
      <c r="E11" s="112"/>
    </row>
    <row r="12" spans="1:12" s="10" customFormat="1">
      <c r="A12" s="87" t="s">
        <v>31</v>
      </c>
      <c r="B12" s="87" t="s">
        <v>301</v>
      </c>
      <c r="C12" s="106">
        <f>SUM(C14:C15)</f>
        <v>0</v>
      </c>
      <c r="D12" s="106">
        <f>SUM(D14:D15)</f>
        <v>0</v>
      </c>
      <c r="E12" s="112"/>
    </row>
    <row r="13" spans="1:12" s="3" customFormat="1">
      <c r="A13" s="96" t="s">
        <v>81</v>
      </c>
      <c r="B13" s="96" t="s">
        <v>304</v>
      </c>
      <c r="C13" s="8"/>
      <c r="D13" s="8"/>
      <c r="E13" s="112"/>
    </row>
    <row r="14" spans="1:12" s="3" customFormat="1">
      <c r="A14" s="96" t="s">
        <v>468</v>
      </c>
      <c r="B14" s="96" t="s">
        <v>467</v>
      </c>
      <c r="C14" s="8"/>
      <c r="D14" s="8"/>
      <c r="E14" s="112"/>
    </row>
    <row r="15" spans="1:12" s="3" customFormat="1">
      <c r="A15" s="96" t="s">
        <v>469</v>
      </c>
      <c r="B15" s="96" t="s">
        <v>97</v>
      </c>
      <c r="C15" s="8"/>
      <c r="D15" s="8"/>
      <c r="E15" s="112"/>
    </row>
    <row r="16" spans="1:12" s="3" customFormat="1">
      <c r="A16" s="87" t="s">
        <v>82</v>
      </c>
      <c r="B16" s="87" t="s">
        <v>83</v>
      </c>
      <c r="C16" s="106">
        <f>SUM(C17:C18)</f>
        <v>0</v>
      </c>
      <c r="D16" s="106">
        <f>SUM(D17:D18)</f>
        <v>0</v>
      </c>
      <c r="E16" s="112"/>
    </row>
    <row r="17" spans="1:5" s="3" customFormat="1">
      <c r="A17" s="96" t="s">
        <v>84</v>
      </c>
      <c r="B17" s="96" t="s">
        <v>86</v>
      </c>
      <c r="C17" s="8"/>
      <c r="D17" s="8"/>
      <c r="E17" s="112"/>
    </row>
    <row r="18" spans="1:5" s="3" customFormat="1" ht="30">
      <c r="A18" s="96" t="s">
        <v>85</v>
      </c>
      <c r="B18" s="96" t="s">
        <v>110</v>
      </c>
      <c r="C18" s="8"/>
      <c r="D18" s="8"/>
      <c r="E18" s="112"/>
    </row>
    <row r="19" spans="1:5" s="3" customFormat="1">
      <c r="A19" s="87" t="s">
        <v>87</v>
      </c>
      <c r="B19" s="87" t="s">
        <v>393</v>
      </c>
      <c r="C19" s="106">
        <f>SUM(C20:C23)</f>
        <v>0</v>
      </c>
      <c r="D19" s="106">
        <f>SUM(D20:D23)</f>
        <v>0</v>
      </c>
      <c r="E19" s="112"/>
    </row>
    <row r="20" spans="1:5" s="3" customFormat="1">
      <c r="A20" s="96" t="s">
        <v>88</v>
      </c>
      <c r="B20" s="96" t="s">
        <v>89</v>
      </c>
      <c r="C20" s="8"/>
      <c r="D20" s="8"/>
      <c r="E20" s="112"/>
    </row>
    <row r="21" spans="1:5" s="3" customFormat="1" ht="30">
      <c r="A21" s="96" t="s">
        <v>92</v>
      </c>
      <c r="B21" s="96" t="s">
        <v>90</v>
      </c>
      <c r="C21" s="8"/>
      <c r="D21" s="8"/>
      <c r="E21" s="112"/>
    </row>
    <row r="22" spans="1:5" s="3" customFormat="1">
      <c r="A22" s="96" t="s">
        <v>93</v>
      </c>
      <c r="B22" s="96" t="s">
        <v>91</v>
      </c>
      <c r="C22" s="8"/>
      <c r="D22" s="8"/>
      <c r="E22" s="112"/>
    </row>
    <row r="23" spans="1:5" s="3" customFormat="1">
      <c r="A23" s="96" t="s">
        <v>94</v>
      </c>
      <c r="B23" s="96" t="s">
        <v>410</v>
      </c>
      <c r="C23" s="8"/>
      <c r="D23" s="8"/>
      <c r="E23" s="112"/>
    </row>
    <row r="24" spans="1:5" s="3" customFormat="1">
      <c r="A24" s="87" t="s">
        <v>95</v>
      </c>
      <c r="B24" s="87" t="s">
        <v>411</v>
      </c>
      <c r="C24" s="243"/>
      <c r="D24" s="8"/>
      <c r="E24" s="112"/>
    </row>
    <row r="25" spans="1:5" s="3" customFormat="1">
      <c r="A25" s="87" t="s">
        <v>245</v>
      </c>
      <c r="B25" s="87" t="s">
        <v>417</v>
      </c>
      <c r="C25" s="8"/>
      <c r="D25" s="8"/>
      <c r="E25" s="112"/>
    </row>
    <row r="26" spans="1:5">
      <c r="A26" s="86">
        <v>1.2</v>
      </c>
      <c r="B26" s="86" t="s">
        <v>96</v>
      </c>
      <c r="C26" s="84">
        <f>SUM(C27,C35)</f>
        <v>0</v>
      </c>
      <c r="D26" s="84">
        <f>SUM(D27,D35)</f>
        <v>0</v>
      </c>
      <c r="E26" s="112"/>
    </row>
    <row r="27" spans="1:5">
      <c r="A27" s="87" t="s">
        <v>32</v>
      </c>
      <c r="B27" s="87" t="s">
        <v>304</v>
      </c>
      <c r="C27" s="106">
        <f>SUM(C28:C30)</f>
        <v>0</v>
      </c>
      <c r="D27" s="106">
        <f>SUM(D28:D30)</f>
        <v>0</v>
      </c>
      <c r="E27" s="112"/>
    </row>
    <row r="28" spans="1:5">
      <c r="A28" s="228" t="s">
        <v>98</v>
      </c>
      <c r="B28" s="228" t="s">
        <v>302</v>
      </c>
      <c r="C28" s="8"/>
      <c r="D28" s="8"/>
      <c r="E28" s="112"/>
    </row>
    <row r="29" spans="1:5">
      <c r="A29" s="228" t="s">
        <v>99</v>
      </c>
      <c r="B29" s="228" t="s">
        <v>305</v>
      </c>
      <c r="C29" s="8"/>
      <c r="D29" s="8"/>
      <c r="E29" s="112"/>
    </row>
    <row r="30" spans="1:5">
      <c r="A30" s="228" t="s">
        <v>419</v>
      </c>
      <c r="B30" s="228" t="s">
        <v>303</v>
      </c>
      <c r="C30" s="8"/>
      <c r="D30" s="8"/>
      <c r="E30" s="112"/>
    </row>
    <row r="31" spans="1:5">
      <c r="A31" s="87" t="s">
        <v>33</v>
      </c>
      <c r="B31" s="87" t="s">
        <v>467</v>
      </c>
      <c r="C31" s="106">
        <f>SUM(C32:C34)</f>
        <v>0</v>
      </c>
      <c r="D31" s="106">
        <f>SUM(D32:D34)</f>
        <v>0</v>
      </c>
      <c r="E31" s="112"/>
    </row>
    <row r="32" spans="1:5">
      <c r="A32" s="228" t="s">
        <v>12</v>
      </c>
      <c r="B32" s="228" t="s">
        <v>470</v>
      </c>
      <c r="C32" s="8"/>
      <c r="D32" s="8"/>
      <c r="E32" s="112"/>
    </row>
    <row r="33" spans="1:9">
      <c r="A33" s="228" t="s">
        <v>13</v>
      </c>
      <c r="B33" s="228" t="s">
        <v>471</v>
      </c>
      <c r="C33" s="8"/>
      <c r="D33" s="8"/>
      <c r="E33" s="112"/>
    </row>
    <row r="34" spans="1:9">
      <c r="A34" s="228" t="s">
        <v>275</v>
      </c>
      <c r="B34" s="228" t="s">
        <v>472</v>
      </c>
      <c r="C34" s="8"/>
      <c r="D34" s="8"/>
      <c r="E34" s="112"/>
    </row>
    <row r="35" spans="1:9" s="23" customFormat="1">
      <c r="A35" s="87" t="s">
        <v>34</v>
      </c>
      <c r="B35" s="241" t="s">
        <v>416</v>
      </c>
      <c r="C35" s="8"/>
      <c r="D35" s="8"/>
    </row>
    <row r="36" spans="1:9" s="2" customFormat="1">
      <c r="A36" s="1"/>
      <c r="B36" s="235"/>
      <c r="E36" s="5"/>
    </row>
    <row r="37" spans="1:9" s="2" customFormat="1">
      <c r="B37" s="235"/>
      <c r="E37" s="5"/>
    </row>
    <row r="38" spans="1:9">
      <c r="A38" s="1"/>
    </row>
    <row r="39" spans="1:9">
      <c r="A39" s="2"/>
    </row>
    <row r="40" spans="1:9" s="2" customFormat="1">
      <c r="A40" s="68" t="s">
        <v>107</v>
      </c>
      <c r="B40" s="235"/>
      <c r="E40" s="5"/>
    </row>
    <row r="41" spans="1:9" s="2" customFormat="1">
      <c r="B41" s="235"/>
      <c r="E41"/>
      <c r="F41"/>
      <c r="G41"/>
      <c r="H41"/>
      <c r="I41"/>
    </row>
    <row r="42" spans="1:9" s="2" customFormat="1">
      <c r="B42" s="235"/>
      <c r="D42" s="12"/>
      <c r="E42"/>
      <c r="F42"/>
      <c r="G42"/>
      <c r="H42"/>
      <c r="I42"/>
    </row>
    <row r="43" spans="1:9" s="2" customFormat="1">
      <c r="A43"/>
      <c r="B43" s="237" t="s">
        <v>414</v>
      </c>
      <c r="D43" s="12"/>
      <c r="E43"/>
      <c r="F43"/>
      <c r="G43"/>
      <c r="H43"/>
      <c r="I43"/>
    </row>
    <row r="44" spans="1:9" s="2" customFormat="1">
      <c r="A44"/>
      <c r="B44" s="235" t="s">
        <v>264</v>
      </c>
      <c r="D44" s="12"/>
      <c r="E44"/>
      <c r="F44"/>
      <c r="G44"/>
      <c r="H44"/>
      <c r="I44"/>
    </row>
    <row r="45" spans="1:9" customFormat="1" ht="12.75">
      <c r="B45" s="238" t="s">
        <v>139</v>
      </c>
    </row>
    <row r="46" spans="1:9" customFormat="1" ht="12.75">
      <c r="B46" s="239"/>
    </row>
  </sheetData>
  <mergeCells count="3">
    <mergeCell ref="C1:D1"/>
    <mergeCell ref="C2:D2"/>
    <mergeCell ref="B5:C5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topLeftCell="B1" zoomScale="80" zoomScaleSheetLayoutView="80" workbookViewId="0">
      <selection activeCell="B55" sqref="B55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6" width="10.140625" style="2" bestFit="1" customWidth="1"/>
    <col min="7" max="16384" width="9.140625" style="2"/>
  </cols>
  <sheetData>
    <row r="1" spans="1:6" s="6" customFormat="1">
      <c r="A1" s="73" t="s">
        <v>476</v>
      </c>
      <c r="B1" s="217"/>
      <c r="C1" s="519" t="s">
        <v>109</v>
      </c>
      <c r="D1" s="519"/>
      <c r="E1" s="90"/>
    </row>
    <row r="2" spans="1:6" s="6" customFormat="1">
      <c r="A2" s="367" t="s">
        <v>478</v>
      </c>
      <c r="B2" s="217"/>
      <c r="C2" s="517" t="s">
        <v>677</v>
      </c>
      <c r="D2" s="518"/>
      <c r="E2" s="90"/>
    </row>
    <row r="3" spans="1:6" s="6" customFormat="1">
      <c r="A3" s="367" t="s">
        <v>477</v>
      </c>
      <c r="B3" s="217"/>
      <c r="C3" s="218"/>
      <c r="D3" s="218"/>
      <c r="E3" s="90"/>
    </row>
    <row r="4" spans="1:6" s="6" customFormat="1">
      <c r="A4" s="75" t="s">
        <v>140</v>
      </c>
      <c r="B4" s="217"/>
      <c r="C4" s="218"/>
      <c r="D4" s="218"/>
      <c r="E4" s="90"/>
    </row>
    <row r="5" spans="1:6" s="6" customFormat="1">
      <c r="A5" s="75"/>
      <c r="B5" s="217"/>
      <c r="C5" s="218"/>
      <c r="D5" s="218"/>
      <c r="E5" s="90"/>
    </row>
    <row r="6" spans="1:6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6">
      <c r="A7" s="219">
        <f>'ფორმა N1'!A5</f>
        <v>0</v>
      </c>
      <c r="B7" s="79"/>
      <c r="C7" s="80"/>
      <c r="D7" s="80"/>
      <c r="E7" s="91"/>
    </row>
    <row r="8" spans="1:6">
      <c r="A8" s="76"/>
      <c r="B8" s="507" t="s">
        <v>676</v>
      </c>
      <c r="C8" s="507"/>
      <c r="D8" s="75"/>
      <c r="E8" s="91"/>
    </row>
    <row r="9" spans="1:6" s="6" customFormat="1">
      <c r="A9" s="217"/>
      <c r="B9" s="217"/>
      <c r="C9" s="77"/>
      <c r="D9" s="77"/>
      <c r="E9" s="90"/>
    </row>
    <row r="10" spans="1:6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6" s="7" customFormat="1">
      <c r="A11" s="220">
        <v>1</v>
      </c>
      <c r="B11" s="220" t="s">
        <v>57</v>
      </c>
      <c r="C11" s="416">
        <f>SUM(C12,C16,C56,C59,C60,C61,C67,C75,C76)</f>
        <v>299710.01</v>
      </c>
      <c r="D11" s="416">
        <f>SUM(D12,D16,D56,D59,D60,D61,D67,D75,D76)</f>
        <v>301078.04000000004</v>
      </c>
      <c r="E11" s="221"/>
      <c r="F11" s="426"/>
    </row>
    <row r="12" spans="1:6" s="9" customFormat="1" ht="18">
      <c r="A12" s="86">
        <v>1.1000000000000001</v>
      </c>
      <c r="B12" s="86" t="s">
        <v>58</v>
      </c>
      <c r="C12" s="418">
        <f>SUM(C13:C15)</f>
        <v>118699.23</v>
      </c>
      <c r="D12" s="418">
        <f>SUM(D13:D15)</f>
        <v>118699.23</v>
      </c>
      <c r="E12" s="92"/>
    </row>
    <row r="13" spans="1:6" s="10" customFormat="1">
      <c r="A13" s="87" t="s">
        <v>30</v>
      </c>
      <c r="B13" s="87" t="s">
        <v>59</v>
      </c>
      <c r="C13" s="419">
        <v>118699.23</v>
      </c>
      <c r="D13" s="419">
        <v>118699.23</v>
      </c>
      <c r="E13" s="93"/>
    </row>
    <row r="14" spans="1:6" s="3" customFormat="1">
      <c r="A14" s="87" t="s">
        <v>31</v>
      </c>
      <c r="B14" s="87" t="s">
        <v>0</v>
      </c>
      <c r="C14" s="4"/>
      <c r="D14" s="4"/>
      <c r="E14" s="94"/>
    </row>
    <row r="15" spans="1:6" s="3" customFormat="1">
      <c r="A15" s="371" t="s">
        <v>480</v>
      </c>
      <c r="B15" s="372" t="s">
        <v>481</v>
      </c>
      <c r="C15" s="372"/>
      <c r="D15" s="372"/>
      <c r="E15" s="94"/>
    </row>
    <row r="16" spans="1:6" s="7" customFormat="1">
      <c r="A16" s="86">
        <v>1.2</v>
      </c>
      <c r="B16" s="86" t="s">
        <v>60</v>
      </c>
      <c r="C16" s="422">
        <f>C17+C20+C32+C33+C35+C38+C39+C46+C47+C48+C49+C55</f>
        <v>160663.57999999999</v>
      </c>
      <c r="D16" s="422">
        <f>SUM(D17,D20,D32,D33,D34,D35,D38,D39,D46:D50,D54,D55)</f>
        <v>162031.61000000002</v>
      </c>
      <c r="E16" s="221"/>
      <c r="F16" s="426"/>
    </row>
    <row r="17" spans="1:6" s="3" customFormat="1">
      <c r="A17" s="87" t="s">
        <v>32</v>
      </c>
      <c r="B17" s="87" t="s">
        <v>1</v>
      </c>
      <c r="C17" s="418">
        <f>SUM(C18:C19)</f>
        <v>53805</v>
      </c>
      <c r="D17" s="418">
        <f>SUM(D18:D19)</f>
        <v>53805</v>
      </c>
      <c r="E17" s="94"/>
    </row>
    <row r="18" spans="1:6" s="3" customFormat="1">
      <c r="A18" s="96" t="s">
        <v>98</v>
      </c>
      <c r="B18" s="96" t="s">
        <v>61</v>
      </c>
      <c r="C18" s="419">
        <v>43165</v>
      </c>
      <c r="D18" s="417">
        <v>43165</v>
      </c>
      <c r="E18" s="94"/>
    </row>
    <row r="19" spans="1:6" s="3" customFormat="1">
      <c r="A19" s="96" t="s">
        <v>99</v>
      </c>
      <c r="B19" s="96" t="s">
        <v>62</v>
      </c>
      <c r="C19" s="419">
        <v>10640</v>
      </c>
      <c r="D19" s="417">
        <v>10640</v>
      </c>
      <c r="E19" s="94"/>
    </row>
    <row r="20" spans="1:6" s="3" customFormat="1">
      <c r="A20" s="87" t="s">
        <v>33</v>
      </c>
      <c r="B20" s="87" t="s">
        <v>2</v>
      </c>
      <c r="C20" s="418">
        <f>SUM(C21:C26,C31)</f>
        <v>16489.61</v>
      </c>
      <c r="D20" s="418">
        <f>SUM(D21:D26,D31)</f>
        <v>16489.61</v>
      </c>
      <c r="E20" s="223"/>
      <c r="F20" s="224"/>
    </row>
    <row r="21" spans="1:6" s="227" customFormat="1" ht="30">
      <c r="A21" s="96" t="s">
        <v>12</v>
      </c>
      <c r="B21" s="96" t="s">
        <v>244</v>
      </c>
      <c r="C21" s="225">
        <v>4522.2700000000004</v>
      </c>
      <c r="D21" s="38">
        <v>4522.2700000000004</v>
      </c>
      <c r="E21" s="226"/>
    </row>
    <row r="22" spans="1:6" s="227" customFormat="1">
      <c r="A22" s="96" t="s">
        <v>13</v>
      </c>
      <c r="B22" s="96" t="s">
        <v>587</v>
      </c>
      <c r="C22" s="225"/>
      <c r="D22" s="415"/>
      <c r="E22" s="226"/>
    </row>
    <row r="23" spans="1:6" s="227" customFormat="1" ht="30">
      <c r="A23" s="96" t="s">
        <v>275</v>
      </c>
      <c r="B23" s="96" t="s">
        <v>22</v>
      </c>
      <c r="C23" s="225"/>
      <c r="D23" s="40"/>
      <c r="E23" s="226"/>
    </row>
    <row r="24" spans="1:6" s="227" customFormat="1" ht="16.5" customHeight="1">
      <c r="A24" s="96" t="s">
        <v>276</v>
      </c>
      <c r="B24" s="96" t="s">
        <v>15</v>
      </c>
      <c r="C24" s="225">
        <v>6205.09</v>
      </c>
      <c r="D24" s="40">
        <v>6205.09</v>
      </c>
      <c r="E24" s="226"/>
    </row>
    <row r="25" spans="1:6" s="227" customFormat="1" ht="16.5" customHeight="1">
      <c r="A25" s="96" t="s">
        <v>277</v>
      </c>
      <c r="B25" s="96" t="s">
        <v>16</v>
      </c>
      <c r="C25" s="225"/>
      <c r="D25" s="40"/>
      <c r="E25" s="226"/>
    </row>
    <row r="26" spans="1:6" s="227" customFormat="1" ht="16.5" customHeight="1">
      <c r="A26" s="96" t="s">
        <v>278</v>
      </c>
      <c r="B26" s="96" t="s">
        <v>17</v>
      </c>
      <c r="C26" s="418">
        <f>C27+C28+C29+C30</f>
        <v>5762.25</v>
      </c>
      <c r="D26" s="418">
        <f>D27+D28+D29+D30</f>
        <v>5762.25</v>
      </c>
      <c r="E26" s="226"/>
    </row>
    <row r="27" spans="1:6" s="227" customFormat="1" ht="16.5" customHeight="1">
      <c r="A27" s="228" t="s">
        <v>279</v>
      </c>
      <c r="B27" s="228" t="s">
        <v>18</v>
      </c>
      <c r="C27" s="225">
        <v>1992.97</v>
      </c>
      <c r="D27" s="40">
        <v>1992.97</v>
      </c>
      <c r="E27" s="226"/>
    </row>
    <row r="28" spans="1:6" s="227" customFormat="1" ht="16.5" customHeight="1">
      <c r="A28" s="228" t="s">
        <v>280</v>
      </c>
      <c r="B28" s="228" t="s">
        <v>19</v>
      </c>
      <c r="C28" s="225">
        <v>560.78</v>
      </c>
      <c r="D28" s="40">
        <v>560.78</v>
      </c>
      <c r="E28" s="226"/>
    </row>
    <row r="29" spans="1:6" s="227" customFormat="1" ht="16.5" customHeight="1">
      <c r="A29" s="228" t="s">
        <v>281</v>
      </c>
      <c r="B29" s="228" t="s">
        <v>20</v>
      </c>
      <c r="C29" s="421">
        <v>2944.5</v>
      </c>
      <c r="D29" s="40">
        <v>2944.5</v>
      </c>
      <c r="E29" s="226"/>
    </row>
    <row r="30" spans="1:6" s="227" customFormat="1" ht="16.5" customHeight="1">
      <c r="A30" s="228" t="s">
        <v>282</v>
      </c>
      <c r="B30" s="228" t="s">
        <v>511</v>
      </c>
      <c r="C30" s="225">
        <v>264</v>
      </c>
      <c r="D30" s="415">
        <v>264</v>
      </c>
      <c r="E30" s="226"/>
    </row>
    <row r="31" spans="1:6" s="227" customFormat="1" ht="16.5" customHeight="1">
      <c r="A31" s="96" t="s">
        <v>283</v>
      </c>
      <c r="B31" s="96" t="s">
        <v>21</v>
      </c>
      <c r="C31" s="225"/>
      <c r="D31" s="41"/>
      <c r="E31" s="226"/>
    </row>
    <row r="32" spans="1:6" s="3" customFormat="1" ht="16.5" customHeight="1">
      <c r="A32" s="87" t="s">
        <v>34</v>
      </c>
      <c r="B32" s="87" t="s">
        <v>3</v>
      </c>
      <c r="C32" s="419">
        <v>8356.4</v>
      </c>
      <c r="D32" s="417">
        <v>8356.4</v>
      </c>
      <c r="E32" s="223"/>
    </row>
    <row r="33" spans="1:6" s="3" customFormat="1" ht="16.5" customHeight="1">
      <c r="A33" s="87" t="s">
        <v>35</v>
      </c>
      <c r="B33" s="87" t="s">
        <v>4</v>
      </c>
      <c r="C33" s="419">
        <v>54131.97</v>
      </c>
      <c r="D33" s="222">
        <v>55500</v>
      </c>
      <c r="E33" s="94"/>
      <c r="F33" s="425"/>
    </row>
    <row r="34" spans="1:6" s="3" customFormat="1" ht="16.5" customHeight="1">
      <c r="A34" s="87" t="s">
        <v>36</v>
      </c>
      <c r="B34" s="87" t="s">
        <v>5</v>
      </c>
      <c r="C34" s="4"/>
      <c r="D34" s="222"/>
      <c r="E34" s="94"/>
    </row>
    <row r="35" spans="1:6" s="3" customFormat="1">
      <c r="A35" s="87" t="s">
        <v>37</v>
      </c>
      <c r="B35" s="87" t="s">
        <v>63</v>
      </c>
      <c r="C35" s="418">
        <f>SUM(C36:C37)</f>
        <v>18988.97</v>
      </c>
      <c r="D35" s="418">
        <f>SUM(D36:D37)</f>
        <v>18988.97</v>
      </c>
      <c r="E35" s="94"/>
    </row>
    <row r="36" spans="1:6" s="3" customFormat="1" ht="16.5" customHeight="1">
      <c r="A36" s="96" t="s">
        <v>284</v>
      </c>
      <c r="B36" s="96" t="s">
        <v>56</v>
      </c>
      <c r="C36" s="419">
        <v>17698.97</v>
      </c>
      <c r="D36" s="417">
        <v>17698.97</v>
      </c>
      <c r="E36" s="94"/>
    </row>
    <row r="37" spans="1:6" s="3" customFormat="1" ht="16.5" customHeight="1">
      <c r="A37" s="96" t="s">
        <v>285</v>
      </c>
      <c r="B37" s="96" t="s">
        <v>55</v>
      </c>
      <c r="C37" s="419">
        <v>1290</v>
      </c>
      <c r="D37" s="417">
        <v>1290</v>
      </c>
      <c r="E37" s="94"/>
    </row>
    <row r="38" spans="1:6" s="3" customFormat="1" ht="16.5" customHeight="1">
      <c r="A38" s="87" t="s">
        <v>38</v>
      </c>
      <c r="B38" s="87" t="s">
        <v>49</v>
      </c>
      <c r="C38" s="419">
        <v>198.63</v>
      </c>
      <c r="D38" s="417">
        <v>198.63</v>
      </c>
      <c r="E38" s="94"/>
    </row>
    <row r="39" spans="1:6" s="3" customFormat="1" ht="16.5" customHeight="1">
      <c r="A39" s="87" t="s">
        <v>39</v>
      </c>
      <c r="B39" s="87" t="s">
        <v>385</v>
      </c>
      <c r="C39" s="418">
        <f>SUM(C40:C45)</f>
        <v>3468</v>
      </c>
      <c r="D39" s="418">
        <f>SUM(D40:D45)</f>
        <v>3468</v>
      </c>
      <c r="E39" s="94"/>
    </row>
    <row r="40" spans="1:6" s="3" customFormat="1" ht="16.5" customHeight="1">
      <c r="A40" s="17" t="s">
        <v>340</v>
      </c>
      <c r="B40" s="17" t="s">
        <v>344</v>
      </c>
      <c r="C40" s="4"/>
      <c r="D40" s="222"/>
      <c r="E40" s="94"/>
    </row>
    <row r="41" spans="1:6" s="3" customFormat="1" ht="16.5" customHeight="1">
      <c r="A41" s="17" t="s">
        <v>341</v>
      </c>
      <c r="B41" s="17" t="s">
        <v>345</v>
      </c>
      <c r="C41" s="4"/>
      <c r="D41" s="222"/>
      <c r="E41" s="94"/>
    </row>
    <row r="42" spans="1:6" s="3" customFormat="1" ht="16.5" customHeight="1">
      <c r="A42" s="17" t="s">
        <v>342</v>
      </c>
      <c r="B42" s="17" t="s">
        <v>348</v>
      </c>
      <c r="C42" s="4"/>
      <c r="D42" s="222"/>
      <c r="E42" s="94"/>
    </row>
    <row r="43" spans="1:6" s="3" customFormat="1" ht="16.5" customHeight="1">
      <c r="A43" s="17" t="s">
        <v>347</v>
      </c>
      <c r="B43" s="17" t="s">
        <v>349</v>
      </c>
      <c r="C43" s="4"/>
      <c r="D43" s="222"/>
      <c r="E43" s="94"/>
    </row>
    <row r="44" spans="1:6" s="3" customFormat="1" ht="16.5" customHeight="1">
      <c r="A44" s="17" t="s">
        <v>350</v>
      </c>
      <c r="B44" s="17" t="s">
        <v>460</v>
      </c>
      <c r="C44" s="4"/>
      <c r="D44" s="222"/>
      <c r="E44" s="94"/>
    </row>
    <row r="45" spans="1:6" s="3" customFormat="1" ht="16.5" customHeight="1">
      <c r="A45" s="17" t="s">
        <v>461</v>
      </c>
      <c r="B45" s="17" t="s">
        <v>512</v>
      </c>
      <c r="C45" s="4">
        <v>3468</v>
      </c>
      <c r="D45" s="222">
        <v>3468</v>
      </c>
      <c r="E45" s="94"/>
    </row>
    <row r="46" spans="1:6" s="3" customFormat="1" ht="30">
      <c r="A46" s="87" t="s">
        <v>40</v>
      </c>
      <c r="B46" s="87" t="s">
        <v>515</v>
      </c>
      <c r="C46" s="4">
        <v>200</v>
      </c>
      <c r="D46" s="222">
        <v>200</v>
      </c>
      <c r="E46" s="94"/>
    </row>
    <row r="47" spans="1:6" s="3" customFormat="1" ht="16.5" customHeight="1">
      <c r="A47" s="87" t="s">
        <v>41</v>
      </c>
      <c r="B47" s="87" t="s">
        <v>24</v>
      </c>
      <c r="C47" s="4">
        <v>535</v>
      </c>
      <c r="D47" s="222">
        <v>535</v>
      </c>
      <c r="E47" s="94"/>
    </row>
    <row r="48" spans="1:6" s="3" customFormat="1" ht="16.5" customHeight="1">
      <c r="A48" s="87" t="s">
        <v>42</v>
      </c>
      <c r="B48" s="87" t="s">
        <v>25</v>
      </c>
      <c r="C48" s="4">
        <v>1000</v>
      </c>
      <c r="D48" s="222">
        <v>1000</v>
      </c>
      <c r="E48" s="94"/>
    </row>
    <row r="49" spans="1:6" s="3" customFormat="1" ht="16.5" customHeight="1">
      <c r="A49" s="87" t="s">
        <v>43</v>
      </c>
      <c r="B49" s="87" t="s">
        <v>26</v>
      </c>
      <c r="C49" s="4">
        <v>1740</v>
      </c>
      <c r="D49" s="222">
        <v>1740</v>
      </c>
      <c r="E49" s="94"/>
    </row>
    <row r="50" spans="1:6" s="3" customFormat="1" ht="16.5" customHeight="1">
      <c r="A50" s="87" t="s">
        <v>44</v>
      </c>
      <c r="B50" s="87" t="s">
        <v>386</v>
      </c>
      <c r="C50" s="82">
        <f>SUM(C51:C53)</f>
        <v>0</v>
      </c>
      <c r="D50" s="82">
        <f>SUM(D51:D53)</f>
        <v>0</v>
      </c>
      <c r="E50" s="94"/>
    </row>
    <row r="51" spans="1:6" s="3" customFormat="1" ht="16.5" customHeight="1">
      <c r="A51" s="96" t="s">
        <v>356</v>
      </c>
      <c r="B51" s="96" t="s">
        <v>359</v>
      </c>
      <c r="C51" s="4"/>
      <c r="D51" s="222"/>
      <c r="E51" s="94"/>
    </row>
    <row r="52" spans="1:6" s="3" customFormat="1" ht="16.5" customHeight="1">
      <c r="A52" s="96" t="s">
        <v>357</v>
      </c>
      <c r="B52" s="96" t="s">
        <v>358</v>
      </c>
      <c r="C52" s="4"/>
      <c r="D52" s="222"/>
      <c r="E52" s="94"/>
    </row>
    <row r="53" spans="1:6" s="3" customFormat="1" ht="16.5" customHeight="1">
      <c r="A53" s="96" t="s">
        <v>360</v>
      </c>
      <c r="B53" s="96" t="s">
        <v>361</v>
      </c>
      <c r="C53" s="4"/>
      <c r="D53" s="222"/>
      <c r="E53" s="94"/>
    </row>
    <row r="54" spans="1:6" s="3" customFormat="1">
      <c r="A54" s="87" t="s">
        <v>45</v>
      </c>
      <c r="B54" s="87" t="s">
        <v>29</v>
      </c>
      <c r="C54" s="4"/>
      <c r="D54" s="222"/>
      <c r="E54" s="94"/>
    </row>
    <row r="55" spans="1:6" s="3" customFormat="1" ht="39.75" customHeight="1">
      <c r="A55" s="87" t="s">
        <v>46</v>
      </c>
      <c r="B55" s="87" t="s">
        <v>687</v>
      </c>
      <c r="C55" s="419">
        <v>1750</v>
      </c>
      <c r="D55" s="417">
        <v>1750</v>
      </c>
      <c r="E55" s="223"/>
      <c r="F55" s="224"/>
    </row>
    <row r="56" spans="1:6" s="3" customFormat="1" ht="30">
      <c r="A56" s="86">
        <v>1.3</v>
      </c>
      <c r="B56" s="86" t="s">
        <v>390</v>
      </c>
      <c r="C56" s="83">
        <f>SUM(C57:C58)</f>
        <v>1180</v>
      </c>
      <c r="D56" s="83">
        <f>SUM(D57:D58)</f>
        <v>1180</v>
      </c>
      <c r="E56" s="223"/>
      <c r="F56" s="224"/>
    </row>
    <row r="57" spans="1:6" s="3" customFormat="1" ht="30">
      <c r="A57" s="87" t="s">
        <v>50</v>
      </c>
      <c r="B57" s="87" t="s">
        <v>680</v>
      </c>
      <c r="C57" s="4">
        <v>1180</v>
      </c>
      <c r="D57" s="222">
        <v>1180</v>
      </c>
      <c r="E57" s="223"/>
      <c r="F57" s="224"/>
    </row>
    <row r="58" spans="1:6" s="3" customFormat="1" ht="16.5" customHeight="1">
      <c r="A58" s="87" t="s">
        <v>51</v>
      </c>
      <c r="B58" s="87" t="s">
        <v>47</v>
      </c>
      <c r="C58" s="4"/>
      <c r="D58" s="222"/>
      <c r="E58" s="223"/>
      <c r="F58" s="224"/>
    </row>
    <row r="59" spans="1:6" s="3" customFormat="1">
      <c r="A59" s="86">
        <v>1.4</v>
      </c>
      <c r="B59" s="86" t="s">
        <v>392</v>
      </c>
      <c r="C59" s="4"/>
      <c r="D59" s="222"/>
      <c r="E59" s="223"/>
      <c r="F59" s="224"/>
    </row>
    <row r="60" spans="1:6" s="227" customFormat="1">
      <c r="A60" s="86">
        <v>1.5</v>
      </c>
      <c r="B60" s="86" t="s">
        <v>7</v>
      </c>
      <c r="C60" s="225"/>
      <c r="D60" s="40"/>
      <c r="E60" s="226"/>
    </row>
    <row r="61" spans="1:6" s="227" customFormat="1">
      <c r="A61" s="86">
        <v>1.6</v>
      </c>
      <c r="B61" s="45" t="s">
        <v>8</v>
      </c>
      <c r="C61" s="84">
        <f>SUM(C62:C66)</f>
        <v>17496.2</v>
      </c>
      <c r="D61" s="420">
        <f>SUM(D62:D66)</f>
        <v>17496.2</v>
      </c>
      <c r="E61" s="226"/>
    </row>
    <row r="62" spans="1:6" s="227" customFormat="1">
      <c r="A62" s="87" t="s">
        <v>291</v>
      </c>
      <c r="B62" s="46" t="s">
        <v>52</v>
      </c>
      <c r="C62" s="225"/>
      <c r="D62" s="40"/>
      <c r="E62" s="226"/>
    </row>
    <row r="63" spans="1:6" s="227" customFormat="1" ht="30">
      <c r="A63" s="87" t="s">
        <v>292</v>
      </c>
      <c r="B63" s="46" t="s">
        <v>681</v>
      </c>
      <c r="C63" s="421">
        <v>10268.200000000001</v>
      </c>
      <c r="D63" s="40">
        <v>10268.200000000001</v>
      </c>
      <c r="E63" s="226"/>
    </row>
    <row r="64" spans="1:6" s="227" customFormat="1">
      <c r="A64" s="87" t="s">
        <v>293</v>
      </c>
      <c r="B64" s="46" t="s">
        <v>53</v>
      </c>
      <c r="C64" s="40"/>
      <c r="D64" s="40"/>
      <c r="E64" s="226"/>
    </row>
    <row r="65" spans="1:5" s="227" customFormat="1">
      <c r="A65" s="87" t="s">
        <v>294</v>
      </c>
      <c r="B65" s="46" t="s">
        <v>514</v>
      </c>
      <c r="C65" s="421">
        <v>7228</v>
      </c>
      <c r="D65" s="40">
        <v>7228</v>
      </c>
      <c r="E65" s="226"/>
    </row>
    <row r="66" spans="1:5" s="227" customFormat="1">
      <c r="A66" s="87" t="s">
        <v>322</v>
      </c>
      <c r="B66" s="46" t="s">
        <v>323</v>
      </c>
      <c r="C66" s="225"/>
      <c r="D66" s="40"/>
      <c r="E66" s="226"/>
    </row>
    <row r="67" spans="1:5">
      <c r="A67" s="220">
        <v>2</v>
      </c>
      <c r="B67" s="220" t="s">
        <v>387</v>
      </c>
      <c r="C67" s="229">
        <f>C72+C71+C70+C69+C68</f>
        <v>1671</v>
      </c>
      <c r="D67" s="84">
        <f>SUM(D68:D74)</f>
        <v>1671</v>
      </c>
      <c r="E67" s="95"/>
    </row>
    <row r="68" spans="1:5">
      <c r="A68" s="97">
        <v>2.1</v>
      </c>
      <c r="B68" s="230" t="s">
        <v>100</v>
      </c>
      <c r="C68" s="229"/>
      <c r="D68" s="22"/>
      <c r="E68" s="95"/>
    </row>
    <row r="69" spans="1:5">
      <c r="A69" s="97">
        <v>2.2000000000000002</v>
      </c>
      <c r="B69" s="230" t="s">
        <v>388</v>
      </c>
      <c r="C69" s="229"/>
      <c r="D69" s="22"/>
      <c r="E69" s="95"/>
    </row>
    <row r="70" spans="1:5">
      <c r="A70" s="97">
        <v>2.2999999999999998</v>
      </c>
      <c r="B70" s="230" t="s">
        <v>104</v>
      </c>
      <c r="C70" s="229"/>
      <c r="D70" s="22"/>
      <c r="E70" s="95"/>
    </row>
    <row r="71" spans="1:5">
      <c r="A71" s="97">
        <v>2.4</v>
      </c>
      <c r="B71" s="230" t="s">
        <v>103</v>
      </c>
      <c r="C71" s="229"/>
      <c r="D71" s="22"/>
      <c r="E71" s="95"/>
    </row>
    <row r="72" spans="1:5">
      <c r="A72" s="97">
        <v>2.5</v>
      </c>
      <c r="B72" s="230" t="s">
        <v>513</v>
      </c>
      <c r="C72" s="229">
        <v>1671</v>
      </c>
      <c r="D72" s="22">
        <v>1671</v>
      </c>
      <c r="E72" s="95"/>
    </row>
    <row r="73" spans="1:5">
      <c r="A73" s="97">
        <v>2.6</v>
      </c>
      <c r="B73" s="230" t="s">
        <v>101</v>
      </c>
      <c r="C73" s="229"/>
      <c r="D73" s="22"/>
      <c r="E73" s="95"/>
    </row>
    <row r="74" spans="1:5">
      <c r="A74" s="97">
        <v>2.7</v>
      </c>
      <c r="B74" s="230" t="s">
        <v>102</v>
      </c>
      <c r="C74" s="229"/>
      <c r="D74" s="22"/>
      <c r="E74" s="95"/>
    </row>
    <row r="75" spans="1:5">
      <c r="A75" s="220">
        <v>3</v>
      </c>
      <c r="B75" s="220" t="s">
        <v>415</v>
      </c>
      <c r="C75" s="84"/>
      <c r="D75" s="22"/>
      <c r="E75" s="95"/>
    </row>
    <row r="76" spans="1:5">
      <c r="A76" s="220">
        <v>4</v>
      </c>
      <c r="B76" s="220" t="s">
        <v>246</v>
      </c>
      <c r="C76" s="84"/>
      <c r="D76" s="84">
        <f>SUM(D77:D78)</f>
        <v>0</v>
      </c>
      <c r="E76" s="95"/>
    </row>
    <row r="77" spans="1:5">
      <c r="A77" s="97">
        <v>4.0999999999999996</v>
      </c>
      <c r="B77" s="97" t="s">
        <v>247</v>
      </c>
      <c r="C77" s="231"/>
      <c r="D77" s="8"/>
      <c r="E77" s="95"/>
    </row>
    <row r="78" spans="1:5">
      <c r="A78" s="97">
        <v>4.2</v>
      </c>
      <c r="B78" s="97" t="s">
        <v>248</v>
      </c>
      <c r="C78" s="232"/>
      <c r="D78" s="8"/>
      <c r="E78" s="95"/>
    </row>
    <row r="79" spans="1:5">
      <c r="A79" s="220">
        <v>5</v>
      </c>
      <c r="B79" s="220" t="s">
        <v>273</v>
      </c>
      <c r="C79" s="245"/>
      <c r="D79" s="232"/>
      <c r="E79" s="95"/>
    </row>
    <row r="80" spans="1:5">
      <c r="B80" s="44"/>
    </row>
    <row r="81" spans="1:9">
      <c r="A81" s="522" t="s">
        <v>462</v>
      </c>
      <c r="B81" s="522"/>
      <c r="C81" s="522"/>
      <c r="D81" s="522"/>
      <c r="E81" s="5"/>
    </row>
    <row r="82" spans="1:9">
      <c r="B82" s="44"/>
    </row>
    <row r="83" spans="1:9" s="23" customFormat="1" ht="12.75"/>
    <row r="84" spans="1:9">
      <c r="A84" s="68" t="s">
        <v>107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8" t="s">
        <v>412</v>
      </c>
      <c r="D87" s="12"/>
      <c r="E87"/>
      <c r="F87"/>
      <c r="G87"/>
      <c r="H87"/>
      <c r="I87"/>
    </row>
    <row r="88" spans="1:9">
      <c r="A88"/>
      <c r="B88" s="2" t="s">
        <v>413</v>
      </c>
      <c r="D88" s="12"/>
      <c r="E88"/>
      <c r="F88"/>
      <c r="G88"/>
      <c r="H88"/>
      <c r="I88"/>
    </row>
    <row r="89" spans="1:9" customFormat="1" ht="12.75">
      <c r="B89" s="65" t="s">
        <v>139</v>
      </c>
    </row>
    <row r="90" spans="1:9" s="23" customFormat="1" ht="12.75"/>
  </sheetData>
  <mergeCells count="4">
    <mergeCell ref="C1:D1"/>
    <mergeCell ref="C2:D2"/>
    <mergeCell ref="A81:D81"/>
    <mergeCell ref="B8:C8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L23" sqref="L23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312</v>
      </c>
      <c r="B1" s="76"/>
      <c r="C1" s="519" t="s">
        <v>109</v>
      </c>
      <c r="D1" s="519"/>
      <c r="E1" s="90"/>
    </row>
    <row r="2" spans="1:5" s="6" customFormat="1">
      <c r="A2" s="73" t="s">
        <v>313</v>
      </c>
      <c r="B2" s="76"/>
      <c r="C2" s="517" t="s">
        <v>677</v>
      </c>
      <c r="D2" s="517"/>
      <c r="E2" s="90"/>
    </row>
    <row r="3" spans="1:5" s="6" customFormat="1">
      <c r="A3" s="75" t="s">
        <v>140</v>
      </c>
      <c r="B3" s="73"/>
      <c r="C3" s="158"/>
      <c r="D3" s="158"/>
      <c r="E3" s="90"/>
    </row>
    <row r="4" spans="1:5" s="6" customFormat="1">
      <c r="A4" s="75"/>
      <c r="B4" s="75"/>
      <c r="C4" s="158"/>
      <c r="D4" s="158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413">
        <f>'ფორმა N1'!A5</f>
        <v>0</v>
      </c>
      <c r="B6" s="507" t="s">
        <v>676</v>
      </c>
      <c r="C6" s="507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7"/>
      <c r="B8" s="157"/>
      <c r="C8" s="77"/>
      <c r="D8" s="77"/>
      <c r="E8" s="90"/>
    </row>
    <row r="9" spans="1:5" s="6" customFormat="1" ht="30">
      <c r="A9" s="88" t="s">
        <v>64</v>
      </c>
      <c r="B9" s="88" t="s">
        <v>318</v>
      </c>
      <c r="C9" s="78" t="s">
        <v>10</v>
      </c>
      <c r="D9" s="78" t="s">
        <v>9</v>
      </c>
      <c r="E9" s="90"/>
    </row>
    <row r="10" spans="1:5" s="9" customFormat="1" ht="18">
      <c r="A10" s="97" t="s">
        <v>314</v>
      </c>
      <c r="B10" s="97"/>
      <c r="C10" s="4"/>
      <c r="D10" s="4"/>
      <c r="E10" s="92"/>
    </row>
    <row r="11" spans="1:5" s="10" customFormat="1">
      <c r="A11" s="97" t="s">
        <v>315</v>
      </c>
      <c r="B11" s="97"/>
      <c r="C11" s="4"/>
      <c r="D11" s="4"/>
      <c r="E11" s="93"/>
    </row>
    <row r="12" spans="1:5" s="10" customFormat="1">
      <c r="A12" s="86" t="s">
        <v>272</v>
      </c>
      <c r="B12" s="86"/>
      <c r="C12" s="4"/>
      <c r="D12" s="4"/>
      <c r="E12" s="93"/>
    </row>
    <row r="13" spans="1:5" s="10" customFormat="1">
      <c r="A13" s="86" t="s">
        <v>272</v>
      </c>
      <c r="B13" s="86"/>
      <c r="C13" s="4"/>
      <c r="D13" s="4"/>
      <c r="E13" s="93"/>
    </row>
    <row r="14" spans="1:5" s="10" customFormat="1">
      <c r="A14" s="86" t="s">
        <v>272</v>
      </c>
      <c r="B14" s="86"/>
      <c r="C14" s="4"/>
      <c r="D14" s="4"/>
      <c r="E14" s="93"/>
    </row>
    <row r="15" spans="1:5" s="10" customFormat="1">
      <c r="A15" s="86" t="s">
        <v>272</v>
      </c>
      <c r="B15" s="86"/>
      <c r="C15" s="4"/>
      <c r="D15" s="4"/>
      <c r="E15" s="93"/>
    </row>
    <row r="16" spans="1:5" s="10" customFormat="1">
      <c r="A16" s="86" t="s">
        <v>272</v>
      </c>
      <c r="B16" s="86"/>
      <c r="C16" s="4"/>
      <c r="D16" s="4"/>
      <c r="E16" s="93"/>
    </row>
    <row r="17" spans="1:5" s="10" customFormat="1" ht="17.25" customHeight="1">
      <c r="A17" s="97" t="s">
        <v>316</v>
      </c>
      <c r="B17" s="86" t="s">
        <v>517</v>
      </c>
      <c r="C17" s="4">
        <v>50</v>
      </c>
      <c r="D17" s="4">
        <v>50</v>
      </c>
      <c r="E17" s="93"/>
    </row>
    <row r="18" spans="1:5" s="10" customFormat="1" ht="18" customHeight="1">
      <c r="A18" s="97" t="s">
        <v>317</v>
      </c>
      <c r="B18" s="86" t="s">
        <v>516</v>
      </c>
      <c r="C18" s="4">
        <v>700</v>
      </c>
      <c r="D18" s="4">
        <v>700</v>
      </c>
      <c r="E18" s="93"/>
    </row>
    <row r="19" spans="1:5" s="10" customFormat="1">
      <c r="A19" s="86" t="s">
        <v>272</v>
      </c>
      <c r="B19" s="86" t="s">
        <v>685</v>
      </c>
      <c r="C19" s="4">
        <v>1000</v>
      </c>
      <c r="D19" s="4">
        <v>1000</v>
      </c>
      <c r="E19" s="93"/>
    </row>
    <row r="20" spans="1:5" s="10" customFormat="1">
      <c r="A20" s="86" t="s">
        <v>272</v>
      </c>
      <c r="B20" s="86"/>
      <c r="C20" s="4"/>
      <c r="D20" s="4"/>
      <c r="E20" s="93"/>
    </row>
    <row r="21" spans="1:5" s="10" customFormat="1">
      <c r="A21" s="86" t="s">
        <v>272</v>
      </c>
      <c r="B21" s="86"/>
      <c r="C21" s="4"/>
      <c r="D21" s="4"/>
      <c r="E21" s="93"/>
    </row>
    <row r="22" spans="1:5" s="10" customFormat="1">
      <c r="A22" s="86" t="s">
        <v>272</v>
      </c>
      <c r="B22" s="86"/>
      <c r="C22" s="4"/>
      <c r="D22" s="4"/>
      <c r="E22" s="93"/>
    </row>
    <row r="23" spans="1:5" s="10" customFormat="1">
      <c r="A23" s="86" t="s">
        <v>272</v>
      </c>
      <c r="B23" s="86"/>
      <c r="C23" s="4"/>
      <c r="D23" s="4"/>
      <c r="E23" s="93"/>
    </row>
    <row r="24" spans="1:5">
      <c r="A24" s="98"/>
      <c r="B24" s="98" t="s">
        <v>321</v>
      </c>
      <c r="C24" s="85">
        <f>SUM(C10:C23)</f>
        <v>1750</v>
      </c>
      <c r="D24" s="85">
        <f>SUM(D10:D23)</f>
        <v>1750</v>
      </c>
      <c r="E24" s="95"/>
    </row>
    <row r="25" spans="1:5">
      <c r="A25" s="44"/>
      <c r="B25" s="44"/>
    </row>
    <row r="26" spans="1:5">
      <c r="A26" s="240" t="s">
        <v>405</v>
      </c>
      <c r="E26" s="5"/>
    </row>
    <row r="27" spans="1:5">
      <c r="A27" s="2" t="s">
        <v>406</v>
      </c>
    </row>
    <row r="28" spans="1:5">
      <c r="A28" s="198" t="s">
        <v>407</v>
      </c>
    </row>
    <row r="29" spans="1:5">
      <c r="A29" s="198"/>
    </row>
    <row r="30" spans="1:5">
      <c r="A30" s="198" t="s">
        <v>336</v>
      </c>
    </row>
    <row r="31" spans="1:5" s="23" customFormat="1" ht="12.75"/>
    <row r="32" spans="1:5">
      <c r="A32" s="68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8"/>
      <c r="B35" s="68" t="s">
        <v>265</v>
      </c>
      <c r="D35" s="12"/>
      <c r="E35"/>
      <c r="F35"/>
      <c r="G35"/>
      <c r="H35"/>
      <c r="I35"/>
    </row>
    <row r="36" spans="1:9">
      <c r="B36" s="2" t="s">
        <v>264</v>
      </c>
      <c r="D36" s="12"/>
      <c r="E36"/>
      <c r="F36"/>
      <c r="G36"/>
      <c r="H36"/>
      <c r="I36"/>
    </row>
    <row r="37" spans="1:9" customFormat="1" ht="12.75">
      <c r="A37" s="65"/>
      <c r="B37" s="65" t="s">
        <v>139</v>
      </c>
    </row>
    <row r="38" spans="1:9" s="23" customFormat="1" ht="12.75"/>
  </sheetData>
  <mergeCells count="3">
    <mergeCell ref="C1:D1"/>
    <mergeCell ref="C2:D2"/>
    <mergeCell ref="B6:C6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topLeftCell="A4" zoomScale="80" zoomScaleSheetLayoutView="80" workbookViewId="0">
      <selection activeCell="M13" sqref="M13"/>
    </sheetView>
  </sheetViews>
  <sheetFormatPr defaultRowHeight="12.75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>
      <c r="A1" s="73" t="s">
        <v>389</v>
      </c>
      <c r="B1" s="73"/>
      <c r="C1" s="76"/>
      <c r="D1" s="76"/>
      <c r="E1" s="76"/>
      <c r="F1" s="76"/>
      <c r="G1" s="210"/>
      <c r="H1" s="210"/>
      <c r="I1" s="519" t="s">
        <v>109</v>
      </c>
      <c r="J1" s="519"/>
    </row>
    <row r="2" spans="1:10" ht="15">
      <c r="A2" s="75" t="s">
        <v>140</v>
      </c>
      <c r="B2" s="73"/>
      <c r="C2" s="76"/>
      <c r="D2" s="76"/>
      <c r="E2" s="76"/>
      <c r="F2" s="76"/>
      <c r="G2" s="210"/>
      <c r="H2" s="210"/>
      <c r="I2" s="517" t="s">
        <v>677</v>
      </c>
      <c r="J2" s="517"/>
    </row>
    <row r="3" spans="1:10" ht="15">
      <c r="A3" s="75"/>
      <c r="B3" s="75"/>
      <c r="C3" s="73"/>
      <c r="D3" s="73"/>
      <c r="E3" s="73"/>
      <c r="F3" s="73"/>
      <c r="G3" s="160"/>
      <c r="H3" s="160"/>
      <c r="I3" s="210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413">
        <f>'ფორმა N1'!A5</f>
        <v>0</v>
      </c>
      <c r="B5" s="79"/>
      <c r="C5" s="507" t="s">
        <v>676</v>
      </c>
      <c r="D5" s="507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159"/>
      <c r="B7" s="159"/>
      <c r="C7" s="159"/>
      <c r="D7" s="204"/>
      <c r="E7" s="159"/>
      <c r="F7" s="159"/>
      <c r="G7" s="77"/>
      <c r="H7" s="77"/>
      <c r="I7" s="77"/>
    </row>
    <row r="8" spans="1:10" ht="45">
      <c r="A8" s="89" t="s">
        <v>64</v>
      </c>
      <c r="B8" s="89" t="s">
        <v>325</v>
      </c>
      <c r="C8" s="89" t="s">
        <v>326</v>
      </c>
      <c r="D8" s="89" t="s">
        <v>226</v>
      </c>
      <c r="E8" s="89" t="s">
        <v>330</v>
      </c>
      <c r="F8" s="89" t="s">
        <v>334</v>
      </c>
      <c r="G8" s="78" t="s">
        <v>10</v>
      </c>
      <c r="H8" s="78" t="s">
        <v>9</v>
      </c>
      <c r="I8" s="78" t="s">
        <v>375</v>
      </c>
      <c r="J8" s="213" t="s">
        <v>333</v>
      </c>
    </row>
    <row r="9" spans="1:10" ht="45">
      <c r="A9" s="97">
        <v>1</v>
      </c>
      <c r="B9" s="423" t="s">
        <v>534</v>
      </c>
      <c r="C9" s="97" t="s">
        <v>518</v>
      </c>
      <c r="D9" s="423" t="s">
        <v>526</v>
      </c>
      <c r="E9" s="97" t="s">
        <v>543</v>
      </c>
      <c r="F9" s="97" t="s">
        <v>333</v>
      </c>
      <c r="G9" s="503">
        <v>4500</v>
      </c>
      <c r="H9" s="503">
        <v>4500</v>
      </c>
      <c r="I9" s="503">
        <f>G9*20%</f>
        <v>900</v>
      </c>
      <c r="J9" s="213" t="s">
        <v>0</v>
      </c>
    </row>
    <row r="10" spans="1:10" ht="30">
      <c r="A10" s="97">
        <v>2</v>
      </c>
      <c r="B10" s="423" t="s">
        <v>535</v>
      </c>
      <c r="C10" s="97" t="s">
        <v>519</v>
      </c>
      <c r="D10" s="423" t="s">
        <v>527</v>
      </c>
      <c r="E10" s="97" t="s">
        <v>542</v>
      </c>
      <c r="F10" s="97" t="s">
        <v>333</v>
      </c>
      <c r="G10" s="503">
        <v>3000</v>
      </c>
      <c r="H10" s="503">
        <v>3000</v>
      </c>
      <c r="I10" s="503">
        <f t="shared" ref="I10:I16" si="0">G10*20%</f>
        <v>600</v>
      </c>
    </row>
    <row r="11" spans="1:10" ht="30">
      <c r="A11" s="97">
        <v>3</v>
      </c>
      <c r="B11" s="423" t="s">
        <v>536</v>
      </c>
      <c r="C11" s="97" t="s">
        <v>518</v>
      </c>
      <c r="D11" s="423" t="s">
        <v>528</v>
      </c>
      <c r="E11" s="97" t="s">
        <v>544</v>
      </c>
      <c r="F11" s="97" t="s">
        <v>333</v>
      </c>
      <c r="G11" s="503">
        <v>18000</v>
      </c>
      <c r="H11" s="503">
        <v>18000</v>
      </c>
      <c r="I11" s="503">
        <f t="shared" si="0"/>
        <v>3600</v>
      </c>
    </row>
    <row r="12" spans="1:10" ht="15">
      <c r="A12" s="97">
        <v>4</v>
      </c>
      <c r="B12" s="423" t="s">
        <v>537</v>
      </c>
      <c r="C12" s="97" t="s">
        <v>519</v>
      </c>
      <c r="D12" s="423" t="s">
        <v>529</v>
      </c>
      <c r="E12" s="97" t="s">
        <v>546</v>
      </c>
      <c r="F12" s="97" t="s">
        <v>333</v>
      </c>
      <c r="G12" s="503">
        <v>10500</v>
      </c>
      <c r="H12" s="503">
        <v>10500</v>
      </c>
      <c r="I12" s="503">
        <f t="shared" si="0"/>
        <v>2100</v>
      </c>
    </row>
    <row r="13" spans="1:10" ht="15">
      <c r="A13" s="97">
        <v>5</v>
      </c>
      <c r="B13" s="423" t="s">
        <v>538</v>
      </c>
      <c r="C13" s="97" t="s">
        <v>520</v>
      </c>
      <c r="D13" s="423" t="s">
        <v>530</v>
      </c>
      <c r="E13" s="97" t="s">
        <v>547</v>
      </c>
      <c r="F13" s="97" t="s">
        <v>333</v>
      </c>
      <c r="G13" s="503">
        <v>30000</v>
      </c>
      <c r="H13" s="503">
        <v>30000</v>
      </c>
      <c r="I13" s="503">
        <f t="shared" si="0"/>
        <v>6000</v>
      </c>
    </row>
    <row r="14" spans="1:10" ht="30">
      <c r="A14" s="97">
        <v>6</v>
      </c>
      <c r="B14" s="423" t="s">
        <v>539</v>
      </c>
      <c r="C14" s="97" t="s">
        <v>521</v>
      </c>
      <c r="D14" s="423" t="s">
        <v>531</v>
      </c>
      <c r="E14" s="97" t="s">
        <v>545</v>
      </c>
      <c r="F14" s="97" t="s">
        <v>333</v>
      </c>
      <c r="G14" s="503">
        <v>30279.23</v>
      </c>
      <c r="H14" s="503">
        <v>30279.23</v>
      </c>
      <c r="I14" s="503">
        <f t="shared" si="0"/>
        <v>6055.8460000000005</v>
      </c>
    </row>
    <row r="15" spans="1:10" ht="15">
      <c r="A15" s="97">
        <v>7</v>
      </c>
      <c r="B15" s="423" t="s">
        <v>540</v>
      </c>
      <c r="C15" s="97" t="s">
        <v>522</v>
      </c>
      <c r="D15" s="423" t="s">
        <v>532</v>
      </c>
      <c r="E15" s="97" t="s">
        <v>548</v>
      </c>
      <c r="F15" s="97" t="s">
        <v>333</v>
      </c>
      <c r="G15" s="503">
        <v>7500</v>
      </c>
      <c r="H15" s="503">
        <v>7500</v>
      </c>
      <c r="I15" s="503">
        <f t="shared" si="0"/>
        <v>1500</v>
      </c>
    </row>
    <row r="16" spans="1:10" ht="15">
      <c r="A16" s="97">
        <v>8</v>
      </c>
      <c r="B16" s="423" t="s">
        <v>541</v>
      </c>
      <c r="C16" s="97" t="s">
        <v>523</v>
      </c>
      <c r="D16" s="423" t="s">
        <v>533</v>
      </c>
      <c r="E16" s="97" t="s">
        <v>549</v>
      </c>
      <c r="F16" s="97" t="s">
        <v>333</v>
      </c>
      <c r="G16" s="503">
        <v>4560</v>
      </c>
      <c r="H16" s="503">
        <v>4560</v>
      </c>
      <c r="I16" s="503">
        <f t="shared" si="0"/>
        <v>912</v>
      </c>
    </row>
    <row r="17" spans="1:9" ht="15">
      <c r="A17" s="97">
        <v>9</v>
      </c>
      <c r="B17" s="97" t="s">
        <v>524</v>
      </c>
      <c r="C17" s="97" t="s">
        <v>525</v>
      </c>
      <c r="D17" s="97">
        <v>36001006798</v>
      </c>
      <c r="E17" s="97" t="s">
        <v>550</v>
      </c>
      <c r="F17" s="97" t="s">
        <v>333</v>
      </c>
      <c r="G17" s="503">
        <v>10360</v>
      </c>
      <c r="H17" s="503">
        <v>10360</v>
      </c>
      <c r="I17" s="503">
        <v>0</v>
      </c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86" t="s">
        <v>270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86"/>
      <c r="B25" s="98"/>
      <c r="C25" s="98"/>
      <c r="D25" s="98"/>
      <c r="E25" s="98"/>
      <c r="F25" s="86" t="s">
        <v>420</v>
      </c>
      <c r="G25" s="420">
        <f>SUM(G9:G24)</f>
        <v>118699.23</v>
      </c>
      <c r="H25" s="420">
        <f>SUM(H9:H24)</f>
        <v>118699.23</v>
      </c>
      <c r="I25" s="420">
        <f>SUM(I9:I24)</f>
        <v>21667.846000000001</v>
      </c>
    </row>
    <row r="26" spans="1:9" ht="15">
      <c r="A26" s="211"/>
      <c r="B26" s="211"/>
      <c r="C26" s="211"/>
      <c r="D26" s="211"/>
      <c r="E26" s="211"/>
      <c r="F26" s="211"/>
      <c r="G26" s="211"/>
      <c r="H26" s="181"/>
      <c r="I26" s="181"/>
    </row>
    <row r="27" spans="1:9" ht="15">
      <c r="A27" s="212" t="s">
        <v>409</v>
      </c>
      <c r="B27" s="212"/>
      <c r="C27" s="211"/>
      <c r="D27" s="211"/>
      <c r="E27" s="211"/>
      <c r="F27" s="211"/>
      <c r="G27" s="211"/>
      <c r="H27" s="181"/>
      <c r="I27" s="181"/>
    </row>
    <row r="28" spans="1:9" ht="15">
      <c r="A28" s="212"/>
      <c r="B28" s="212"/>
      <c r="C28" s="211"/>
      <c r="D28" s="211"/>
      <c r="E28" s="211"/>
      <c r="F28" s="211"/>
      <c r="G28" s="211"/>
      <c r="H28" s="181"/>
      <c r="I28" s="181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ht="15">
      <c r="A30" s="187" t="s">
        <v>107</v>
      </c>
      <c r="B30" s="187"/>
      <c r="C30" s="181"/>
      <c r="D30" s="181"/>
      <c r="E30" s="181"/>
      <c r="F30" s="181"/>
      <c r="G30" s="181"/>
      <c r="H30" s="181"/>
      <c r="I30" s="181"/>
    </row>
    <row r="31" spans="1:9" ht="15">
      <c r="A31" s="181"/>
      <c r="B31" s="181"/>
      <c r="C31" s="181"/>
      <c r="D31" s="181"/>
      <c r="E31" s="181"/>
      <c r="F31" s="181"/>
      <c r="G31" s="181"/>
      <c r="H31" s="181"/>
      <c r="I31" s="181"/>
    </row>
    <row r="32" spans="1:9" ht="15">
      <c r="A32" s="181"/>
      <c r="B32" s="181"/>
      <c r="C32" s="181"/>
      <c r="D32" s="181"/>
      <c r="E32" s="185"/>
      <c r="F32" s="185"/>
      <c r="G32" s="185"/>
      <c r="H32" s="181"/>
      <c r="I32" s="181"/>
    </row>
    <row r="33" spans="1:9" ht="15">
      <c r="A33" s="187"/>
      <c r="B33" s="187"/>
      <c r="C33" s="187" t="s">
        <v>374</v>
      </c>
      <c r="D33" s="187"/>
      <c r="E33" s="187"/>
      <c r="F33" s="187"/>
      <c r="G33" s="187"/>
      <c r="H33" s="181"/>
      <c r="I33" s="181"/>
    </row>
    <row r="34" spans="1:9" ht="15">
      <c r="A34" s="181"/>
      <c r="B34" s="181"/>
      <c r="C34" s="181" t="s">
        <v>373</v>
      </c>
      <c r="D34" s="181"/>
      <c r="E34" s="181"/>
      <c r="F34" s="181"/>
      <c r="G34" s="181"/>
      <c r="H34" s="181"/>
      <c r="I34" s="181"/>
    </row>
    <row r="35" spans="1:9">
      <c r="A35" s="189"/>
      <c r="B35" s="189"/>
      <c r="C35" s="189" t="s">
        <v>139</v>
      </c>
      <c r="D35" s="189"/>
      <c r="E35" s="189"/>
      <c r="F35" s="189"/>
      <c r="G35" s="189"/>
    </row>
  </sheetData>
  <mergeCells count="3">
    <mergeCell ref="I1:J1"/>
    <mergeCell ref="I2:J2"/>
    <mergeCell ref="C5:D5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B6" zoomScale="80" zoomScaleSheetLayoutView="80" workbookViewId="0">
      <selection activeCell="M16" sqref="M16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7.85546875" customWidth="1"/>
    <col min="5" max="5" width="14.7109375" customWidth="1"/>
    <col min="6" max="6" width="18.5703125" customWidth="1"/>
    <col min="7" max="7" width="15" customWidth="1"/>
    <col min="8" max="8" width="12" customWidth="1"/>
  </cols>
  <sheetData>
    <row r="1" spans="1:9" ht="15">
      <c r="A1" s="73" t="s">
        <v>351</v>
      </c>
      <c r="B1" s="76"/>
      <c r="C1" s="76"/>
      <c r="D1" s="76"/>
      <c r="E1" s="76"/>
      <c r="F1" s="76"/>
      <c r="G1" s="519" t="s">
        <v>109</v>
      </c>
      <c r="H1" s="519"/>
      <c r="I1" s="350"/>
    </row>
    <row r="2" spans="1:9" ht="15">
      <c r="A2" s="75" t="s">
        <v>140</v>
      </c>
      <c r="B2" s="76"/>
      <c r="C2" s="76"/>
      <c r="D2" s="76"/>
      <c r="E2" s="76"/>
      <c r="F2" s="76"/>
      <c r="G2" s="517" t="s">
        <v>677</v>
      </c>
      <c r="H2" s="517"/>
      <c r="I2" s="75"/>
    </row>
    <row r="3" spans="1:9" ht="15">
      <c r="A3" s="75"/>
      <c r="B3" s="75"/>
      <c r="C3" s="75"/>
      <c r="D3" s="75"/>
      <c r="E3" s="75"/>
      <c r="F3" s="75"/>
      <c r="G3" s="160"/>
      <c r="H3" s="160"/>
      <c r="I3" s="350"/>
    </row>
    <row r="4" spans="1:9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9" ht="15">
      <c r="A5" s="413">
        <f>'ფორმა N1'!A5</f>
        <v>0</v>
      </c>
      <c r="B5" s="79"/>
      <c r="C5" s="507" t="s">
        <v>676</v>
      </c>
      <c r="D5" s="507"/>
      <c r="E5" s="79"/>
      <c r="F5" s="79"/>
      <c r="G5" s="80"/>
      <c r="H5" s="80"/>
      <c r="I5" s="350"/>
    </row>
    <row r="6" spans="1:9" ht="15">
      <c r="A6" s="76"/>
      <c r="B6" s="76"/>
      <c r="C6" s="76"/>
      <c r="D6" s="76"/>
      <c r="E6" s="76"/>
      <c r="F6" s="76"/>
      <c r="G6" s="75"/>
      <c r="H6" s="75"/>
      <c r="I6" s="75"/>
    </row>
    <row r="7" spans="1:9" ht="15">
      <c r="A7" s="159"/>
      <c r="B7" s="159"/>
      <c r="C7" s="242"/>
      <c r="D7" s="159"/>
      <c r="E7" s="159"/>
      <c r="F7" s="159"/>
      <c r="G7" s="77"/>
      <c r="H7" s="77"/>
      <c r="I7" s="75"/>
    </row>
    <row r="8" spans="1:9" ht="45">
      <c r="A8" s="346" t="s">
        <v>64</v>
      </c>
      <c r="B8" s="78" t="s">
        <v>325</v>
      </c>
      <c r="C8" s="89" t="s">
        <v>326</v>
      </c>
      <c r="D8" s="89" t="s">
        <v>226</v>
      </c>
      <c r="E8" s="89" t="s">
        <v>329</v>
      </c>
      <c r="F8" s="89" t="s">
        <v>328</v>
      </c>
      <c r="G8" s="89" t="s">
        <v>370</v>
      </c>
      <c r="H8" s="78" t="s">
        <v>10</v>
      </c>
      <c r="I8" s="78" t="s">
        <v>9</v>
      </c>
    </row>
    <row r="9" spans="1:9" ht="90" customHeight="1">
      <c r="A9" s="347">
        <v>1</v>
      </c>
      <c r="B9" s="504" t="s">
        <v>551</v>
      </c>
      <c r="C9" s="97" t="s">
        <v>552</v>
      </c>
      <c r="D9" s="97">
        <v>1024020898</v>
      </c>
      <c r="E9" s="97" t="s">
        <v>585</v>
      </c>
      <c r="F9" s="97" t="s">
        <v>581</v>
      </c>
      <c r="G9" s="97">
        <v>7</v>
      </c>
      <c r="H9" s="503">
        <v>7875</v>
      </c>
      <c r="I9" s="503">
        <v>7875</v>
      </c>
    </row>
    <row r="10" spans="1:9" ht="93" customHeight="1">
      <c r="A10" s="347">
        <v>2</v>
      </c>
      <c r="B10" s="504" t="s">
        <v>553</v>
      </c>
      <c r="C10" s="97" t="s">
        <v>554</v>
      </c>
      <c r="D10" s="97">
        <v>1011075983</v>
      </c>
      <c r="E10" s="97" t="s">
        <v>586</v>
      </c>
      <c r="F10" s="97" t="s">
        <v>581</v>
      </c>
      <c r="G10" s="97">
        <v>4</v>
      </c>
      <c r="H10" s="503">
        <v>3520</v>
      </c>
      <c r="I10" s="503">
        <v>3520</v>
      </c>
    </row>
    <row r="11" spans="1:9" ht="84.75" customHeight="1">
      <c r="A11" s="347">
        <v>3</v>
      </c>
      <c r="B11" s="504" t="s">
        <v>555</v>
      </c>
      <c r="C11" s="97" t="s">
        <v>556</v>
      </c>
      <c r="D11" s="97">
        <v>54001043323</v>
      </c>
      <c r="E11" s="97" t="s">
        <v>683</v>
      </c>
      <c r="F11" s="97" t="s">
        <v>581</v>
      </c>
      <c r="G11" s="97">
        <v>2</v>
      </c>
      <c r="H11" s="503">
        <v>2000</v>
      </c>
      <c r="I11" s="503">
        <v>2000</v>
      </c>
    </row>
    <row r="12" spans="1:9" ht="89.25" customHeight="1">
      <c r="A12" s="347">
        <v>4</v>
      </c>
      <c r="B12" s="504" t="s">
        <v>557</v>
      </c>
      <c r="C12" s="97" t="s">
        <v>558</v>
      </c>
      <c r="D12" s="97">
        <v>37001009125</v>
      </c>
      <c r="E12" s="97" t="s">
        <v>585</v>
      </c>
      <c r="F12" s="97" t="s">
        <v>581</v>
      </c>
      <c r="G12" s="97">
        <v>5</v>
      </c>
      <c r="H12" s="503">
        <v>5000</v>
      </c>
      <c r="I12" s="503">
        <v>5000</v>
      </c>
    </row>
    <row r="13" spans="1:9" ht="81" customHeight="1">
      <c r="A13" s="347">
        <v>5</v>
      </c>
      <c r="B13" s="504" t="s">
        <v>553</v>
      </c>
      <c r="C13" s="97" t="s">
        <v>559</v>
      </c>
      <c r="D13" s="97">
        <v>1024025687</v>
      </c>
      <c r="E13" s="97" t="s">
        <v>585</v>
      </c>
      <c r="F13" s="97" t="s">
        <v>581</v>
      </c>
      <c r="G13" s="97">
        <v>3</v>
      </c>
      <c r="H13" s="503">
        <v>1400</v>
      </c>
      <c r="I13" s="503">
        <v>1400</v>
      </c>
    </row>
    <row r="14" spans="1:9" ht="70.5" customHeight="1">
      <c r="A14" s="347">
        <v>6</v>
      </c>
      <c r="B14" s="504" t="s">
        <v>560</v>
      </c>
      <c r="C14" s="97" t="s">
        <v>561</v>
      </c>
      <c r="D14" s="97">
        <v>1024069528</v>
      </c>
      <c r="E14" s="97" t="s">
        <v>586</v>
      </c>
      <c r="F14" s="97" t="s">
        <v>581</v>
      </c>
      <c r="G14" s="97">
        <v>4</v>
      </c>
      <c r="H14" s="503">
        <v>3545</v>
      </c>
      <c r="I14" s="503">
        <v>3545</v>
      </c>
    </row>
    <row r="15" spans="1:9" ht="60">
      <c r="A15" s="347">
        <v>7</v>
      </c>
      <c r="B15" s="504" t="s">
        <v>562</v>
      </c>
      <c r="C15" s="97" t="s">
        <v>521</v>
      </c>
      <c r="D15" s="506" t="s">
        <v>531</v>
      </c>
      <c r="E15" s="97" t="s">
        <v>583</v>
      </c>
      <c r="F15" s="97" t="s">
        <v>686</v>
      </c>
      <c r="G15" s="97">
        <v>10</v>
      </c>
      <c r="H15" s="503">
        <v>2600</v>
      </c>
      <c r="I15" s="503">
        <v>2600</v>
      </c>
    </row>
    <row r="16" spans="1:9" ht="75">
      <c r="A16" s="347"/>
      <c r="B16" s="504" t="s">
        <v>563</v>
      </c>
      <c r="C16" s="97" t="s">
        <v>564</v>
      </c>
      <c r="D16" s="97">
        <v>1023002811</v>
      </c>
      <c r="E16" s="97" t="s">
        <v>584</v>
      </c>
      <c r="F16" s="97" t="s">
        <v>686</v>
      </c>
      <c r="G16" s="97">
        <v>28</v>
      </c>
      <c r="H16" s="503">
        <v>20900</v>
      </c>
      <c r="I16" s="503">
        <v>20900</v>
      </c>
    </row>
    <row r="17" spans="1:9" ht="30">
      <c r="A17" s="347"/>
      <c r="B17" s="504" t="s">
        <v>565</v>
      </c>
      <c r="C17" s="97" t="s">
        <v>566</v>
      </c>
      <c r="D17" s="97">
        <v>48001017476</v>
      </c>
      <c r="E17" s="97" t="s">
        <v>582</v>
      </c>
      <c r="F17" s="97" t="s">
        <v>686</v>
      </c>
      <c r="G17" s="97">
        <v>15</v>
      </c>
      <c r="H17" s="503">
        <v>6600</v>
      </c>
      <c r="I17" s="503">
        <v>6600</v>
      </c>
    </row>
    <row r="18" spans="1:9" ht="60">
      <c r="A18" s="347"/>
      <c r="B18" s="504" t="s">
        <v>567</v>
      </c>
      <c r="C18" s="97" t="s">
        <v>568</v>
      </c>
      <c r="D18" s="97">
        <v>29001001111</v>
      </c>
      <c r="E18" s="97" t="s">
        <v>583</v>
      </c>
      <c r="F18" s="97" t="s">
        <v>686</v>
      </c>
      <c r="G18" s="97">
        <v>8</v>
      </c>
      <c r="H18" s="503">
        <v>2050</v>
      </c>
      <c r="I18" s="503">
        <v>2050</v>
      </c>
    </row>
    <row r="19" spans="1:9" ht="60">
      <c r="A19" s="347"/>
      <c r="B19" s="504" t="s">
        <v>553</v>
      </c>
      <c r="C19" s="97" t="s">
        <v>559</v>
      </c>
      <c r="D19" s="97">
        <v>1024025687</v>
      </c>
      <c r="E19" s="97" t="s">
        <v>583</v>
      </c>
      <c r="F19" s="97" t="s">
        <v>686</v>
      </c>
      <c r="G19" s="97">
        <v>13</v>
      </c>
      <c r="H19" s="503">
        <v>4385</v>
      </c>
      <c r="I19" s="503">
        <v>4385</v>
      </c>
    </row>
    <row r="20" spans="1:9" ht="60">
      <c r="A20" s="347"/>
      <c r="B20" s="504" t="s">
        <v>569</v>
      </c>
      <c r="C20" s="97" t="s">
        <v>570</v>
      </c>
      <c r="D20" s="97">
        <v>26001008068</v>
      </c>
      <c r="E20" s="97" t="s">
        <v>583</v>
      </c>
      <c r="F20" s="97" t="s">
        <v>686</v>
      </c>
      <c r="G20" s="97">
        <v>30</v>
      </c>
      <c r="H20" s="503">
        <v>20000</v>
      </c>
      <c r="I20" s="503">
        <v>20000</v>
      </c>
    </row>
    <row r="21" spans="1:9" ht="60">
      <c r="A21" s="347"/>
      <c r="B21" s="504" t="s">
        <v>555</v>
      </c>
      <c r="C21" s="97" t="s">
        <v>556</v>
      </c>
      <c r="D21" s="97">
        <v>54001043323</v>
      </c>
      <c r="E21" s="97" t="s">
        <v>583</v>
      </c>
      <c r="F21" s="97" t="s">
        <v>686</v>
      </c>
      <c r="G21" s="97">
        <v>25</v>
      </c>
      <c r="H21" s="503">
        <v>18000</v>
      </c>
      <c r="I21" s="503">
        <v>18000</v>
      </c>
    </row>
    <row r="22" spans="1:9" ht="60">
      <c r="A22" s="347"/>
      <c r="B22" s="504" t="s">
        <v>571</v>
      </c>
      <c r="C22" s="97" t="s">
        <v>572</v>
      </c>
      <c r="D22" s="97">
        <v>47001004701</v>
      </c>
      <c r="E22" s="97" t="s">
        <v>583</v>
      </c>
      <c r="F22" s="97" t="s">
        <v>686</v>
      </c>
      <c r="G22" s="97">
        <v>4</v>
      </c>
      <c r="H22" s="503">
        <v>400</v>
      </c>
      <c r="I22" s="503">
        <v>400</v>
      </c>
    </row>
    <row r="23" spans="1:9" ht="60">
      <c r="A23" s="347"/>
      <c r="B23" s="504" t="s">
        <v>573</v>
      </c>
      <c r="C23" s="97" t="s">
        <v>552</v>
      </c>
      <c r="D23" s="97">
        <v>33001077638</v>
      </c>
      <c r="E23" s="97" t="s">
        <v>583</v>
      </c>
      <c r="F23" s="97" t="s">
        <v>686</v>
      </c>
      <c r="G23" s="97">
        <v>3</v>
      </c>
      <c r="H23" s="503">
        <v>300</v>
      </c>
      <c r="I23" s="503">
        <v>300</v>
      </c>
    </row>
    <row r="24" spans="1:9" ht="60">
      <c r="A24" s="347"/>
      <c r="B24" s="504" t="s">
        <v>574</v>
      </c>
      <c r="C24" s="97" t="s">
        <v>575</v>
      </c>
      <c r="D24" s="97">
        <v>58001003912</v>
      </c>
      <c r="E24" s="97" t="s">
        <v>583</v>
      </c>
      <c r="F24" s="97" t="s">
        <v>686</v>
      </c>
      <c r="G24" s="97">
        <v>7</v>
      </c>
      <c r="H24" s="503">
        <v>700</v>
      </c>
      <c r="I24" s="503">
        <v>700</v>
      </c>
    </row>
    <row r="25" spans="1:9" ht="60">
      <c r="A25" s="347"/>
      <c r="B25" s="504" t="s">
        <v>524</v>
      </c>
      <c r="C25" s="97" t="s">
        <v>525</v>
      </c>
      <c r="D25" s="97">
        <v>36001006798</v>
      </c>
      <c r="E25" s="97" t="s">
        <v>583</v>
      </c>
      <c r="F25" s="97" t="s">
        <v>686</v>
      </c>
      <c r="G25" s="97">
        <v>8</v>
      </c>
      <c r="H25" s="503">
        <v>1000</v>
      </c>
      <c r="I25" s="503">
        <v>1000</v>
      </c>
    </row>
    <row r="26" spans="1:9" ht="60">
      <c r="A26" s="347"/>
      <c r="B26" s="504" t="s">
        <v>555</v>
      </c>
      <c r="C26" s="97" t="s">
        <v>576</v>
      </c>
      <c r="D26" s="505"/>
      <c r="E26" s="97" t="s">
        <v>583</v>
      </c>
      <c r="F26" s="97" t="s">
        <v>686</v>
      </c>
      <c r="G26" s="97">
        <v>8</v>
      </c>
      <c r="H26" s="503">
        <v>930</v>
      </c>
      <c r="I26" s="503">
        <v>930</v>
      </c>
    </row>
    <row r="27" spans="1:9" ht="60">
      <c r="A27" s="347"/>
      <c r="B27" s="504" t="s">
        <v>577</v>
      </c>
      <c r="C27" s="97" t="s">
        <v>578</v>
      </c>
      <c r="D27" s="97">
        <v>1027034640</v>
      </c>
      <c r="E27" s="97" t="s">
        <v>583</v>
      </c>
      <c r="F27" s="97" t="s">
        <v>686</v>
      </c>
      <c r="G27" s="97">
        <v>2</v>
      </c>
      <c r="H27" s="503">
        <v>100</v>
      </c>
      <c r="I27" s="503">
        <v>100</v>
      </c>
    </row>
    <row r="28" spans="1:9" ht="60">
      <c r="A28" s="347"/>
      <c r="B28" s="504" t="s">
        <v>579</v>
      </c>
      <c r="C28" s="97" t="s">
        <v>519</v>
      </c>
      <c r="D28" s="97">
        <v>1029004002</v>
      </c>
      <c r="E28" s="97" t="s">
        <v>583</v>
      </c>
      <c r="F28" s="97" t="s">
        <v>686</v>
      </c>
      <c r="G28" s="97">
        <v>2</v>
      </c>
      <c r="H28" s="503">
        <v>100</v>
      </c>
      <c r="I28" s="503">
        <v>100</v>
      </c>
    </row>
    <row r="29" spans="1:9" ht="60">
      <c r="A29" s="347"/>
      <c r="B29" s="504" t="s">
        <v>560</v>
      </c>
      <c r="C29" s="97" t="s">
        <v>580</v>
      </c>
      <c r="D29" s="97">
        <v>54001043323</v>
      </c>
      <c r="E29" s="97" t="s">
        <v>583</v>
      </c>
      <c r="F29" s="97" t="s">
        <v>686</v>
      </c>
      <c r="G29" s="97">
        <v>8</v>
      </c>
      <c r="H29" s="503">
        <v>980</v>
      </c>
      <c r="I29" s="503">
        <v>980</v>
      </c>
    </row>
    <row r="30" spans="1:9" ht="60">
      <c r="A30" s="347"/>
      <c r="B30" s="504" t="s">
        <v>551</v>
      </c>
      <c r="C30" s="97" t="s">
        <v>552</v>
      </c>
      <c r="D30" s="97">
        <v>1024020898</v>
      </c>
      <c r="E30" s="97" t="s">
        <v>583</v>
      </c>
      <c r="F30" s="97" t="s">
        <v>686</v>
      </c>
      <c r="G30" s="97">
        <v>4</v>
      </c>
      <c r="H30" s="503">
        <v>270</v>
      </c>
      <c r="I30" s="503">
        <v>270</v>
      </c>
    </row>
    <row r="31" spans="1:9" ht="15">
      <c r="A31" s="347"/>
      <c r="B31" s="504"/>
      <c r="C31" s="97"/>
      <c r="D31" s="97"/>
      <c r="E31" s="97"/>
      <c r="F31" s="97"/>
      <c r="G31" s="97"/>
      <c r="H31" s="503"/>
      <c r="I31" s="503"/>
    </row>
    <row r="32" spans="1:9" ht="15">
      <c r="A32" s="347"/>
      <c r="B32" s="504"/>
      <c r="C32" s="97"/>
      <c r="D32" s="97"/>
      <c r="E32" s="97"/>
      <c r="F32" s="97"/>
      <c r="G32" s="97"/>
      <c r="H32" s="503"/>
      <c r="I32" s="503"/>
    </row>
    <row r="33" spans="1:9" ht="15">
      <c r="A33" s="347"/>
      <c r="B33" s="348"/>
      <c r="C33" s="86"/>
      <c r="D33" s="86"/>
      <c r="E33" s="86"/>
      <c r="F33" s="86"/>
      <c r="G33" s="86"/>
      <c r="H33" s="4"/>
      <c r="I33" s="4"/>
    </row>
    <row r="34" spans="1:9" ht="15">
      <c r="A34" s="347"/>
      <c r="B34" s="349"/>
      <c r="C34" s="98"/>
      <c r="D34" s="98"/>
      <c r="E34" s="98"/>
      <c r="F34" s="98"/>
      <c r="G34" s="98" t="s">
        <v>324</v>
      </c>
      <c r="H34" s="85">
        <f>SUM(H9:H33)</f>
        <v>102655</v>
      </c>
      <c r="I34" s="85">
        <f>SUM(I9:I33)</f>
        <v>102655</v>
      </c>
    </row>
    <row r="35" spans="1:9" ht="15">
      <c r="A35" s="211"/>
      <c r="B35" s="211"/>
      <c r="C35" s="211"/>
      <c r="D35" s="211"/>
      <c r="E35" s="211"/>
      <c r="F35" s="211"/>
      <c r="G35" s="181"/>
      <c r="H35" s="181"/>
      <c r="I35" s="186"/>
    </row>
    <row r="36" spans="1:9" ht="15">
      <c r="A36" s="212" t="s">
        <v>335</v>
      </c>
      <c r="B36" s="211"/>
      <c r="C36" s="211"/>
      <c r="D36" s="211"/>
      <c r="E36" s="211"/>
      <c r="F36" s="211"/>
      <c r="G36" s="181"/>
      <c r="H36" s="181"/>
      <c r="I36" s="186"/>
    </row>
    <row r="37" spans="1:9" ht="15">
      <c r="A37" s="212" t="s">
        <v>338</v>
      </c>
      <c r="B37" s="211"/>
      <c r="C37" s="211"/>
      <c r="D37" s="211"/>
      <c r="E37" s="211"/>
      <c r="F37" s="211"/>
      <c r="G37" s="181"/>
      <c r="H37" s="181"/>
      <c r="I37" s="186"/>
    </row>
    <row r="38" spans="1:9" ht="15">
      <c r="A38" s="212"/>
      <c r="B38" s="181"/>
      <c r="C38" s="181"/>
      <c r="D38" s="181"/>
      <c r="E38" s="181"/>
      <c r="F38" s="181"/>
      <c r="G38" s="181"/>
      <c r="H38" s="181"/>
      <c r="I38" s="186"/>
    </row>
    <row r="39" spans="1:9" ht="15">
      <c r="A39" s="212"/>
      <c r="B39" s="181"/>
      <c r="C39" s="181"/>
      <c r="D39" s="181"/>
      <c r="E39" s="181"/>
      <c r="G39" s="181"/>
      <c r="H39" s="181"/>
      <c r="I39" s="186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186"/>
    </row>
    <row r="41" spans="1:9" ht="15">
      <c r="A41" s="187" t="s">
        <v>107</v>
      </c>
      <c r="B41" s="181"/>
      <c r="C41" s="181"/>
      <c r="D41" s="181"/>
      <c r="E41" s="181"/>
      <c r="F41" s="181"/>
      <c r="G41" s="181"/>
      <c r="H41" s="181"/>
      <c r="I41" s="186"/>
    </row>
    <row r="42" spans="1:9" ht="15">
      <c r="A42" s="181"/>
      <c r="B42" s="181"/>
      <c r="C42" s="181"/>
      <c r="D42" s="181"/>
      <c r="E42" s="181"/>
      <c r="F42" s="181"/>
      <c r="G42" s="181"/>
      <c r="H42" s="181"/>
      <c r="I42" s="186"/>
    </row>
    <row r="43" spans="1:9" ht="15">
      <c r="A43" s="181"/>
      <c r="B43" s="181"/>
      <c r="C43" s="181"/>
      <c r="D43" s="181"/>
      <c r="E43" s="181"/>
      <c r="F43" s="181"/>
      <c r="G43" s="181"/>
      <c r="H43" s="188"/>
      <c r="I43" s="186"/>
    </row>
    <row r="44" spans="1:9" ht="15">
      <c r="A44" s="187"/>
      <c r="B44" s="187" t="s">
        <v>265</v>
      </c>
      <c r="C44" s="187"/>
      <c r="D44" s="187"/>
      <c r="E44" s="187"/>
      <c r="F44" s="187"/>
      <c r="G44" s="181"/>
      <c r="H44" s="188"/>
      <c r="I44" s="186"/>
    </row>
    <row r="45" spans="1:9" ht="15">
      <c r="A45" s="181"/>
      <c r="B45" s="181" t="s">
        <v>264</v>
      </c>
      <c r="C45" s="181"/>
      <c r="D45" s="181"/>
      <c r="E45" s="181"/>
      <c r="F45" s="181"/>
      <c r="G45" s="181"/>
      <c r="H45" s="188"/>
      <c r="I45" s="186"/>
    </row>
    <row r="46" spans="1:9">
      <c r="A46" s="189"/>
      <c r="B46" s="189" t="s">
        <v>139</v>
      </c>
      <c r="C46" s="189"/>
      <c r="D46" s="189"/>
      <c r="E46" s="189"/>
      <c r="F46" s="189"/>
      <c r="G46" s="182"/>
      <c r="H46" s="182"/>
      <c r="I46" s="182"/>
    </row>
  </sheetData>
  <mergeCells count="3">
    <mergeCell ref="G1:H1"/>
    <mergeCell ref="G2:H2"/>
    <mergeCell ref="C5:D5"/>
  </mergeCells>
  <printOptions gridLines="1"/>
  <pageMargins left="0.25" right="0.25" top="0.75" bottom="0.75" header="0.3" footer="0.3"/>
  <pageSetup scale="78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>
      <c r="A1" s="73" t="s">
        <v>427</v>
      </c>
      <c r="B1" s="73"/>
      <c r="C1" s="76"/>
      <c r="D1" s="76"/>
      <c r="E1" s="76"/>
      <c r="F1" s="76"/>
      <c r="G1" s="519" t="s">
        <v>109</v>
      </c>
      <c r="H1" s="519"/>
    </row>
    <row r="2" spans="1:10" ht="15">
      <c r="A2" s="75" t="s">
        <v>140</v>
      </c>
      <c r="B2" s="73"/>
      <c r="C2" s="76"/>
      <c r="D2" s="76"/>
      <c r="E2" s="76"/>
      <c r="F2" s="76"/>
      <c r="G2" s="517" t="s">
        <v>677</v>
      </c>
      <c r="H2" s="517"/>
    </row>
    <row r="3" spans="1:10" ht="15">
      <c r="A3" s="75"/>
      <c r="B3" s="75"/>
      <c r="C3" s="75"/>
      <c r="D3" s="75"/>
      <c r="E3" s="75"/>
      <c r="F3" s="75"/>
      <c r="G3" s="202"/>
      <c r="H3" s="202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>
      <c r="A5" s="413">
        <f>'ფორმა N1'!A5</f>
        <v>0</v>
      </c>
      <c r="B5" s="79"/>
      <c r="C5" s="507" t="s">
        <v>676</v>
      </c>
      <c r="D5" s="507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01"/>
      <c r="B7" s="201"/>
      <c r="C7" s="201"/>
      <c r="D7" s="204"/>
      <c r="E7" s="201"/>
      <c r="F7" s="201"/>
      <c r="G7" s="77"/>
      <c r="H7" s="77"/>
    </row>
    <row r="8" spans="1:10" ht="30">
      <c r="A8" s="89" t="s">
        <v>64</v>
      </c>
      <c r="B8" s="89" t="s">
        <v>325</v>
      </c>
      <c r="C8" s="89" t="s">
        <v>326</v>
      </c>
      <c r="D8" s="89" t="s">
        <v>226</v>
      </c>
      <c r="E8" s="89" t="s">
        <v>334</v>
      </c>
      <c r="F8" s="89" t="s">
        <v>327</v>
      </c>
      <c r="G8" s="78" t="s">
        <v>10</v>
      </c>
      <c r="H8" s="78" t="s">
        <v>9</v>
      </c>
      <c r="J8" s="213" t="s">
        <v>333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13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332</v>
      </c>
      <c r="G34" s="85">
        <f>SUM(G9:G33)</f>
        <v>0</v>
      </c>
      <c r="H34" s="85">
        <f>SUM(H9:H33)</f>
        <v>0</v>
      </c>
    </row>
    <row r="35" spans="1:9" ht="15">
      <c r="A35" s="211"/>
      <c r="B35" s="211"/>
      <c r="C35" s="211"/>
      <c r="D35" s="211"/>
      <c r="E35" s="211"/>
      <c r="F35" s="211"/>
      <c r="G35" s="211"/>
      <c r="H35" s="181"/>
      <c r="I35" s="181"/>
    </row>
    <row r="36" spans="1:9" ht="15">
      <c r="A36" s="212" t="s">
        <v>380</v>
      </c>
      <c r="B36" s="212"/>
      <c r="C36" s="211"/>
      <c r="D36" s="211"/>
      <c r="E36" s="211"/>
      <c r="F36" s="211"/>
      <c r="G36" s="211"/>
      <c r="H36" s="181"/>
      <c r="I36" s="181"/>
    </row>
    <row r="37" spans="1:9" ht="15">
      <c r="A37" s="212" t="s">
        <v>331</v>
      </c>
      <c r="B37" s="212"/>
      <c r="C37" s="211"/>
      <c r="D37" s="211"/>
      <c r="E37" s="211"/>
      <c r="F37" s="211"/>
      <c r="G37" s="211"/>
      <c r="H37" s="181"/>
      <c r="I37" s="181"/>
    </row>
    <row r="38" spans="1:9" ht="15">
      <c r="A38" s="212"/>
      <c r="B38" s="212"/>
      <c r="C38" s="181"/>
      <c r="D38" s="181"/>
      <c r="E38" s="181"/>
      <c r="F38" s="181"/>
      <c r="G38" s="181"/>
      <c r="H38" s="181"/>
      <c r="I38" s="181"/>
    </row>
    <row r="39" spans="1:9" ht="15">
      <c r="A39" s="212"/>
      <c r="B39" s="212"/>
      <c r="C39" s="181"/>
      <c r="D39" s="181"/>
      <c r="E39" s="181"/>
      <c r="F39" s="181"/>
      <c r="G39" s="181"/>
      <c r="H39" s="181"/>
      <c r="I39" s="181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>
      <c r="A41" s="187" t="s">
        <v>107</v>
      </c>
      <c r="B41" s="187"/>
      <c r="C41" s="181"/>
      <c r="D41" s="181"/>
      <c r="E41" s="181"/>
      <c r="F41" s="181"/>
      <c r="G41" s="181"/>
      <c r="H41" s="181"/>
      <c r="I41" s="181"/>
    </row>
    <row r="42" spans="1:9" ht="15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>
      <c r="A44" s="187"/>
      <c r="B44" s="187"/>
      <c r="C44" s="187" t="s">
        <v>398</v>
      </c>
      <c r="D44" s="187"/>
      <c r="E44" s="211"/>
      <c r="F44" s="187"/>
      <c r="G44" s="187"/>
      <c r="H44" s="181"/>
      <c r="I44" s="188"/>
    </row>
    <row r="45" spans="1:9" ht="15">
      <c r="A45" s="181"/>
      <c r="B45" s="181"/>
      <c r="C45" s="181" t="s">
        <v>264</v>
      </c>
      <c r="D45" s="181"/>
      <c r="E45" s="181"/>
      <c r="F45" s="181"/>
      <c r="G45" s="181"/>
      <c r="H45" s="181"/>
      <c r="I45" s="188"/>
    </row>
    <row r="46" spans="1:9">
      <c r="A46" s="189"/>
      <c r="B46" s="189"/>
      <c r="C46" s="189" t="s">
        <v>139</v>
      </c>
      <c r="D46" s="189"/>
      <c r="E46" s="189"/>
      <c r="F46" s="189"/>
      <c r="G46" s="189"/>
    </row>
  </sheetData>
  <mergeCells count="3">
    <mergeCell ref="G1:H1"/>
    <mergeCell ref="G2:H2"/>
    <mergeCell ref="C5:D5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5" zoomScaleSheetLayoutView="85" workbookViewId="0">
      <selection activeCell="L3" sqref="L3:M3"/>
    </sheetView>
  </sheetViews>
  <sheetFormatPr defaultRowHeight="12.75"/>
  <cols>
    <col min="1" max="1" width="5.42578125" style="182" customWidth="1"/>
    <col min="2" max="2" width="19.140625" style="182" bestFit="1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>
      <c r="A2" s="524" t="s">
        <v>473</v>
      </c>
      <c r="B2" s="524"/>
      <c r="C2" s="524"/>
      <c r="D2" s="524"/>
      <c r="E2" s="524"/>
      <c r="F2" s="353"/>
      <c r="G2" s="76"/>
      <c r="H2" s="76"/>
      <c r="I2" s="76"/>
      <c r="J2" s="76"/>
      <c r="K2" s="354"/>
      <c r="L2" s="355"/>
      <c r="M2" s="355" t="s">
        <v>109</v>
      </c>
    </row>
    <row r="3" spans="1:13" ht="15">
      <c r="A3" s="75" t="s">
        <v>140</v>
      </c>
      <c r="B3" s="75"/>
      <c r="C3" s="73"/>
      <c r="D3" s="76"/>
      <c r="E3" s="76"/>
      <c r="F3" s="76"/>
      <c r="G3" s="76"/>
      <c r="H3" s="76"/>
      <c r="I3" s="76"/>
      <c r="J3" s="76"/>
      <c r="K3" s="354"/>
      <c r="L3" s="517" t="s">
        <v>677</v>
      </c>
      <c r="M3" s="517"/>
    </row>
    <row r="4" spans="1:13" ht="15">
      <c r="A4" s="75"/>
      <c r="B4" s="75"/>
      <c r="C4" s="75"/>
      <c r="D4" s="73"/>
      <c r="E4" s="73"/>
      <c r="F4" s="73"/>
      <c r="G4" s="73"/>
      <c r="H4" s="73"/>
      <c r="I4" s="73"/>
      <c r="J4" s="73"/>
      <c r="K4" s="354"/>
      <c r="L4" s="354"/>
      <c r="M4" s="354"/>
    </row>
    <row r="5" spans="1:13" ht="15">
      <c r="A5" s="76" t="s">
        <v>268</v>
      </c>
      <c r="B5" s="76"/>
      <c r="C5" s="76"/>
      <c r="D5" s="76"/>
      <c r="E5" s="76"/>
      <c r="F5" s="76"/>
      <c r="G5" s="76"/>
      <c r="H5" s="76"/>
      <c r="I5" s="76"/>
      <c r="J5" s="76"/>
      <c r="K5" s="75"/>
      <c r="L5" s="75"/>
      <c r="M5" s="75"/>
    </row>
    <row r="6" spans="1:13" ht="15">
      <c r="A6" s="413">
        <f>'ფორმა N1'!A5</f>
        <v>0</v>
      </c>
      <c r="B6" s="79"/>
      <c r="C6" s="507" t="s">
        <v>676</v>
      </c>
      <c r="D6" s="507"/>
      <c r="E6" s="79"/>
      <c r="F6" s="79"/>
      <c r="G6" s="79"/>
      <c r="H6" s="79"/>
      <c r="I6" s="79"/>
      <c r="J6" s="79"/>
      <c r="K6" s="80"/>
      <c r="L6" s="80"/>
    </row>
    <row r="7" spans="1:13" ht="15">
      <c r="A7" s="76"/>
      <c r="B7" s="76"/>
      <c r="C7" s="76"/>
      <c r="D7" s="76"/>
      <c r="E7" s="76"/>
      <c r="F7" s="76"/>
      <c r="G7" s="76"/>
      <c r="H7" s="76"/>
      <c r="I7" s="76"/>
      <c r="J7" s="76"/>
      <c r="K7" s="75"/>
      <c r="L7" s="75"/>
      <c r="M7" s="75"/>
    </row>
    <row r="8" spans="1:13" ht="15">
      <c r="A8" s="351"/>
      <c r="B8" s="362"/>
      <c r="C8" s="351"/>
      <c r="D8" s="351"/>
      <c r="E8" s="351"/>
      <c r="F8" s="351"/>
      <c r="G8" s="351"/>
      <c r="H8" s="351"/>
      <c r="I8" s="351"/>
      <c r="J8" s="351"/>
      <c r="K8" s="77"/>
      <c r="L8" s="77"/>
      <c r="M8" s="77"/>
    </row>
    <row r="9" spans="1:13" ht="45">
      <c r="A9" s="89" t="s">
        <v>64</v>
      </c>
      <c r="B9" s="89" t="s">
        <v>479</v>
      </c>
      <c r="C9" s="89" t="s">
        <v>444</v>
      </c>
      <c r="D9" s="89" t="s">
        <v>445</v>
      </c>
      <c r="E9" s="89" t="s">
        <v>446</v>
      </c>
      <c r="F9" s="89" t="s">
        <v>447</v>
      </c>
      <c r="G9" s="89" t="s">
        <v>448</v>
      </c>
      <c r="H9" s="89" t="s">
        <v>449</v>
      </c>
      <c r="I9" s="89" t="s">
        <v>450</v>
      </c>
      <c r="J9" s="89" t="s">
        <v>451</v>
      </c>
      <c r="K9" s="89" t="s">
        <v>452</v>
      </c>
      <c r="L9" s="89" t="s">
        <v>453</v>
      </c>
      <c r="M9" s="89" t="s">
        <v>310</v>
      </c>
    </row>
    <row r="10" spans="1:13" ht="15">
      <c r="A10" s="97">
        <v>1</v>
      </c>
      <c r="B10" s="368"/>
      <c r="C10" s="338"/>
      <c r="D10" s="97"/>
      <c r="E10" s="97"/>
      <c r="F10" s="97"/>
      <c r="G10" s="97"/>
      <c r="H10" s="97"/>
      <c r="I10" s="97"/>
      <c r="J10" s="97"/>
      <c r="K10" s="4"/>
      <c r="L10" s="4"/>
      <c r="M10" s="97"/>
    </row>
    <row r="11" spans="1:13" ht="15">
      <c r="A11" s="97">
        <v>2</v>
      </c>
      <c r="B11" s="368"/>
      <c r="C11" s="338"/>
      <c r="D11" s="97"/>
      <c r="E11" s="97"/>
      <c r="F11" s="97"/>
      <c r="G11" s="97"/>
      <c r="H11" s="97"/>
      <c r="I11" s="97"/>
      <c r="J11" s="97"/>
      <c r="K11" s="4"/>
      <c r="L11" s="4"/>
      <c r="M11" s="97"/>
    </row>
    <row r="12" spans="1:13" ht="15">
      <c r="A12" s="97">
        <v>3</v>
      </c>
      <c r="B12" s="368"/>
      <c r="C12" s="338"/>
      <c r="D12" s="86"/>
      <c r="E12" s="86"/>
      <c r="F12" s="86"/>
      <c r="G12" s="86"/>
      <c r="H12" s="86"/>
      <c r="I12" s="86"/>
      <c r="J12" s="86"/>
      <c r="K12" s="4"/>
      <c r="L12" s="4"/>
      <c r="M12" s="86"/>
    </row>
    <row r="13" spans="1:13" ht="15">
      <c r="A13" s="97">
        <v>4</v>
      </c>
      <c r="B13" s="368"/>
      <c r="C13" s="338"/>
      <c r="D13" s="86"/>
      <c r="E13" s="86"/>
      <c r="F13" s="86"/>
      <c r="G13" s="86"/>
      <c r="H13" s="86"/>
      <c r="I13" s="86"/>
      <c r="J13" s="86"/>
      <c r="K13" s="4"/>
      <c r="L13" s="4"/>
      <c r="M13" s="86"/>
    </row>
    <row r="14" spans="1:13" ht="15">
      <c r="A14" s="97">
        <v>5</v>
      </c>
      <c r="B14" s="368"/>
      <c r="C14" s="338"/>
      <c r="D14" s="86"/>
      <c r="E14" s="86"/>
      <c r="F14" s="86"/>
      <c r="G14" s="86"/>
      <c r="H14" s="86"/>
      <c r="I14" s="86"/>
      <c r="J14" s="86"/>
      <c r="K14" s="4"/>
      <c r="L14" s="4"/>
      <c r="M14" s="86"/>
    </row>
    <row r="15" spans="1:13" ht="15">
      <c r="A15" s="97">
        <v>6</v>
      </c>
      <c r="B15" s="368"/>
      <c r="C15" s="338"/>
      <c r="D15" s="86"/>
      <c r="E15" s="86"/>
      <c r="F15" s="86"/>
      <c r="G15" s="86"/>
      <c r="H15" s="86"/>
      <c r="I15" s="86"/>
      <c r="J15" s="86"/>
      <c r="K15" s="4"/>
      <c r="L15" s="4"/>
      <c r="M15" s="86"/>
    </row>
    <row r="16" spans="1:13" ht="15">
      <c r="A16" s="97">
        <v>7</v>
      </c>
      <c r="B16" s="368"/>
      <c r="C16" s="338"/>
      <c r="D16" s="86"/>
      <c r="E16" s="86"/>
      <c r="F16" s="86"/>
      <c r="G16" s="86"/>
      <c r="H16" s="86"/>
      <c r="I16" s="86"/>
      <c r="J16" s="86"/>
      <c r="K16" s="4"/>
      <c r="L16" s="4"/>
      <c r="M16" s="86"/>
    </row>
    <row r="17" spans="1:13" ht="15">
      <c r="A17" s="97">
        <v>8</v>
      </c>
      <c r="B17" s="368"/>
      <c r="C17" s="338"/>
      <c r="D17" s="86"/>
      <c r="E17" s="86"/>
      <c r="F17" s="86"/>
      <c r="G17" s="86"/>
      <c r="H17" s="86"/>
      <c r="I17" s="86"/>
      <c r="J17" s="86"/>
      <c r="K17" s="4"/>
      <c r="L17" s="4"/>
      <c r="M17" s="86"/>
    </row>
    <row r="18" spans="1:13" ht="15">
      <c r="A18" s="97">
        <v>9</v>
      </c>
      <c r="B18" s="368"/>
      <c r="C18" s="338"/>
      <c r="D18" s="86"/>
      <c r="E18" s="86"/>
      <c r="F18" s="86"/>
      <c r="G18" s="86"/>
      <c r="H18" s="86"/>
      <c r="I18" s="86"/>
      <c r="J18" s="86"/>
      <c r="K18" s="4"/>
      <c r="L18" s="4"/>
      <c r="M18" s="86"/>
    </row>
    <row r="19" spans="1:13" ht="15">
      <c r="A19" s="97">
        <v>10</v>
      </c>
      <c r="B19" s="368"/>
      <c r="C19" s="338"/>
      <c r="D19" s="86"/>
      <c r="E19" s="86"/>
      <c r="F19" s="86"/>
      <c r="G19" s="86"/>
      <c r="H19" s="86"/>
      <c r="I19" s="86"/>
      <c r="J19" s="86"/>
      <c r="K19" s="4"/>
      <c r="L19" s="4"/>
      <c r="M19" s="86"/>
    </row>
    <row r="20" spans="1:13" ht="15">
      <c r="A20" s="97">
        <v>11</v>
      </c>
      <c r="B20" s="368"/>
      <c r="C20" s="338"/>
      <c r="D20" s="86"/>
      <c r="E20" s="86"/>
      <c r="F20" s="86"/>
      <c r="G20" s="86"/>
      <c r="H20" s="86"/>
      <c r="I20" s="86"/>
      <c r="J20" s="86"/>
      <c r="K20" s="4"/>
      <c r="L20" s="4"/>
      <c r="M20" s="86"/>
    </row>
    <row r="21" spans="1:13" ht="15">
      <c r="A21" s="97">
        <v>12</v>
      </c>
      <c r="B21" s="368"/>
      <c r="C21" s="338"/>
      <c r="D21" s="86"/>
      <c r="E21" s="86"/>
      <c r="F21" s="86"/>
      <c r="G21" s="86"/>
      <c r="H21" s="86"/>
      <c r="I21" s="86"/>
      <c r="J21" s="86"/>
      <c r="K21" s="4"/>
      <c r="L21" s="4"/>
      <c r="M21" s="86"/>
    </row>
    <row r="22" spans="1:13" ht="15">
      <c r="A22" s="97">
        <v>13</v>
      </c>
      <c r="B22" s="368"/>
      <c r="C22" s="338"/>
      <c r="D22" s="86"/>
      <c r="E22" s="86"/>
      <c r="F22" s="86"/>
      <c r="G22" s="86"/>
      <c r="H22" s="86"/>
      <c r="I22" s="86"/>
      <c r="J22" s="86"/>
      <c r="K22" s="4"/>
      <c r="L22" s="4"/>
      <c r="M22" s="86"/>
    </row>
    <row r="23" spans="1:13" ht="15">
      <c r="A23" s="97">
        <v>14</v>
      </c>
      <c r="B23" s="368"/>
      <c r="C23" s="338"/>
      <c r="D23" s="86"/>
      <c r="E23" s="86"/>
      <c r="F23" s="86"/>
      <c r="G23" s="86"/>
      <c r="H23" s="86"/>
      <c r="I23" s="86"/>
      <c r="J23" s="86"/>
      <c r="K23" s="4"/>
      <c r="L23" s="4"/>
      <c r="M23" s="86"/>
    </row>
    <row r="24" spans="1:13" ht="15">
      <c r="A24" s="97">
        <v>15</v>
      </c>
      <c r="B24" s="368"/>
      <c r="C24" s="338"/>
      <c r="D24" s="86"/>
      <c r="E24" s="86"/>
      <c r="F24" s="86"/>
      <c r="G24" s="86"/>
      <c r="H24" s="86"/>
      <c r="I24" s="86"/>
      <c r="J24" s="86"/>
      <c r="K24" s="4"/>
      <c r="L24" s="4"/>
      <c r="M24" s="86"/>
    </row>
    <row r="25" spans="1:13" ht="15">
      <c r="A25" s="97">
        <v>16</v>
      </c>
      <c r="B25" s="368"/>
      <c r="C25" s="338"/>
      <c r="D25" s="86"/>
      <c r="E25" s="86"/>
      <c r="F25" s="86"/>
      <c r="G25" s="86"/>
      <c r="H25" s="86"/>
      <c r="I25" s="86"/>
      <c r="J25" s="86"/>
      <c r="K25" s="4"/>
      <c r="L25" s="4"/>
      <c r="M25" s="86"/>
    </row>
    <row r="26" spans="1:13" ht="15">
      <c r="A26" s="97">
        <v>17</v>
      </c>
      <c r="B26" s="368"/>
      <c r="C26" s="338"/>
      <c r="D26" s="86"/>
      <c r="E26" s="86"/>
      <c r="F26" s="86"/>
      <c r="G26" s="86"/>
      <c r="H26" s="86"/>
      <c r="I26" s="86"/>
      <c r="J26" s="86"/>
      <c r="K26" s="4"/>
      <c r="L26" s="4"/>
      <c r="M26" s="86"/>
    </row>
    <row r="27" spans="1:13" ht="15">
      <c r="A27" s="97">
        <v>18</v>
      </c>
      <c r="B27" s="368"/>
      <c r="C27" s="338"/>
      <c r="D27" s="86"/>
      <c r="E27" s="86"/>
      <c r="F27" s="86"/>
      <c r="G27" s="86"/>
      <c r="H27" s="86"/>
      <c r="I27" s="86"/>
      <c r="J27" s="86"/>
      <c r="K27" s="4"/>
      <c r="L27" s="4"/>
      <c r="M27" s="86"/>
    </row>
    <row r="28" spans="1:13" ht="15">
      <c r="A28" s="97">
        <v>19</v>
      </c>
      <c r="B28" s="368"/>
      <c r="C28" s="338"/>
      <c r="D28" s="86"/>
      <c r="E28" s="86"/>
      <c r="F28" s="86"/>
      <c r="G28" s="86"/>
      <c r="H28" s="86"/>
      <c r="I28" s="86"/>
      <c r="J28" s="86"/>
      <c r="K28" s="4"/>
      <c r="L28" s="4"/>
      <c r="M28" s="86"/>
    </row>
    <row r="29" spans="1:13" ht="15">
      <c r="A29" s="97">
        <v>20</v>
      </c>
      <c r="B29" s="368"/>
      <c r="C29" s="338"/>
      <c r="D29" s="86"/>
      <c r="E29" s="86"/>
      <c r="F29" s="86"/>
      <c r="G29" s="86"/>
      <c r="H29" s="86"/>
      <c r="I29" s="86"/>
      <c r="J29" s="86"/>
      <c r="K29" s="4"/>
      <c r="L29" s="4"/>
      <c r="M29" s="86"/>
    </row>
    <row r="30" spans="1:13" ht="15">
      <c r="A30" s="97">
        <v>21</v>
      </c>
      <c r="B30" s="368"/>
      <c r="C30" s="338"/>
      <c r="D30" s="86"/>
      <c r="E30" s="86"/>
      <c r="F30" s="86"/>
      <c r="G30" s="86"/>
      <c r="H30" s="86"/>
      <c r="I30" s="86"/>
      <c r="J30" s="86"/>
      <c r="K30" s="4"/>
      <c r="L30" s="4"/>
      <c r="M30" s="86"/>
    </row>
    <row r="31" spans="1:13" ht="15">
      <c r="A31" s="97">
        <v>22</v>
      </c>
      <c r="B31" s="368"/>
      <c r="C31" s="338"/>
      <c r="D31" s="86"/>
      <c r="E31" s="86"/>
      <c r="F31" s="86"/>
      <c r="G31" s="86"/>
      <c r="H31" s="86"/>
      <c r="I31" s="86"/>
      <c r="J31" s="86"/>
      <c r="K31" s="4"/>
      <c r="L31" s="4"/>
      <c r="M31" s="86"/>
    </row>
    <row r="32" spans="1:13" ht="15">
      <c r="A32" s="97">
        <v>23</v>
      </c>
      <c r="B32" s="368"/>
      <c r="C32" s="338"/>
      <c r="D32" s="86"/>
      <c r="E32" s="86"/>
      <c r="F32" s="86"/>
      <c r="G32" s="86"/>
      <c r="H32" s="86"/>
      <c r="I32" s="86"/>
      <c r="J32" s="86"/>
      <c r="K32" s="4"/>
      <c r="L32" s="4"/>
      <c r="M32" s="86"/>
    </row>
    <row r="33" spans="1:13" ht="15">
      <c r="A33" s="97">
        <v>24</v>
      </c>
      <c r="B33" s="368"/>
      <c r="C33" s="338"/>
      <c r="D33" s="86"/>
      <c r="E33" s="86"/>
      <c r="F33" s="86"/>
      <c r="G33" s="86"/>
      <c r="H33" s="86"/>
      <c r="I33" s="86"/>
      <c r="J33" s="86"/>
      <c r="K33" s="4"/>
      <c r="L33" s="4"/>
      <c r="M33" s="86"/>
    </row>
    <row r="34" spans="1:13" ht="15">
      <c r="A34" s="86" t="s">
        <v>270</v>
      </c>
      <c r="B34" s="369"/>
      <c r="C34" s="338"/>
      <c r="D34" s="86"/>
      <c r="E34" s="86"/>
      <c r="F34" s="86"/>
      <c r="G34" s="86"/>
      <c r="H34" s="86"/>
      <c r="I34" s="86"/>
      <c r="J34" s="86"/>
      <c r="K34" s="4"/>
      <c r="L34" s="4"/>
      <c r="M34" s="86"/>
    </row>
    <row r="35" spans="1:13" ht="15">
      <c r="A35" s="86"/>
      <c r="B35" s="369"/>
      <c r="C35" s="338"/>
      <c r="D35" s="98"/>
      <c r="E35" s="98"/>
      <c r="F35" s="98"/>
      <c r="G35" s="98"/>
      <c r="H35" s="86"/>
      <c r="I35" s="86"/>
      <c r="J35" s="86"/>
      <c r="K35" s="86" t="s">
        <v>454</v>
      </c>
      <c r="L35" s="85">
        <f>SUM(L10:L34)</f>
        <v>0</v>
      </c>
      <c r="M35" s="86"/>
    </row>
    <row r="36" spans="1:13" ht="15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181"/>
    </row>
    <row r="37" spans="1:13" ht="15">
      <c r="A37" s="212" t="s">
        <v>455</v>
      </c>
      <c r="B37" s="212"/>
      <c r="C37" s="212"/>
      <c r="D37" s="211"/>
      <c r="E37" s="211"/>
      <c r="F37" s="211"/>
      <c r="G37" s="211"/>
      <c r="H37" s="211"/>
      <c r="I37" s="211"/>
      <c r="J37" s="211"/>
      <c r="K37" s="211"/>
      <c r="L37" s="181"/>
    </row>
    <row r="38" spans="1:13" ht="15">
      <c r="A38" s="212" t="s">
        <v>456</v>
      </c>
      <c r="B38" s="212"/>
      <c r="C38" s="212"/>
      <c r="D38" s="211"/>
      <c r="E38" s="211"/>
      <c r="F38" s="211"/>
      <c r="G38" s="211"/>
      <c r="H38" s="211"/>
      <c r="I38" s="211"/>
      <c r="J38" s="211"/>
      <c r="K38" s="211"/>
      <c r="L38" s="181"/>
    </row>
    <row r="39" spans="1:13" ht="15">
      <c r="A39" s="198" t="s">
        <v>457</v>
      </c>
      <c r="B39" s="198"/>
      <c r="C39" s="212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>
      <c r="A40" s="198" t="s">
        <v>474</v>
      </c>
      <c r="B40" s="198"/>
      <c r="C40" s="212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.75" customHeight="1">
      <c r="A41" s="529" t="s">
        <v>475</v>
      </c>
      <c r="B41" s="529"/>
      <c r="C41" s="529"/>
      <c r="D41" s="529"/>
      <c r="E41" s="529"/>
      <c r="F41" s="529"/>
      <c r="G41" s="529"/>
      <c r="H41" s="529"/>
      <c r="I41" s="529"/>
      <c r="J41" s="529"/>
      <c r="K41" s="529"/>
      <c r="L41" s="529"/>
    </row>
    <row r="42" spans="1:13" ht="15.75" customHeight="1">
      <c r="A42" s="529"/>
      <c r="B42" s="529"/>
      <c r="C42" s="529"/>
      <c r="D42" s="529"/>
      <c r="E42" s="529"/>
      <c r="F42" s="529"/>
      <c r="G42" s="529"/>
      <c r="H42" s="529"/>
      <c r="I42" s="529"/>
      <c r="J42" s="529"/>
      <c r="K42" s="529"/>
      <c r="L42" s="529"/>
    </row>
    <row r="43" spans="1:13">
      <c r="A43" s="208"/>
      <c r="B43" s="208"/>
      <c r="C43" s="208"/>
      <c r="D43" s="208"/>
      <c r="E43" s="208"/>
      <c r="F43" s="208"/>
      <c r="G43" s="208"/>
      <c r="H43" s="208"/>
      <c r="I43" s="208"/>
      <c r="J43" s="208"/>
      <c r="K43" s="208"/>
      <c r="L43" s="208"/>
    </row>
    <row r="44" spans="1:13" ht="15">
      <c r="A44" s="525" t="s">
        <v>107</v>
      </c>
      <c r="B44" s="525"/>
      <c r="C44" s="525"/>
      <c r="D44" s="339"/>
      <c r="E44" s="340"/>
      <c r="F44" s="340"/>
      <c r="G44" s="339"/>
      <c r="H44" s="339"/>
      <c r="I44" s="339"/>
      <c r="J44" s="339"/>
      <c r="K44" s="339"/>
      <c r="L44" s="181"/>
    </row>
    <row r="45" spans="1:13" ht="15">
      <c r="A45" s="339"/>
      <c r="B45" s="339"/>
      <c r="C45" s="340"/>
      <c r="D45" s="339"/>
      <c r="E45" s="340"/>
      <c r="F45" s="340"/>
      <c r="G45" s="339"/>
      <c r="H45" s="339"/>
      <c r="I45" s="339"/>
      <c r="J45" s="339"/>
      <c r="K45" s="341"/>
      <c r="L45" s="181"/>
    </row>
    <row r="46" spans="1:13" ht="15" customHeight="1">
      <c r="A46" s="339"/>
      <c r="B46" s="339"/>
      <c r="C46" s="340"/>
      <c r="D46" s="526" t="s">
        <v>262</v>
      </c>
      <c r="E46" s="526"/>
      <c r="F46" s="352"/>
      <c r="G46" s="343"/>
      <c r="H46" s="527" t="s">
        <v>459</v>
      </c>
      <c r="I46" s="527"/>
      <c r="J46" s="527"/>
      <c r="K46" s="344"/>
      <c r="L46" s="181"/>
    </row>
    <row r="47" spans="1:13" ht="15">
      <c r="A47" s="339"/>
      <c r="B47" s="339"/>
      <c r="C47" s="340"/>
      <c r="D47" s="339"/>
      <c r="E47" s="340"/>
      <c r="F47" s="340"/>
      <c r="G47" s="339"/>
      <c r="H47" s="528"/>
      <c r="I47" s="528"/>
      <c r="J47" s="528"/>
      <c r="K47" s="344"/>
      <c r="L47" s="181"/>
    </row>
    <row r="48" spans="1:13" ht="15">
      <c r="A48" s="339"/>
      <c r="B48" s="339"/>
      <c r="C48" s="340"/>
      <c r="D48" s="523" t="s">
        <v>139</v>
      </c>
      <c r="E48" s="523"/>
      <c r="F48" s="352"/>
      <c r="G48" s="343"/>
      <c r="H48" s="339"/>
      <c r="I48" s="339"/>
      <c r="J48" s="339"/>
      <c r="K48" s="339"/>
      <c r="L48" s="181"/>
    </row>
  </sheetData>
  <mergeCells count="8">
    <mergeCell ref="D48:E48"/>
    <mergeCell ref="A2:E2"/>
    <mergeCell ref="L3:M3"/>
    <mergeCell ref="A44:C44"/>
    <mergeCell ref="D46:E46"/>
    <mergeCell ref="H46:J47"/>
    <mergeCell ref="A41:L42"/>
    <mergeCell ref="C6:D6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MTG</cp:lastModifiedBy>
  <cp:lastPrinted>2016-05-03T11:38:33Z</cp:lastPrinted>
  <dcterms:created xsi:type="dcterms:W3CDTF">2011-12-27T13:20:18Z</dcterms:created>
  <dcterms:modified xsi:type="dcterms:W3CDTF">2018-01-29T20:14:02Z</dcterms:modified>
</cp:coreProperties>
</file>